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namedSheetViews/namedSheetView1.xml" ContentType="application/vnd.ms-excel.namedsheetviews+xml"/>
  <Override PartName="/xl/drawings/drawing2.xml" ContentType="application/vnd.openxmlformats-officedocument.drawing+xml"/>
  <Override PartName="/xl/ctrlProps/ctrlProp1.xml" ContentType="application/vnd.ms-excel.controlpropertie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namedSheetViews/namedSheetView2.xml" ContentType="application/vnd.ms-excel.namedsheetviews+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3.xml" ContentType="application/vnd.openxmlformats-officedocument.drawing+xml"/>
  <Override PartName="/xl/ctrlProps/ctrlProp2.xml" ContentType="application/vnd.ms-excel.controlproperties+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drawings/drawing4.xml" ContentType="application/vnd.openxmlformats-officedocument.drawing+xml"/>
  <Override PartName="/xl/ctrlProps/ctrlProp3.xml" ContentType="application/vnd.ms-excel.controlproperties+xml"/>
  <Override PartName="/xl/tables/table17.xml" ContentType="application/vnd.openxmlformats-officedocument.spreadsheetml.table+xml"/>
  <Override PartName="/xl/pivotTables/pivotTable1.xml" ContentType="application/vnd.openxmlformats-officedocument.spreadsheetml.pivot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mc:AlternateContent xmlns:mc="http://schemas.openxmlformats.org/markup-compatibility/2006">
    <mc:Choice Requires="x15">
      <x15ac:absPath xmlns:x15ac="http://schemas.microsoft.com/office/spreadsheetml/2010/11/ac" url="https://pge.sharepoint.com/sites/CWSP2022WMP/Shared Documents/General/Supporting files/Public/"/>
    </mc:Choice>
  </mc:AlternateContent>
  <xr:revisionPtr revIDLastSave="0" documentId="8_{A2F43E9A-EBAF-4FC5-8CA3-3510C7AF55B7}" xr6:coauthVersionLast="46" xr6:coauthVersionMax="46" xr10:uidLastSave="{00000000-0000-0000-0000-000000000000}"/>
  <bookViews>
    <workbookView xWindow="-120" yWindow="-120" windowWidth="29040" windowHeight="15840" tabRatio="907" firstSheet="4" activeTab="4" xr2:uid="{00000000-000D-0000-FFFF-FFFF00000000}"/>
  </bookViews>
  <sheets>
    <sheet name="Change Log" sheetId="102" r:id="rId1"/>
    <sheet name="Instructions" sheetId="100" r:id="rId2"/>
    <sheet name="Prog Info" sheetId="108" r:id="rId3"/>
    <sheet name="Data Dictionary" sheetId="103" r:id="rId4"/>
    <sheet name="Summary of Programs" sheetId="1" r:id="rId5"/>
    <sheet name="1-Program Exposure" sheetId="11" r:id="rId6"/>
    <sheet name="2-Program Cost" sheetId="12" r:id="rId7"/>
    <sheet name="3-Eff - Freq Programs" sheetId="5" r:id="rId8"/>
    <sheet name="4-Eff - Conseq Programs" sheetId="6" r:id="rId9"/>
    <sheet name="RSE Lite" sheetId="20" r:id="rId10"/>
    <sheet name="RSE Results" sheetId="21" r:id="rId11"/>
    <sheet name="Table_12_RSE" sheetId="110" r:id="rId12"/>
    <sheet name="7.3.6.2_Financials" sheetId="104" r:id="rId13"/>
    <sheet name="7.3.6.2_Effectiveness" sheetId="105" r:id="rId14"/>
    <sheet name="7.3.6.6_Financials" sheetId="106" r:id="rId15"/>
    <sheet name="7.3.6.6_Effectiveness" sheetId="107" r:id="rId16"/>
    <sheet name="7.3.6.8_Financials" sheetId="109" r:id="rId17"/>
    <sheet name="Match esc definition" sheetId="19" r:id="rId18"/>
    <sheet name=" Data &amp; Validation" sheetId="18" r:id="rId19"/>
    <sheet name="BowTie" sheetId="72" r:id="rId20"/>
    <sheet name="HFTD Miles" sheetId="92" r:id="rId21"/>
    <sheet name="TablePVRR" sheetId="70" r:id="rId22"/>
  </sheets>
  <externalReferences>
    <externalReference r:id="rId23"/>
    <externalReference r:id="rId24"/>
    <externalReference r:id="rId25"/>
    <externalReference r:id="rId26"/>
    <externalReference r:id="rId27"/>
    <externalReference r:id="rId28"/>
    <externalReference r:id="rId29"/>
  </externalReferences>
  <definedNames>
    <definedName name="______L2" localSheetId="1" hidden="1">{"PI_Data",#N/A,TRUE,"P&amp;I Data"}</definedName>
    <definedName name="______L2" localSheetId="2" hidden="1">{"PI_Data",#N/A,TRUE,"P&amp;I Data"}</definedName>
    <definedName name="______L2" hidden="1">{"PI_Data",#N/A,TRUE,"P&amp;I Data"}</definedName>
    <definedName name="______m2" localSheetId="1" hidden="1">{"PI_Data",#N/A,TRUE,"P&amp;I Data"}</definedName>
    <definedName name="______m2" localSheetId="2" hidden="1">{"PI_Data",#N/A,TRUE,"P&amp;I Data"}</definedName>
    <definedName name="______m2" hidden="1">{"PI_Data",#N/A,TRUE,"P&amp;I Data"}</definedName>
    <definedName name="______p2" localSheetId="1" hidden="1">{"PI_Data",#N/A,TRUE,"P&amp;I Data"}</definedName>
    <definedName name="______p2" localSheetId="2" hidden="1">{"PI_Data",#N/A,TRUE,"P&amp;I Data"}</definedName>
    <definedName name="______p2" hidden="1">{"PI_Data",#N/A,TRUE,"P&amp;I Data"}</definedName>
    <definedName name="______t2" localSheetId="1" hidden="1">{"PI_Data",#N/A,TRUE,"P&amp;I Data"}</definedName>
    <definedName name="______t2" localSheetId="2" hidden="1">{"PI_Data",#N/A,TRUE,"P&amp;I Data"}</definedName>
    <definedName name="______t2" hidden="1">{"PI_Data",#N/A,TRUE,"P&amp;I Data"}</definedName>
    <definedName name="_____L2" localSheetId="1" hidden="1">{"PI_Data",#N/A,TRUE,"P&amp;I Data"}</definedName>
    <definedName name="_____L2" localSheetId="2" hidden="1">{"PI_Data",#N/A,TRUE,"P&amp;I Data"}</definedName>
    <definedName name="_____L2" hidden="1">{"PI_Data",#N/A,TRUE,"P&amp;I Data"}</definedName>
    <definedName name="_____m2" localSheetId="1" hidden="1">{"PI_Data",#N/A,TRUE,"P&amp;I Data"}</definedName>
    <definedName name="_____m2" localSheetId="2" hidden="1">{"PI_Data",#N/A,TRUE,"P&amp;I Data"}</definedName>
    <definedName name="_____m2" hidden="1">{"PI_Data",#N/A,TRUE,"P&amp;I Data"}</definedName>
    <definedName name="_____p2" localSheetId="1" hidden="1">{"PI_Data",#N/A,TRUE,"P&amp;I Data"}</definedName>
    <definedName name="_____p2" localSheetId="2" hidden="1">{"PI_Data",#N/A,TRUE,"P&amp;I Data"}</definedName>
    <definedName name="_____p2" hidden="1">{"PI_Data",#N/A,TRUE,"P&amp;I Data"}</definedName>
    <definedName name="_____t2" localSheetId="1" hidden="1">{"PI_Data",#N/A,TRUE,"P&amp;I Data"}</definedName>
    <definedName name="_____t2" localSheetId="2" hidden="1">{"PI_Data",#N/A,TRUE,"P&amp;I Data"}</definedName>
    <definedName name="_____t2" hidden="1">{"PI_Data",#N/A,TRUE,"P&amp;I Data"}</definedName>
    <definedName name="____L2" localSheetId="1" hidden="1">{"PI_Data",#N/A,TRUE,"P&amp;I Data"}</definedName>
    <definedName name="____L2" localSheetId="2" hidden="1">{"PI_Data",#N/A,TRUE,"P&amp;I Data"}</definedName>
    <definedName name="____L2" hidden="1">{"PI_Data",#N/A,TRUE,"P&amp;I Data"}</definedName>
    <definedName name="____m2" localSheetId="1" hidden="1">{"PI_Data",#N/A,TRUE,"P&amp;I Data"}</definedName>
    <definedName name="____m2" localSheetId="2" hidden="1">{"PI_Data",#N/A,TRUE,"P&amp;I Data"}</definedName>
    <definedName name="____m2" hidden="1">{"PI_Data",#N/A,TRUE,"P&amp;I Data"}</definedName>
    <definedName name="____p2" localSheetId="1" hidden="1">{"PI_Data",#N/A,TRUE,"P&amp;I Data"}</definedName>
    <definedName name="____p2" localSheetId="2" hidden="1">{"PI_Data",#N/A,TRUE,"P&amp;I Data"}</definedName>
    <definedName name="____p2" hidden="1">{"PI_Data",#N/A,TRUE,"P&amp;I Data"}</definedName>
    <definedName name="____t2" localSheetId="1" hidden="1">{"PI_Data",#N/A,TRUE,"P&amp;I Data"}</definedName>
    <definedName name="____t2" localSheetId="2" hidden="1">{"PI_Data",#N/A,TRUE,"P&amp;I Data"}</definedName>
    <definedName name="____t2" hidden="1">{"PI_Data",#N/A,TRUE,"P&amp;I Data"}</definedName>
    <definedName name="___huh2" localSheetId="1" hidden="1">{#N/A,#N/A,FALSE,"Dist Rev at PR ";#N/A,#N/A,FALSE,"Spec";#N/A,#N/A,FALSE,"Res";#N/A,#N/A,FALSE,"Small L&amp;P";#N/A,#N/A,FALSE,"Medium L&amp;P";#N/A,#N/A,FALSE,"E-19";#N/A,#N/A,FALSE,"E-20";#N/A,#N/A,FALSE,"Strtlts &amp; Standby";#N/A,#N/A,FALSE,"A-RTP";#N/A,#N/A,FALSE,"2003mixeduse"}</definedName>
    <definedName name="___huh2" localSheetId="2" hidden="1">{#N/A,#N/A,FALSE,"Dist Rev at PR ";#N/A,#N/A,FALSE,"Spec";#N/A,#N/A,FALSE,"Res";#N/A,#N/A,FALSE,"Small L&amp;P";#N/A,#N/A,FALSE,"Medium L&amp;P";#N/A,#N/A,FALSE,"E-19";#N/A,#N/A,FALSE,"E-20";#N/A,#N/A,FALSE,"Strtlts &amp; Standby";#N/A,#N/A,FALSE,"A-RTP";#N/A,#N/A,FALSE,"2003mixeduse"}</definedName>
    <definedName name="___huh2" hidden="1">{#N/A,#N/A,FALSE,"Dist Rev at PR ";#N/A,#N/A,FALSE,"Spec";#N/A,#N/A,FALSE,"Res";#N/A,#N/A,FALSE,"Small L&amp;P";#N/A,#N/A,FALSE,"Medium L&amp;P";#N/A,#N/A,FALSE,"E-19";#N/A,#N/A,FALSE,"E-20";#N/A,#N/A,FALSE,"Strtlts &amp; Standby";#N/A,#N/A,FALSE,"A-RTP";#N/A,#N/A,FALSE,"2003mixeduse"}</definedName>
    <definedName name="___L2" localSheetId="1" hidden="1">{"PI_Data",#N/A,TRUE,"P&amp;I Data"}</definedName>
    <definedName name="___L2" localSheetId="2" hidden="1">{"PI_Data",#N/A,TRUE,"P&amp;I Data"}</definedName>
    <definedName name="___L2" hidden="1">{"PI_Data",#N/A,TRUE,"P&amp;I Data"}</definedName>
    <definedName name="___m2" localSheetId="1" hidden="1">{"PI_Data",#N/A,TRUE,"P&amp;I Data"}</definedName>
    <definedName name="___m2" localSheetId="2" hidden="1">{"PI_Data",#N/A,TRUE,"P&amp;I Data"}</definedName>
    <definedName name="___m2" hidden="1">{"PI_Data",#N/A,TRUE,"P&amp;I Data"}</definedName>
    <definedName name="___p2" localSheetId="1" hidden="1">{"PI_Data",#N/A,TRUE,"P&amp;I Data"}</definedName>
    <definedName name="___p2" localSheetId="2" hidden="1">{"PI_Data",#N/A,TRUE,"P&amp;I Data"}</definedName>
    <definedName name="___p2" hidden="1">{"PI_Data",#N/A,TRUE,"P&amp;I Data"}</definedName>
    <definedName name="___t2" localSheetId="1" hidden="1">{"PI_Data",#N/A,TRUE,"P&amp;I Data"}</definedName>
    <definedName name="___t2" localSheetId="2" hidden="1">{"PI_Data",#N/A,TRUE,"P&amp;I Data"}</definedName>
    <definedName name="___t2" hidden="1">{"PI_Data",#N/A,TRUE,"P&amp;I Data"}</definedName>
    <definedName name="__12__123Graph_AChart_1A" localSheetId="1" hidden="1">#REF!</definedName>
    <definedName name="__12__123Graph_AChart_1A" localSheetId="2" hidden="1">#REF!</definedName>
    <definedName name="__12__123Graph_AChart_1A" hidden="1">#REF!</definedName>
    <definedName name="__123Graph_ATRAIN" localSheetId="1" hidden="1">#REF!</definedName>
    <definedName name="__123Graph_ATRAIN" localSheetId="2" hidden="1">#REF!</definedName>
    <definedName name="__123Graph_ATRAIN" hidden="1">#REF!</definedName>
    <definedName name="__123Graph_BTRAIN" localSheetId="1" hidden="1">#REF!</definedName>
    <definedName name="__123Graph_BTRAIN" localSheetId="2" hidden="1">#REF!</definedName>
    <definedName name="__123Graph_BTRAIN" hidden="1">#REF!</definedName>
    <definedName name="__123Graph_CTRAIN" localSheetId="2" hidden="1">#REF!</definedName>
    <definedName name="__123Graph_CTRAIN" hidden="1">#REF!</definedName>
    <definedName name="__123Graph_DTRAIN" localSheetId="2" hidden="1">#REF!</definedName>
    <definedName name="__123Graph_DTRAIN" hidden="1">#REF!</definedName>
    <definedName name="__123Graph_ETRAIN" localSheetId="2" hidden="1">#REF!</definedName>
    <definedName name="__123Graph_ETRAIN" hidden="1">#REF!</definedName>
    <definedName name="__123Graph_XTRAIN" localSheetId="2" hidden="1">#REF!</definedName>
    <definedName name="__123Graph_XTRAIN" hidden="1">#REF!</definedName>
    <definedName name="__7_0_Table2_" localSheetId="2" hidden="1">#REF!</definedName>
    <definedName name="__7_0_Table2_" hidden="1">#REF!</definedName>
    <definedName name="__8_0_Table2_" localSheetId="2" hidden="1">#REF!</definedName>
    <definedName name="__8_0_Table2_" hidden="1">#REF!</definedName>
    <definedName name="__9_0_Table2_" localSheetId="2" hidden="1">#REF!</definedName>
    <definedName name="__9_0_Table2_" hidden="1">#REF!</definedName>
    <definedName name="__a1" localSheetId="1" hidden="1">{#N/A,#N/A,FALSE,"Synth";"parc_DC",#N/A,FALSE,"parc";#N/A,#N/A,FALSE,"CA prest";#N/A,#N/A,FALSE,"Ratio CA";#N/A,#N/A,FALSE,"Trafic";"CR_GSM_acté_DC",#N/A,FALSE,"CR GSM_acté";#N/A,#N/A,FALSE,"Abonnés";#N/A,#N/A,FALSE,"Créances";#N/A,#N/A,FALSE,"Effectifs"}</definedName>
    <definedName name="__a1" localSheetId="2" hidden="1">{#N/A,#N/A,FALSE,"Synth";"parc_DC",#N/A,FALSE,"parc";#N/A,#N/A,FALSE,"CA prest";#N/A,#N/A,FALSE,"Ratio CA";#N/A,#N/A,FALSE,"Trafic";"CR_GSM_acté_DC",#N/A,FALSE,"CR GSM_acté";#N/A,#N/A,FALSE,"Abonnés";#N/A,#N/A,FALSE,"Créances";#N/A,#N/A,FALSE,"Effectifs"}</definedName>
    <definedName name="__a1" hidden="1">{#N/A,#N/A,FALSE,"Synth";"parc_DC",#N/A,FALSE,"parc";#N/A,#N/A,FALSE,"CA prest";#N/A,#N/A,FALSE,"Ratio CA";#N/A,#N/A,FALSE,"Trafic";"CR_GSM_acté_DC",#N/A,FALSE,"CR GSM_acté";#N/A,#N/A,FALSE,"Abonnés";#N/A,#N/A,FALSE,"Créances";#N/A,#N/A,FALSE,"Effectifs"}</definedName>
    <definedName name="__FDS_HYPERLINK_TOGGLE_STATE__" hidden="1">"ON"</definedName>
    <definedName name="__foo2" localSheetId="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localSheetId="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3" localSheetId="1" hidden="1">{#N/A,#N/A,FALSE,"Res - Unadj";#N/A,#N/A,FALSE,"Small L&amp;P";#N/A,#N/A,FALSE,"Medium L&amp;P";#N/A,#N/A,FALSE,"E-19";#N/A,#N/A,FALSE,"E-20";#N/A,#N/A,FALSE,"A-RTP";#N/A,#N/A,FALSE,"Strtlts &amp; Standby";#N/A,#N/A,FALSE,"AG";#N/A,#N/A,FALSE,"2001mixeduse"}</definedName>
    <definedName name="__foo3" localSheetId="2" hidden="1">{#N/A,#N/A,FALSE,"Res - Unadj";#N/A,#N/A,FALSE,"Small L&amp;P";#N/A,#N/A,FALSE,"Medium L&amp;P";#N/A,#N/A,FALSE,"E-19";#N/A,#N/A,FALSE,"E-20";#N/A,#N/A,FALSE,"A-RTP";#N/A,#N/A,FALSE,"Strtlts &amp; Standby";#N/A,#N/A,FALSE,"AG";#N/A,#N/A,FALSE,"2001mixeduse"}</definedName>
    <definedName name="__foo3" hidden="1">{#N/A,#N/A,FALSE,"Res - Unadj";#N/A,#N/A,FALSE,"Small L&amp;P";#N/A,#N/A,FALSE,"Medium L&amp;P";#N/A,#N/A,FALSE,"E-19";#N/A,#N/A,FALSE,"E-20";#N/A,#N/A,FALSE,"A-RTP";#N/A,#N/A,FALSE,"Strtlts &amp; Standby";#N/A,#N/A,FALSE,"AG";#N/A,#N/A,FALSE,"2001mixeduse"}</definedName>
    <definedName name="__L2" localSheetId="1" hidden="1">{"PI_Data",#N/A,TRUE,"P&amp;I Data"}</definedName>
    <definedName name="__L2" localSheetId="2" hidden="1">{"PI_Data",#N/A,TRUE,"P&amp;I Data"}</definedName>
    <definedName name="__L2" hidden="1">{"PI_Data",#N/A,TRUE,"P&amp;I Data"}</definedName>
    <definedName name="__m2" localSheetId="1" hidden="1">{"PI_Data",#N/A,TRUE,"P&amp;I Data"}</definedName>
    <definedName name="__m2" localSheetId="2" hidden="1">{"PI_Data",#N/A,TRUE,"P&amp;I Data"}</definedName>
    <definedName name="__m2" hidden="1">{"PI_Data",#N/A,TRUE,"P&amp;I Data"}</definedName>
    <definedName name="__p2" localSheetId="1" hidden="1">{"PI_Data",#N/A,TRUE,"P&amp;I Data"}</definedName>
    <definedName name="__p2" localSheetId="2" hidden="1">{"PI_Data",#N/A,TRUE,"P&amp;I Data"}</definedName>
    <definedName name="__p2" hidden="1">{"PI_Data",#N/A,TRUE,"P&amp;I Data"}</definedName>
    <definedName name="__t2" localSheetId="1" hidden="1">{"PI_Data",#N/A,TRUE,"P&amp;I Data"}</definedName>
    <definedName name="__t2" localSheetId="2" hidden="1">{"PI_Data",#N/A,TRUE,"P&amp;I Data"}</definedName>
    <definedName name="__t2" hidden="1">{"PI_Data",#N/A,TRUE,"P&amp;I Data"}</definedName>
    <definedName name="_08W" localSheetId="2" hidden="1">{"PI_Data",#N/A,TRUE,"P&amp;I Data"}</definedName>
    <definedName name="_08W" hidden="1">{"PI_Data",#N/A,TRUE,"P&amp;I Data"}</definedName>
    <definedName name="_11__123Graph_AChart_2A" localSheetId="1" hidden="1">#REF!</definedName>
    <definedName name="_11__123Graph_AChart_2A" localSheetId="2" hidden="1">#REF!</definedName>
    <definedName name="_11__123Graph_AChart_2A" hidden="1">#REF!</definedName>
    <definedName name="_12__123Graph_AChart_1A" localSheetId="1" hidden="1">#REF!</definedName>
    <definedName name="_12__123Graph_AChart_1A" localSheetId="2" hidden="1">#REF!</definedName>
    <definedName name="_12__123Graph_AChart_1A" hidden="1">#REF!</definedName>
    <definedName name="_15__123Graph_AChart_2A" localSheetId="1" hidden="1">#REF!</definedName>
    <definedName name="_15__123Graph_AChart_2A" localSheetId="2" hidden="1">#REF!</definedName>
    <definedName name="_15__123Graph_AChart_2A" hidden="1">#REF!</definedName>
    <definedName name="_15__123Graph_AGROSS_MARGINS" localSheetId="2" hidden="1">#REF!</definedName>
    <definedName name="_15__123Graph_AGROSS_MARGINS" hidden="1">#REF!</definedName>
    <definedName name="_17__123Graph_AChart_2A" localSheetId="2" hidden="1">#REF!</definedName>
    <definedName name="_17__123Graph_AChart_2A" hidden="1">#REF!</definedName>
    <definedName name="_17__123Graph_AGROSS_MARGINS" localSheetId="2" hidden="1">#REF!</definedName>
    <definedName name="_17__123Graph_AGROSS_MARGINS" hidden="1">#REF!</definedName>
    <definedName name="_18__123Graph_AGROWTH_REVS_A" localSheetId="2" hidden="1">#REF!</definedName>
    <definedName name="_18__123Graph_AGROWTH_REVS_A" hidden="1">#REF!</definedName>
    <definedName name="_19__123Graph_AGROWTH_REVS_B" localSheetId="2" hidden="1">#REF!</definedName>
    <definedName name="_19__123Graph_AGROWTH_REVS_B" hidden="1">#REF!</definedName>
    <definedName name="_21__123Graph_AGROSS_MARGINS" localSheetId="2" hidden="1">#REF!</definedName>
    <definedName name="_21__123Graph_AGROSS_MARGINS" hidden="1">#REF!</definedName>
    <definedName name="_21__123Graph_AGROWTH_REVS_B" localSheetId="2" hidden="1">#REF!</definedName>
    <definedName name="_21__123Graph_AGROWTH_REVS_B" hidden="1">#REF!</definedName>
    <definedName name="_24__123Graph_AGROWTH_REVS_A" localSheetId="2" hidden="1">#REF!</definedName>
    <definedName name="_24__123Graph_AGROWTH_REVS_A" hidden="1">#REF!</definedName>
    <definedName name="_24__123Graph_BGROSS_MARGINS" localSheetId="2" hidden="1">#REF!</definedName>
    <definedName name="_24__123Graph_BGROSS_MARGINS" hidden="1">#REF!</definedName>
    <definedName name="_25__123Graph_BGROWTH_REVS_A" localSheetId="2" hidden="1">#REF!</definedName>
    <definedName name="_25__123Graph_BGROWTH_REVS_A" hidden="1">#REF!</definedName>
    <definedName name="_26__123Graph_BGROWTH_REVS_B" localSheetId="2" hidden="1">#REF!</definedName>
    <definedName name="_26__123Graph_BGROWTH_REVS_B" hidden="1">#REF!</definedName>
    <definedName name="_27__123Graph_AGROWTH_REVS_B" localSheetId="2" hidden="1">#REF!</definedName>
    <definedName name="_27__123Graph_AGROWTH_REVS_B" hidden="1">#REF!</definedName>
    <definedName name="_3_0_Table2_" localSheetId="2" hidden="1">#REF!</definedName>
    <definedName name="_3_0_Table2_" hidden="1">#REF!</definedName>
    <definedName name="_30__123Graph_BGROSS_MARGINS" localSheetId="2" hidden="1">#REF!</definedName>
    <definedName name="_30__123Graph_BGROSS_MARGINS" hidden="1">#REF!</definedName>
    <definedName name="_31__123Graph_CGROWTH_REVS_A" localSheetId="2" hidden="1">#REF!</definedName>
    <definedName name="_31__123Graph_CGROWTH_REVS_A" hidden="1">#REF!</definedName>
    <definedName name="_32__123Graph_CGROWTH_REVS_B" localSheetId="2" hidden="1">#REF!</definedName>
    <definedName name="_32__123Graph_CGROWTH_REVS_B" hidden="1">#REF!</definedName>
    <definedName name="_33__123Graph_BGROWTH_REVS_A" localSheetId="2" hidden="1">#REF!</definedName>
    <definedName name="_33__123Graph_BGROWTH_REVS_A" hidden="1">#REF!</definedName>
    <definedName name="_34__123Graph_DGROWTH_REVS_A" localSheetId="2" hidden="1">#REF!</definedName>
    <definedName name="_34__123Graph_DGROWTH_REVS_A" hidden="1">#REF!</definedName>
    <definedName name="_35__123Graph_DGROWTH_REVS_B" localSheetId="2" hidden="1">#REF!</definedName>
    <definedName name="_35__123Graph_DGROWTH_REVS_B" hidden="1">#REF!</definedName>
    <definedName name="_36__123Graph_BGROSS_MARGINS" localSheetId="2" hidden="1">#REF!</definedName>
    <definedName name="_36__123Graph_BGROSS_MARGINS" hidden="1">#REF!</definedName>
    <definedName name="_36__123Graph_BGROWTH_REVS_B" localSheetId="2" hidden="1">#REF!</definedName>
    <definedName name="_36__123Graph_BGROWTH_REVS_B" hidden="1">#REF!</definedName>
    <definedName name="_37__123Graph_XChart_1A" localSheetId="2" hidden="1">#REF!</definedName>
    <definedName name="_37__123Graph_XChart_1A" hidden="1">#REF!</definedName>
    <definedName name="_38__123Graph_XChart_2A" localSheetId="2" hidden="1">#REF!</definedName>
    <definedName name="_38__123Graph_XChart_2A" hidden="1">#REF!</definedName>
    <definedName name="_39__123Graph_BGROWTH_REVS_A" localSheetId="2" hidden="1">#REF!</definedName>
    <definedName name="_39__123Graph_BGROWTH_REVS_A" hidden="1">#REF!</definedName>
    <definedName name="_42__123Graph_BGROWTH_REVS_B" localSheetId="2" hidden="1">#REF!</definedName>
    <definedName name="_42__123Graph_BGROWTH_REVS_B" hidden="1">#REF!</definedName>
    <definedName name="_43__123Graph_CGROWTH_REVS_A" localSheetId="2" hidden="1">#REF!</definedName>
    <definedName name="_43__123Graph_CGROWTH_REVS_A" hidden="1">#REF!</definedName>
    <definedName name="_46__123Graph_CGROWTH_REVS_B" localSheetId="2" hidden="1">#REF!</definedName>
    <definedName name="_46__123Graph_CGROWTH_REVS_B" hidden="1">#REF!</definedName>
    <definedName name="_46_0_S" localSheetId="2" hidden="1">#REF!</definedName>
    <definedName name="_46_0_S" hidden="1">#REF!</definedName>
    <definedName name="_47_0_S" localSheetId="2" hidden="1">#REF!</definedName>
    <definedName name="_47_0_S" hidden="1">#REF!</definedName>
    <definedName name="_48_0_S" localSheetId="2" hidden="1">#REF!</definedName>
    <definedName name="_48_0_S" hidden="1">#REF!</definedName>
    <definedName name="_49__123Graph_CGROWTH_REVS_A" localSheetId="2" hidden="1">#REF!</definedName>
    <definedName name="_49__123Graph_CGROWTH_REVS_A" hidden="1">#REF!</definedName>
    <definedName name="_50__123Graph_DGROWTH_REVS_A" localSheetId="2" hidden="1">#REF!</definedName>
    <definedName name="_50__123Graph_DGROWTH_REVS_A" hidden="1">#REF!</definedName>
    <definedName name="_52__123Graph_CGROWTH_REVS_B" localSheetId="2" hidden="1">#REF!</definedName>
    <definedName name="_52__123Graph_CGROWTH_REVS_B" hidden="1">#REF!</definedName>
    <definedName name="_53__123Graph_DGROWTH_REVS_B" localSheetId="2" hidden="1">#REF!</definedName>
    <definedName name="_53__123Graph_DGROWTH_REVS_B" hidden="1">#REF!</definedName>
    <definedName name="_55__123Graph_XChart_1A" localSheetId="2" hidden="1">#REF!</definedName>
    <definedName name="_55__123Graph_XChart_1A" hidden="1">#REF!</definedName>
    <definedName name="_55_0_Table2_" localSheetId="2" hidden="1">#REF!</definedName>
    <definedName name="_55_0_Table2_" hidden="1">#REF!</definedName>
    <definedName name="_56__123Graph_DGROWTH_REVS_A" localSheetId="2" hidden="1">#REF!</definedName>
    <definedName name="_56__123Graph_DGROWTH_REVS_A" hidden="1">#REF!</definedName>
    <definedName name="_56__123Graph_XChart_2A" localSheetId="2" hidden="1">#REF!</definedName>
    <definedName name="_56__123Graph_XChart_2A" hidden="1">#REF!</definedName>
    <definedName name="_56_0_Table2_" localSheetId="2" hidden="1">#REF!</definedName>
    <definedName name="_56_0_Table2_" hidden="1">#REF!</definedName>
    <definedName name="_57_0_Table2_" localSheetId="2" hidden="1">#REF!</definedName>
    <definedName name="_57_0_Table2_" hidden="1">#REF!</definedName>
    <definedName name="_59__123Graph_DGROWTH_REVS_B" localSheetId="2" hidden="1">#REF!</definedName>
    <definedName name="_59__123Graph_DGROWTH_REVS_B" hidden="1">#REF!</definedName>
    <definedName name="_6__123Graph_AChart_1A" localSheetId="2" hidden="1">#REF!</definedName>
    <definedName name="_6__123Graph_AChart_1A" hidden="1">#REF!</definedName>
    <definedName name="_60_0_S" localSheetId="2" hidden="1">#REF!</definedName>
    <definedName name="_60_0_S" hidden="1">#REF!</definedName>
    <definedName name="_61__123Graph_XChart_1A" localSheetId="2" hidden="1">#REF!</definedName>
    <definedName name="_61__123Graph_XChart_1A" hidden="1">#REF!</definedName>
    <definedName name="_62__123Graph_XChart_2A" localSheetId="2" hidden="1">#REF!</definedName>
    <definedName name="_62__123Graph_XChart_2A" hidden="1">#REF!</definedName>
    <definedName name="_63_0_Table2_" localSheetId="2" hidden="1">#REF!</definedName>
    <definedName name="_63_0_Table2_" hidden="1">#REF!</definedName>
    <definedName name="_64_0_Table2_" localSheetId="2" hidden="1">#REF!</definedName>
    <definedName name="_64_0_Table2_" hidden="1">#REF!</definedName>
    <definedName name="_65_0_Table2_" localSheetId="2" hidden="1">#REF!</definedName>
    <definedName name="_65_0_Table2_" hidden="1">#REF!</definedName>
    <definedName name="_66_0_Table2_" localSheetId="2" hidden="1">#REF!</definedName>
    <definedName name="_66_0_Table2_" hidden="1">#REF!</definedName>
    <definedName name="_7_0_Table2_" localSheetId="2" hidden="1">#REF!</definedName>
    <definedName name="_7_0_Table2_" hidden="1">#REF!</definedName>
    <definedName name="_70_0_S" localSheetId="2" hidden="1">#REF!</definedName>
    <definedName name="_70_0_S" hidden="1">#REF!</definedName>
    <definedName name="_71_0_S" localSheetId="2" hidden="1">#REF!</definedName>
    <definedName name="_71_0_S" hidden="1">#REF!</definedName>
    <definedName name="_72_0_S" localSheetId="2" hidden="1">#REF!</definedName>
    <definedName name="_72_0_S" hidden="1">#REF!</definedName>
    <definedName name="_79_0_Table2_" localSheetId="2" hidden="1">#REF!</definedName>
    <definedName name="_79_0_Table2_" hidden="1">#REF!</definedName>
    <definedName name="_8_0_Table2_" localSheetId="2" hidden="1">#REF!</definedName>
    <definedName name="_8_0_Table2_" hidden="1">#REF!</definedName>
    <definedName name="_80_0_Table2_" localSheetId="2" hidden="1">#REF!</definedName>
    <definedName name="_80_0_Table2_" hidden="1">#REF!</definedName>
    <definedName name="_81_0_Table2_" localSheetId="2" hidden="1">#REF!</definedName>
    <definedName name="_81_0_Table2_" hidden="1">#REF!</definedName>
    <definedName name="_88_0_Table2_" localSheetId="2" hidden="1">#REF!</definedName>
    <definedName name="_88_0_Table2_" hidden="1">#REF!</definedName>
    <definedName name="_89_0_Table2_" localSheetId="2" hidden="1">#REF!</definedName>
    <definedName name="_89_0_Table2_" hidden="1">#REF!</definedName>
    <definedName name="_9_0_Table2_" localSheetId="2" hidden="1">#REF!</definedName>
    <definedName name="_9_0_Table2_" hidden="1">#REF!</definedName>
    <definedName name="_90_0_Table2_" localSheetId="2" hidden="1">#REF!</definedName>
    <definedName name="_90_0_Table2_" hidden="1">#REF!</definedName>
    <definedName name="_a1" localSheetId="1" hidden="1">{#N/A,#N/A,FALSE,"Synth";"parc_DC",#N/A,FALSE,"parc";#N/A,#N/A,FALSE,"CA prest";#N/A,#N/A,FALSE,"Ratio CA";#N/A,#N/A,FALSE,"Trafic";"CR_GSM_acté_DC",#N/A,FALSE,"CR GSM_acté";#N/A,#N/A,FALSE,"Abonnés";#N/A,#N/A,FALSE,"Créances";#N/A,#N/A,FALSE,"Effectifs"}</definedName>
    <definedName name="_a1" localSheetId="2" hidden="1">{#N/A,#N/A,FALSE,"Synth";"parc_DC",#N/A,FALSE,"parc";#N/A,#N/A,FALSE,"CA prest";#N/A,#N/A,FALSE,"Ratio CA";#N/A,#N/A,FALSE,"Trafic";"CR_GSM_acté_DC",#N/A,FALSE,"CR GSM_acté";#N/A,#N/A,FALSE,"Abonnés";#N/A,#N/A,FALSE,"Créances";#N/A,#N/A,FALSE,"Effectifs"}</definedName>
    <definedName name="_a1" hidden="1">{#N/A,#N/A,FALSE,"Synth";"parc_DC",#N/A,FALSE,"parc";#N/A,#N/A,FALSE,"CA prest";#N/A,#N/A,FALSE,"Ratio CA";#N/A,#N/A,FALSE,"Trafic";"CR_GSM_acté_DC",#N/A,FALSE,"CR GSM_acté";#N/A,#N/A,FALSE,"Abonnés";#N/A,#N/A,FALSE,"Créances";#N/A,#N/A,FALSE,"Effectifs"}</definedName>
    <definedName name="_AMO_UniqueIdentifier" hidden="1">"'1bd37225-f533-42ab-9062-4352d21091e2'"</definedName>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0</definedName>
    <definedName name="_AtRisk_SimSetting_ReportOptionCustomItemCumulativeOverlay01" hidden="1">0</definedName>
    <definedName name="_AtRisk_SimSetting_ReportOptionCustomItemCumulativeOverlay02" hidden="1">0</definedName>
    <definedName name="_AtRisk_SimSetting_ReportOptionCustomItemCumulativeOverlay03" hidden="1">0</definedName>
    <definedName name="_AtRisk_SimSetting_ReportOptionCustomItemCumulativeOverlay04" hidden="1">0</definedName>
    <definedName name="_AtRisk_SimSetting_ReportOptionCustomItemCumulativeOverlay05" hidden="1">0</definedName>
    <definedName name="_AtRisk_SimSetting_ReportOptionCustomItemCumulativeOverlay06" hidden="1">0</definedName>
    <definedName name="_AtRisk_SimSetting_ReportOptionCustomItemDistributionFormat01" hidden="1">1</definedName>
    <definedName name="_AtRisk_SimSetting_ReportOptionCustomItemDistributionFormat02" hidden="1">1</definedName>
    <definedName name="_AtRisk_SimSetting_ReportOptionCustomItemDistributionFormat03" hidden="1">4</definedName>
    <definedName name="_AtRisk_SimSetting_ReportOptionCustomItemDistributionFormat04" hidden="1">1</definedName>
    <definedName name="_AtRisk_SimSetting_ReportOptionCustomItemDistributionFormat05" hidden="1">1</definedName>
    <definedName name="_AtRisk_SimSetting_ReportOptionCustomItemDistributionFormat06" hidden="1">1</definedName>
    <definedName name="_AtRisk_SimSetting_ReportOptionCustomItemGraphFormat01" hidden="1">1</definedName>
    <definedName name="_AtRisk_SimSetting_ReportOptionCustomItemGraphFormat02" hidden="1">1</definedName>
    <definedName name="_AtRisk_SimSetting_ReportOptionCustomItemGraphFormat03" hidden="1">1</definedName>
    <definedName name="_AtRisk_SimSetting_ReportOptionCustomItemGraphFormat04" hidden="1">1</definedName>
    <definedName name="_AtRisk_SimSetting_ReportOptionCustomItemGraphFormat05" hidden="1">1</definedName>
    <definedName name="_AtRisk_SimSetting_ReportOptionCustomItemGraphFormat06" hidden="1">1</definedName>
    <definedName name="_AtRisk_SimSetting_ReportOptionCustomItemItemIndex01" hidden="1">0</definedName>
    <definedName name="_AtRisk_SimSetting_ReportOptionCustomItemItemIndex02" hidden="1">1</definedName>
    <definedName name="_AtRisk_SimSetting_ReportOptionCustomItemItemIndex03" hidden="1">2</definedName>
    <definedName name="_AtRisk_SimSetting_ReportOptionCustomItemItemIndex04" hidden="1">3</definedName>
    <definedName name="_AtRisk_SimSetting_ReportOptionCustomItemItemIndex05" hidden="1">4</definedName>
    <definedName name="_AtRisk_SimSetting_ReportOptionCustomItemItemIndex06" hidden="1">5</definedName>
    <definedName name="_AtRisk_SimSetting_ReportOptionCustomItemItemSize01" hidden="1">0</definedName>
    <definedName name="_AtRisk_SimSetting_ReportOptionCustomItemItemSize02" hidden="1">0</definedName>
    <definedName name="_AtRisk_SimSetting_ReportOptionCustomItemItemSize03" hidden="1">0</definedName>
    <definedName name="_AtRisk_SimSetting_ReportOptionCustomItemItemSize04" hidden="1">0</definedName>
    <definedName name="_AtRisk_SimSetting_ReportOptionCustomItemItemSize05" hidden="1">0</definedName>
    <definedName name="_AtRisk_SimSetting_ReportOptionCustomItemItemSize06" hidden="1">0</definedName>
    <definedName name="_AtRisk_SimSetting_ReportOptionCustomItemItemType01" hidden="1">1</definedName>
    <definedName name="_AtRisk_SimSetting_ReportOptionCustomItemItemType02" hidden="1">5</definedName>
    <definedName name="_AtRisk_SimSetting_ReportOptionCustomItemItemType03" hidden="1">1</definedName>
    <definedName name="_AtRisk_SimSetting_ReportOptionCustomItemItemType04" hidden="1">3</definedName>
    <definedName name="_AtRisk_SimSetting_ReportOptionCustomItemItemType05" hidden="1">2</definedName>
    <definedName name="_AtRisk_SimSetting_ReportOptionCustomItemItemType06" hidden="1">4</definedName>
    <definedName name="_AtRisk_SimSetting_ReportOptionCustomItemLegendType01" hidden="1">0</definedName>
    <definedName name="_AtRisk_SimSetting_ReportOptionCustomItemLegendType02" hidden="1">0</definedName>
    <definedName name="_AtRisk_SimSetting_ReportOptionCustomItemLegendType03" hidden="1">0</definedName>
    <definedName name="_AtRisk_SimSetting_ReportOptionCustomItemLegendType04" hidden="1">0</definedName>
    <definedName name="_AtRisk_SimSetting_ReportOptionCustomItemLegendType05" hidden="1">0</definedName>
    <definedName name="_AtRisk_SimSetting_ReportOptionCustomItemLegendType06" hidden="1">0</definedName>
    <definedName name="_AtRisk_SimSetting_ReportOptionCustomItemsCount" hidden="1">6</definedName>
    <definedName name="_AtRisk_SimSetting_ReportOptionCustomItemSensitivityFormat01" hidden="1">1</definedName>
    <definedName name="_AtRisk_SimSetting_ReportOptionCustomItemSensitivityFormat02" hidden="1">1</definedName>
    <definedName name="_AtRisk_SimSetting_ReportOptionCustomItemSensitivityFormat03" hidden="1">1</definedName>
    <definedName name="_AtRisk_SimSetting_ReportOptionCustomItemSensitivityFormat04" hidden="1">1</definedName>
    <definedName name="_AtRisk_SimSetting_ReportOptionCustomItemSensitivityFormat05" hidden="1">1</definedName>
    <definedName name="_AtRisk_SimSetting_ReportOptionCustomItemSensitivityFormat06" hidden="1">1</definedName>
    <definedName name="_AtRisk_SimSetting_ReportOptionCustomItemSummaryGraphType01" hidden="1">0</definedName>
    <definedName name="_AtRisk_SimSetting_ReportOptionCustomItemSummaryGraphType02" hidden="1">0</definedName>
    <definedName name="_AtRisk_SimSetting_ReportOptionCustomItemSummaryGraphType03" hidden="1">0</definedName>
    <definedName name="_AtRisk_SimSetting_ReportOptionCustomItemSummaryGraphType04" hidden="1">0</definedName>
    <definedName name="_AtRisk_SimSetting_ReportOptionCustomItemSummaryGraphType05" hidden="1">0</definedName>
    <definedName name="_AtRisk_SimSetting_ReportOptionCustomItemSummaryGraphType06" hidden="1">0</definedName>
    <definedName name="_AtRisk_SimSetting_ReportOptionDataMode" hidden="1">1</definedName>
    <definedName name="_AtRisk_SimSetting_ReportOptionReportMultiSimType" localSheetId="7" hidden="1">1</definedName>
    <definedName name="_AtRisk_SimSetting_ReportOptionReportMultiSimType" localSheetId="8" hidden="1">1</definedName>
    <definedName name="_AtRisk_SimSetting_ReportOptionReportMultiSimType" hidden="1">0</definedName>
    <definedName name="_AtRisk_SimSetting_ReportOptionReportPlacement" hidden="1">1</definedName>
    <definedName name="_AtRisk_SimSetting_ReportOptionReportSelection" localSheetId="7" hidden="1">2048</definedName>
    <definedName name="_AtRisk_SimSetting_ReportOptionReportSelection" localSheetId="8" hidden="1">2048</definedName>
    <definedName name="_AtRisk_SimSetting_ReportOptionReportSelection" hidden="1">768</definedName>
    <definedName name="_AtRisk_SimSetting_ReportOptionReportsFileType" hidden="1">1</definedName>
    <definedName name="_AtRisk_SimSetting_ReportOptionReportStyle" localSheetId="7" hidden="1">1</definedName>
    <definedName name="_AtRisk_SimSetting_ReportOptionReportStyle" localSheetId="8" hidden="1">1</definedName>
    <definedName name="_AtRisk_SimSetting_ReportOptionReportStyle" hidden="1">2</definedName>
    <definedName name="_AtRisk_SimSetting_ReportOptionSelectiveQR" hidden="1">FALSE</definedName>
    <definedName name="_AtRisk_SimSetting_ReportsList" localSheetId="7" hidden="1">2048</definedName>
    <definedName name="_AtRisk_SimSetting_ReportsList" localSheetId="8" hidden="1">2048</definedName>
    <definedName name="_AtRisk_SimSetting_ReportsList" hidden="1">768</definedName>
    <definedName name="_AtRisk_SimSetting_ShowSimulationProgressWindow" hidden="1">TRUE</definedName>
    <definedName name="_AtRisk_SimSetting_SimNameCount" hidden="1">0</definedName>
    <definedName name="_AtRisk_SimSetting_SmartSensitivityAnalysisEnabled" localSheetId="7" hidden="1">FALSE</definedName>
    <definedName name="_AtRisk_SimSetting_SmartSensitivityAnalysisEnabled" localSheetId="8" hidden="1">FALSE</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d" localSheetId="1" hidden="1">{#N/A,#N/A,FALSE,"CTC Summary - EOY";#N/A,#N/A,FALSE,"CTC Summary - Wtavg"}</definedName>
    <definedName name="_d" localSheetId="2" hidden="1">{#N/A,#N/A,FALSE,"CTC Summary - EOY";#N/A,#N/A,FALSE,"CTC Summary - Wtavg"}</definedName>
    <definedName name="_d" hidden="1">{#N/A,#N/A,FALSE,"CTC Summary - EOY";#N/A,#N/A,FALSE,"CTC Summary - Wtavg"}</definedName>
    <definedName name="_Dist_Values" localSheetId="1" hidden="1">#REF!</definedName>
    <definedName name="_Dist_Values" localSheetId="2" hidden="1">#REF!</definedName>
    <definedName name="_Dist_Values" hidden="1">#REF!</definedName>
    <definedName name="_Fill" localSheetId="1" hidden="1">#REF!</definedName>
    <definedName name="_Fill" localSheetId="2" hidden="1">#REF!</definedName>
    <definedName name="_Fill" hidden="1">#REF!</definedName>
    <definedName name="_xlnm._FilterDatabase" localSheetId="7" hidden="1">'3-Eff - Freq Programs'!$D$7:$R$9</definedName>
    <definedName name="_xlnm._FilterDatabase" localSheetId="8" hidden="1">'4-Eff - Conseq Programs'!$B$7:$K$203</definedName>
    <definedName name="_foo1" localSheetId="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2" localSheetId="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3" localSheetId="1" hidden="1">{#N/A,#N/A,FALSE,"Res - Unadj";#N/A,#N/A,FALSE,"Small L&amp;P";#N/A,#N/A,FALSE,"Medium L&amp;P";#N/A,#N/A,FALSE,"E-19";#N/A,#N/A,FALSE,"E-20";#N/A,#N/A,FALSE,"A-RTP";#N/A,#N/A,FALSE,"Strtlts &amp; Standby";#N/A,#N/A,FALSE,"AG";#N/A,#N/A,FALSE,"2001mixeduse"}</definedName>
    <definedName name="_foo3" localSheetId="2" hidden="1">{#N/A,#N/A,FALSE,"Res - Unadj";#N/A,#N/A,FALSE,"Small L&amp;P";#N/A,#N/A,FALSE,"Medium L&amp;P";#N/A,#N/A,FALSE,"E-19";#N/A,#N/A,FALSE,"E-20";#N/A,#N/A,FALSE,"A-RTP";#N/A,#N/A,FALSE,"Strtlts &amp; Standby";#N/A,#N/A,FALSE,"AG";#N/A,#N/A,FALSE,"2001mixeduse"}</definedName>
    <definedName name="_foo3" hidden="1">{#N/A,#N/A,FALSE,"Res - Unadj";#N/A,#N/A,FALSE,"Small L&amp;P";#N/A,#N/A,FALSE,"Medium L&amp;P";#N/A,#N/A,FALSE,"E-19";#N/A,#N/A,FALSE,"E-20";#N/A,#N/A,FALSE,"A-RTP";#N/A,#N/A,FALSE,"Strtlts &amp; Standby";#N/A,#N/A,FALSE,"AG";#N/A,#N/A,FALSE,"2001mixeduse"}</definedName>
    <definedName name="_foo4" localSheetId="1" hidden="1">{"Summary","1",FALSE,"Summary"}</definedName>
    <definedName name="_foo4" localSheetId="2" hidden="1">{"Summary","1",FALSE,"Summary"}</definedName>
    <definedName name="_foo4" hidden="1">{"Summary","1",FALSE,"Summary"}</definedName>
    <definedName name="_g2" localSheetId="1" hidden="1">{#N/A,#N/A,TRUE,"Task Status";#N/A,#N/A,TRUE,"Document Status";#N/A,#N/A,TRUE,"Percent Complete";#N/A,#N/A,TRUE,"Manhour Sum"}</definedName>
    <definedName name="_g2" localSheetId="2" hidden="1">{#N/A,#N/A,TRUE,"Task Status";#N/A,#N/A,TRUE,"Document Status";#N/A,#N/A,TRUE,"Percent Complete";#N/A,#N/A,TRUE,"Manhour Sum"}</definedName>
    <definedName name="_g2" hidden="1">{#N/A,#N/A,TRUE,"Task Status";#N/A,#N/A,TRUE,"Document Status";#N/A,#N/A,TRUE,"Percent Complete";#N/A,#N/A,TRUE,"Manhour Sum"}</definedName>
    <definedName name="_huh2" localSheetId="1" hidden="1">{#N/A,#N/A,FALSE,"Dist Rev at PR ";#N/A,#N/A,FALSE,"Spec";#N/A,#N/A,FALSE,"Res";#N/A,#N/A,FALSE,"Small L&amp;P";#N/A,#N/A,FALSE,"Medium L&amp;P";#N/A,#N/A,FALSE,"E-19";#N/A,#N/A,FALSE,"E-20";#N/A,#N/A,FALSE,"Strtlts &amp; Standby";#N/A,#N/A,FALSE,"A-RTP";#N/A,#N/A,FALSE,"2003mixeduse"}</definedName>
    <definedName name="_huh2" localSheetId="2" hidden="1">{#N/A,#N/A,FALSE,"Dist Rev at PR ";#N/A,#N/A,FALSE,"Spec";#N/A,#N/A,FALSE,"Res";#N/A,#N/A,FALSE,"Small L&amp;P";#N/A,#N/A,FALSE,"Medium L&amp;P";#N/A,#N/A,FALSE,"E-19";#N/A,#N/A,FALSE,"E-20";#N/A,#N/A,FALSE,"Strtlts &amp; Standby";#N/A,#N/A,FALSE,"A-RTP";#N/A,#N/A,FALSE,"2003mixeduse"}</definedName>
    <definedName name="_huh2" hidden="1">{#N/A,#N/A,FALSE,"Dist Rev at PR ";#N/A,#N/A,FALSE,"Spec";#N/A,#N/A,FALSE,"Res";#N/A,#N/A,FALSE,"Small L&amp;P";#N/A,#N/A,FALSE,"Medium L&amp;P";#N/A,#N/A,FALSE,"E-19";#N/A,#N/A,FALSE,"E-20";#N/A,#N/A,FALSE,"Strtlts &amp; Standby";#N/A,#N/A,FALSE,"A-RTP";#N/A,#N/A,FALSE,"2003mixeduse"}</definedName>
    <definedName name="_Key1" localSheetId="1" hidden="1">#REF!</definedName>
    <definedName name="_Key1" localSheetId="2" hidden="1">#REF!</definedName>
    <definedName name="_Key1" hidden="1">#REF!</definedName>
    <definedName name="_Key2" localSheetId="1" hidden="1">#REF!</definedName>
    <definedName name="_Key2" localSheetId="2" hidden="1">#REF!</definedName>
    <definedName name="_Key2" hidden="1">#REF!</definedName>
    <definedName name="_L2" localSheetId="1" hidden="1">{"PI_Data",#N/A,TRUE,"P&amp;I Data"}</definedName>
    <definedName name="_L2" localSheetId="2" hidden="1">{"PI_Data",#N/A,TRUE,"P&amp;I Data"}</definedName>
    <definedName name="_L2" hidden="1">{"PI_Data",#N/A,TRUE,"P&amp;I Data"}</definedName>
    <definedName name="_m2" localSheetId="1" hidden="1">{"PI_Data",#N/A,TRUE,"P&amp;I Data"}</definedName>
    <definedName name="_m2" localSheetId="2" hidden="1">{"PI_Data",#N/A,TRUE,"P&amp;I Data"}</definedName>
    <definedName name="_m2" hidden="1">{"PI_Data",#N/A,TRUE,"P&amp;I Data"}</definedName>
    <definedName name="_Order1" hidden="1">255</definedName>
    <definedName name="_order1a" hidden="1">0</definedName>
    <definedName name="_Order2" hidden="1">255</definedName>
    <definedName name="_p2" localSheetId="1" hidden="1">{"PI_Data",#N/A,TRUE,"P&amp;I Data"}</definedName>
    <definedName name="_p2" localSheetId="2" hidden="1">{"PI_Data",#N/A,TRUE,"P&amp;I Data"}</definedName>
    <definedName name="_p2" hidden="1">{"PI_Data",#N/A,TRUE,"P&amp;I Data"}</definedName>
    <definedName name="_Regression_Int" hidden="1">1</definedName>
    <definedName name="_Sort" localSheetId="1" hidden="1">#REF!</definedName>
    <definedName name="_Sort" localSheetId="2" hidden="1">#REF!</definedName>
    <definedName name="_Sort" hidden="1">#REF!</definedName>
    <definedName name="_t1" localSheetId="1" hidden="1">{#N/A,#N/A,TRUE,"Task Status";#N/A,#N/A,TRUE,"Document Status";#N/A,#N/A,TRUE,"Percent Complete";#N/A,#N/A,TRUE,"Manhour Sum"}</definedName>
    <definedName name="_t1" localSheetId="2" hidden="1">{#N/A,#N/A,TRUE,"Task Status";#N/A,#N/A,TRUE,"Document Status";#N/A,#N/A,TRUE,"Percent Complete";#N/A,#N/A,TRUE,"Manhour Sum"}</definedName>
    <definedName name="_t1" hidden="1">{#N/A,#N/A,TRUE,"Task Status";#N/A,#N/A,TRUE,"Document Status";#N/A,#N/A,TRUE,"Percent Complete";#N/A,#N/A,TRUE,"Manhour Sum"}</definedName>
    <definedName name="_t2" localSheetId="1" hidden="1">{#N/A,#N/A,TRUE,"Task Status";#N/A,#N/A,TRUE,"Document Status";#N/A,#N/A,TRUE,"Percent Complete";#N/A,#N/A,TRUE,"Manhour Sum"}</definedName>
    <definedName name="_t2" localSheetId="2" hidden="1">{#N/A,#N/A,TRUE,"Task Status";#N/A,#N/A,TRUE,"Document Status";#N/A,#N/A,TRUE,"Percent Complete";#N/A,#N/A,TRUE,"Manhour Sum"}</definedName>
    <definedName name="_t2" hidden="1">{#N/A,#N/A,TRUE,"Task Status";#N/A,#N/A,TRUE,"Document Status";#N/A,#N/A,TRUE,"Percent Complete";#N/A,#N/A,TRUE,"Manhour Sum"}</definedName>
    <definedName name="_t3" localSheetId="1" hidden="1">{#N/A,#N/A,TRUE,"Task Status";#N/A,#N/A,TRUE,"Document Status";#N/A,#N/A,TRUE,"Percent Complete";#N/A,#N/A,TRUE,"Manhour Sum"}</definedName>
    <definedName name="_t3" localSheetId="2" hidden="1">{#N/A,#N/A,TRUE,"Task Status";#N/A,#N/A,TRUE,"Document Status";#N/A,#N/A,TRUE,"Percent Complete";#N/A,#N/A,TRUE,"Manhour Sum"}</definedName>
    <definedName name="_t3" hidden="1">{#N/A,#N/A,TRUE,"Task Status";#N/A,#N/A,TRUE,"Document Status";#N/A,#N/A,TRUE,"Percent Complete";#N/A,#N/A,TRUE,"Manhour Sum"}</definedName>
    <definedName name="_t6" localSheetId="1" hidden="1">{#N/A,#N/A,TRUE,"Task Status";#N/A,#N/A,TRUE,"Document Status";#N/A,#N/A,TRUE,"Percent Complete";#N/A,#N/A,TRUE,"Manhour Sum"}</definedName>
    <definedName name="_t6" localSheetId="2" hidden="1">{#N/A,#N/A,TRUE,"Task Status";#N/A,#N/A,TRUE,"Document Status";#N/A,#N/A,TRUE,"Percent Complete";#N/A,#N/A,TRUE,"Manhour Sum"}</definedName>
    <definedName name="_t6" hidden="1">{#N/A,#N/A,TRUE,"Task Status";#N/A,#N/A,TRUE,"Document Status";#N/A,#N/A,TRUE,"Percent Complete";#N/A,#N/A,TRUE,"Manhour Sum"}</definedName>
    <definedName name="_Table1_In1" localSheetId="1" hidden="1">#REF!</definedName>
    <definedName name="_Table1_In1" localSheetId="2" hidden="1">#REF!</definedName>
    <definedName name="_Table1_In1" hidden="1">#REF!</definedName>
    <definedName name="_Table1_Out" localSheetId="1" hidden="1">#REF!</definedName>
    <definedName name="_Table1_Out" localSheetId="2" hidden="1">#REF!</definedName>
    <definedName name="_Table1_Out" hidden="1">#REF!</definedName>
    <definedName name="_Table2_In1" localSheetId="1" hidden="1">#REF!</definedName>
    <definedName name="_Table2_In1" localSheetId="2" hidden="1">#REF!</definedName>
    <definedName name="_Table2_In1" hidden="1">#REF!</definedName>
    <definedName name="_Table2_Out" localSheetId="2" hidden="1">#REF!</definedName>
    <definedName name="_Table2_Out" hidden="1">#REF!</definedName>
    <definedName name="a" localSheetId="1" hidden="1">{#N/A,#N/A,FALSE,"CTC Summary - EOY";#N/A,#N/A,FALSE,"CTC Summary - Wtavg"}</definedName>
    <definedName name="a" localSheetId="2" hidden="1">{#N/A,#N/A,FALSE,"CTC Summary - EOY";#N/A,#N/A,FALSE,"CTC Summary - Wtavg"}</definedName>
    <definedName name="a" hidden="1">{#N/A,#N/A,FALSE,"CTC Summary - EOY";#N/A,#N/A,FALSE,"CTC Summary - Wtavg"}</definedName>
    <definedName name="aa" localSheetId="1" hidden="1">{#N/A,#N/A,FALSE,"CTC Summary - EOY";#N/A,#N/A,FALSE,"CTC Summary - Wtavg"}</definedName>
    <definedName name="aa" localSheetId="2" hidden="1">{#N/A,#N/A,FALSE,"CTC Summary - EOY";#N/A,#N/A,FALSE,"CTC Summary - Wtavg"}</definedName>
    <definedName name="aa" hidden="1">{#N/A,#N/A,FALSE,"CTC Summary - EOY";#N/A,#N/A,FALSE,"CTC Summary - Wtavg"}</definedName>
    <definedName name="AAA_DOCTOPS" hidden="1">"AAA_SET"</definedName>
    <definedName name="AAA_duser" hidden="1">"OFF"</definedName>
    <definedName name="AAAA" localSheetId="1" hidden="1">{#N/A,#N/A,FALSE,"Executive Review Sheet";#N/A,#N/A,FALSE,"Summary of Estimate Components";#N/A,#N/A,FALSE,"Summary of Allowances"}</definedName>
    <definedName name="AAAA" localSheetId="2" hidden="1">{#N/A,#N/A,FALSE,"Executive Review Sheet";#N/A,#N/A,FALSE,"Summary of Estimate Components";#N/A,#N/A,FALSE,"Summary of Allowances"}</definedName>
    <definedName name="AAAA" hidden="1">{#N/A,#N/A,FALSE,"Executive Review Sheet";#N/A,#N/A,FALSE,"Summary of Estimate Components";#N/A,#N/A,FALSE,"Summary of Allowances"}</definedName>
    <definedName name="AAB_Addin5" hidden="1">"AAB_Description for addin 5,Description for addin 5,Description for addin 5,Description for addin 5,Description for addin 5,Description for addin 5"</definedName>
    <definedName name="ab" localSheetId="1" hidden="1">{#N/A,#N/A,TRUE,"Task Status";#N/A,#N/A,TRUE,"Document Status";#N/A,#N/A,TRUE,"Percent Complete";#N/A,#N/A,TRUE,"Manhour Sum"}</definedName>
    <definedName name="ab" localSheetId="2" hidden="1">{#N/A,#N/A,TRUE,"Task Status";#N/A,#N/A,TRUE,"Document Status";#N/A,#N/A,TRUE,"Percent Complete";#N/A,#N/A,TRUE,"Manhour Sum"}</definedName>
    <definedName name="ab" hidden="1">{#N/A,#N/A,TRUE,"Task Status";#N/A,#N/A,TRUE,"Document Status";#N/A,#N/A,TRUE,"Percent Complete";#N/A,#N/A,TRUE,"Manhour Sum"}</definedName>
    <definedName name="abc" localSheetId="1" hidden="1">#REF!</definedName>
    <definedName name="abc" localSheetId="2" hidden="1">#REF!</definedName>
    <definedName name="abc" hidden="1">#REF!</definedName>
    <definedName name="abcd" localSheetId="1" hidden="1">{#N/A,#N/A,TRUE,"Task Status";#N/A,#N/A,TRUE,"Document Status";#N/A,#N/A,TRUE,"Percent Complete";#N/A,#N/A,TRUE,"Manhour Sum"}</definedName>
    <definedName name="abcd" localSheetId="2" hidden="1">{#N/A,#N/A,TRUE,"Task Status";#N/A,#N/A,TRUE,"Document Status";#N/A,#N/A,TRUE,"Percent Complete";#N/A,#N/A,TRUE,"Manhour Sum"}</definedName>
    <definedName name="abcd" hidden="1">{#N/A,#N/A,TRUE,"Task Status";#N/A,#N/A,TRUE,"Document Status";#N/A,#N/A,TRUE,"Percent Complete";#N/A,#N/A,TRUE,"Manhour Sum"}</definedName>
    <definedName name="Accelerated" localSheetId="1" hidden="1">{#N/A,#N/A,FALSE,"CTC Summary - EOY";#N/A,#N/A,FALSE,"CTC Summary - Wtavg"}</definedName>
    <definedName name="Accelerated" localSheetId="2" hidden="1">{#N/A,#N/A,FALSE,"CTC Summary - EOY";#N/A,#N/A,FALSE,"CTC Summary - Wtavg"}</definedName>
    <definedName name="Accelerated" hidden="1">{#N/A,#N/A,FALSE,"CTC Summary - EOY";#N/A,#N/A,FALSE,"CTC Summary - Wtavg"}</definedName>
    <definedName name="ACCELERATED2" localSheetId="1" hidden="1">{#N/A,#N/A,FALSE,"CTC Summary - EOY";#N/A,#N/A,FALSE,"CTC Summary - Wtavg"}</definedName>
    <definedName name="ACCELERATED2" localSheetId="2" hidden="1">{#N/A,#N/A,FALSE,"CTC Summary - EOY";#N/A,#N/A,FALSE,"CTC Summary - Wtavg"}</definedName>
    <definedName name="ACCELERATED2" hidden="1">{#N/A,#N/A,FALSE,"CTC Summary - EOY";#N/A,#N/A,FALSE,"CTC Summary - Wtavg"}</definedName>
    <definedName name="ACCELLERATED1X" localSheetId="1" hidden="1">{#N/A,#N/A,FALSE,"CTC Summary - EOY";#N/A,#N/A,FALSE,"CTC Summary - Wtavg"}</definedName>
    <definedName name="ACCELLERATED1X" localSheetId="2" hidden="1">{#N/A,#N/A,FALSE,"CTC Summary - EOY";#N/A,#N/A,FALSE,"CTC Summary - Wtavg"}</definedName>
    <definedName name="ACCELLERATED1X" hidden="1">{#N/A,#N/A,FALSE,"CTC Summary - EOY";#N/A,#N/A,FALSE,"CTC Summary - Wtavg"}</definedName>
    <definedName name="AccessDatabase" localSheetId="1" hidden="1">"F:\REGUNIT\GRC99\TAX_ADJ\NEW_EST.mdb"</definedName>
    <definedName name="AccessDatabase" hidden="1">"I:\DEPT8900\OEL\FY01\Reports\Budget Comparison\Comparitive Budget TEST.mdb"</definedName>
    <definedName name="Accrual" localSheetId="1" hidden="1">{#N/A,#N/A,TRUE,"Task Status";#N/A,#N/A,TRUE,"Document Status";#N/A,#N/A,TRUE,"Percent Complete";#N/A,#N/A,TRUE,"Manhour Sum"}</definedName>
    <definedName name="Accrual" localSheetId="2" hidden="1">{#N/A,#N/A,TRUE,"Task Status";#N/A,#N/A,TRUE,"Document Status";#N/A,#N/A,TRUE,"Percent Complete";#N/A,#N/A,TRUE,"Manhour Sum"}</definedName>
    <definedName name="Accrual" hidden="1">{#N/A,#N/A,TRUE,"Task Status";#N/A,#N/A,TRUE,"Document Status";#N/A,#N/A,TRUE,"Percent Complete";#N/A,#N/A,TRUE,"Manhour Sum"}</definedName>
    <definedName name="ads" localSheetId="1" hidden="1">{#N/A,#N/A,FALSE,"Aging Summary";#N/A,#N/A,FALSE,"Ratio Analysis";#N/A,#N/A,FALSE,"Test 120 Day Accts";#N/A,#N/A,FALSE,"Tickmarks"}</definedName>
    <definedName name="ads" localSheetId="2" hidden="1">{#N/A,#N/A,FALSE,"Aging Summary";#N/A,#N/A,FALSE,"Ratio Analysis";#N/A,#N/A,FALSE,"Test 120 Day Accts";#N/A,#N/A,FALSE,"Tickmarks"}</definedName>
    <definedName name="ads" hidden="1">{#N/A,#N/A,FALSE,"Aging Summary";#N/A,#N/A,FALSE,"Ratio Analysis";#N/A,#N/A,FALSE,"Test 120 Day Accts";#N/A,#N/A,FALSE,"Tickmarks"}</definedName>
    <definedName name="again" localSheetId="1" hidden="1">{#N/A,#N/A,FALSE,"ND Rev at Pres Rates";#N/A,#N/A,FALSE,"Res - Unadj sales";#N/A,#N/A,FALSE,"Small L&amp;P";#N/A,#N/A,FALSE,"Medium L&amp;P";#N/A,#N/A,FALSE,"E-19";#N/A,#N/A,FALSE,"E-20";#N/A,#N/A,FALSE,"Strtlts &amp; Standby";#N/A,#N/A,FALSE,"AG";#N/A,#N/A,FALSE,"A-RTP";#N/A,#N/A,FALSE,"Spec"}</definedName>
    <definedName name="again" localSheetId="2" hidden="1">{#N/A,#N/A,FALSE,"ND Rev at Pres Rates";#N/A,#N/A,FALSE,"Res - Unadj sales";#N/A,#N/A,FALSE,"Small L&amp;P";#N/A,#N/A,FALSE,"Medium L&amp;P";#N/A,#N/A,FALSE,"E-19";#N/A,#N/A,FALSE,"E-20";#N/A,#N/A,FALSE,"Strtlts &amp; Standby";#N/A,#N/A,FALSE,"AG";#N/A,#N/A,FALSE,"A-RTP";#N/A,#N/A,FALSE,"Spec"}</definedName>
    <definedName name="again" hidden="1">{#N/A,#N/A,FALSE,"ND Rev at Pres Rates";#N/A,#N/A,FALSE,"Res - Unadj sales";#N/A,#N/A,FALSE,"Small L&amp;P";#N/A,#N/A,FALSE,"Medium L&amp;P";#N/A,#N/A,FALSE,"E-19";#N/A,#N/A,FALSE,"E-20";#N/A,#N/A,FALSE,"Strtlts &amp; Standby";#N/A,#N/A,FALSE,"AG";#N/A,#N/A,FALSE,"A-RTP";#N/A,#N/A,FALSE,"Spec"}</definedName>
    <definedName name="age" localSheetId="1" hidden="1">{"PI_Data",#N/A,TRUE,"P&amp;I Data"}</definedName>
    <definedName name="age" localSheetId="2" hidden="1">{"PI_Data",#N/A,TRUE,"P&amp;I Data"}</definedName>
    <definedName name="age" hidden="1">{"PI_Data",#N/A,TRUE,"P&amp;I Data"}</definedName>
    <definedName name="agg_period">'RSE Lite'!$E$8</definedName>
    <definedName name="agg_period_1" localSheetId="2">#REF!</definedName>
    <definedName name="agg_period_1">#REF!</definedName>
    <definedName name="agg_period_2" localSheetId="2">#REF!</definedName>
    <definedName name="agg_period_2">#REF!</definedName>
    <definedName name="agg_yrs">'RSE Lite'!$C$8:$E$8</definedName>
    <definedName name="ahya6" localSheetId="2">#N/A</definedName>
    <definedName name="ahya6">[0]!ahya6</definedName>
    <definedName name="alpha" localSheetId="1" hidden="1">{#N/A,#N/A,FALSE,"Sum6 (1)"}</definedName>
    <definedName name="alpha" localSheetId="2" hidden="1">{#N/A,#N/A,FALSE,"Sum6 (1)"}</definedName>
    <definedName name="alpha" hidden="1">{#N/A,#N/A,FALSE,"Sum6 (1)"}</definedName>
    <definedName name="April" localSheetId="1" hidden="1">{#N/A,#N/A,FALSE,"CTC Summary - EOY";#N/A,#N/A,FALSE,"CTC Summary - Wtavg"}</definedName>
    <definedName name="April" localSheetId="2" hidden="1">{#N/A,#N/A,FALSE,"CTC Summary - EOY";#N/A,#N/A,FALSE,"CTC Summary - Wtavg"}</definedName>
    <definedName name="April" hidden="1">{#N/A,#N/A,FALSE,"CTC Summary - EOY";#N/A,#N/A,FALSE,"CTC Summary - Wtavg"}</definedName>
    <definedName name="April_1" localSheetId="1" hidden="1">{#N/A,#N/A,FALSE,"CTC Summary - EOY";#N/A,#N/A,FALSE,"CTC Summary - Wtavg"}</definedName>
    <definedName name="April_1" localSheetId="2" hidden="1">{#N/A,#N/A,FALSE,"CTC Summary - EOY";#N/A,#N/A,FALSE,"CTC Summary - Wtavg"}</definedName>
    <definedName name="April_1" hidden="1">{#N/A,#N/A,FALSE,"CTC Summary - EOY";#N/A,#N/A,FALSE,"CTC Summary - Wtavg"}</definedName>
    <definedName name="April_2" localSheetId="1" hidden="1">{#N/A,#N/A,FALSE,"CTC Summary - EOY";#N/A,#N/A,FALSE,"CTC Summary - Wtavg"}</definedName>
    <definedName name="April_2" localSheetId="2" hidden="1">{#N/A,#N/A,FALSE,"CTC Summary - EOY";#N/A,#N/A,FALSE,"CTC Summary - Wtavg"}</definedName>
    <definedName name="April_2" hidden="1">{#N/A,#N/A,FALSE,"CTC Summary - EOY";#N/A,#N/A,FALSE,"CTC Summary - Wtavg"}</definedName>
    <definedName name="April_3" localSheetId="1" hidden="1">{#N/A,#N/A,FALSE,"CTC Summary - EOY";#N/A,#N/A,FALSE,"CTC Summary - Wtavg"}</definedName>
    <definedName name="April_3" localSheetId="2" hidden="1">{#N/A,#N/A,FALSE,"CTC Summary - EOY";#N/A,#N/A,FALSE,"CTC Summary - Wtavg"}</definedName>
    <definedName name="April_3" hidden="1">{#N/A,#N/A,FALSE,"CTC Summary - EOY";#N/A,#N/A,FALSE,"CTC Summary - Wtavg"}</definedName>
    <definedName name="April1" localSheetId="1" hidden="1">{#N/A,#N/A,FALSE,"CTC Summary - EOY";#N/A,#N/A,FALSE,"CTC Summary - Wtavg"}</definedName>
    <definedName name="April1" localSheetId="2" hidden="1">{#N/A,#N/A,FALSE,"CTC Summary - EOY";#N/A,#N/A,FALSE,"CTC Summary - Wtavg"}</definedName>
    <definedName name="April1" hidden="1">{#N/A,#N/A,FALSE,"CTC Summary - EOY";#N/A,#N/A,FALSE,"CTC Summary - Wtavg"}</definedName>
    <definedName name="AprSun1" localSheetId="2">DATE(CalendarYear,4,1)-WEEKDAY(DATE(CalendarYear,4,1))+1</definedName>
    <definedName name="AprSun1">DATE(CalendarYear,4,1)-WEEKDAY(DATE(CalendarYear,4,1))+1</definedName>
    <definedName name="AprSun1_" localSheetId="2">DATE(CalendarYear,4,1)-WEEKDAY(DATE(CalendarYear,4,1))+1</definedName>
    <definedName name="AprSun1_">DATE(CalendarYear,4,1)-WEEKDAY(DATE(CalendarYear,4,1))+1</definedName>
    <definedName name="arsdf" localSheetId="1" hidden="1">{#N/A,#N/A,FALSE,"Aging Summary";#N/A,#N/A,FALSE,"Ratio Analysis";#N/A,#N/A,FALSE,"Test 120 Day Accts";#N/A,#N/A,FALSE,"Tickmarks"}</definedName>
    <definedName name="arsdf" localSheetId="2" hidden="1">{#N/A,#N/A,FALSE,"Aging Summary";#N/A,#N/A,FALSE,"Ratio Analysis";#N/A,#N/A,FALSE,"Test 120 Day Accts";#N/A,#N/A,FALSE,"Tickmarks"}</definedName>
    <definedName name="arsdf" hidden="1">{#N/A,#N/A,FALSE,"Aging Summary";#N/A,#N/A,FALSE,"Ratio Analysis";#N/A,#N/A,FALSE,"Test 120 Day Accts";#N/A,#N/A,FALSE,"Tickmarks"}</definedName>
    <definedName name="ART" localSheetId="1" hidden="1">{#N/A,#N/A,FALSE,"CTC Summary - EOY";#N/A,#N/A,FALSE,"CTC Summary - Wtavg"}</definedName>
    <definedName name="ART" localSheetId="2" hidden="1">{#N/A,#N/A,FALSE,"CTC Summary - EOY";#N/A,#N/A,FALSE,"CTC Summary - Wtavg"}</definedName>
    <definedName name="ART" hidden="1">{#N/A,#N/A,FALSE,"CTC Summary - EOY";#N/A,#N/A,FALSE,"CTC Summary - Wtavg"}</definedName>
    <definedName name="as" localSheetId="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as" localSheetId="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as"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AS2DocOpenMode" hidden="1">"AS2DocumentEdit"</definedName>
    <definedName name="asd" localSheetId="1" hidden="1">{#N/A,#N/A,FALSE,"Aging Summary";#N/A,#N/A,FALSE,"Ratio Analysis";#N/A,#N/A,FALSE,"Test 120 Day Accts";#N/A,#N/A,FALSE,"Tickmarks"}</definedName>
    <definedName name="asd" localSheetId="2" hidden="1">{#N/A,#N/A,FALSE,"Aging Summary";#N/A,#N/A,FALSE,"Ratio Analysis";#N/A,#N/A,FALSE,"Test 120 Day Accts";#N/A,#N/A,FALSE,"Tickmarks"}</definedName>
    <definedName name="asd" hidden="1">{#N/A,#N/A,FALSE,"Aging Summary";#N/A,#N/A,FALSE,"Ratio Analysis";#N/A,#N/A,FALSE,"Test 120 Day Accts";#N/A,#N/A,FALSE,"Tickmarks"}</definedName>
    <definedName name="asda" localSheetId="1" hidden="1">{#N/A,#N/A,FALSE,"Inputs And Assumptions";#N/A,#N/A,FALSE,"Revenue Allocation";#N/A,#N/A,FALSE,"RSP Surch Allocations";#N/A,#N/A,FALSE,"Generation Calculations";#N/A,#N/A,FALSE,"Test Year 2001 Sales and Revs."}</definedName>
    <definedName name="asda" localSheetId="2" hidden="1">{#N/A,#N/A,FALSE,"Inputs And Assumptions";#N/A,#N/A,FALSE,"Revenue Allocation";#N/A,#N/A,FALSE,"RSP Surch Allocations";#N/A,#N/A,FALSE,"Generation Calculations";#N/A,#N/A,FALSE,"Test Year 2001 Sales and Revs."}</definedName>
    <definedName name="asda" hidden="1">{#N/A,#N/A,FALSE,"Inputs And Assumptions";#N/A,#N/A,FALSE,"Revenue Allocation";#N/A,#N/A,FALSE,"RSP Surch Allocations";#N/A,#N/A,FALSE,"Generation Calculations";#N/A,#N/A,FALSE,"Test Year 2001 Sales and Revs."}</definedName>
    <definedName name="AsOf">'[1]ISTS Dashboard'!$C$3</definedName>
    <definedName name="AsSoldExcRev" localSheetId="1" hidden="1">{#N/A,#N/A,FALSE,"Sum6 (1)"}</definedName>
    <definedName name="AsSoldExcRev" localSheetId="2" hidden="1">{#N/A,#N/A,FALSE,"Sum6 (1)"}</definedName>
    <definedName name="AsSoldExcRev" hidden="1">{#N/A,#N/A,FALSE,"Sum6 (1)"}</definedName>
    <definedName name="AugSun1" localSheetId="2">DATE(CalendarYear,8,1)-WEEKDAY(DATE(CalendarYear,8,1))+1</definedName>
    <definedName name="AugSun1">DATE(CalendarYear,8,1)-WEEKDAY(DATE(CalendarYear,8,1))+1</definedName>
    <definedName name="August" localSheetId="1" hidden="1">{#N/A,#N/A,FALSE,"CTC Summary - EOY";#N/A,#N/A,FALSE,"CTC Summary - Wtavg"}</definedName>
    <definedName name="August" localSheetId="2" hidden="1">{#N/A,#N/A,FALSE,"CTC Summary - EOY";#N/A,#N/A,FALSE,"CTC Summary - Wtavg"}</definedName>
    <definedName name="August" hidden="1">{#N/A,#N/A,FALSE,"CTC Summary - EOY";#N/A,#N/A,FALSE,"CTC Summary - Wtavg"}</definedName>
    <definedName name="August_1" localSheetId="1" hidden="1">{#N/A,#N/A,FALSE,"CTC Summary - EOY";#N/A,#N/A,FALSE,"CTC Summary - Wtavg"}</definedName>
    <definedName name="August_1" localSheetId="2" hidden="1">{#N/A,#N/A,FALSE,"CTC Summary - EOY";#N/A,#N/A,FALSE,"CTC Summary - Wtavg"}</definedName>
    <definedName name="August_1" hidden="1">{#N/A,#N/A,FALSE,"CTC Summary - EOY";#N/A,#N/A,FALSE,"CTC Summary - Wtavg"}</definedName>
    <definedName name="August_2" localSheetId="1" hidden="1">{#N/A,#N/A,FALSE,"CTC Summary - EOY";#N/A,#N/A,FALSE,"CTC Summary - Wtavg"}</definedName>
    <definedName name="August_2" localSheetId="2" hidden="1">{#N/A,#N/A,FALSE,"CTC Summary - EOY";#N/A,#N/A,FALSE,"CTC Summary - Wtavg"}</definedName>
    <definedName name="August_2" hidden="1">{#N/A,#N/A,FALSE,"CTC Summary - EOY";#N/A,#N/A,FALSE,"CTC Summary - Wtavg"}</definedName>
    <definedName name="August_3" localSheetId="1" hidden="1">{#N/A,#N/A,FALSE,"CTC Summary - EOY";#N/A,#N/A,FALSE,"CTC Summary - Wtavg"}</definedName>
    <definedName name="August_3" localSheetId="2" hidden="1">{#N/A,#N/A,FALSE,"CTC Summary - EOY";#N/A,#N/A,FALSE,"CTC Summary - Wtavg"}</definedName>
    <definedName name="August_3" hidden="1">{#N/A,#N/A,FALSE,"CTC Summary - EOY";#N/A,#N/A,FALSE,"CTC Summary - Wtavg"}</definedName>
    <definedName name="b" localSheetId="1" hidden="1">{#N/A,#N/A,FALSE,"CTC Summary - EOY";#N/A,#N/A,FALSE,"CTC Summary - Wtavg"}</definedName>
    <definedName name="b" localSheetId="2" hidden="1">{#N/A,#N/A,FALSE,"CTC Summary - EOY";#N/A,#N/A,FALSE,"CTC Summary - Wtavg"}</definedName>
    <definedName name="b" hidden="1">{#N/A,#N/A,FALSE,"CTC Summary - EOY";#N/A,#N/A,FALSE,"CTC Summary - Wtavg"}</definedName>
    <definedName name="b_1" localSheetId="1" hidden="1">{#N/A,#N/A,FALSE,"CTC Summary - EOY";#N/A,#N/A,FALSE,"CTC Summary - Wtavg"}</definedName>
    <definedName name="b_1" localSheetId="2" hidden="1">{#N/A,#N/A,FALSE,"CTC Summary - EOY";#N/A,#N/A,FALSE,"CTC Summary - Wtavg"}</definedName>
    <definedName name="b_1" hidden="1">{#N/A,#N/A,FALSE,"CTC Summary - EOY";#N/A,#N/A,FALSE,"CTC Summary - Wtavg"}</definedName>
    <definedName name="b_2" localSheetId="1" hidden="1">{#N/A,#N/A,FALSE,"CTC Summary - EOY";#N/A,#N/A,FALSE,"CTC Summary - Wtavg"}</definedName>
    <definedName name="b_2" localSheetId="2" hidden="1">{#N/A,#N/A,FALSE,"CTC Summary - EOY";#N/A,#N/A,FALSE,"CTC Summary - Wtavg"}</definedName>
    <definedName name="b_2" hidden="1">{#N/A,#N/A,FALSE,"CTC Summary - EOY";#N/A,#N/A,FALSE,"CTC Summary - Wtavg"}</definedName>
    <definedName name="b_3" localSheetId="1" hidden="1">{#N/A,#N/A,FALSE,"CTC Summary - EOY";#N/A,#N/A,FALSE,"CTC Summary - Wtavg"}</definedName>
    <definedName name="b_3" localSheetId="2" hidden="1">{#N/A,#N/A,FALSE,"CTC Summary - EOY";#N/A,#N/A,FALSE,"CTC Summary - Wtavg"}</definedName>
    <definedName name="b_3" hidden="1">{#N/A,#N/A,FALSE,"CTC Summary - EOY";#N/A,#N/A,FALSE,"CTC Summary - Wtavg"}</definedName>
    <definedName name="bb" localSheetId="1" hidden="1">{#N/A,#N/A,FALSE,"CTC Summary - EOY";#N/A,#N/A,FALSE,"CTC Summary - Wtavg"}</definedName>
    <definedName name="bb" localSheetId="2" hidden="1">{#N/A,#N/A,FALSE,"CTC Summary - EOY";#N/A,#N/A,FALSE,"CTC Summary - Wtavg"}</definedName>
    <definedName name="bb" hidden="1">{#N/A,#N/A,FALSE,"CTC Summary - EOY";#N/A,#N/A,FALSE,"CTC Summary - Wtavg"}</definedName>
    <definedName name="bc" localSheetId="1" hidden="1">#REF!</definedName>
    <definedName name="bc" localSheetId="2" hidden="1">#REF!</definedName>
    <definedName name="bc" hidden="1">#REF!</definedName>
    <definedName name="brian" localSheetId="2">[2]!TableProgSpend[Program]</definedName>
    <definedName name="brian">[3]!TableProgSpend[Program]</definedName>
    <definedName name="Bruce" localSheetId="1" hidden="1">{#N/A,#N/A,FALSE,"Inputs And Assumptions";#N/A,#N/A,FALSE,"Revenue Allocation";#N/A,#N/A,FALSE,"RSP Surch Allocations";#N/A,#N/A,FALSE,"Generation Calculations";#N/A,#N/A,FALSE,"Test Year 2001 Sales and Revs."}</definedName>
    <definedName name="Bruce" localSheetId="2" hidden="1">{#N/A,#N/A,FALSE,"Inputs And Assumptions";#N/A,#N/A,FALSE,"Revenue Allocation";#N/A,#N/A,FALSE,"RSP Surch Allocations";#N/A,#N/A,FALSE,"Generation Calculations";#N/A,#N/A,FALSE,"Test Year 2001 Sales and Revs."}</definedName>
    <definedName name="Bruce" hidden="1">{#N/A,#N/A,FALSE,"Inputs And Assumptions";#N/A,#N/A,FALSE,"Revenue Allocation";#N/A,#N/A,FALSE,"RSP Surch Allocations";#N/A,#N/A,FALSE,"Generation Calculations";#N/A,#N/A,FALSE,"Test Year 2001 Sales and Revs."}</definedName>
    <definedName name="BYPASS">[4]Sheet2!$A$3:$C$62</definedName>
    <definedName name="cc" localSheetId="1" hidden="1">{"PI_Data",#N/A,TRUE,"P&amp;I Data"}</definedName>
    <definedName name="cc" localSheetId="2" hidden="1">{"PI_Data",#N/A,TRUE,"P&amp;I Data"}</definedName>
    <definedName name="cc" hidden="1">{"PI_Data",#N/A,TRUE,"P&amp;I Data"}</definedName>
    <definedName name="CCC" localSheetId="1" hidden="1">{#N/A,#N/A,FALSE,"Sum6 (1)"}</definedName>
    <definedName name="CCC" localSheetId="2" hidden="1">{#N/A,#N/A,FALSE,"Sum6 (1)"}</definedName>
    <definedName name="CCC" hidden="1">{#N/A,#N/A,FALSE,"Sum6 (1)"}</definedName>
    <definedName name="CIQWBGuid" localSheetId="1" hidden="1">"26fc304f-3458-431f-93f8-b9e285949ba8"</definedName>
    <definedName name="CIQWBGuid" hidden="1">"e2c02820-9d19-4b8b-bbfd-45a1d07dc89b"</definedName>
    <definedName name="copy" localSheetId="1" hidden="1">{#N/A,#N/A,FALSE,"Dist Rev at PR ";#N/A,#N/A,FALSE,"Spec";#N/A,#N/A,FALSE,"Res";#N/A,#N/A,FALSE,"Small L&amp;P";#N/A,#N/A,FALSE,"Medium L&amp;P";#N/A,#N/A,FALSE,"E-19";#N/A,#N/A,FALSE,"E-20";#N/A,#N/A,FALSE,"Strtlts &amp; Standby";#N/A,#N/A,FALSE,"A-RTP";#N/A,#N/A,FALSE,"2003mixeduse"}</definedName>
    <definedName name="copy" localSheetId="2" hidden="1">{#N/A,#N/A,FALSE,"Dist Rev at PR ";#N/A,#N/A,FALSE,"Spec";#N/A,#N/A,FALSE,"Res";#N/A,#N/A,FALSE,"Small L&amp;P";#N/A,#N/A,FALSE,"Medium L&amp;P";#N/A,#N/A,FALSE,"E-19";#N/A,#N/A,FALSE,"E-20";#N/A,#N/A,FALSE,"Strtlts &amp; Standby";#N/A,#N/A,FALSE,"A-RTP";#N/A,#N/A,FALSE,"2003mixeduse"}</definedName>
    <definedName name="copy" hidden="1">{#N/A,#N/A,FALSE,"Dist Rev at PR ";#N/A,#N/A,FALSE,"Spec";#N/A,#N/A,FALSE,"Res";#N/A,#N/A,FALSE,"Small L&amp;P";#N/A,#N/A,FALSE,"Medium L&amp;P";#N/A,#N/A,FALSE,"E-19";#N/A,#N/A,FALSE,"E-20";#N/A,#N/A,FALSE,"Strtlts &amp; Standby";#N/A,#N/A,FALSE,"A-RTP";#N/A,#N/A,FALSE,"2003mixeduse"}</definedName>
    <definedName name="copyprint" localSheetId="1" hidden="1">{#N/A,#N/A,FALSE,"Workpaper Tables 4-1 &amp; 4-2";#N/A,#N/A,FALSE,"Revenue Allocation Results";#N/A,#N/A,FALSE,"FERC Rev @ PR";#N/A,#N/A,FALSE,"Distribution Revenue Allocation";#N/A,#N/A,FALSE,"Nonallocated Revenues ";#N/A,#N/A,FALSE,"2000mixuse";#N/A,#N/A,FALSE,"MC Revenues- 00 sales, 96 MC's"}</definedName>
    <definedName name="copyprint" localSheetId="2" hidden="1">{#N/A,#N/A,FALSE,"Workpaper Tables 4-1 &amp; 4-2";#N/A,#N/A,FALSE,"Revenue Allocation Results";#N/A,#N/A,FALSE,"FERC Rev @ PR";#N/A,#N/A,FALSE,"Distribution Revenue Allocation";#N/A,#N/A,FALSE,"Nonallocated Revenues ";#N/A,#N/A,FALSE,"2000mixuse";#N/A,#N/A,FALSE,"MC Revenues- 00 sales, 96 MC's"}</definedName>
    <definedName name="copyprint" hidden="1">{#N/A,#N/A,FALSE,"Workpaper Tables 4-1 &amp; 4-2";#N/A,#N/A,FALSE,"Revenue Allocation Results";#N/A,#N/A,FALSE,"FERC Rev @ PR";#N/A,#N/A,FALSE,"Distribution Revenue Allocation";#N/A,#N/A,FALSE,"Nonallocated Revenues ";#N/A,#N/A,FALSE,"2000mixuse";#N/A,#N/A,FALSE,"MC Revenues- 00 sales, 96 MC's"}</definedName>
    <definedName name="copyrap"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localSheetId="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evalloc" localSheetId="1" hidden="1">{#N/A,#N/A,FALSE,"RRQ inputs ";#N/A,#N/A,FALSE,"FERC Rev @ PR";#N/A,#N/A,FALSE,"Distribution Revenue Allocation";#N/A,#N/A,FALSE,"Nonallocated Revenues";#N/A,#N/A,FALSE,"MC Revenues-03 sales, 96 MC's";#N/A,#N/A,FALSE,"FTA"}</definedName>
    <definedName name="copyrevalloc" localSheetId="2" hidden="1">{#N/A,#N/A,FALSE,"RRQ inputs ";#N/A,#N/A,FALSE,"FERC Rev @ PR";#N/A,#N/A,FALSE,"Distribution Revenue Allocation";#N/A,#N/A,FALSE,"Nonallocated Revenues";#N/A,#N/A,FALSE,"MC Revenues-03 sales, 96 MC's";#N/A,#N/A,FALSE,"FTA"}</definedName>
    <definedName name="copyrevalloc" hidden="1">{#N/A,#N/A,FALSE,"RRQ inputs ";#N/A,#N/A,FALSE,"FERC Rev @ PR";#N/A,#N/A,FALSE,"Distribution Revenue Allocation";#N/A,#N/A,FALSE,"Nonallocated Revenues";#N/A,#N/A,FALSE,"MC Revenues-03 sales, 96 MC's";#N/A,#N/A,FALSE,"FTA"}</definedName>
    <definedName name="copyschudel" localSheetId="1" hidden="1">{#N/A,#N/A,FALSE,"ND Rev at Pres Rates";#N/A,#N/A,FALSE,"Res - Unadj";#N/A,#N/A,FALSE,"Small L&amp;P";#N/A,#N/A,FALSE,"Medium L&amp;P";#N/A,#N/A,FALSE,"E-19";#N/A,#N/A,FALSE,"E-20";#N/A,#N/A,FALSE,"A-RTP";#N/A,#N/A,FALSE,"Strtlts &amp; Standby";#N/A,#N/A,FALSE,"AG";#N/A,#N/A,FALSE,"2001mixeduse"}</definedName>
    <definedName name="copyschudel" localSheetId="2" hidden="1">{#N/A,#N/A,FALSE,"ND Rev at Pres Rates";#N/A,#N/A,FALSE,"Res - Unadj";#N/A,#N/A,FALSE,"Small L&amp;P";#N/A,#N/A,FALSE,"Medium L&amp;P";#N/A,#N/A,FALSE,"E-19";#N/A,#N/A,FALSE,"E-20";#N/A,#N/A,FALSE,"A-RTP";#N/A,#N/A,FALSE,"Strtlts &amp; Standby";#N/A,#N/A,FALSE,"AG";#N/A,#N/A,FALSE,"2001mixeduse"}</definedName>
    <definedName name="copyschudel" hidden="1">{#N/A,#N/A,FALSE,"ND Rev at Pres Rates";#N/A,#N/A,FALSE,"Res - Unadj";#N/A,#N/A,FALSE,"Small L&amp;P";#N/A,#N/A,FALSE,"Medium L&amp;P";#N/A,#N/A,FALSE,"E-19";#N/A,#N/A,FALSE,"E-20";#N/A,#N/A,FALSE,"A-RTP";#N/A,#N/A,FALSE,"Strtlts &amp; Standby";#N/A,#N/A,FALSE,"AG";#N/A,#N/A,FALSE,"2001mixeduse"}</definedName>
    <definedName name="correct" localSheetId="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correct"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CrosstabA">#REF!</definedName>
    <definedName name="CTIT" localSheetId="1" hidden="1">{"PI_Data",#N/A,TRUE,"P&amp;I Data"}</definedName>
    <definedName name="CTIT" localSheetId="2" hidden="1">{"PI_Data",#N/A,TRUE,"P&amp;I Data"}</definedName>
    <definedName name="CTIT" hidden="1">{"PI_Data",#N/A,TRUE,"P&amp;I Data"}</definedName>
    <definedName name="CV">1.02</definedName>
    <definedName name="CY">[4]Sheet2!$B$1</definedName>
    <definedName name="d" localSheetId="1" hidden="1">{#N/A,#N/A,FALSE,"CTC Summary - EOY";#N/A,#N/A,FALSE,"CTC Summary - Wtavg"}</definedName>
    <definedName name="d" localSheetId="2" hidden="1">{#N/A,#N/A,FALSE,"CTC Summary - EOY";#N/A,#N/A,FALSE,"CTC Summary - Wtavg"}</definedName>
    <definedName name="d" hidden="1">{#N/A,#N/A,FALSE,"CTC Summary - EOY";#N/A,#N/A,FALSE,"CTC Summary - Wtavg"}</definedName>
    <definedName name="d_1" localSheetId="1" hidden="1">{#N/A,#N/A,FALSE,"CTC Summary - EOY";#N/A,#N/A,FALSE,"CTC Summary - Wtavg"}</definedName>
    <definedName name="d_1" localSheetId="2" hidden="1">{#N/A,#N/A,FALSE,"CTC Summary - EOY";#N/A,#N/A,FALSE,"CTC Summary - Wtavg"}</definedName>
    <definedName name="d_1" hidden="1">{#N/A,#N/A,FALSE,"CTC Summary - EOY";#N/A,#N/A,FALSE,"CTC Summary - Wtavg"}</definedName>
    <definedName name="d_2" localSheetId="1" hidden="1">{#N/A,#N/A,FALSE,"CTC Summary - EOY";#N/A,#N/A,FALSE,"CTC Summary - Wtavg"}</definedName>
    <definedName name="d_2" localSheetId="2" hidden="1">{#N/A,#N/A,FALSE,"CTC Summary - EOY";#N/A,#N/A,FALSE,"CTC Summary - Wtavg"}</definedName>
    <definedName name="d_2" hidden="1">{#N/A,#N/A,FALSE,"CTC Summary - EOY";#N/A,#N/A,FALSE,"CTC Summary - Wtavg"}</definedName>
    <definedName name="d_3" localSheetId="1" hidden="1">{#N/A,#N/A,FALSE,"CTC Summary - EOY";#N/A,#N/A,FALSE,"CTC Summary - Wtavg"}</definedName>
    <definedName name="d_3" localSheetId="2" hidden="1">{#N/A,#N/A,FALSE,"CTC Summary - EOY";#N/A,#N/A,FALSE,"CTC Summary - Wtavg"}</definedName>
    <definedName name="d_3" hidden="1">{#N/A,#N/A,FALSE,"CTC Summary - EOY";#N/A,#N/A,FALSE,"CTC Summary - Wtavg"}</definedName>
    <definedName name="DataFileName" localSheetId="2">'[2]RSE Lite'!$C$3</definedName>
    <definedName name="DataFileName">'RSE Lite'!$C$3</definedName>
    <definedName name="DataFilePath">'RSE Lite'!$C$4</definedName>
    <definedName name="DecSun1" localSheetId="2">DATE(CalendarYear,12,1)-WEEKDAY(DATE(CalendarYear,12,1))+1</definedName>
    <definedName name="DecSun1">DATE(CalendarYear,12,1)-WEEKDAY(DATE(CalendarYear,12,1))+1</definedName>
    <definedName name="DELTA" localSheetId="1" hidden="1">{#N/A,#N/A,FALSE,"Sum6 (1)"}</definedName>
    <definedName name="DELTA" localSheetId="2" hidden="1">{#N/A,#N/A,FALSE,"Sum6 (1)"}</definedName>
    <definedName name="DELTA" hidden="1">{#N/A,#N/A,FALSE,"Sum6 (1)"}</definedName>
    <definedName name="dfd" hidden="1">40665.3713194444</definedName>
    <definedName name="disc_rate">'RSE Lite'!$C$7</definedName>
    <definedName name="dyfhn" localSheetId="1" hidden="1">{#N/A,#N/A,FALSE,"Aging Summary";#N/A,#N/A,FALSE,"Ratio Analysis";#N/A,#N/A,FALSE,"Test 120 Day Accts";#N/A,#N/A,FALSE,"Tickmarks"}</definedName>
    <definedName name="dyfhn" localSheetId="2" hidden="1">{#N/A,#N/A,FALSE,"Aging Summary";#N/A,#N/A,FALSE,"Ratio Analysis";#N/A,#N/A,FALSE,"Test 120 Day Accts";#N/A,#N/A,FALSE,"Tickmarks"}</definedName>
    <definedName name="dyfhn" hidden="1">{#N/A,#N/A,FALSE,"Aging Summary";#N/A,#N/A,FALSE,"Ratio Analysis";#N/A,#N/A,FALSE,"Test 120 Day Accts";#N/A,#N/A,FALSE,"Tickmarks"}</definedName>
    <definedName name="e" localSheetId="1" hidden="1">{#N/A,#N/A,FALSE,"CTC Summary - EOY";#N/A,#N/A,FALSE,"CTC Summary - Wtavg"}</definedName>
    <definedName name="e" localSheetId="2" hidden="1">{#N/A,#N/A,FALSE,"CTC Summary - EOY";#N/A,#N/A,FALSE,"CTC Summary - Wtavg"}</definedName>
    <definedName name="e" hidden="1">{#N/A,#N/A,FALSE,"CTC Summary - EOY";#N/A,#N/A,FALSE,"CTC Summary - Wtavg"}</definedName>
    <definedName name="e_1" localSheetId="1" hidden="1">{#N/A,#N/A,FALSE,"CTC Summary - EOY";#N/A,#N/A,FALSE,"CTC Summary - Wtavg"}</definedName>
    <definedName name="e_1" localSheetId="2" hidden="1">{#N/A,#N/A,FALSE,"CTC Summary - EOY";#N/A,#N/A,FALSE,"CTC Summary - Wtavg"}</definedName>
    <definedName name="e_1" hidden="1">{#N/A,#N/A,FALSE,"CTC Summary - EOY";#N/A,#N/A,FALSE,"CTC Summary - Wtavg"}</definedName>
    <definedName name="e_2" localSheetId="1" hidden="1">{#N/A,#N/A,FALSE,"CTC Summary - EOY";#N/A,#N/A,FALSE,"CTC Summary - Wtavg"}</definedName>
    <definedName name="e_2" localSheetId="2" hidden="1">{#N/A,#N/A,FALSE,"CTC Summary - EOY";#N/A,#N/A,FALSE,"CTC Summary - Wtavg"}</definedName>
    <definedName name="e_2" hidden="1">{#N/A,#N/A,FALSE,"CTC Summary - EOY";#N/A,#N/A,FALSE,"CTC Summary - Wtavg"}</definedName>
    <definedName name="e_3" localSheetId="1" hidden="1">{#N/A,#N/A,FALSE,"CTC Summary - EOY";#N/A,#N/A,FALSE,"CTC Summary - Wtavg"}</definedName>
    <definedName name="e_3" localSheetId="2" hidden="1">{#N/A,#N/A,FALSE,"CTC Summary - EOY";#N/A,#N/A,FALSE,"CTC Summary - Wtavg"}</definedName>
    <definedName name="e_3" hidden="1">{#N/A,#N/A,FALSE,"CTC Summary - EOY";#N/A,#N/A,FALSE,"CTC Summary - Wtavg"}</definedName>
    <definedName name="ED" hidden="1">"3W3Y8WU9D4KB8I8XZYLB5WWMT"</definedName>
    <definedName name="ee" localSheetId="1" hidden="1">{"PI_Data",#N/A,TRUE,"P&amp;I Data"}</definedName>
    <definedName name="ee" localSheetId="2" hidden="1">{"PI_Data",#N/A,TRUE,"P&amp;I Data"}</definedName>
    <definedName name="ee" hidden="1">{"PI_Data",#N/A,TRUE,"P&amp;I Data"}</definedName>
    <definedName name="ef" localSheetId="1" hidden="1">{"PI_Data",#N/A,TRUE,"P&amp;I Data"}</definedName>
    <definedName name="ef" localSheetId="2" hidden="1">{"PI_Data",#N/A,TRUE,"P&amp;I Data"}</definedName>
    <definedName name="ef" hidden="1">{"PI_Data",#N/A,TRUE,"P&amp;I Data"}</definedName>
    <definedName name="Electrical" localSheetId="1" hidden="1">{#N/A,#N/A,TRUE,"Task Status";#N/A,#N/A,TRUE,"Document Status";#N/A,#N/A,TRUE,"Percent Complete";#N/A,#N/A,TRUE,"Manhour Sum"}</definedName>
    <definedName name="Electrical" localSheetId="2" hidden="1">{#N/A,#N/A,TRUE,"Task Status";#N/A,#N/A,TRUE,"Document Status";#N/A,#N/A,TRUE,"Percent Complete";#N/A,#N/A,TRUE,"Manhour Sum"}</definedName>
    <definedName name="Electrical" hidden="1">{#N/A,#N/A,TRUE,"Task Status";#N/A,#N/A,TRUE,"Document Status";#N/A,#N/A,TRUE,"Percent Complete";#N/A,#N/A,TRUE,"Manhour Sum"}</definedName>
    <definedName name="EPMWorkbookOptions_10" hidden="1">"IYnnk0x/xSEiQ|z8iiCXIzs7O/9cJ8f8eK/f0|M3x61cnX9vI3bt3//7|/v7tjdz/u/IzXRy/FnsqDUPXjFOJx0|/8/91Vv3GiLJniPL7vzz5/b/7I7J4vHL24uVX/5/33L9RisDa/f4/yu11mt2q1YCiJ8qevfn6wcynD3Z3Dg4e3F7P33uPYCbLH04ePtx/uD2bTO5t79/fPdienD/ItrNPZ/cmD|/d39s7n/2/IJgREoaM|vz08|Pn|sX/x3"</definedName>
    <definedName name="EPMWorkbookOptions_11" hidden="1">"n1myTL06|||OL3|f13f|SqdZrdqtWABD/76sUJUfj4a8swTcenn9679x4Zif33EOL/j2QkDBV73tqz4x|xqt/sVq0GWPXlqy|fnb05Ieqevvr67PreafD7//9jV5|SIcuefPf0|cmXP|JZv9mtWg3w7KuXb06|ekXkPfn6XtL7s|yn78Gy/x9xkzxCSsLmq9f/n/fjvzFaPD/5/zop/t8jsW/Ovjj9IYrqg///iSooGFqVvZ3dB2NO0/x/nU|/U"</definedName>
    <definedName name="EPMWorkbookOptions_12" hidden="1">"Zp8|iOadGmy8yM|6fPJ/R/RJKJPdvf|v06Q//cYvS9Oj19/9er09Q/R8B28h|H7/0hYZagoTtnL01dnXz49|/|8a/bNUONHaff3bBRgE2/0|O7xalUW06wlOPbz4FPTnKBVyyUhTp89zdqMP/Y/fFN1B//4VX5e5838y|WXq3x5dJ6VTf74bvghtzsp86wG0C|Xr7PL3LTsfsxtv1vVbydV9ZaEtGUymtb9L8L2VzOdtcdnzU9mdZFNyvyLvL5w"</definedName>
    <definedName name="EPMWorkbookOptions_13" hidden="1">"EHqf/8aJA/vlSqjx/wB5z7V2m10AAA=="</definedName>
    <definedName name="EPMWorkbookOptions_14" hidden="1">"xalUW06wlOPbz4FPTnKBVyyUhTp89zdqMP/Y/fFN1B//4VX5e5838y|WXq3x5dJ6VTf74bvghtzsp86wG0C|Xr7PL3LTsfsxtv1vVbydV9ZY0VstkNK37X4Ttr2Y6a4/Pmp/M6iKblPkXeX3hIPQ|/40TB/bLlVDj/wES2Pnf7ngAAA=="</definedName>
    <definedName name="EPMWorkbookOptions_2" hidden="1">"jqr64u7ezs3v39/7i|evpPF9k28WyabPlNP/IvjW7|a2PqNc0fXxSLZf5FH2|qU7WdZ0v258s8iv|Mvj6adZm|il9/iJb5NKb7anNF6t1XXBXXzV5/bLOz3OCN83HhNBHR7//s5df/P5PXp68|O7uzu//PYNePp2sdifj1cV8TL|Pp9Xi0f7|vZ2du022ujtZTe9|//f/3ndPT15/|/T5c/r1ZZktl0Q8|vU8K5v8|4/vAhWH2PFqVRbTzCPirR"</definedName>
    <definedName name="EPMWorkbookOptions_3" hidden="1">"E0MEIo3sc67iODRKdvIZijYXp38KtvF7NZvnxaLPJlw5gON3VYNkEbavV6Xl1ZGCdVWdVHbb3OH9|NfLHpVR5F5M3e6PRFYoo2f9c|yy6rumgJL54Kebn33S3ef1bUTeshEP||A8hiOUyg27by2321LH7ROueRH5|cfPnVizeP78a|3ARDKE6ifX9n997BrgcgNhf87pf1LK|Pdh7flV|i0JtVmV2/rKtVXrfXR7v3P71/nk/Ot|9/Otvf3t87f"</definedName>
    <definedName name="EPMWorkbookOptions_4" hidden="1">"7h9cD/Pt3eyfG9/Nnmw/2ByDz2Hb0UAP8|a9nVekpTnsy/yxYSUVaRZyJTRBtRE3vfI9D0l4vfH33t5/Or0xZtv79Kvz06ekeD2Gg8A/XaR11k9nV|7pikpxkfLovzsI3DNRx3x8d6NTN3t3n1896bhfoP0|OLzL978/k|Onx|/ODn9/UnVnb75EXk88rz8/d98|eb3f3X6k/9fp8rju7cRNk9f/KzptpPjN6eff/nq9/n6ym1nZ/9gZ|f2um33"</definedName>
    <definedName name="EPMWorkbookOptions_5" hidden="1">"/3|6zRCRWJT|9|b3f/b77D44fklS/P91Pv0GCfLpjwgS45Dff3dvjP99|iPKWMrc/xGrWIIcn7z56vj5/9dp8f8ee/f0|M3x61cnX9vc3bt3//7|/v7tzd3e///MndIw9M3IMyO/9el3/r/Oqt8oUc5evPzq560L36PInmGT3//lye//3R|RJZSe56efE2V|RJYgP/Dqyy9|/5MvX7z|8kcmMGh2q1bx4RwRcc/efP2A79MHuzsHBw9ubwHv/f/"</definedName>
    <definedName name="EPMWorkbookOptions_6" hidden="1">"PAgoJQ15l|dUv/j/Oq98kWb57/97ej|jh6PHq9PMzUmg/IokjydOvvvji9/n9KZG08/91qvy/R8k/||rFCVH4|GureZqOTz|9d|89Env7///T84aKPWft2fGPWNVvdqtWA6z68tWXz87enBB1T199fXZ97zW2|z9MdjVd34bm3PBrsatPyZBlT757|vzky/|v8|zPAl1e0B9Pvvp5a46HKfPd05P/fwRe3zxpTl68OPni/|tk|X|P/n/18s3JV6"</definedName>
    <definedName name="EPMWorkbookOptions_7" hidden="1">"|IuidfPyh9f/X/6f//1L9HSFk8|Or10/|vs|k3RovnJ/9fJ8X/eyT2zdkXpz9EUX3w/z9RBQVDo7K3s/NgzNnx/6/z6TdJk91Pxzs/b5fGowS5/yMmiTDJj2jSp8nu/|fzrv/vsXhfnB6//urV6esfotU7|P|f1TNUFI/s5emrsy|fnv1/3i/7Zqjx|7z5/7yv/g2K6y0aBdjEGz2|e7xalcU0awmO/Tz41DQnaNVySYjTZ0|zNuOP/Q/fVN3BP"</definedName>
    <definedName name="EPMWorkbookOptions_8" hidden="1">"36Vn9d5M/9y|eUqXx6dZ2WTP74bfsjtTso8qwH0y|Xr7DI3Lbsfc9vvVvXbSVW9JSFtmYymdf|LsP3VTGft8Vnzk1ldZJMy/yKvLxyE3ue/ceLAfrkSavw/fw2RD6k0AAA="</definedName>
    <definedName name="EPMWorkbookOptions_9" hidden="1">"JMTps6dZm/HH/odvqu7gH7/Kz|u8mX|5/HKVL4/Os7LJH98NP|R2J2We1QD65fJ1dpmblt2Pue13q/rtpKreksZqmYymdf|LsP3VTGft8Vnzk1ldZJMy/yKvLxyE3ue/ceLAfrkSavw/KQ2mP6dFAAA="</definedName>
    <definedName name="EPS">0.01</definedName>
    <definedName name="EV__DECIMALSYMBOL__" hidden="1">"."</definedName>
    <definedName name="EV__EVCOM_OPTIONS__" hidden="1">8</definedName>
    <definedName name="EV__EXPOPTIONS__" hidden="1">1</definedName>
    <definedName name="EV__LASTREFTIME__" hidden="1">40829.3368981481</definedName>
    <definedName name="EV__LOCKEDCVW__CONSOLIDATION" hidden="1">"P_NET_INCOME,ACTUAL,TOTPC,LEGALENTITY,F_CLO,TOTFA,LC,NON_INTERCO,NON_PC_INTERCO,WEC_CONSOL,2011.Jun,Periodic,"</definedName>
    <definedName name="EV__LOCKEDCVW__FERC_TRANS_AG" hidden="1">"ALL_COST_INDICATOR,TOTAL_P_DATASRC,ALLFERC,ALLDPT,ALLRSC,ALLCSTELEM,XXXX.INP,ACT,PERIODIC,"</definedName>
    <definedName name="EV__LOCKEDCVW__FERC_TRANS_MO" hidden="1">"TOTAL_P_DATASRC,ALLFERC,ALLFID,ALLMAT,99,CH_7_ENVIRONMENT_E,C_RECEIVER_CC_NA,ALLRSC,2016.INP,ACT,PERIODIC,"</definedName>
    <definedName name="EV__LOCKSTATUS__" hidden="1">1</definedName>
    <definedName name="EV__MAXEXPCOLS__" hidden="1">100</definedName>
    <definedName name="EV__MAXEXPROWS__" hidden="1">1000</definedName>
    <definedName name="EV__MEMORYCVW__" hidden="1">0</definedName>
    <definedName name="EV__USERCHANGEOPTIONS__" hidden="1">1</definedName>
    <definedName name="EV__WBEVMODE__" hidden="1">1</definedName>
    <definedName name="EV__WBREFOPTIONS__" hidden="1">4</definedName>
    <definedName name="EV__WBVERSION__" hidden="1">0</definedName>
    <definedName name="exepath">'RSE Lite'!$C$5</definedName>
    <definedName name="F" localSheetId="1" hidden="1">{#N/A,#N/A,FALSE,"CTC Summary - EOY";#N/A,#N/A,FALSE,"CTC Summary - Wtavg"}</definedName>
    <definedName name="F" localSheetId="2" hidden="1">{#N/A,#N/A,FALSE,"CTC Summary - EOY";#N/A,#N/A,FALSE,"CTC Summary - Wtavg"}</definedName>
    <definedName name="F" hidden="1">{#N/A,#N/A,FALSE,"CTC Summary - EOY";#N/A,#N/A,FALSE,"CTC Summary - Wtavg"}</definedName>
    <definedName name="FebSun1" localSheetId="2">DATE(CalendarYear,2,1)-WEEKDAY(DATE(CalendarYear,2,1))+1</definedName>
    <definedName name="FebSun1">DATE(CalendarYear,2,1)-WEEKDAY(DATE(CalendarYear,2,1))+1</definedName>
    <definedName name="FERC" localSheetId="1" hidden="1">{#N/A,#N/A,FALSE,"CTC Summary - EOY";#N/A,#N/A,FALSE,"CTC Summary - Wtavg"}</definedName>
    <definedName name="FERC" localSheetId="2" hidden="1">{#N/A,#N/A,FALSE,"CTC Summary - EOY";#N/A,#N/A,FALSE,"CTC Summary - Wtavg"}</definedName>
    <definedName name="FERC" hidden="1">{#N/A,#N/A,FALSE,"CTC Summary - EOY";#N/A,#N/A,FALSE,"CTC Summary - Wtavg"}</definedName>
    <definedName name="ff" localSheetId="1" hidden="1">{#N/A,#N/A,FALSE,"CTC Summary - EOY";#N/A,#N/A,FALSE,"CTC Summary - Wtavg"}</definedName>
    <definedName name="ff" localSheetId="2" hidden="1">{#N/A,#N/A,FALSE,"CTC Summary - EOY";#N/A,#N/A,FALSE,"CTC Summary - Wtavg"}</definedName>
    <definedName name="ff" hidden="1">{#N/A,#N/A,FALSE,"CTC Summary - EOY";#N/A,#N/A,FALSE,"CTC Summary - Wtavg"}</definedName>
    <definedName name="fg" localSheetId="1" hidden="1">{#N/A,#N/A,FALSE,"Aging Summary";#N/A,#N/A,FALSE,"Ratio Analysis";#N/A,#N/A,FALSE,"Test 120 Day Accts";#N/A,#N/A,FALSE,"Tickmarks"}</definedName>
    <definedName name="fg" localSheetId="2" hidden="1">{#N/A,#N/A,FALSE,"Aging Summary";#N/A,#N/A,FALSE,"Ratio Analysis";#N/A,#N/A,FALSE,"Test 120 Day Accts";#N/A,#N/A,FALSE,"Tickmarks"}</definedName>
    <definedName name="fg" hidden="1">{#N/A,#N/A,FALSE,"Aging Summary";#N/A,#N/A,FALSE,"Ratio Analysis";#N/A,#N/A,FALSE,"Test 120 Day Accts";#N/A,#N/A,FALSE,"Tickmarks"}</definedName>
    <definedName name="fgn" localSheetId="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fgn"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Fill_old" localSheetId="1" hidden="1">#REF!</definedName>
    <definedName name="Fill_old" localSheetId="2" hidden="1">#REF!</definedName>
    <definedName name="Fill_old" hidden="1">#REF!</definedName>
    <definedName name="foo" localSheetId="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rmsFlowWorkbook" localSheetId="1" hidden="1">#REF!</definedName>
    <definedName name="FormsFlowWorkbook" localSheetId="2" hidden="1">#REF!</definedName>
    <definedName name="FormsFlowWorkbook" hidden="1">#REF!</definedName>
    <definedName name="g" localSheetId="1" hidden="1">{#N/A,#N/A,FALSE,"Aging Summary";#N/A,#N/A,FALSE,"Ratio Analysis";#N/A,#N/A,FALSE,"Test 120 Day Accts";#N/A,#N/A,FALSE,"Tickmarks"}</definedName>
    <definedName name="g" localSheetId="2" hidden="1">{#N/A,#N/A,FALSE,"Aging Summary";#N/A,#N/A,FALSE,"Ratio Analysis";#N/A,#N/A,FALSE,"Test 120 Day Accts";#N/A,#N/A,FALSE,"Tickmarks"}</definedName>
    <definedName name="g" hidden="1">{#N/A,#N/A,FALSE,"Aging Summary";#N/A,#N/A,FALSE,"Ratio Analysis";#N/A,#N/A,FALSE,"Test 120 Day Accts";#N/A,#N/A,FALSE,"Tickmarks"}</definedName>
    <definedName name="GasReport" localSheetId="1" hidden="1">{#N/A,#N/A,FALSE,"CTC Summary - EOY";#N/A,#N/A,FALSE,"CTC Summary - Wtavg"}</definedName>
    <definedName name="GasReport" localSheetId="2" hidden="1">{#N/A,#N/A,FALSE,"CTC Summary - EOY";#N/A,#N/A,FALSE,"CTC Summary - Wtavg"}</definedName>
    <definedName name="GasReport" hidden="1">{#N/A,#N/A,FALSE,"CTC Summary - EOY";#N/A,#N/A,FALSE,"CTC Summary - Wtavg"}</definedName>
    <definedName name="GG" localSheetId="1" hidden="1">{#N/A,#N/A,FALSE,"Aging Summary";#N/A,#N/A,FALSE,"Ratio Analysis";#N/A,#N/A,FALSE,"Test 120 Day Accts";#N/A,#N/A,FALSE,"Tickmarks"}</definedName>
    <definedName name="GG" localSheetId="2" hidden="1">{#N/A,#N/A,FALSE,"Aging Summary";#N/A,#N/A,FALSE,"Ratio Analysis";#N/A,#N/A,FALSE,"Test 120 Day Accts";#N/A,#N/A,FALSE,"Tickmarks"}</definedName>
    <definedName name="GG" hidden="1">{#N/A,#N/A,FALSE,"Aging Summary";#N/A,#N/A,FALSE,"Ratio Analysis";#N/A,#N/A,FALSE,"Test 120 Day Accts";#N/A,#N/A,FALSE,"Tickmarks"}</definedName>
    <definedName name="gggg" localSheetId="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localSheetId="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onogo" localSheetId="1" hidden="1">{#N/A,#N/A,FALSE,"F. Tax Analysis";#N/A,#N/A,FALSE,"G. Bond Analysis";#N/A,#N/A,FALSE,"H. Insurance Analysis"}</definedName>
    <definedName name="gonogo" localSheetId="2" hidden="1">{#N/A,#N/A,FALSE,"F. Tax Analysis";#N/A,#N/A,FALSE,"G. Bond Analysis";#N/A,#N/A,FALSE,"H. Insurance Analysis"}</definedName>
    <definedName name="gonogo" hidden="1">{#N/A,#N/A,FALSE,"F. Tax Analysis";#N/A,#N/A,FALSE,"G. Bond Analysis";#N/A,#N/A,FALSE,"H. Insurance Analysis"}</definedName>
    <definedName name="haroldharold" localSheetId="1" hidden="1">{"PI_Data",#N/A,TRUE,"P&amp;I Data"}</definedName>
    <definedName name="haroldharold" localSheetId="2" hidden="1">{"PI_Data",#N/A,TRUE,"P&amp;I Data"}</definedName>
    <definedName name="haroldharold" hidden="1">{"PI_Data",#N/A,TRUE,"P&amp;I Data"}</definedName>
    <definedName name="heat_val">1.02</definedName>
    <definedName name="hh" localSheetId="1" hidden="1">{#N/A,#N/A,FALSE,"CTC Summary - EOY";#N/A,#N/A,FALSE,"CTC Summary - Wtavg"}</definedName>
    <definedName name="hh" localSheetId="2" hidden="1">{#N/A,#N/A,FALSE,"CTC Summary - EOY";#N/A,#N/A,FALSE,"CTC Summary - Wtavg"}</definedName>
    <definedName name="hh" hidden="1">{#N/A,#N/A,FALSE,"CTC Summary - EOY";#N/A,#N/A,FALSE,"CTC Summary - Wtavg"}</definedName>
    <definedName name="hj" localSheetId="1" hidden="1">{"PI_Data",#N/A,TRUE,"P&amp;I Data"}</definedName>
    <definedName name="hj" localSheetId="2" hidden="1">{"PI_Data",#N/A,TRUE,"P&amp;I Data"}</definedName>
    <definedName name="hj" hidden="1">{"PI_Data",#N/A,TRUE,"P&amp;I Data"}</definedName>
    <definedName name="HTM_Control2" localSheetId="2" hidden="1">{"'Summary'!$A$1:$J$24"}</definedName>
    <definedName name="HTM_Control2" hidden="1">{"'Summary'!$A$1:$J$24"}</definedName>
    <definedName name="HTML_CodePage" hidden="1">1252</definedName>
    <definedName name="HTML_Control" localSheetId="2" hidden="1">{"'Sheet1'!$A$1:$J$121"}</definedName>
    <definedName name="HTML_Control" hidden="1">{"'Sheet1'!$A$1:$J$121"}</definedName>
    <definedName name="HTML_Control2" localSheetId="2" hidden="1">{"'Summary'!$A$1:$J$24"}</definedName>
    <definedName name="HTML_Control2" hidden="1">{"'Summary'!$A$1:$J$24"}</definedName>
    <definedName name="HTML_Description" hidden="1">""</definedName>
    <definedName name="HTML_Email" hidden="1">""</definedName>
    <definedName name="HTML_Header" hidden="1">"Sheet1"</definedName>
    <definedName name="HTML_LastUpdate" hidden="1">"10/21/99"</definedName>
    <definedName name="HTML_LineAfter" hidden="1">FALSE</definedName>
    <definedName name="HTML_LineBefore" hidden="1">FALSE</definedName>
    <definedName name="HTML_Name" hidden="1">"Paulette Peoples"</definedName>
    <definedName name="HTML_OBDlg2" hidden="1">TRUE</definedName>
    <definedName name="HTML_OBDlg4" hidden="1">TRUE</definedName>
    <definedName name="HTML_OS" hidden="1">0</definedName>
    <definedName name="HTML_PathFile" hidden="1">"\\Bhincres01\groups\Mkt_Dev\EXECMKTR\RIGS\RigBible\Web NA.htm"</definedName>
    <definedName name="HTML_PathFileMac" hidden="1">"Web Site Backup:sitingcases:MyHTML.html"</definedName>
    <definedName name="HTML_Title" hidden="1">"Total North America"</definedName>
    <definedName name="huh" localSheetId="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huh" localSheetId="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huh"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huhnd" localSheetId="1" hidden="1">{#N/A,#N/A,FALSE,"ND Rev at Pres Rates";#N/A,#N/A,FALSE,"Res - Unadj sales";#N/A,#N/A,FALSE,"Small L&amp;P";#N/A,#N/A,FALSE,"Medium L&amp;P";#N/A,#N/A,FALSE,"E-19";#N/A,#N/A,FALSE,"E-20";#N/A,#N/A,FALSE,"Strtlts &amp; Standby";#N/A,#N/A,FALSE,"AG";#N/A,#N/A,FALSE,"A-RTP";#N/A,#N/A,FALSE,"Spec"}</definedName>
    <definedName name="huhnd" localSheetId="2" hidden="1">{#N/A,#N/A,FALSE,"ND Rev at Pres Rates";#N/A,#N/A,FALSE,"Res - Unadj sales";#N/A,#N/A,FALSE,"Small L&amp;P";#N/A,#N/A,FALSE,"Medium L&amp;P";#N/A,#N/A,FALSE,"E-19";#N/A,#N/A,FALSE,"E-20";#N/A,#N/A,FALSE,"Strtlts &amp; Standby";#N/A,#N/A,FALSE,"AG";#N/A,#N/A,FALSE,"A-RTP";#N/A,#N/A,FALSE,"Spec"}</definedName>
    <definedName name="huhnd" hidden="1">{#N/A,#N/A,FALSE,"ND Rev at Pres Rates";#N/A,#N/A,FALSE,"Res - Unadj sales";#N/A,#N/A,FALSE,"Small L&amp;P";#N/A,#N/A,FALSE,"Medium L&amp;P";#N/A,#N/A,FALSE,"E-19";#N/A,#N/A,FALSE,"E-20";#N/A,#N/A,FALSE,"Strtlts &amp; Standby";#N/A,#N/A,FALSE,"AG";#N/A,#N/A,FALSE,"A-RTP";#N/A,#N/A,FALSE,"Spec"}</definedName>
    <definedName name="huhnd2" localSheetId="1" hidden="1">{#N/A,#N/A,FALSE,"ND Rev at Pres Rates";#N/A,#N/A,FALSE,"Res - Unadj sales";#N/A,#N/A,FALSE,"Small L&amp;P";#N/A,#N/A,FALSE,"Medium L&amp;P";#N/A,#N/A,FALSE,"E-19";#N/A,#N/A,FALSE,"E-20";#N/A,#N/A,FALSE,"Strtlts &amp; Standby";#N/A,#N/A,FALSE,"AG";#N/A,#N/A,FALSE,"A-RTP";#N/A,#N/A,FALSE,"Spec"}</definedName>
    <definedName name="huhnd2" localSheetId="2" hidden="1">{#N/A,#N/A,FALSE,"ND Rev at Pres Rates";#N/A,#N/A,FALSE,"Res - Unadj sales";#N/A,#N/A,FALSE,"Small L&amp;P";#N/A,#N/A,FALSE,"Medium L&amp;P";#N/A,#N/A,FALSE,"E-19";#N/A,#N/A,FALSE,"E-20";#N/A,#N/A,FALSE,"Strtlts &amp; Standby";#N/A,#N/A,FALSE,"AG";#N/A,#N/A,FALSE,"A-RTP";#N/A,#N/A,FALSE,"Spec"}</definedName>
    <definedName name="huhnd2" hidden="1">{#N/A,#N/A,FALSE,"ND Rev at Pres Rates";#N/A,#N/A,FALSE,"Res - Unadj sales";#N/A,#N/A,FALSE,"Small L&amp;P";#N/A,#N/A,FALSE,"Medium L&amp;P";#N/A,#N/A,FALSE,"E-19";#N/A,#N/A,FALSE,"E-20";#N/A,#N/A,FALSE,"Strtlts &amp; Standby";#N/A,#N/A,FALSE,"AG";#N/A,#N/A,FALSE,"A-RTP";#N/A,#N/A,FALSE,"Spec"}</definedName>
    <definedName name="huhprint" localSheetId="1" hidden="1">{#N/A,#N/A,FALSE,"Workpaper Tables 4-1 &amp; 4-2";#N/A,#N/A,FALSE,"Revenue Allocation Results";#N/A,#N/A,FALSE,"FERC Rev @ PR";#N/A,#N/A,FALSE,"Distribution Revenue Allocation";#N/A,#N/A,FALSE,"Nonallocated Revenues ";#N/A,#N/A,FALSE,"2000mixuse";#N/A,#N/A,FALSE,"MC Revenues- 00 sales, 96 MC's"}</definedName>
    <definedName name="huhprint" localSheetId="2" hidden="1">{#N/A,#N/A,FALSE,"Workpaper Tables 4-1 &amp; 4-2";#N/A,#N/A,FALSE,"Revenue Allocation Results";#N/A,#N/A,FALSE,"FERC Rev @ PR";#N/A,#N/A,FALSE,"Distribution Revenue Allocation";#N/A,#N/A,FALSE,"Nonallocated Revenues ";#N/A,#N/A,FALSE,"2000mixuse";#N/A,#N/A,FALSE,"MC Revenues- 00 sales, 96 MC's"}</definedName>
    <definedName name="huhprint" hidden="1">{#N/A,#N/A,FALSE,"Workpaper Tables 4-1 &amp; 4-2";#N/A,#N/A,FALSE,"Revenue Allocation Results";#N/A,#N/A,FALSE,"FERC Rev @ PR";#N/A,#N/A,FALSE,"Distribution Revenue Allocation";#N/A,#N/A,FALSE,"Nonallocated Revenues ";#N/A,#N/A,FALSE,"2000mixuse";#N/A,#N/A,FALSE,"MC Revenues- 00 sales, 96 MC's"}</definedName>
    <definedName name="huhrap"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localSheetId="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evalloc" localSheetId="1" hidden="1">{#N/A,#N/A,FALSE,"RRQ inputs ";#N/A,#N/A,FALSE,"FERC Rev @ PR";#N/A,#N/A,FALSE,"Distribution Revenue Allocation";#N/A,#N/A,FALSE,"Nonallocated Revenues";#N/A,#N/A,FALSE,"MC Revenues-03 sales, 96 MC's";#N/A,#N/A,FALSE,"FTA"}</definedName>
    <definedName name="huhrevalloc" localSheetId="2" hidden="1">{#N/A,#N/A,FALSE,"RRQ inputs ";#N/A,#N/A,FALSE,"FERC Rev @ PR";#N/A,#N/A,FALSE,"Distribution Revenue Allocation";#N/A,#N/A,FALSE,"Nonallocated Revenues";#N/A,#N/A,FALSE,"MC Revenues-03 sales, 96 MC's";#N/A,#N/A,FALSE,"FTA"}</definedName>
    <definedName name="huhrevalloc" hidden="1">{#N/A,#N/A,FALSE,"RRQ inputs ";#N/A,#N/A,FALSE,"FERC Rev @ PR";#N/A,#N/A,FALSE,"Distribution Revenue Allocation";#N/A,#N/A,FALSE,"Nonallocated Revenues";#N/A,#N/A,FALSE,"MC Revenues-03 sales, 96 MC's";#N/A,#N/A,FALSE,"FTA"}</definedName>
    <definedName name="huhschudel" localSheetId="1" hidden="1">{#N/A,#N/A,FALSE,"ND Rev at Pres Rates";#N/A,#N/A,FALSE,"Res - Unadj";#N/A,#N/A,FALSE,"Small L&amp;P";#N/A,#N/A,FALSE,"Medium L&amp;P";#N/A,#N/A,FALSE,"E-19";#N/A,#N/A,FALSE,"E-20";#N/A,#N/A,FALSE,"A-RTP";#N/A,#N/A,FALSE,"Strtlts &amp; Standby";#N/A,#N/A,FALSE,"AG";#N/A,#N/A,FALSE,"2001mixeduse"}</definedName>
    <definedName name="huhschudel" localSheetId="2" hidden="1">{#N/A,#N/A,FALSE,"ND Rev at Pres Rates";#N/A,#N/A,FALSE,"Res - Unadj";#N/A,#N/A,FALSE,"Small L&amp;P";#N/A,#N/A,FALSE,"Medium L&amp;P";#N/A,#N/A,FALSE,"E-19";#N/A,#N/A,FALSE,"E-20";#N/A,#N/A,FALSE,"A-RTP";#N/A,#N/A,FALSE,"Strtlts &amp; Standby";#N/A,#N/A,FALSE,"AG";#N/A,#N/A,FALSE,"2001mixeduse"}</definedName>
    <definedName name="huhschudel" hidden="1">{#N/A,#N/A,FALSE,"ND Rev at Pres Rates";#N/A,#N/A,FALSE,"Res - Unadj";#N/A,#N/A,FALSE,"Small L&amp;P";#N/A,#N/A,FALSE,"Medium L&amp;P";#N/A,#N/A,FALSE,"E-19";#N/A,#N/A,FALSE,"E-20";#N/A,#N/A,FALSE,"A-RTP";#N/A,#N/A,FALSE,"Strtlts &amp; Standby";#N/A,#N/A,FALSE,"AG";#N/A,#N/A,FALSE,"2001mixeduse"}</definedName>
    <definedName name="ii" localSheetId="1" hidden="1">{"PI_Data",#N/A,TRUE,"P&amp;I Data"}</definedName>
    <definedName name="ii" localSheetId="2" hidden="1">{"PI_Data",#N/A,TRUE,"P&amp;I Data"}</definedName>
    <definedName name="ii" hidden="1">{"PI_Data",#N/A,TRUE,"P&amp;I Data"}</definedName>
    <definedName name="IQ_ADDIN" hidden="1">"AUTO"</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UNUSED_UNUSED_UNUSED" hidden="1">"c6813"</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UNUSED_UNUSED_UNUSED" hidden="1">"c6815"</definedName>
    <definedName name="IQ_BALANCE_SERV_YOY_FC_UNUSED_UNUSED_UNUSED" hidden="1">"c8135"</definedName>
    <definedName name="IQ_BALANCE_SERV_YOY_UNUSED_UNUSED_UNUSED" hidden="1">"c7255"</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UNUSED_UNUSED_UNUSED" hidden="1">"c6817"</definedName>
    <definedName name="IQ_BALANCE_TRADE_YOY_FC_UNUSED_UNUSED_UNUSED" hidden="1">"c8137"</definedName>
    <definedName name="IQ_BALANCE_TRADE_YOY_UNUSED_UNUSED_UNUSED" hidden="1">"c7257"</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"c118"</definedName>
    <definedName name="IQ_CASH_ACQUIRE_CF" hidden="1">"c1630"</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FDIC" hidden="1">"c6738"</definedName>
    <definedName name="IQ_CASH_DUE_BANKS" hidden="1">"c118"</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OREIGN_BRANCH_OTHER_US_BANKS_FFIEC" hidden="1">"c15282"</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OPER" hidden="1">"c122"</definedName>
    <definedName name="IQ_CASH_OPER_ACT_OR_EST" hidden="1">"c4164"</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"c124"</definedName>
    <definedName name="IQ_CASH_ST_INVEST" hidden="1">"c124"</definedName>
    <definedName name="IQ_CASH_STRUCTURED_PRODUCTS_AVAIL_SALE_FFIEC" hidden="1">"c15263"</definedName>
    <definedName name="IQ_CASH_STRUCTURED_PRODUCTS_FFIEC" hidden="1">"c15260"</definedName>
    <definedName name="IQ_CASH_TAXES" hidden="1">"c125"</definedName>
    <definedName name="IQ_CASH_TAXES_FINAN" hidden="1">"c6292"</definedName>
    <definedName name="IQ_CASH_TAXES_INVEST" hidden="1">"c6291"</definedName>
    <definedName name="IQ_CASH_TAXES_OPER" hidden="1">"c6290"</definedName>
    <definedName name="IQ_CCE_FDIC" hidden="1">"c6296"</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110000</definedName>
    <definedName name="IQ_CHAIRMAN_ID" hidden="1">"c15218"</definedName>
    <definedName name="IQ_CHAIRMAN_NAME" hidden="1">"c15217"</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FC_UNUSED_UNUSED_UNUSED" hidden="1">"c8500"</definedName>
    <definedName name="IQ_CHANGE_INVENT_REAL_APR_UNUSED" hidden="1">"c7620"</definedName>
    <definedName name="IQ_CHANGE_INVENT_REAL_APR_UNUSED_UNUSED_UNUSED" hidden="1">"c7620"</definedName>
    <definedName name="IQ_CHANGE_INVENT_REAL_FC_UNUSED" hidden="1">"c7840"</definedName>
    <definedName name="IQ_CHANGE_INVENT_REAL_FC_UNUSED_UNUSED_UNUSED" hidden="1">"c7840"</definedName>
    <definedName name="IQ_CHANGE_INVENT_REAL_POP_FC_UNUSED" hidden="1">"c8060"</definedName>
    <definedName name="IQ_CHANGE_INVENT_REAL_POP_FC_UNUSED_UNUSED_UNUSED" hidden="1">"c8060"</definedName>
    <definedName name="IQ_CHANGE_INVENT_REAL_POP_UNUSED" hidden="1">"c7180"</definedName>
    <definedName name="IQ_CHANGE_INVENT_REAL_POP_UNUSED_UNUSED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NUSED_UNUSED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FC_UNUSED_UNUSED_UNUSED" hidden="1">"c8280"</definedName>
    <definedName name="IQ_CHANGE_INVENT_REAL_YOY_UNUSED" hidden="1">"c7400"</definedName>
    <definedName name="IQ_CHANGE_INVENT_REAL_YOY_UNUSED_UNUSED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WORK_CAP" hidden="1">"c161"</definedName>
    <definedName name="IQ_CHANGES_WORK_CAP" hidden="1">"c161"</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PRICE" hidden="1">"c174"</definedName>
    <definedName name="IQ_CLOSEPRICE_ADJ" hidden="1">"c2115"</definedName>
    <definedName name="IQ_CMBS_ISSUED_AVAIL_SALE_FFIEC" hidden="1">"c12800"</definedName>
    <definedName name="IQ_CMBS_ISSUED_FFIEC" hidden="1">"c12786"</definedName>
    <definedName name="IQ_CMO_FDIC" hidden="1">"c6406"</definedName>
    <definedName name="IQ_COGS" hidden="1">"c175"</definedName>
    <definedName name="IQ_COLLATERAL_TYPE" hidden="1">"c8954"</definedName>
    <definedName name="IQ_COLLECTION_DOMESTIC_FDIC" hidden="1">"c6387"</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OANS_FFIEC" hidden="1">"c12821"</definedName>
    <definedName name="IQ_COMM_INDUSTRIAL_NON_US_LL_REC_FFIEC" hidden="1">"c12888"</definedName>
    <definedName name="IQ_COMM_INDUSTRIAL_US_LL_REC_FFIEC" hidden="1">"c12887"</definedName>
    <definedName name="IQ_COMM_RE_FARM_LOANS_TOT_LOANS_FFIEC" hidden="1">"c13872"</definedName>
    <definedName name="IQ_COMM_RE_NONFARM_NONRES_TOT_LOANS_FFIEC" hidden="1">"c13871"</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ET_FDIC" hidden="1">"c6317"</definedName>
    <definedName name="IQ_COMMERCIAL_INDUSTRIAL_LOANS_NON_ACCRUAL_FFIEC" hidden="1">"c13323"</definedName>
    <definedName name="IQ_COMMERCIAL_INDUSTRIAL_NET_CHARGE_OFFS_FDIC" hidden="1">"c6636"</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ECOVERIES_FDIC" hidden="1">"c6617"</definedName>
    <definedName name="IQ_COMMERCIAL_INDUSTRIAL_RISK_BASED_FFIEC" hidden="1">"c13431"</definedName>
    <definedName name="IQ_COMMERCIAL_INDUSTRIAL_TOTAL_LOANS_FOREIGN_FDIC" hidden="1">"c6451"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CONSTRUCTION_LAND_DEV_FDIC" hidden="1">"c6526"</definedName>
    <definedName name="IQ_COMMERCIAL_RE_GROSS_LOANS_FFIEC" hidden="1">"c13400"</definedName>
    <definedName name="IQ_COMMERCIAL_RE_LOANS_FDIC" hidden="1">"c6312"</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MATURITY_EXCEEDING_1YR_FDIC" hidden="1">"c6531"</definedName>
    <definedName name="IQ_COMMITMENTS_NOT_SECURED_RE_FDIC" hidden="1">"c6528"</definedName>
    <definedName name="IQ_COMMITMENTS_SECURED_RE_FDIC" hidden="1">"c6527"</definedName>
    <definedName name="IQ_COMMITMENTS_SELL_SEC_OTHER_OFF_BS_FFIEC" hidden="1">"c13129"</definedName>
    <definedName name="IQ_COMMODITY_EXPOSURE_FFIEC" hidden="1">"c13061"</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"c182"</definedName>
    <definedName name="IQ_COMMON_STOCK_FFIEC" hidden="1">"c12876"</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RUCTION_DEV_LOANS_FDIC" hidden="1">"c6313"</definedName>
    <definedName name="IQ_CONSTRUCTION_LAND_DEV_DOM_FFIEC" hidden="1">"c15267"</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RISK_BASED_FFIEC" hidden="1">"c13422"</definedName>
    <definedName name="IQ_CONSULTING_FFIEC" hidden="1">"c13055"</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OANS" hidden="1">"c223"</definedName>
    <definedName name="IQ_CONSUMER_LOANS_LL_REC_DOM_FFIEC" hidden="1">"c12911"</definedName>
    <definedName name="IQ_CONSUMER_LOANS_TOT_LOANS_FFIEC" hidden="1">"c13875"</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RACTS_OTHER_COMMODITIES_EQUITIES._FDIC" hidden="1">"c6522"</definedName>
    <definedName name="IQ_CONTRACTS_OTHER_COMMODITIES_EQUITIES_FDIC" hidden="1">"c6522"</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NVEYED_TO_OTHERS_FDIC" hidden="1">"c6534"</definedName>
    <definedName name="IQ_COO_ID" hidden="1">"c15222"</definedName>
    <definedName name="IQ_COO_NAME" hidden="1">"c15221"</definedName>
    <definedName name="IQ_CORE_CAPITAL_RATIO_FDIC" hidden="1">"c6745"</definedName>
    <definedName name="IQ_CORE_DEPOSITS_ASSETS_TOT_FFIEC" hidden="1">"c13442"</definedName>
    <definedName name="IQ_CORE_DEPOSITS_FFIEC" hidden="1">"c13862"</definedName>
    <definedName name="IQ_CORE_DEPOSITS_TOT_DEPOSITS_FFIEC" hidden="1">"c13911"</definedName>
    <definedName name="IQ_CORE_TIER_ONE_CAPITAL" hidden="1">"c15244"</definedName>
    <definedName name="IQ_CORE_TIER_ONE_CAPITAL_RATIO" hidden="1">"c15240"</definedName>
    <definedName name="IQ_CORP_GOODS_PRICE_INDEX_APR_FC_UNUSED" hidden="1">"c8381"</definedName>
    <definedName name="IQ_CORP_GOODS_PRICE_INDEX_APR_FC_UNUSED_UNUSED_UNUSED" hidden="1">"c8381"</definedName>
    <definedName name="IQ_CORP_GOODS_PRICE_INDEX_APR_UNUSED" hidden="1">"c7501"</definedName>
    <definedName name="IQ_CORP_GOODS_PRICE_INDEX_APR_UNUSED_UNUSED_UNUSED" hidden="1">"c7501"</definedName>
    <definedName name="IQ_CORP_GOODS_PRICE_INDEX_FC_UNUSED" hidden="1">"c7721"</definedName>
    <definedName name="IQ_CORP_GOODS_PRICE_INDEX_FC_UNUSED_UNUSED_UNUSED" hidden="1">"c7721"</definedName>
    <definedName name="IQ_CORP_GOODS_PRICE_INDEX_POP_FC_UNUSED" hidden="1">"c7941"</definedName>
    <definedName name="IQ_CORP_GOODS_PRICE_INDEX_POP_FC_UNUSED_UNUSED_UNUSED" hidden="1">"c7941"</definedName>
    <definedName name="IQ_CORP_GOODS_PRICE_INDEX_POP_UNUSED" hidden="1">"c7061"</definedName>
    <definedName name="IQ_CORP_GOODS_PRICE_INDEX_POP_UNUSED_UNUSED_UNUSED" hidden="1">"c7061"</definedName>
    <definedName name="IQ_CORP_GOODS_PRICE_INDEX_UNUSED" hidden="1">"c6841"</definedName>
    <definedName name="IQ_CORP_GOODS_PRICE_INDEX_UNUSED_UNUSED_UNUSED" hidden="1">"c6841"</definedName>
    <definedName name="IQ_CORP_GOODS_PRICE_INDEX_YOY_FC_UNUSED" hidden="1">"c8161"</definedName>
    <definedName name="IQ_CORP_GOODS_PRICE_INDEX_YOY_FC_UNUSED_UNUSED_UNUSED" hidden="1">"c8161"</definedName>
    <definedName name="IQ_CORP_GOODS_PRICE_INDEX_YOY_UNUSED" hidden="1">"c7281"</definedName>
    <definedName name="IQ_CORP_GOODS_PRICE_INDEX_YOY_UNUSED_UNUSED_UNUSED" hidden="1">"c7281"</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YOY" hidden="1">"c7283"</definedName>
    <definedName name="IQ_CORP_PROFITS_YOY_FC" hidden="1">"c8163"</definedName>
    <definedName name="IQ_CORPORATE_OVER_TOTAL" hidden="1">"c13767"</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OREIGN_DEPOSITS_FFIEC" hidden="1">"c13490"</definedName>
    <definedName name="IQ_COST_FUNDS_PURCHASED_FFIEC" hidden="1">"c13491"</definedName>
    <definedName name="IQ_COST_INT_DEPOSITS_FFIEC" hidden="1">"c13489"</definedName>
    <definedName name="IQ_COST_OF_FUNDING_ASSETS_FDIC" hidden="1">"c6725"</definedName>
    <definedName name="IQ_COST_REV" hidden="1">"c226"</definedName>
    <definedName name="IQ_COST_REVENUE" hidden="1">"c226"</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Q">5000</definedName>
    <definedName name="IQ_CREDIT_CARD_CHARGE_OFFS_FDIC" hidden="1">"c6652"</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FDIC" hidden="1">"c6525"</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FDIC" hidden="1">"c6319"</definedName>
    <definedName name="IQ_CREDIT_CARD_LOANS_NON_ACCRUAL_FFIEC" hidden="1">"c13324"</definedName>
    <definedName name="IQ_CREDIT_CARD_LOANS_RECOV_FFIEC" hidden="1">"c13202"</definedName>
    <definedName name="IQ_CREDIT_CARD_NET_CHARGE_OFFS_FDIC" hidden="1">"c6654"</definedName>
    <definedName name="IQ_CREDIT_CARD_RECOVERIES_FDIC" hidden="1">"c6653"</definedName>
    <definedName name="IQ_CREDIT_CARD_RISK_BASED_FFIEC" hidden="1">"c13433"</definedName>
    <definedName name="IQ_CREDIT_CARDS_CONSUMER_LOANS_FFIEC" hidden="1">"c12822"</definedName>
    <definedName name="IQ_CREDIT_CARDS_LL_REC_FFIEC" hidden="1">"c12889"</definedName>
    <definedName name="IQ_CREDIT_CARDS_LOANS_TRADING_DOM_FFIEC" hidden="1">"c12933"</definedName>
    <definedName name="IQ_CREDIT_EXPOSURE" hidden="1">"c10038"</definedName>
    <definedName name="IQ_CREDIT_EXPOSURE_FFIEC" hidden="1">"c13062"</definedName>
    <definedName name="IQ_CREDIT_LOSS_CF" hidden="1">"c232"</definedName>
    <definedName name="IQ_CREDIT_LOSS_PROVISION_NET_CHARGE_OFFS_FDIC" hidden="1">"c6734"</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ULATIVE_PREFERREDS_T2_FFIEC" hidden="1">"c13145"</definedName>
    <definedName name="IQ_CUMULATIVE_SPLIT_FACTOR" hidden="1">"c2094"</definedName>
    <definedName name="IQ_CURR_ACCT_BALANCE_APR_FC_UNUSED" hidden="1">"c8387"</definedName>
    <definedName name="IQ_CURR_ACCT_BALANCE_APR_FC_UNUSED_UNUSED_UNUSED" hidden="1">"c8387"</definedName>
    <definedName name="IQ_CURR_ACCT_BALANCE_APR_UNUSED" hidden="1">"c7507"</definedName>
    <definedName name="IQ_CURR_ACCT_BALANCE_APR_UNUSED_UNUSED_UNUSED" hidden="1">"c7507"</definedName>
    <definedName name="IQ_CURR_ACCT_BALANCE_FC_UNUSED" hidden="1">"c7727"</definedName>
    <definedName name="IQ_CURR_ACCT_BALANCE_FC_UNUSED_UNUSED_UNUSED" hidden="1">"c7727"</definedName>
    <definedName name="IQ_CURR_ACCT_BALANCE_PCT" hidden="1">"c6846"</definedName>
    <definedName name="IQ_CURR_ACCT_BALANCE_PCT_FC" hidden="1">"c7726"</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FC_UNUSED_UNUSED_UNUSED" hidden="1">"c7947"</definedName>
    <definedName name="IQ_CURR_ACCT_BALANCE_POP_UNUSED" hidden="1">"c7067"</definedName>
    <definedName name="IQ_CURR_ACCT_BALANCE_POP_UNUSED_UNUSED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NUSED_UNUSED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FC_UNUSED_UNUSED_UNUSED" hidden="1">"c8167"</definedName>
    <definedName name="IQ_CURR_ACCT_BALANCE_YOY_UNUSED" hidden="1">"c7287"</definedName>
    <definedName name="IQ_CURR_ACCT_BALANCE_YOY_UNUSED_UNUSED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ENCY_COIN_DOM_FFIEC" hidden="1">"c15287"</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TOMER_LIAB_ACCEPTANCES_OUT_FFIEC" hidden="1">"c12835"</definedName>
    <definedName name="IQ_CY">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500000</definedName>
    <definedName name="IQ_DATA_PROCESSING_EXP_FFIEC" hidden="1">"c13047"</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"c274"</definedName>
    <definedName name="IQ_DAYS_PAYABLE_OUT" hidden="1">"c274"</definedName>
    <definedName name="IQ_DAYS_SALES_OUT" hidden="1">"c275"</definedName>
    <definedName name="IQ_DAYS_SALES_OUTST" hidden="1">"c275"</definedName>
    <definedName name="IQ_DEBT_1_5_INVEST_SECURITIES_FFIEC" hidden="1">"c13465"</definedName>
    <definedName name="IQ_DEBT_ADJ" hidden="1">"c2515"</definedName>
    <definedName name="IQ_DEBT_ADJ_PCT" hidden="1">"c2516"</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CREASE_INT_EXPENSE_FFIEC" hidden="1">"c13064"</definedName>
    <definedName name="IQ_DEDUCTIONS_TOTAL_RISK_BASED_CAPITAL_FFIEC" hidden="1">"c13152"</definedName>
    <definedName name="IQ_DEF_ACQ_CST" hidden="1">"c301"</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"c313"</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"c315"</definedName>
    <definedName name="IQ_DEFERRED_TAX_ASSETS_FFIEC" hidden="1">"c12843"</definedName>
    <definedName name="IQ_DEFERRED_TAX_ASSETS_T1_FFIEC" hidden="1">"c13141"</definedName>
    <definedName name="IQ_DEFERRED_TAX_LIAB_FFIEC" hidden="1">"c12870"</definedName>
    <definedName name="IQ_DEFERRED_TAXES" hidden="1">"c147"</definedName>
    <definedName name="IQ_DEMAND_DEP" hidden="1">"c320"</definedName>
    <definedName name="IQ_DEMAND_DEPOSITS_COMMERCIAL_BANK_SUBS_FFIEC" hidden="1">"c12945"</definedName>
    <definedName name="IQ_DEMAND_DEPOSITS_FDIC" hidden="1">"c6489"</definedName>
    <definedName name="IQ_DEMAND_DEPOSITS_TOT_DEPOSITS_FFIEC" hidden="1">"c13902"</definedName>
    <definedName name="IQ_DEPOSIT_ACCOUNTS_LESS_THAN_100K_FDIC" hidden="1">"c6494"</definedName>
    <definedName name="IQ_DEPOSIT_ACCOUNTS_MORE_THAN_100K_FDIC" hidden="1">"c6492"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100K_MORE_ASSETS_TOT_FFIEC" hidden="1">"c13444"</definedName>
    <definedName name="IQ_DEPOSITS_DOM_FFIEC" hidden="1">"c12850"</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HELD_DOMESTIC_FDIC" hidden="1">"c6340"</definedName>
    <definedName name="IQ_DEPOSITS_HELD_FOREIGN_FDIC" hidden="1">"c6341"</definedName>
    <definedName name="IQ_DEPOSITS_INTEREST_SECURITIES" hidden="1">"c5509"</definedName>
    <definedName name="IQ_DEPOSITS_LESS_100K_COMMERCIAL_BANK_SUBS_FFIEC" hidden="1">"c12948"</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LEVEL_1_FFIEC" hidden="1">"c13221"</definedName>
    <definedName name="IQ_DEPOSITS_LEVEL_2_FFIEC" hidden="1">"c13229"</definedName>
    <definedName name="IQ_DEPOSITS_LEVEL_3_FFIEC" hidden="1">"c13237"</definedName>
    <definedName name="IQ_DEPOSITS_MORE_100K_COMMERCIAL_BANK_SUBS_FFIEC" hidden="1">"c12949"</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"c247"</definedName>
    <definedName name="IQ_DEPRE_AMORT_SUPPL" hidden="1">"c1593"</definedName>
    <definedName name="IQ_DEPRE_DEPLE" hidden="1">"c261"</definedName>
    <definedName name="IQ_DEPRE_SUPP" hidden="1">"c1443"</definedName>
    <definedName name="IQ_DERIVATIVE_ASSETS_FAIR_VALUE_TOT_FFIEC" hidden="1">"c15403"</definedName>
    <definedName name="IQ_DERIVATIVE_ASSETS_LEVEL_1_FFIEC" hidden="1">"c15425"</definedName>
    <definedName name="IQ_DERIVATIVE_ASSETS_LEVEL_2_FFIEC" hidden="1">"c15438"</definedName>
    <definedName name="IQ_DERIVATIVE_ASSETS_LEVEL_3_FFIEC" hidden="1">"c15451"</definedName>
    <definedName name="IQ_DERIVATIVE_LIABILITIES_FAIR_VALUE_TOT_FFIEC" hidden="1">"c15407"</definedName>
    <definedName name="IQ_DERIVATIVE_LIABILITIES_LEVEL_1_FFIEC" hidden="1">"c15429"</definedName>
    <definedName name="IQ_DERIVATIVE_LIABILITIES_LEVEL_2_FFIEC" hidden="1">"c15442"</definedName>
    <definedName name="IQ_DERIVATIVE_LIABILITIES_LEVEL_3_FFIEC" hidden="1">"c15455"</definedName>
    <definedName name="IQ_DERIVATIVES_FDIC" hidden="1">"c6523"</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"c322"</definedName>
    <definedName name="IQ_DEVELOP_LAND" hidden="1">"c323"</definedName>
    <definedName name="IQ_DIC" hidden="1">"c13834"</definedName>
    <definedName name="IQ_DIFF_LASTCLOSE_TARGET_PRICE" hidden="1">"c1854"</definedName>
    <definedName name="IQ_DIFF_LASTCLOSE_TARGET_PRICE_CIQ" hidden="1">"c4767"</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CONT_OPER" hidden="1">"c333"</definedName>
    <definedName name="IQ_DISCOUNT_RATE_PENSION_DOMESTIC" hidden="1">"c327"</definedName>
    <definedName name="IQ_DISCOUNT_RATE_PENSION_FOREIGN" hidden="1">"c328"</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PAYOUT" hidden="1">"c3005"</definedName>
    <definedName name="IQ_DISTRIBUTABLE_CASH_SHARE" hidden="1">"c3003"</definedName>
    <definedName name="IQ_DISTRIBUTABLE_CASH_SHARE_ACT_OR_EST" hidden="1">"c4286"</definedName>
    <definedName name="IQ_DISTRIBUTABLE_CASH_SHARE_ACT_OR_EST_CIQ" hidden="1">"c4811"</definedName>
    <definedName name="IQ_DIV_AMOUNT" hidden="1">"c3041"</definedName>
    <definedName name="IQ_DIV_PAYMENT_DATE" hidden="1">"c2205"</definedName>
    <definedName name="IQ_DIV_PAYMENT_TYPE" hidden="1">"c12752"</definedName>
    <definedName name="IQ_DIV_RECORD_DATE" hidden="1">"c2204"</definedName>
    <definedName name="IQ_DIV_SHARE" hidden="1">"c330"</definedName>
    <definedName name="IQ_DIVEST_CF" hidden="1">"c331"</definedName>
    <definedName name="IQ_DIVID_SHARE" hidden="1">"c330"</definedName>
    <definedName name="IQ_DIVIDEND_YIELD" hidden="1">"c332"</definedName>
    <definedName name="IQ_DIVIDENDS_DECLARED_COMMON_FDIC" hidden="1">"c6659"</definedName>
    <definedName name="IQ_DIVIDENDS_DECLARED_COMMON_FFIEC" hidden="1">"c12969"</definedName>
    <definedName name="IQ_DIVIDENDS_DECLARED_PREFERRED_FDIC" hidden="1">"c6658"</definedName>
    <definedName name="IQ_DIVIDENDS_DECLARED_PREFERRED_FFIEC" hidden="1">"c12968"</definedName>
    <definedName name="IQ_DIVIDENDS_FDIC" hidden="1">"c6660"</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YIELD" hidden="1">"c343"</definedName>
    <definedName name="IQ_EARNING_ASSETS_AVG_ASSETS_FFIEC" hidden="1">"c13354"</definedName>
    <definedName name="IQ_EARNING_ASSETS_FDIC" hidden="1">"c6360"</definedName>
    <definedName name="IQ_EARNING_ASSETS_QUARTERLY_AVG_FFIEC" hidden="1">"c13086"</definedName>
    <definedName name="IQ_EARNING_ASSETS_REPRICE_ASSETS_TOT_FFIEC" hidden="1">"c13451"</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CIQ" hidden="1">"c4656"</definedName>
    <definedName name="IQ_EARNINGS_ANNOUNCE_DATE_REUT" hidden="1">"c5314"</definedName>
    <definedName name="IQ_EARNINGS_CO_FFIEC" hidden="1">"c13032"</definedName>
    <definedName name="IQ_EARNINGS_COVERAGE_LOSSES_FFIEC" hidden="1">"c13351"</definedName>
    <definedName name="IQ_EARNINGS_COVERAGE_NET_CHARGE_OFFS_FDIC" hidden="1">"c6735"</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EQ_INC" hidden="1">"c3498"</definedName>
    <definedName name="IQ_EBIT_EQ_INC_EXCL_SBC" hidden="1">"c3502"</definedName>
    <definedName name="IQ_EBIT_EST" hidden="1">"c1681"</definedName>
    <definedName name="IQ_EBIT_EXCL_SBC" hidden="1">"c3082"</definedName>
    <definedName name="IQ_EBIT_GW_ACT_OR_EST" hidden="1">"c4306"</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"c360"</definedName>
    <definedName name="IQ_EBIT_SBC_ACT_OR_EST" hidden="1">"c4316"</definedName>
    <definedName name="IQ_EBIT_SBC_ACT_OR_EST_CIQ" hidden="1">"c4841"</definedName>
    <definedName name="IQ_EBIT_SBC_GW_ACT_OR_EST" hidden="1">"c4320"</definedName>
    <definedName name="IQ_EBIT_SBC_GW_ACT_OR_EST_CIQ" hidden="1">"c4845"</definedName>
    <definedName name="IQ_EBIT_STDDEV_EST" hidden="1">"c1686"</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CAPEX_INT" hidden="1">"c368"</definedName>
    <definedName name="IQ_EBITDA_CAPEX_OVER_TOTAL_IE" hidden="1">"c368"</definedName>
    <definedName name="IQ_EBITDA_EQ_INC" hidden="1">"c3496"</definedName>
    <definedName name="IQ_EBITDA_EQ_INC_EXCL_SBC" hidden="1">"c3500"</definedName>
    <definedName name="IQ_EBITDA_EST" hidden="1">"c369"</definedName>
    <definedName name="IQ_EBITDA_EST_CIQ" hidden="1">"c3622"</definedName>
    <definedName name="IQ_EBITDA_EST_REUT" hidden="1">"c3640"</definedName>
    <definedName name="IQ_EBITDA_EXCL_SBC" hidden="1">"c3081"</definedName>
    <definedName name="IQ_EBITDA_HIGH_EST" hidden="1">"c370"</definedName>
    <definedName name="IQ_EBITDA_HIGH_EST_CIQ" hidden="1">"c3624"</definedName>
    <definedName name="IQ_EBITDA_HIGH_EST_REUT" hidden="1">"c3642"</definedName>
    <definedName name="IQ_EBITDA_INT" hidden="1">"c373"</definedName>
    <definedName name="IQ_EBITDA_LOW_EST" hidden="1">"c371"</definedName>
    <definedName name="IQ_EBITDA_LOW_EST_CIQ" hidden="1">"c3625"</definedName>
    <definedName name="IQ_EBITDA_LOW_EST_REUT" hidden="1">"c3643"</definedName>
    <definedName name="IQ_EBITDA_MARGIN" hidden="1">"c372"</definedName>
    <definedName name="IQ_EBITDA_MEDIAN_EST" hidden="1">"c1663"</definedName>
    <definedName name="IQ_EBITDA_MEDIAN_EST_CIQ" hidden="1">"c3623"</definedName>
    <definedName name="IQ_EBITDA_MEDIAN_EST_REUT" hidden="1">"c3641"</definedName>
    <definedName name="IQ_EBITDA_NUM_EST" hidden="1">"c374"</definedName>
    <definedName name="IQ_EBITDA_NUM_EST_CIQ" hidden="1">"c3626"</definedName>
    <definedName name="IQ_EBITDA_NUM_EST_REUT" hidden="1">"c3644"</definedName>
    <definedName name="IQ_EBITDA_OVER_TOTAL_IE" hidden="1">"c373"</definedName>
    <definedName name="IQ_EBITDA_SBC_ACT_OR_EST" hidden="1">"c4337"</definedName>
    <definedName name="IQ_EBITDA_SBC_ACT_OR_EST_CIQ" hidden="1">"c4862"</definedName>
    <definedName name="IQ_EBITDA_STDDEV_EST" hidden="1">"c375"</definedName>
    <definedName name="IQ_EBITDA_STDDEV_EST_CIQ" hidden="1">"c3627"</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ACT_OR_EST_CIQ" hidden="1">"c4875"</definedName>
    <definedName name="IQ_EBT_SBC_GW_ACT_OR_EST" hidden="1">"c4354"</definedName>
    <definedName name="IQ_EBT_SBC_GW_ACT_OR_EST_CIQ" hidden="1">"c4879"</definedName>
    <definedName name="IQ_EBT_SUBTOTAL_AP" hidden="1">"c8982"</definedName>
    <definedName name="IQ_EBT_UTI" hidden="1">"c390"</definedName>
    <definedName name="IQ_ECO_METRIC_6825_UNUSED" hidden="1">"c6825"</definedName>
    <definedName name="IQ_ECO_METRIC_6825_UNUSED_UNUSED_UNUSED" hidden="1">"c6825"</definedName>
    <definedName name="IQ_ECO_METRIC_6839_UNUSED" hidden="1">"c6839"</definedName>
    <definedName name="IQ_ECO_METRIC_6839_UNUSED_UNUSED_UNUSED" hidden="1">"c6839"</definedName>
    <definedName name="IQ_ECO_METRIC_6896_UNUSED" hidden="1">"c6896"</definedName>
    <definedName name="IQ_ECO_METRIC_6896_UNUSED_UNUSED_UNUSED" hidden="1">"c6896"</definedName>
    <definedName name="IQ_ECO_METRIC_6897_UNUSED" hidden="1">"c6897"</definedName>
    <definedName name="IQ_ECO_METRIC_6897_UNUSED_UNUSED_UNUSED" hidden="1">"c6897"</definedName>
    <definedName name="IQ_ECO_METRIC_6927" hidden="1">"c6927"</definedName>
    <definedName name="IQ_ECO_METRIC_6988_UNUSED" hidden="1">"c6988"</definedName>
    <definedName name="IQ_ECO_METRIC_6988_UNUSED_UNUSED_UNUSED" hidden="1">"c6988"</definedName>
    <definedName name="IQ_ECO_METRIC_7045_UNUSED" hidden="1">"c7045"</definedName>
    <definedName name="IQ_ECO_METRIC_7045_UNUSED_UNUSED_UNUSED" hidden="1">"c7045"</definedName>
    <definedName name="IQ_ECO_METRIC_7059_UNUSED" hidden="1">"c7059"</definedName>
    <definedName name="IQ_ECO_METRIC_7059_UNUSED_UNUSED_UNUSED" hidden="1">"c7059"</definedName>
    <definedName name="IQ_ECO_METRIC_7116_UNUSED" hidden="1">"c7116"</definedName>
    <definedName name="IQ_ECO_METRIC_7116_UNUSED_UNUSED_UNUSED" hidden="1">"c7116"</definedName>
    <definedName name="IQ_ECO_METRIC_7117_UNUSED" hidden="1">"c7117"</definedName>
    <definedName name="IQ_ECO_METRIC_7117_UNUSED_UNUSED_UNUSED" hidden="1">"c7117"</definedName>
    <definedName name="IQ_ECO_METRIC_7147" hidden="1">"c7147"</definedName>
    <definedName name="IQ_ECO_METRIC_7208_UNUSED" hidden="1">"c7208"</definedName>
    <definedName name="IQ_ECO_METRIC_7208_UNUSED_UNUSED_UNUSED" hidden="1">"c7208"</definedName>
    <definedName name="IQ_ECO_METRIC_7265_UNUSED" hidden="1">"c7265"</definedName>
    <definedName name="IQ_ECO_METRIC_7265_UNUSED_UNUSED_UNUSED" hidden="1">"c7265"</definedName>
    <definedName name="IQ_ECO_METRIC_7279_UNUSED" hidden="1">"c7279"</definedName>
    <definedName name="IQ_ECO_METRIC_7279_UNUSED_UNUSED_UNUSED" hidden="1">"c7279"</definedName>
    <definedName name="IQ_ECO_METRIC_7336_UNUSED" hidden="1">"c7336"</definedName>
    <definedName name="IQ_ECO_METRIC_7336_UNUSED_UNUSED_UNUSED" hidden="1">"c7336"</definedName>
    <definedName name="IQ_ECO_METRIC_7337_UNUSED" hidden="1">"c7337"</definedName>
    <definedName name="IQ_ECO_METRIC_7337_UNUSED_UNUSED_UNUSED" hidden="1">"c7337"</definedName>
    <definedName name="IQ_ECO_METRIC_7367" hidden="1">"c7367"</definedName>
    <definedName name="IQ_ECO_METRIC_7428_UNUSED" hidden="1">"c7428"</definedName>
    <definedName name="IQ_ECO_METRIC_7428_UNUSED_UNUSED_UNUSED" hidden="1">"c7428"</definedName>
    <definedName name="IQ_ECO_METRIC_7556_UNUSED" hidden="1">"c7556"</definedName>
    <definedName name="IQ_ECO_METRIC_7556_UNUSED_UNUSED_UNUSED" hidden="1">"c7556"</definedName>
    <definedName name="IQ_ECO_METRIC_7557_UNUSED" hidden="1">"c7557"</definedName>
    <definedName name="IQ_ECO_METRIC_7557_UNUSED_UNUSED_UNUSED" hidden="1">"c7557"</definedName>
    <definedName name="IQ_ECO_METRIC_7587" hidden="1">"c7587"</definedName>
    <definedName name="IQ_ECO_METRIC_7648_UNUSED" hidden="1">"c7648"</definedName>
    <definedName name="IQ_ECO_METRIC_7648_UNUSED_UNUSED_UNUSED" hidden="1">"c7648"</definedName>
    <definedName name="IQ_ECO_METRIC_7704" hidden="1">"c7704"</definedName>
    <definedName name="IQ_ECO_METRIC_7705_UNUSED" hidden="1">"c7705"</definedName>
    <definedName name="IQ_ECO_METRIC_7705_UNUSED_UNUSED_UNUSED" hidden="1">"c7705"</definedName>
    <definedName name="IQ_ECO_METRIC_7706" hidden="1">"c7706"</definedName>
    <definedName name="IQ_ECO_METRIC_7718" hidden="1">"c7718"</definedName>
    <definedName name="IQ_ECO_METRIC_7719_UNUSED" hidden="1">"c7719"</definedName>
    <definedName name="IQ_ECO_METRIC_7719_UNUSED_UNUSED_UNUSED" hidden="1">"c7719"</definedName>
    <definedName name="IQ_ECO_METRIC_7776_UNUSED" hidden="1">"c7776"</definedName>
    <definedName name="IQ_ECO_METRIC_7776_UNUSED_UNUSED_UNUSED" hidden="1">"c7776"</definedName>
    <definedName name="IQ_ECO_METRIC_7777_UNUSED" hidden="1">"c7777"</definedName>
    <definedName name="IQ_ECO_METRIC_7777_UNUSED_UNUSED_UNUSED" hidden="1">"c7777"</definedName>
    <definedName name="IQ_ECO_METRIC_7807" hidden="1">"c7807"</definedName>
    <definedName name="IQ_ECO_METRIC_7811" hidden="1">"c7811"</definedName>
    <definedName name="IQ_ECO_METRIC_7868_UNUSED" hidden="1">"c7868"</definedName>
    <definedName name="IQ_ECO_METRIC_7868_UNUSED_UNUSED_UNUSED" hidden="1">"c7868"</definedName>
    <definedName name="IQ_ECO_METRIC_7873" hidden="1">"c7873"</definedName>
    <definedName name="IQ_ECO_METRIC_7924" hidden="1">"c7924"</definedName>
    <definedName name="IQ_ECO_METRIC_7925_UNUSED" hidden="1">"c7925"</definedName>
    <definedName name="IQ_ECO_METRIC_7925_UNUSED_UNUSED_UNUSED" hidden="1">"c7925"</definedName>
    <definedName name="IQ_ECO_METRIC_7926" hidden="1">"c7926"</definedName>
    <definedName name="IQ_ECO_METRIC_7938" hidden="1">"c7938"</definedName>
    <definedName name="IQ_ECO_METRIC_7939_UNUSED" hidden="1">"c7939"</definedName>
    <definedName name="IQ_ECO_METRIC_7939_UNUSED_UNUSED_UNUSED" hidden="1">"c7939"</definedName>
    <definedName name="IQ_ECO_METRIC_7996_UNUSED" hidden="1">"c7996"</definedName>
    <definedName name="IQ_ECO_METRIC_7996_UNUSED_UNUSED_UNUSED" hidden="1">"c7996"</definedName>
    <definedName name="IQ_ECO_METRIC_7997_UNUSED" hidden="1">"c7997"</definedName>
    <definedName name="IQ_ECO_METRIC_7997_UNUSED_UNUSED_UNUSED" hidden="1">"c7997"</definedName>
    <definedName name="IQ_ECO_METRIC_8027" hidden="1">"c8027"</definedName>
    <definedName name="IQ_ECO_METRIC_8031" hidden="1">"c8031"</definedName>
    <definedName name="IQ_ECO_METRIC_8088_UNUSED" hidden="1">"c8088"</definedName>
    <definedName name="IQ_ECO_METRIC_8088_UNUSED_UNUSED_UNUSED" hidden="1">"c8088"</definedName>
    <definedName name="IQ_ECO_METRIC_8093" hidden="1">"c8093"</definedName>
    <definedName name="IQ_ECO_METRIC_8144" hidden="1">"c8144"</definedName>
    <definedName name="IQ_ECO_METRIC_8145_UNUSED" hidden="1">"c8145"</definedName>
    <definedName name="IQ_ECO_METRIC_8145_UNUSED_UNUSED_UNUSED" hidden="1">"c8145"</definedName>
    <definedName name="IQ_ECO_METRIC_8146" hidden="1">"c8146"</definedName>
    <definedName name="IQ_ECO_METRIC_8158" hidden="1">"c8158"</definedName>
    <definedName name="IQ_ECO_METRIC_8159_UNUSED" hidden="1">"c8159"</definedName>
    <definedName name="IQ_ECO_METRIC_8159_UNUSED_UNUSED_UNUSED" hidden="1">"c8159"</definedName>
    <definedName name="IQ_ECO_METRIC_8216_UNUSED" hidden="1">"c8216"</definedName>
    <definedName name="IQ_ECO_METRIC_8216_UNUSED_UNUSED_UNUSED" hidden="1">"c8216"</definedName>
    <definedName name="IQ_ECO_METRIC_8217_UNUSED" hidden="1">"c8217"</definedName>
    <definedName name="IQ_ECO_METRIC_8217_UNUSED_UNUSED_UNUSED" hidden="1">"c8217"</definedName>
    <definedName name="IQ_ECO_METRIC_8247" hidden="1">"c8247"</definedName>
    <definedName name="IQ_ECO_METRIC_8251" hidden="1">"c8251"</definedName>
    <definedName name="IQ_ECO_METRIC_8308_UNUSED" hidden="1">"c8308"</definedName>
    <definedName name="IQ_ECO_METRIC_8308_UNUSED_UNUSED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6_UNUSED_UNUSED_UNUSED" hidden="1">"c8436"</definedName>
    <definedName name="IQ_ECO_METRIC_8437_UNUSED" hidden="1">"c8437"</definedName>
    <definedName name="IQ_ECO_METRIC_8437_UNUSED_UNUSED_UNUSED" hidden="1">"c8437"</definedName>
    <definedName name="IQ_ECO_METRIC_8467" hidden="1">"c8467"</definedName>
    <definedName name="IQ_ECO_METRIC_8471" hidden="1">"c8471"</definedName>
    <definedName name="IQ_ECO_METRIC_8528_UNUSED" hidden="1">"c8528"</definedName>
    <definedName name="IQ_ECO_METRIC_8528_UNUSED_UNUSED_UNUSED" hidden="1">"c8528"</definedName>
    <definedName name="IQ_ECO_METRIC_8533" hidden="1">"c8533"</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ECTIVE_DATE" hidden="1">"c8966"</definedName>
    <definedName name="IQ_EFFICIENCY_RATIO" hidden="1">"c391"</definedName>
    <definedName name="IQ_EFFICIENCY_RATIO_FDIC" hidden="1">"c6736"</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NTERPRISE_VALUE" hidden="1">"c84"</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P" hidden="1">"c8880"</definedName>
    <definedName name="IQ_EPS_AP_ABS" hidden="1">"c8899"</definedName>
    <definedName name="IQ_EPS_EST" hidden="1">"c399"</definedName>
    <definedName name="IQ_EPS_EST_BOTTOM_UP_CIQ" hidden="1">"c12026"</definedName>
    <definedName name="IQ_EPS_EST_CIQ" hidden="1">"c4994"</definedName>
    <definedName name="IQ_EPS_EST_REUT" hidden="1">"c5453"</definedName>
    <definedName name="IQ_EPS_GW_ACT_OR_EST" hidden="1">"c2223"</definedName>
    <definedName name="IQ_EPS_GW_ACT_OR_EST_CIQ" hidden="1">"c5066"</definedName>
    <definedName name="IQ_EPS_GW_EST" hidden="1">"c1737"</definedName>
    <definedName name="IQ_EPS_GW_EST_BOTTOM_UP_CIQ" hidden="1">"c12028"</definedName>
    <definedName name="IQ_EPS_GW_EST_CIQ" hidden="1">"c4723"</definedName>
    <definedName name="IQ_EPS_GW_EST_REUT" hidden="1">"c5389"</definedName>
    <definedName name="IQ_EPS_GW_HIGH_EST" hidden="1">"c1739"</definedName>
    <definedName name="IQ_EPS_GW_HIGH_EST_CIQ" hidden="1">"c4725"</definedName>
    <definedName name="IQ_EPS_GW_HIGH_EST_REUT" hidden="1">"c5391"</definedName>
    <definedName name="IQ_EPS_GW_LOW_EST" hidden="1">"c1740"</definedName>
    <definedName name="IQ_EPS_GW_LOW_EST_CIQ" hidden="1">"c4726"</definedName>
    <definedName name="IQ_EPS_GW_LOW_EST_REUT" hidden="1">"c5392"</definedName>
    <definedName name="IQ_EPS_GW_MEDIAN_EST" hidden="1">"c1738"</definedName>
    <definedName name="IQ_EPS_GW_MEDIAN_EST_CIQ" hidden="1">"c4724"</definedName>
    <definedName name="IQ_EPS_GW_MEDIAN_EST_REUT" hidden="1">"c5390"</definedName>
    <definedName name="IQ_EPS_GW_NUM_EST" hidden="1">"c1741"</definedName>
    <definedName name="IQ_EPS_GW_NUM_EST_CIQ" hidden="1">"c4727"</definedName>
    <definedName name="IQ_EPS_GW_NUM_EST_REUT" hidden="1">"c5393"</definedName>
    <definedName name="IQ_EPS_GW_STDDEV_EST" hidden="1">"c1742"</definedName>
    <definedName name="IQ_EPS_GW_STDDEV_EST_CIQ" hidden="1">"c4728"</definedName>
    <definedName name="IQ_EPS_GW_STDDEV_EST_REUT" hidden="1">"c5394"</definedName>
    <definedName name="IQ_EPS_HIGH_EST" hidden="1">"c400"</definedName>
    <definedName name="IQ_EPS_HIGH_EST_CIQ" hidden="1">"c4995"</definedName>
    <definedName name="IQ_EPS_HIGH_EST_REUT" hidden="1">"c5454"</definedName>
    <definedName name="IQ_EPS_LOW_EST" hidden="1">"c401"</definedName>
    <definedName name="IQ_EPS_LOW_EST_CIQ" hidden="1">"c4996"</definedName>
    <definedName name="IQ_EPS_LOW_EST_REUT" hidden="1">"c5455"</definedName>
    <definedName name="IQ_EPS_MEDIAN_EST" hidden="1">"c1661"</definedName>
    <definedName name="IQ_EPS_MEDIAN_EST_CIQ" hidden="1">"c4997"</definedName>
    <definedName name="IQ_EPS_MEDIAN_EST_REUT" hidden="1">"c5456"</definedName>
    <definedName name="IQ_EPS_NAME_AP" hidden="1">"c8918"</definedName>
    <definedName name="IQ_EPS_NAME_AP_ABS" hidden="1">"c8937"</definedName>
    <definedName name="IQ_EPS_NORM" hidden="1">"c1902"</definedName>
    <definedName name="IQ_EPS_NORM_EST" hidden="1">"c2226"</definedName>
    <definedName name="IQ_EPS_NORM_EST_BOTTOM_UP_CIQ" hidden="1">"c12027"</definedName>
    <definedName name="IQ_EPS_NORM_EST_CIQ" hidden="1">"c4667"</definedName>
    <definedName name="IQ_EPS_NORM_EST_REUT" hidden="1">"c5326"</definedName>
    <definedName name="IQ_EPS_NORM_HIGH_EST" hidden="1">"c2228"</definedName>
    <definedName name="IQ_EPS_NORM_HIGH_EST_CIQ" hidden="1">"c4669"</definedName>
    <definedName name="IQ_EPS_NORM_HIGH_EST_REUT" hidden="1">"c5328"</definedName>
    <definedName name="IQ_EPS_NORM_LOW_EST" hidden="1">"c2229"</definedName>
    <definedName name="IQ_EPS_NORM_LOW_EST_CIQ" hidden="1">"c4670"</definedName>
    <definedName name="IQ_EPS_NORM_LOW_EST_REUT" hidden="1">"c5329"</definedName>
    <definedName name="IQ_EPS_NORM_MEDIAN_EST" hidden="1">"c2227"</definedName>
    <definedName name="IQ_EPS_NORM_MEDIAN_EST_CIQ" hidden="1">"c4668"</definedName>
    <definedName name="IQ_EPS_NORM_MEDIAN_EST_REUT" hidden="1">"c5327"</definedName>
    <definedName name="IQ_EPS_NORM_NUM_EST" hidden="1">"c2230"</definedName>
    <definedName name="IQ_EPS_NORM_NUM_EST_CIQ" hidden="1">"c4671"</definedName>
    <definedName name="IQ_EPS_NORM_NUM_EST_REUT" hidden="1">"c5330"</definedName>
    <definedName name="IQ_EPS_NORM_STDDEV_EST" hidden="1">"c2231"</definedName>
    <definedName name="IQ_EPS_NORM_STDDEV_EST_CIQ" hidden="1">"c4672"</definedName>
    <definedName name="IQ_EPS_NORM_STDDEV_EST_REUT" hidden="1">"c5331"</definedName>
    <definedName name="IQ_EPS_NUM_EST" hidden="1">"c402"</definedName>
    <definedName name="IQ_EPS_NUM_EST_CIQ" hidden="1">"c4992"</definedName>
    <definedName name="IQ_EPS_NUM_EST_REUT" hidden="1">"c5451"</definedName>
    <definedName name="IQ_EPS_REPORT_ACT_OR_EST" hidden="1">"c2224"</definedName>
    <definedName name="IQ_EPS_REPORT_ACT_OR_EST_CIQ" hidden="1">"c5067"</definedName>
    <definedName name="IQ_EPS_REPORTED_EST" hidden="1">"c1744"</definedName>
    <definedName name="IQ_EPS_REPORTED_EST_BOTTOM_UP_CIQ" hidden="1">"c12029"</definedName>
    <definedName name="IQ_EPS_REPORTED_EST_CIQ" hidden="1">"c4730"</definedName>
    <definedName name="IQ_EPS_REPORTED_EST_REUT" hidden="1">"c5396"</definedName>
    <definedName name="IQ_EPS_REPORTED_HIGH_EST" hidden="1">"c1746"</definedName>
    <definedName name="IQ_EPS_REPORTED_HIGH_EST_CIQ" hidden="1">"c4732"</definedName>
    <definedName name="IQ_EPS_REPORTED_HIGH_EST_REUT" hidden="1">"c5398"</definedName>
    <definedName name="IQ_EPS_REPORTED_LOW_EST" hidden="1">"c1747"</definedName>
    <definedName name="IQ_EPS_REPORTED_LOW_EST_CIQ" hidden="1">"c4733"</definedName>
    <definedName name="IQ_EPS_REPORTED_LOW_EST_REUT" hidden="1">"c5399"</definedName>
    <definedName name="IQ_EPS_REPORTED_MEDIAN_EST" hidden="1">"c1745"</definedName>
    <definedName name="IQ_EPS_REPORTED_MEDIAN_EST_CIQ" hidden="1">"c4731"</definedName>
    <definedName name="IQ_EPS_REPORTED_MEDIAN_EST_REUT" hidden="1">"c5397"</definedName>
    <definedName name="IQ_EPS_REPORTED_NUM_EST" hidden="1">"c1748"</definedName>
    <definedName name="IQ_EPS_REPORTED_NUM_EST_CIQ" hidden="1">"c4734"</definedName>
    <definedName name="IQ_EPS_REPORTED_NUM_EST_REUT" hidden="1">"c5400"</definedName>
    <definedName name="IQ_EPS_REPORTED_STDDEV_EST" hidden="1">"c1749"</definedName>
    <definedName name="IQ_EPS_REPORTED_STDDEV_EST_CIQ" hidden="1">"c4735"</definedName>
    <definedName name="IQ_EPS_REPORTED_STDDEV_EST_REUT" hidden="1">"c5401"</definedName>
    <definedName name="IQ_EPS_SBC_ACT_OR_EST" hidden="1">"c4376"</definedName>
    <definedName name="IQ_EPS_SBC_ACT_OR_EST_CIQ" hidden="1">"c4901"</definedName>
    <definedName name="IQ_EPS_SBC_GW_ACT_OR_EST" hidden="1">"c4380"</definedName>
    <definedName name="IQ_EPS_SBC_GW_ACT_OR_EST_CIQ" hidden="1">"c4905"</definedName>
    <definedName name="IQ_EPS_STDDEV_EST" hidden="1">"c403"</definedName>
    <definedName name="IQ_EPS_STDDEV_EST_CIQ" hidden="1">"c4993"</definedName>
    <definedName name="IQ_EPS_STDDEV_EST_REUT" hidden="1">"c5452"</definedName>
    <definedName name="IQ_EQUITY_AFFIL" hidden="1">"c552"</definedName>
    <definedName name="IQ_EQUITY_AP" hidden="1">"c8887"</definedName>
    <definedName name="IQ_EQUITY_AP_ABS" hidden="1">"c8906"</definedName>
    <definedName name="IQ_EQUITY_ASSETS_TOT_FFIEC" hidden="1">"c13436"</definedName>
    <definedName name="IQ_EQUITY_BEG_EXCL_FFIEC" hidden="1">"c12957"</definedName>
    <definedName name="IQ_EQUITY_BEG_FFIEC" hidden="1">"c12959"</definedName>
    <definedName name="IQ_EQUITY_CAPITAL_ASSETS_FDIC" hidden="1">"c6744"</definedName>
    <definedName name="IQ_EQUITY_CAPITAL_QUARTERLY_AVG_FFIEC" hidden="1">"c13092"</definedName>
    <definedName name="IQ_EQUITY_ENDING_FFIEC" hidden="1">"c12973"</definedName>
    <definedName name="IQ_EQUITY_FDIC" hidden="1">"c6353"</definedName>
    <definedName name="IQ_EQUITY_INDEX_EXPOSURE_FFIEC" hidden="1">"c13060"</definedName>
    <definedName name="IQ_EQUITY_LIST" hidden="1">"c15158"</definedName>
    <definedName name="IQ_EQUITY_METHOD" hidden="1">"c404"</definedName>
    <definedName name="IQ_EQUITY_NAME_AP" hidden="1">"c8925"</definedName>
    <definedName name="IQ_EQUITY_NAME_AP_ABS" hidden="1">"c8944"</definedName>
    <definedName name="IQ_EQUITY_SEC_FAIR_VALUE_FFIEC" hidden="1">"c12805"</definedName>
    <definedName name="IQ_EQUITY_SEC_INVEST_SECURITIES_FFIEC" hidden="1">"c13463"</definedName>
    <definedName name="IQ_EQUITY_SECURITIES_FDIC" hidden="1">"c6304"</definedName>
    <definedName name="IQ_EQUITY_SECURITIES_QUARTERLY_AVG_FFIEC" hidden="1">"c15474"</definedName>
    <definedName name="IQ_EQUITY_SECURITIES_WITHOUT_FAIR_VALUES_FFIEC" hidden="1">"c12846"</definedName>
    <definedName name="IQ_EQUITY_SECURITY_EXPOSURES_FDIC" hidden="1">"c6664"</definedName>
    <definedName name="IQ_EQUITY_TIER_ONE_CAPITAL" hidden="1">"c15246"</definedName>
    <definedName name="IQ_EQUITY_TIER_ONE_CAPITAL_RATIO" hidden="1">"c15242"</definedName>
    <definedName name="IQ_EQV_OVER_BV" hidden="1">"c1596"</definedName>
    <definedName name="IQ_EQV_OVER_LTM_PRETAX_INC" hidden="1">"c739"</definedName>
    <definedName name="IQ_ESOP_DEBT" hidden="1">"c1597"</definedName>
    <definedName name="IQ_ESOP_DEBT_GUARANTEED_FFIEC" hidden="1">"c12971"</definedName>
    <definedName name="IQ_ESOP_OVER_TOTAL" hidden="1">"c13768"</definedName>
    <definedName name="IQ_EST_ACT_BV_SHARE" hidden="1">"c3549"</definedName>
    <definedName name="IQ_EST_ACT_CAPEX" hidden="1">"c3546"</definedName>
    <definedName name="IQ_EST_ACT_CFPS" hidden="1">"c1673"</definedName>
    <definedName name="IQ_EST_ACT_DPS" hidden="1">"c1680"</definedName>
    <definedName name="IQ_EST_ACT_EBIT" hidden="1">"c1687"</definedName>
    <definedName name="IQ_EST_ACT_EBITDA" hidden="1">"c1664"</definedName>
    <definedName name="IQ_EST_ACT_EBITDA_CIQ" hidden="1">"c3667"</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REUT" hidden="1">"c5395"</definedName>
    <definedName name="IQ_EST_ACT_EPS_NORM" hidden="1">"c2232"</definedName>
    <definedName name="IQ_EST_ACT_EPS_NORM_CIQ" hidden="1">"c4673"</definedName>
    <definedName name="IQ_EST_ACT_EPS_NORM_REUT" hidden="1">"c5332"</definedName>
    <definedName name="IQ_EST_ACT_EPS_REPORTED" hidden="1">"c1750"</definedName>
    <definedName name="IQ_EST_ACT_EPS_REPORTED_CIQ" hidden="1">"c4736"</definedName>
    <definedName name="IQ_EST_ACT_EPS_REPORTED_REUT" hidden="1">"c5402"</definedName>
    <definedName name="IQ_EST_ACT_FFO" hidden="1">"c1666"</definedName>
    <definedName name="IQ_EST_ACT_NAV" hidden="1">"c1757"</definedName>
    <definedName name="IQ_EST_ACT_NET_DEBT" hidden="1">"c3545"</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TURN_ASSETS" hidden="1">"c3547"</definedName>
    <definedName name="IQ_EST_ACT_RETURN_EQUITY" hidden="1">"c3548"</definedName>
    <definedName name="IQ_EST_ACT_REV" hidden="1">"c2113"</definedName>
    <definedName name="IQ_EST_ACT_REV_CIQ" hidden="1">"c3666"</definedName>
    <definedName name="IQ_EST_CAPEX_GROWTH_1YR" hidden="1">"c3588"</definedName>
    <definedName name="IQ_EST_CAPEX_GROWTH_2YR" hidden="1">"c3589"</definedName>
    <definedName name="IQ_EST_CAPEX_GROWTH_Q_1YR" hidden="1">"c3590"</definedName>
    <definedName name="IQ_EST_CAPEX_SEQ_GROWTH_Q" hidden="1">"c3591"</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CURRENCY_CIQ" hidden="1">"c4769"</definedName>
    <definedName name="IQ_EST_CURRENCY_REUT" hidden="1">"c5437"</definedName>
    <definedName name="IQ_EST_DATE" hidden="1">"c1634"</definedName>
    <definedName name="IQ_EST_DATE_CIQ" hidden="1">"c4770"</definedName>
    <definedName name="IQ_EST_DATE_REUT" hidden="1">"c5438"</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DIFF_CIQ" hidden="1">"c3719"</definedName>
    <definedName name="IQ_EST_EBITDA_GROWTH_1YR" hidden="1">"c1766"</definedName>
    <definedName name="IQ_EST_EBITDA_GROWTH_1YR_CIQ" hidden="1">"c3695"</definedName>
    <definedName name="IQ_EST_EBITDA_GROWTH_2YR" hidden="1">"c1767"</definedName>
    <definedName name="IQ_EST_EBITDA_GROWTH_2YR_CIQ" hidden="1">"c3696"</definedName>
    <definedName name="IQ_EST_EBITDA_GROWTH_Q_1YR" hidden="1">"c1768"</definedName>
    <definedName name="IQ_EST_EBITDA_GROWTH_Q_1YR_CIQ" hidden="1">"c3697"</definedName>
    <definedName name="IQ_EST_EBITDA_SEQ_GROWTH_Q" hidden="1">"c1769"</definedName>
    <definedName name="IQ_EST_EBITDA_SEQ_GROWTH_Q_CIQ" hidden="1">"c3698"</definedName>
    <definedName name="IQ_EST_EBITDA_SURPRISE_PERCENT" hidden="1">"c1868"</definedName>
    <definedName name="IQ_EST_EBITDA_SURPRISE_PERCENT_CIQ" hidden="1">"c3720"</definedName>
    <definedName name="IQ_EST_EPS_DIFF" hidden="1">"c1864"</definedName>
    <definedName name="IQ_EST_EPS_DIFF_CIQ" hidden="1">"c4999"</definedName>
    <definedName name="IQ_EST_EPS_GROWTH_1YR" hidden="1">"c1636"</definedName>
    <definedName name="IQ_EST_EPS_GROWTH_1YR_CIQ" hidden="1">"c3628"</definedName>
    <definedName name="IQ_EST_EPS_GROWTH_1YR_REUT" hidden="1">"c3646"</definedName>
    <definedName name="IQ_EST_EPS_GROWTH_2YR" hidden="1">"c1637"</definedName>
    <definedName name="IQ_EST_EPS_GROWTH_2YR_CIQ" hidden="1">"c3689"</definedName>
    <definedName name="IQ_EST_EPS_GROWTH_5YR" hidden="1">"c1655"</definedName>
    <definedName name="IQ_EST_EPS_GROWTH_5YR_BOTTOM_UP_CIQ" hidden="1">"c12024"</definedName>
    <definedName name="IQ_EST_EPS_GROWTH_5YR_CIQ" hidden="1">"c3615"</definedName>
    <definedName name="IQ_EST_EPS_GROWTH_5YR_HIGH" hidden="1">"c1657"</definedName>
    <definedName name="IQ_EST_EPS_GROWTH_5YR_HIGH_CIQ" hidden="1">"c4663"</definedName>
    <definedName name="IQ_EST_EPS_GROWTH_5YR_LOW" hidden="1">"c1658"</definedName>
    <definedName name="IQ_EST_EPS_GROWTH_5YR_LOW_CIQ" hidden="1">"c4664"</definedName>
    <definedName name="IQ_EST_EPS_GROWTH_5YR_MEDIAN" hidden="1">"c1656"</definedName>
    <definedName name="IQ_EST_EPS_GROWTH_5YR_MEDIAN_CIQ" hidden="1">"c5480"</definedName>
    <definedName name="IQ_EST_EPS_GROWTH_5YR_NUM" hidden="1">"c1659"</definedName>
    <definedName name="IQ_EST_EPS_GROWTH_5YR_NUM_CIQ" hidden="1">"c4665"</definedName>
    <definedName name="IQ_EST_EPS_GROWTH_5YR_REUT" hidden="1">"c3633"</definedName>
    <definedName name="IQ_EST_EPS_GROWTH_5YR_STDDEV" hidden="1">"c1660"</definedName>
    <definedName name="IQ_EST_EPS_GROWTH_5YR_STDDEV_CIQ" hidden="1">"c4666"</definedName>
    <definedName name="IQ_EST_EPS_GROWTH_Q_1YR" hidden="1">"c1641"</definedName>
    <definedName name="IQ_EST_EPS_GROWTH_Q_1YR_CIQ" hidden="1">"c4744"</definedName>
    <definedName name="IQ_EST_EPS_GROWTH_Q_1YR_REUT" hidden="1">"c5410"</definedName>
    <definedName name="IQ_EST_EPS_GW_DIFF" hidden="1">"c1891"</definedName>
    <definedName name="IQ_EST_EPS_GW_DIFF_CIQ" hidden="1">"c4761"</definedName>
    <definedName name="IQ_EST_EPS_GW_DIFF_REUT" hidden="1">"c5429"</definedName>
    <definedName name="IQ_EST_EPS_GW_SURPRISE_PERCENT" hidden="1">"c1892"</definedName>
    <definedName name="IQ_EST_EPS_GW_SURPRISE_PERCENT_CIQ" hidden="1">"c4762"</definedName>
    <definedName name="IQ_EST_EPS_GW_SURPRISE_PERCENT_REUT" hidden="1">"c5430"</definedName>
    <definedName name="IQ_EST_EPS_NORM_DIFF" hidden="1">"c2247"</definedName>
    <definedName name="IQ_EST_EPS_NORM_DIFF_CIQ" hidden="1">"c4745"</definedName>
    <definedName name="IQ_EST_EPS_NORM_DIFF_REUT" hidden="1">"c5411"</definedName>
    <definedName name="IQ_EST_EPS_NORM_SURPRISE_PERCENT" hidden="1">"c2248"</definedName>
    <definedName name="IQ_EST_EPS_NORM_SURPRISE_PERCENT_CIQ" hidden="1">"c4746"</definedName>
    <definedName name="IQ_EST_EPS_NORM_SURPRISE_PERCENT_REUT" hidden="1">"c5412"</definedName>
    <definedName name="IQ_EST_EPS_REPORT_DIFF" hidden="1">"c1893"</definedName>
    <definedName name="IQ_EST_EPS_REPORT_DIFF_CIQ" hidden="1">"c4763"</definedName>
    <definedName name="IQ_EST_EPS_REPORT_DIFF_REUT" hidden="1">"c5431"</definedName>
    <definedName name="IQ_EST_EPS_REPORT_SURPRISE_PERCENT" hidden="1">"c1894"</definedName>
    <definedName name="IQ_EST_EPS_REPORT_SURPRISE_PERCENT_CIQ" hidden="1">"c4764"</definedName>
    <definedName name="IQ_EST_EPS_REPORT_SURPRISE_PERCENT_REUT" hidden="1">"c5432"</definedName>
    <definedName name="IQ_EST_EPS_SEQ_GROWTH_Q" hidden="1">"c1764"</definedName>
    <definedName name="IQ_EST_EPS_SEQ_GROWTH_Q_CIQ" hidden="1">"c3690"</definedName>
    <definedName name="IQ_EST_EPS_SURPRISE" hidden="1">"c1635"</definedName>
    <definedName name="IQ_EST_EPS_SURPRISE_PERCENT" hidden="1">"c1635"</definedName>
    <definedName name="IQ_EST_EPS_SURPRISE_PERCENT_CIQ" hidden="1">"c5000"</definedName>
    <definedName name="IQ_EST_FAIR_VALUE_MORT_SERVICING_ASSETS_FFIEC" hidden="1">"c12956"</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FOOTNOTE" hidden="1">"c4540"</definedName>
    <definedName name="IQ_EST_FOOTNOTE_CIQ" hidden="1">"c12022"</definedName>
    <definedName name="IQ_EST_NAV_DIFF" hidden="1">"c1895"</definedName>
    <definedName name="IQ_EST_NAV_SURPRISE_PERCENT" hidden="1">"c1896"</definedName>
    <definedName name="IQ_EST_NEXT_EARNINGS_DATE" hidden="1">"c13591"</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IGH_REC" hidden="1">"c5649"</definedName>
    <definedName name="IQ_EST_NUM_HIGH_REC_CIQ" hidden="1">"c3701"</definedName>
    <definedName name="IQ_EST_NUM_HIGHEST_REC" hidden="1">"c5648"</definedName>
    <definedName name="IQ_EST_NUM_HIGHEST_REC_CIQ" hidden="1">"c3700"</definedName>
    <definedName name="IQ_EST_NUM_HOLD" hidden="1">"c1761"</definedName>
    <definedName name="IQ_EST_NUM_LOW_REC" hidden="1">"c5651"</definedName>
    <definedName name="IQ_EST_NUM_LOW_REC_CIQ" hidden="1">"c3703"</definedName>
    <definedName name="IQ_EST_NUM_LOWEST_REC" hidden="1">"c5652"</definedName>
    <definedName name="IQ_EST_NUM_LOWEST_REC_CIQ" hidden="1">"c3704"</definedName>
    <definedName name="IQ_EST_NUM_NEUTRAL_REC" hidden="1">"c5650"</definedName>
    <definedName name="IQ_EST_NUM_NEUTRAL_REC_CIQ" hidden="1">"c3702"</definedName>
    <definedName name="IQ_EST_NUM_NO_OPINION" hidden="1">"c1758"</definedName>
    <definedName name="IQ_EST_NUM_NO_OPINION_CIQ" hidden="1">"c3699"</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DIFF_CIQ" hidden="1">"c3717"</definedName>
    <definedName name="IQ_EST_REV_GROWTH_1YR" hidden="1">"c1638"</definedName>
    <definedName name="IQ_EST_REV_GROWTH_1YR_CIQ" hidden="1">"c3691"</definedName>
    <definedName name="IQ_EST_REV_GROWTH_2YR" hidden="1">"c1639"</definedName>
    <definedName name="IQ_EST_REV_GROWTH_2YR_CIQ" hidden="1">"c3692"</definedName>
    <definedName name="IQ_EST_REV_GROWTH_Q_1YR" hidden="1">"c1640"</definedName>
    <definedName name="IQ_EST_REV_GROWTH_Q_1YR_CIQ" hidden="1">"c3693"</definedName>
    <definedName name="IQ_EST_REV_SEQ_GROWTH_Q" hidden="1">"c1765"</definedName>
    <definedName name="IQ_EST_REV_SEQ_GROWTH_Q_CIQ" hidden="1">"c3694"</definedName>
    <definedName name="IQ_EST_REV_SURPRISE_PERCENT" hidden="1">"c1866"</definedName>
    <definedName name="IQ_EST_REV_SURPRISE_PERCENT_CIQ" hidden="1">"c3718"</definedName>
    <definedName name="IQ_EST_VENDOR" hidden="1">"c5564"</definedName>
    <definedName name="IQ_ESTIMATED_ASSESSABLE_DEPOSITS_FDIC" hidden="1">"c6490"</definedName>
    <definedName name="IQ_ESTIMATED_INSURED_DEPOSITS_FDIC" hidden="1">"c6491"</definedName>
    <definedName name="IQ_EV_OVER_EMPLOYEE" hidden="1">"c1225"</definedName>
    <definedName name="IQ_EV_OVER_LTM_EBIT" hidden="1">"c1221"</definedName>
    <definedName name="IQ_EV_OVER_LTM_EBITDA" hidden="1">"c1223"</definedName>
    <definedName name="IQ_EV_OVER_LTM_REVENUE" hidden="1">"c1227"</definedName>
    <definedName name="IQ_EVAL_DATE" hidden="1">"c2180"</definedName>
    <definedName name="IQ_EVENT_DATE" hidden="1">"c13819"</definedName>
    <definedName name="IQ_EVENT_ID" hidden="1">"c13818"</definedName>
    <definedName name="IQ_EVENT_TIME" hidden="1">"c13820"</definedName>
    <definedName name="IQ_EVENT_TYPE" hidden="1">"c13821"</definedName>
    <definedName name="IQ_EXCHANGE" hidden="1">"c405"</definedName>
    <definedName name="IQ_EXCISE_TAXES_EXCL_SALES" hidden="1">"c5515"</definedName>
    <definedName name="IQ_EXCISE_TAXES_INCL_SALES" hidden="1">"c5514"</definedName>
    <definedName name="IQ_EXERCISE_PRICE" hidden="1">"c406"</definedName>
    <definedName name="IQ_EXERCISED" hidden="1">"c406"</definedName>
    <definedName name="IQ_EXP_RETURN_PENSION_DOMESTIC" hidden="1">"c407"</definedName>
    <definedName name="IQ_EXP_RETURN_PENSION_FOREIGN" hidden="1">"c408"</definedName>
    <definedName name="IQ_EXPENSE_CODE_" hidden="1">"zwj561"</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S_APR_FC_UNUSED" hidden="1">"c8401"</definedName>
    <definedName name="IQ_EXPORTS_APR_FC_UNUSED_UNUSED_UNUSED" hidden="1">"c8401"</definedName>
    <definedName name="IQ_EXPORTS_APR_UNUSED" hidden="1">"c7521"</definedName>
    <definedName name="IQ_EXPORTS_APR_UNUSED_UNUSED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FC_UNUSED_UNUSED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FC_UNUSED_UNUSED_UNUSED" hidden="1">"c8512"</definedName>
    <definedName name="IQ_EXPORTS_GOODS_REAL_SAAR_APR_UNUSED" hidden="1">"c7632"</definedName>
    <definedName name="IQ_EXPORTS_GOODS_REAL_SAAR_APR_UNUSED_UNUSED_UNUSED" hidden="1">"c7632"</definedName>
    <definedName name="IQ_EXPORTS_GOODS_REAL_SAAR_FC_UNUSED" hidden="1">"c7852"</definedName>
    <definedName name="IQ_EXPORTS_GOODS_REAL_SAAR_FC_UNUSED_UNUSED_UNUSED" hidden="1">"c7852"</definedName>
    <definedName name="IQ_EXPORTS_GOODS_REAL_SAAR_POP" hidden="1">"c11931"</definedName>
    <definedName name="IQ_EXPORTS_GOODS_REAL_SAAR_POP_FC_UNUSED" hidden="1">"c8072"</definedName>
    <definedName name="IQ_EXPORTS_GOODS_REAL_SAAR_POP_FC_UNUSED_UNUSED_UNUSED" hidden="1">"c8072"</definedName>
    <definedName name="IQ_EXPORTS_GOODS_REAL_SAAR_POP_UNUSED" hidden="1">"c7192"</definedName>
    <definedName name="IQ_EXPORTS_GOODS_REAL_SAAR_POP_UNUSED_UNUSED_UNUSED" hidden="1">"c7192"</definedName>
    <definedName name="IQ_EXPORTS_GOODS_REAL_SAAR_UNUSED" hidden="1">"c6972"</definedName>
    <definedName name="IQ_EXPORTS_GOODS_REAL_SAAR_UNUSED_UNUSED_UNUSED" hidden="1">"c6972"</definedName>
    <definedName name="IQ_EXPORTS_GOODS_REAL_SAAR_YOY" hidden="1">"c11932"</definedName>
    <definedName name="IQ_EXPORTS_GOODS_REAL_SAAR_YOY_FC_UNUSED" hidden="1">"c8292"</definedName>
    <definedName name="IQ_EXPORTS_GOODS_REAL_SAAR_YOY_FC_UNUSED_UNUSED_UNUSED" hidden="1">"c8292"</definedName>
    <definedName name="IQ_EXPORTS_GOODS_REAL_SAAR_YOY_UNUSED" hidden="1">"c7412"</definedName>
    <definedName name="IQ_EXPORTS_GOODS_REAL_SAAR_YOY_UNUSED_UNUSED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FC_UNUSED_UNUSED_UNUSED" hidden="1">"c7961"</definedName>
    <definedName name="IQ_EXPORTS_POP_UNUSED" hidden="1">"c7081"</definedName>
    <definedName name="IQ_EXPORTS_POP_UNUSED_UNUSED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FC_UNUSED_UNUSED_UNUSED" hidden="1">"c8516"</definedName>
    <definedName name="IQ_EXPORTS_SERVICES_REAL_SAAR_APR_UNUSED" hidden="1">"c7636"</definedName>
    <definedName name="IQ_EXPORTS_SERVICES_REAL_SAAR_APR_UNUSED_UNUSED_UNUSED" hidden="1">"c7636"</definedName>
    <definedName name="IQ_EXPORTS_SERVICES_REAL_SAAR_FC_UNUSED" hidden="1">"c7856"</definedName>
    <definedName name="IQ_EXPORTS_SERVICES_REAL_SAAR_FC_UNUSED_UNUSED_UNUSED" hidden="1">"c7856"</definedName>
    <definedName name="IQ_EXPORTS_SERVICES_REAL_SAAR_POP" hidden="1">"c11935"</definedName>
    <definedName name="IQ_EXPORTS_SERVICES_REAL_SAAR_POP_FC_UNUSED" hidden="1">"c8076"</definedName>
    <definedName name="IQ_EXPORTS_SERVICES_REAL_SAAR_POP_FC_UNUSED_UNUSED_UNUSED" hidden="1">"c8076"</definedName>
    <definedName name="IQ_EXPORTS_SERVICES_REAL_SAAR_POP_UNUSED" hidden="1">"c7196"</definedName>
    <definedName name="IQ_EXPORTS_SERVICES_REAL_SAAR_POP_UNUSED_UNUSED_UNUSED" hidden="1">"c7196"</definedName>
    <definedName name="IQ_EXPORTS_SERVICES_REAL_SAAR_UNUSED" hidden="1">"c6976"</definedName>
    <definedName name="IQ_EXPORTS_SERVICES_REAL_SAAR_UNUSED_UNUSED_UNUSED" hidden="1">"c6976"</definedName>
    <definedName name="IQ_EXPORTS_SERVICES_REAL_SAAR_YOY" hidden="1">"c11936"</definedName>
    <definedName name="IQ_EXPORTS_SERVICES_REAL_SAAR_YOY_FC_UNUSED" hidden="1">"c8296"</definedName>
    <definedName name="IQ_EXPORTS_SERVICES_REAL_SAAR_YOY_FC_UNUSED_UNUSED_UNUSED" hidden="1">"c8296"</definedName>
    <definedName name="IQ_EXPORTS_SERVICES_REAL_SAAR_YOY_UNUSED" hidden="1">"c7416"</definedName>
    <definedName name="IQ_EXPORTS_SERVICES_REAL_SAAR_YOY_UNUSED_UNUSED_UNUSED" hidden="1">"c7416"</definedName>
    <definedName name="IQ_EXPORTS_SERVICES_REAL_YOY" hidden="1">"c7417"</definedName>
    <definedName name="IQ_EXPORTS_SERVICES_REAL_YOY_FC" hidden="1">"c8297"</definedName>
    <definedName name="IQ_EXPORTS_UNUSED" hidden="1">"c6861"</definedName>
    <definedName name="IQ_EXPORTS_UNUSED_UNUSED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FC_UNUSED_UNUSED_UNUSED" hidden="1">"c8181"</definedName>
    <definedName name="IQ_EXPORTS_YOY_UNUSED" hidden="1">"c7301"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"c413"</definedName>
    <definedName name="IQ_EXTRA_ITEMS_OTHER_ADJUSTMENTS_FOREIGN_FFIEC" hidden="1">"c15392"</definedName>
    <definedName name="IQ_EXTRAORDINARY_GAINS_FDIC" hidden="1">"c6586"</definedName>
    <definedName name="IQ_EXTRAORDINARY_ITEMS_FFIEC" hidden="1">"c13033"</definedName>
    <definedName name="IQ_FAD" hidden="1">"c8757"</definedName>
    <definedName name="IQ_FAD_PAYOUT_RATIO" hidden="1">"c8872"</definedName>
    <definedName name="IQ_FAIR_VALUE_CHANGE_INCL_EARNINGS" hidden="1">"c13849"</definedName>
    <definedName name="IQ_FAIR_VALUE_FDIC" hidden="1">"c6427"</definedName>
    <definedName name="IQ_FARM_LOANS_NET_FDIC" hidden="1">"c6316"</definedName>
    <definedName name="IQ_FARM_LOANS_TOT_LOANS_FFIEC" hidden="1">"c13870"</definedName>
    <definedName name="IQ_FARM_LOANS_TOTAL_LOANS_FOREIGN_FDIC" hidden="1">"c6450"</definedName>
    <definedName name="IQ_FARMLAND_DOM_FFIEC" hidden="1">"c15268"</definedName>
    <definedName name="IQ_FARMLAND_LOANS_FDIC" hidden="1">"c6314"</definedName>
    <definedName name="IQ_FDIC" hidden="1">"c417"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SOLD_SEC_PURCHASED_RESELL_FFIEC" hidden="1">"c15488"</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FDIC" hidden="1">"c6343"</definedName>
    <definedName name="IQ_FED_FUNDS_PURCHASED_QUARTERLY_AVG_FFIEC" hidden="1">"c13090"</definedName>
    <definedName name="IQ_FED_FUNDS_SOLD_DOM_FFIEC" hidden="1">"c12806"</definedName>
    <definedName name="IQ_FED_FUNDS_SOLD_FDIC" hidden="1">"c6307"</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FUNDS_SOLD" hidden="1">"c2256"</definedName>
    <definedName name="IQ_FEES_COMMISSIONS_BROKERAGE_FFIEC" hidden="1">"c13005"</definedName>
    <definedName name="IQ_FEES_OTHER_INCOME" hidden="1">"c15257"</definedName>
    <definedName name="IQ_FFO" hidden="1">"c1574"</definedName>
    <definedName name="IQ_FFO_ACT_OR_EST" hidden="1">"c2216"</definedName>
    <definedName name="IQ_FFO_ADJ_ACT_OR_EST" hidden="1">"c4435"</definedName>
    <definedName name="IQ_FFO_ADJ_ACT_OR_EST_CIQ" hidden="1">"c4960"</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PAYOUT_RATIO" hidden="1">"c3492"</definedName>
    <definedName name="IQ_FFO_PER_SHARE_BASIC" hidden="1">"c8867"</definedName>
    <definedName name="IQ_FFO_PER_SHARE_DILUTED" hidden="1">"c8868"</definedName>
    <definedName name="IQ_FFO_SHARE_ACT_OR_EST" hidden="1">"c4446"</definedName>
    <definedName name="IQ_FFO_SHARE_ACT_OR_EST_CIQ" hidden="1">"c4971"</definedName>
    <definedName name="IQ_FFO_STDDEV_EST" hidden="1">"c422"</definedName>
    <definedName name="IQ_FH">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DUCIARY_INCOME_OPERATING_INC_FFIEC" hidden="1">"c13383"</definedName>
    <definedName name="IQ_FIFETEEN_YEAR_FIXED_AND_FLOATING_RATE_FDIC" hidden="1">"c6423"</definedName>
    <definedName name="IQ_FIFETEEN_YEAR_MORTGAGE_PASS_THROUGHS_FDIC" hidden="1">"c6415"</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_DIV_ST_INVEST" hidden="1">"c6288"</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"c893"</definedName>
    <definedName name="IQ_FINANCING_CASH_SUPPL" hidden="1">"c899"</definedName>
    <definedName name="IQ_FINANCING_OBLIG_CURRENT" hidden="1">"c6190"</definedName>
    <definedName name="IQ_FINANCING_OBLIG_NON_CURRENT" hidden="1">"c6191"</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CIQ" hidden="1">"c6806"</definedName>
    <definedName name="IQ_FISCAL_Y" hidden="1">"c441"</definedName>
    <definedName name="IQ_FISCAL_Y_EST" hidden="1">"c6795"</definedName>
    <definedName name="IQ_FISCAL_Y_EST_CIQ" hidden="1">"c6807"</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FC_UNUSED_UNUSED_UNUSED" hidden="1">"c8410"</definedName>
    <definedName name="IQ_FIXED_INVEST_APR_UNUSED" hidden="1">"c7530"</definedName>
    <definedName name="IQ_FIXED_INVEST_APR_UNUSED_UNUSED_UNUSED" hidden="1">"c7530"</definedName>
    <definedName name="IQ_FIXED_INVEST_FC_UNUSED" hidden="1">"c7750"</definedName>
    <definedName name="IQ_FIXED_INVEST_FC_UNUSED_UNUSED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FC_UNUSED_UNUSED_UNUSED" hidden="1">"c7970"</definedName>
    <definedName name="IQ_FIXED_INVEST_POP_UNUSED" hidden="1">"c7090"</definedName>
    <definedName name="IQ_FIXED_INVEST_POP_UNUSED_UNUSED_UNUSED" hidden="1">"c7090"</definedName>
    <definedName name="IQ_FIXED_INVEST_REAL_APR_FC_UNUSED" hidden="1">"c8518"</definedName>
    <definedName name="IQ_FIXED_INVEST_REAL_APR_FC_UNUSED_UNUSED_UNUSED" hidden="1">"c8518"</definedName>
    <definedName name="IQ_FIXED_INVEST_REAL_APR_UNUSED" hidden="1">"c7638"</definedName>
    <definedName name="IQ_FIXED_INVEST_REAL_APR_UNUSED_UNUSED_UNUSED" hidden="1">"c7638"</definedName>
    <definedName name="IQ_FIXED_INVEST_REAL_FC_UNUSED" hidden="1">"c7858"</definedName>
    <definedName name="IQ_FIXED_INVEST_REAL_FC_UNUSED_UNUSED_UNUSED" hidden="1">"c7858"</definedName>
    <definedName name="IQ_FIXED_INVEST_REAL_POP_FC_UNUSED" hidden="1">"c8078"</definedName>
    <definedName name="IQ_FIXED_INVEST_REAL_POP_FC_UNUSED_UNUSED_UNUSED" hidden="1">"c8078"</definedName>
    <definedName name="IQ_FIXED_INVEST_REAL_POP_UNUSED" hidden="1">"c7198"</definedName>
    <definedName name="IQ_FIXED_INVEST_REAL_POP_UNUSED_UNUSED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NUSED_UNUSED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FC_UNUSED_UNUSED_UNUSED" hidden="1">"c8298"</definedName>
    <definedName name="IQ_FIXED_INVEST_REAL_YOY_UNUSED" hidden="1">"c7418"</definedName>
    <definedName name="IQ_FIXED_INVEST_REAL_YOY_UNUSED_UNUSED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NUSED_UNUSED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FC_UNUSED_UNUSED_UNUSED" hidden="1">"c8190"</definedName>
    <definedName name="IQ_FIXED_INVEST_YOY_UNUSED" hidden="1">"c7310"</definedName>
    <definedName name="IQ_FIXED_INVEST_YOY_UNUSED_UNUSED_UNUSED" hidden="1">"c7310"</definedName>
    <definedName name="IQ_FLOAT_PERCENT" hidden="1">"c1575"</definedName>
    <definedName name="IQ_FNMA_FHLMC_FDIC" hidden="1">"c6397"</definedName>
    <definedName name="IQ_FNMA_FHLMC_GNMA_FDIC" hidden="1">"c6399"</definedName>
    <definedName name="IQ_FORECLOSED_PROP_GNMA_LOANS_FFIEC" hidden="1">"c15272"</definedName>
    <definedName name="IQ_FORECLOSED_PROPERTIES_FDIC" hidden="1">"c6459"</definedName>
    <definedName name="IQ_FOREIGN_BANK_LOANS_FDIC" hidden="1">"c6437"</definedName>
    <definedName name="IQ_FOREIGN_BANKS_DEPOSITS_FOREIGN_FDIC" hidden="1">"c6481"</definedName>
    <definedName name="IQ_FOREIGN_BANKS_DUE_30_89_FFIEC" hidden="1">"c13269"</definedName>
    <definedName name="IQ_FOREIGN_BANKS_DUE_90_FFIEC" hidden="1">"c13295"</definedName>
    <definedName name="IQ_FOREIGN_BANKS_LOAN_CHARG_OFFS_FDIC" hidden="1">"c6645"</definedName>
    <definedName name="IQ_FOREIGN_BANKS_NET_CHARGE_OFFS_FDIC" hidden="1">"c6647"</definedName>
    <definedName name="IQ_FOREIGN_BANKS_NON_ACCRUAL_FFIEC" hidden="1">"c13321"</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ASSETS_TOT_FFIEC" hidden="1">"c13445"</definedName>
    <definedName name="IQ_FOREIGN_DEPOSITS_NONTRANSACTION_ACCOUNTS_FDIC" hidden="1">"c6549"</definedName>
    <definedName name="IQ_FOREIGN_DEPOSITS_TOT_FFIEC" hidden="1">"c13486"</definedName>
    <definedName name="IQ_FOREIGN_DEPOSITS_TRANSACTION_ACCOUNTS_FDIC" hidden="1">"c6541"</definedName>
    <definedName name="IQ_FOREIGN_EXCHANGE" hidden="1">"c451"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UNDATION_OVER_TOTAL" hidden="1">"c13769"</definedName>
    <definedName name="IQ_FQ">500</definedName>
    <definedName name="IQ_FUEL" hidden="1">"c449"</definedName>
    <definedName name="IQ_FULL_TIME" hidden="1">"c450"</definedName>
    <definedName name="IQ_FULLY_INSURED_BROKERED_DEPOSITS_FFIEC" hidden="1">"c15305"</definedName>
    <definedName name="IQ_FULLY_INSURED_DEPOSITS_FDIC" hidden="1">"c6487"</definedName>
    <definedName name="IQ_FUND_FEE_INC_NON_INT_INC_FFIEC" hidden="1">"c13493"</definedName>
    <definedName name="IQ_FUND_NAV" hidden="1">"c15225"</definedName>
    <definedName name="IQ_FUNDING_DEPENDENCE_FFIEC" hidden="1">"c13336"</definedName>
    <definedName name="IQ_FUNDING_DEPENDENCE_ST_FFIEC" hidden="1">"c13337"</definedName>
    <definedName name="IQ_FUNDS_PURCHASED_ASSETS_TOT_FFIEC" hidden="1">"c13446"</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DIC" hidden="1">"c6517"</definedName>
    <definedName name="IQ_FX_CONTRACTS_FFIEC" hidden="1">"c13125"</definedName>
    <definedName name="IQ_FX_CONTRACTS_SPOT_FDIC" hidden="1">"c6356"</definedName>
    <definedName name="IQ_FX_EXPOSURE_FFIEC" hidden="1">"c13059"</definedName>
    <definedName name="IQ_FY">1000</definedName>
    <definedName name="IQ_GA_EXP" hidden="1">"c2241"</definedName>
    <definedName name="IQ_GAAP_BS" hidden="1">"c6789"</definedName>
    <definedName name="IQ_GAAP_CF" hidden="1">"c6790"</definedName>
    <definedName name="IQ_GAAP_EST_CIQ" hidden="1">"c13924"</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"c452"</definedName>
    <definedName name="IQ_GAIN_SALE_LOANS_FDIC" hidden="1">"c6673"</definedName>
    <definedName name="IQ_GAIN_SALE_RE_FDIC" hidden="1">"c6674"</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ASSETS_FDIC" hidden="1">"c6675"</definedName>
    <definedName name="IQ_GAINS_SALE_LOANS_LEASES_FFIEC" hidden="1">"c13013"</definedName>
    <definedName name="IQ_GAINS_SALE_OTHER_ASSETS_FFIEC" hidden="1">"c13015"</definedName>
    <definedName name="IQ_GAINS_SALE_OTHER_RE_OWNED_FFIEC" hidden="1">"c13014"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NMA_FDIC" hidden="1">"c6398"</definedName>
    <definedName name="IQ_GOODWILL_FDIC" hidden="1">"c6334"</definedName>
    <definedName name="IQ_GOODWILL_FFIEC" hidden="1">"c12836"</definedName>
    <definedName name="IQ_GOODWILL_IMPAIRMENT_FDIC" hidden="1">"c6678"</definedName>
    <definedName name="IQ_GOODWILL_IMPAIRMENT_FFIEC" hidden="1">"c13025"</definedName>
    <definedName name="IQ_GOODWILL_INTAN_FDIC" hidden="1">"c6333"</definedName>
    <definedName name="IQ_GOODWILL_NET" hidden="1">"c530"</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CEIPTS" hidden="1">"c6877"</definedName>
    <definedName name="IQ_GOVT_RECEIPTS_APR" hidden="1">"c7537"</definedName>
    <definedName name="IQ_GOVT_RECEIPTS_APR_FC" hidden="1">"c8417"</definedName>
    <definedName name="IQ_GOVT_RECEIPTS_FC" hidden="1">"c7757"</definedName>
    <definedName name="IQ_GOVT_RECEIPTS_POP" hidden="1">"c7097"</definedName>
    <definedName name="IQ_GOVT_RECEIPTS_POP_FC" hidden="1">"c7977"</definedName>
    <definedName name="IQ_GOVT_RECEIPTS_YOY" hidden="1">"c7317"</definedName>
    <definedName name="IQ_GOVT_RECEIPTS_YOY_FC" hidden="1">"c8197"</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"c192"</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_AVG_LOANS_FFIEC" hidden="1">"c13475"</definedName>
    <definedName name="IQ_GROSS_MARGIN" hidden="1">"c529"</definedName>
    <definedName name="IQ_GROSS_PC_EARNED" hidden="1">"c2747"</definedName>
    <definedName name="IQ_GROSS_PROFIT" hidden="1">"c511"</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"c13771"</definedName>
    <definedName name="IQ_HELD_MATURITY_FDIC" hidden="1">"c6408"</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EXP_CASINO" hidden="1">"c8733"</definedName>
    <definedName name="IQ_HG_EXP_DEVELOPMENT" hidden="1">"c8738"</definedName>
    <definedName name="IQ_HG_EXP_ENTERTAINMENT" hidden="1">"c8736"</definedName>
    <definedName name="IQ_HG_EXP_FOOD_BEV" hidden="1">"c8734"</definedName>
    <definedName name="IQ_HG_EXP_FRANCHISE_MANAGEMENT" hidden="1">"c8744"</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INCENTIVE_MANAGEMENT_FEES" hidden="1">"c8727"</definedName>
    <definedName name="IQ_HG_REV_MANAGEMENT_FEES" hidden="1">"c8718"</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PROM_COSTS" hidden="1">"c8745"</definedName>
    <definedName name="IQ_HG_ROOMS_BEG" hidden="1">"c8600"</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"c8643"</definedName>
    <definedName name="IQ_HG_TABLE_GAMES_MANAGED" hidden="1">"c8644"</definedName>
    <definedName name="IQ_HG_TABLE_GAMES_OWNED" hidden="1">"c8642"</definedName>
    <definedName name="IQ_HG_TABLE_GAM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TARGET_PRICE" hidden="1">"c1651"</definedName>
    <definedName name="IQ_HIGH_TARGET_PRICE_CIQ" hidden="1">"c4659"</definedName>
    <definedName name="IQ_HIGH_TARGET_PRICE_REUT" hidden="1">"c5317"</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FC_UNUSED_UNUSED_UNUSED" hidden="1">"c8422"</definedName>
    <definedName name="IQ_HOUSING_COMPLETIONS_SINGLE_FAM_APR_UNUSED" hidden="1">"c7542"</definedName>
    <definedName name="IQ_HOUSING_COMPLETIONS_SINGLE_FAM_APR_UNUSED_UNUSED_UNUSED" hidden="1">"c7542"</definedName>
    <definedName name="IQ_HOUSING_COMPLETIONS_SINGLE_FAM_FC_UNUSED" hidden="1">"c7762"</definedName>
    <definedName name="IQ_HOUSING_COMPLETIONS_SINGLE_FAM_FC_UNUSED_UNUSED_UNUSED" hidden="1">"c7762"</definedName>
    <definedName name="IQ_HOUSING_COMPLETIONS_SINGLE_FAM_POP_FC_UNUSED" hidden="1">"c7982"</definedName>
    <definedName name="IQ_HOUSING_COMPLETIONS_SINGLE_FAM_POP_FC_UNUSED_UNUSED_UNUSED" hidden="1">"c7982"</definedName>
    <definedName name="IQ_HOUSING_COMPLETIONS_SINGLE_FAM_POP_UNUSED" hidden="1">"c7102"</definedName>
    <definedName name="IQ_HOUSING_COMPLETIONS_SINGLE_FAM_POP_UNUSED_UNUSED_UNUSED" hidden="1">"c7102"</definedName>
    <definedName name="IQ_HOUSING_COMPLETIONS_SINGLE_FAM_UNUSED" hidden="1">"c6882"</definedName>
    <definedName name="IQ_HOUSING_COMPLETIONS_SINGLE_FAM_UNUSED_UNUSED_UNUSED" hidden="1">"c6882"</definedName>
    <definedName name="IQ_HOUSING_COMPLETIONS_SINGLE_FAM_YOY_FC_UNUSED" hidden="1">"c8202"</definedName>
    <definedName name="IQ_HOUSING_COMPLETIONS_SINGLE_FAM_YOY_FC_UNUSED_UNUSED_UNUSED" hidden="1">"c8202"</definedName>
    <definedName name="IQ_HOUSING_COMPLETIONS_SINGLE_FAM_YOY_UNUSED" hidden="1">"c7322"</definedName>
    <definedName name="IQ_HOUSING_COMPLETIONS_SINGLE_FAM_YOY_UNUSED_UNUSED_UNUSED" hidden="1">"c7322"</definedName>
    <definedName name="IQ_HOUSING_COMPLETIONS_YOY" hidden="1">"c7321"</definedName>
    <definedName name="IQ_HOUSING_COMPLETIONS_YOY_FC" hidden="1">"c8201"</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URITIES_TIER_1_FFIEC" hidden="1">"c13342"</definedName>
    <definedName name="IQ_HYBRID_CAPITAL" hidden="1">"c15245"</definedName>
    <definedName name="IQ_HYBRID_STRUCTURED_PRODUCTS_AVAIL_SALE_FFIEC" hidden="1">"c15265"</definedName>
    <definedName name="IQ_HYBRID_STRUCTURED_PRODUCTS_FFIEC" hidden="1">"c15262"</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FC_UNUSED_UNUSED_UNUSED" hidden="1">"c8523"</definedName>
    <definedName name="IQ_IMPORTS_GOODS_REAL_SAAR_APR_UNUSED" hidden="1">"c7643"</definedName>
    <definedName name="IQ_IMPORTS_GOODS_REAL_SAAR_APR_UNUSED_UNUSED_UNUSED" hidden="1">"c7643"</definedName>
    <definedName name="IQ_IMPORTS_GOODS_REAL_SAAR_FC_UNUSED" hidden="1">"c7863"</definedName>
    <definedName name="IQ_IMPORTS_GOODS_REAL_SAAR_FC_UNUSED_UNUSED_UNUSED" hidden="1">"c7863"</definedName>
    <definedName name="IQ_IMPORTS_GOODS_REAL_SAAR_POP_FC_UNUSED" hidden="1">"c8083"</definedName>
    <definedName name="IQ_IMPORTS_GOODS_REAL_SAAR_POP_FC_UNUSED_UNUSED_UNUSED" hidden="1">"c8083"</definedName>
    <definedName name="IQ_IMPORTS_GOODS_REAL_SAAR_POP_UNUSED" hidden="1">"c7203"</definedName>
    <definedName name="IQ_IMPORTS_GOODS_REAL_SAAR_POP_UNUSED_UNUSED_UNUSED" hidden="1">"c7203"</definedName>
    <definedName name="IQ_IMPORTS_GOODS_REAL_SAAR_UNUSED" hidden="1">"c6983"</definedName>
    <definedName name="IQ_IMPORTS_GOODS_REAL_SAAR_UNUSED_UNUSED_UNUSED" hidden="1">"c6983"</definedName>
    <definedName name="IQ_IMPORTS_GOODS_REAL_SAAR_YOY_FC_UNUSED" hidden="1">"c8303"</definedName>
    <definedName name="IQ_IMPORTS_GOODS_REAL_SAAR_YOY_FC_UNUSED_UNUSED_UNUSED" hidden="1">"c8303"</definedName>
    <definedName name="IQ_IMPORTS_GOODS_REAL_SAAR_YOY_UNUSED" hidden="1">"c7423"</definedName>
    <definedName name="IQ_IMPORTS_GOODS_REAL_SAAR_YOY_UNUSED_UNUSED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FC_UNUSED_UNUSED_UNUSED" hidden="1">"c8429"</definedName>
    <definedName name="IQ_IMPORTS_GOODS_SERVICES_APR_UNUSED" hidden="1">"c7549"</definedName>
    <definedName name="IQ_IMPORTS_GOODS_SERVICES_APR_UNUSED_UNUSED_UNUSED" hidden="1">"c7549"</definedName>
    <definedName name="IQ_IMPORTS_GOODS_SERVICES_FC_UNUSED" hidden="1">"c7769"</definedName>
    <definedName name="IQ_IMPORTS_GOODS_SERVICES_FC_UNUSED_UNUSED_UNUSED" hidden="1">"c7769"</definedName>
    <definedName name="IQ_IMPORTS_GOODS_SERVICES_POP_FC_UNUSED" hidden="1">"c7989"</definedName>
    <definedName name="IQ_IMPORTS_GOODS_SERVICES_POP_FC_UNUSED_UNUSED_UNUSED" hidden="1">"c7989"</definedName>
    <definedName name="IQ_IMPORTS_GOODS_SERVICES_POP_UNUSED" hidden="1">"c7109"</definedName>
    <definedName name="IQ_IMPORTS_GOODS_SERVICES_POP_UNUSED_UNUSED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FC_UNUSED_UNUSED_UNUSED" hidden="1">"c8524"</definedName>
    <definedName name="IQ_IMPORTS_GOODS_SERVICES_REAL_SAAR_APR_UNUSED" hidden="1">"c7644"</definedName>
    <definedName name="IQ_IMPORTS_GOODS_SERVICES_REAL_SAAR_APR_UNUSED_UNUSED_UNUSED" hidden="1">"c7644"</definedName>
    <definedName name="IQ_IMPORTS_GOODS_SERVICES_REAL_SAAR_FC_UNUSED" hidden="1">"c7864"</definedName>
    <definedName name="IQ_IMPORTS_GOODS_SERVICES_REAL_SAAR_FC_UNUSED_UNUSED_UNUSED" hidden="1">"c7864"</definedName>
    <definedName name="IQ_IMPORTS_GOODS_SERVICES_REAL_SAAR_POP" hidden="1">"c11959"</definedName>
    <definedName name="IQ_IMPORTS_GOODS_SERVICES_REAL_SAAR_POP_FC_UNUSED" hidden="1">"c8084"</definedName>
    <definedName name="IQ_IMPORTS_GOODS_SERVICES_REAL_SAAR_POP_FC_UNUSED_UNUSED_UNUSED" hidden="1">"c8084"</definedName>
    <definedName name="IQ_IMPORTS_GOODS_SERVICES_REAL_SAAR_POP_UNUSED" hidden="1">"c7204"</definedName>
    <definedName name="IQ_IMPORTS_GOODS_SERVICES_REAL_SAAR_POP_UNUSED_UNUSED_UNUSED" hidden="1">"c7204"</definedName>
    <definedName name="IQ_IMPORTS_GOODS_SERVICES_REAL_SAAR_UNUSED" hidden="1">"c6984"</definedName>
    <definedName name="IQ_IMPORTS_GOODS_SERVICES_REAL_SAAR_UNUSED_UNUSED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FC_UNUSED_UNUSED_UNUSED" hidden="1">"c8304"</definedName>
    <definedName name="IQ_IMPORTS_GOODS_SERVICES_REAL_SAAR_YOY_UNUSED" hidden="1">"c7424"</definedName>
    <definedName name="IQ_IMPORTS_GOODS_SERVICES_REAL_SAAR_YOY_UNUSED_UNUSED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NUSED_UNUSED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FC_UNUSED_UNUSED_UNUSED" hidden="1">"c8209"</definedName>
    <definedName name="IQ_IMPORTS_GOODS_SERVICES_YOY_UNUSED" hidden="1">"c7329"</definedName>
    <definedName name="IQ_IMPORTS_GOODS_SERVICES_YOY_UNUSED_UNUSED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UT_OPER_LEASE_DEPR" hidden="1">"c2987"</definedName>
    <definedName name="IQ_IMPUT_OPER_LEASE_INT_EXP" hidden="1">"c2986"</definedName>
    <definedName name="IQ_INC_AFTER_TAX" hidden="1">"c1598"</definedName>
    <definedName name="IQ_INC_AVAIL_EXCL" hidden="1">"c789"</definedName>
    <definedName name="IQ_INC_AVAIL_INCL" hidden="1">"c791"</definedName>
    <definedName name="IQ_INC_BEFORE_TAX" hidden="1">"c386"</definedName>
    <definedName name="IQ_INC_DOM_LOANS_FFIEC" hidden="1">"c12975"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CHECKS_FFIEC" hidden="1">"c13040"</definedName>
    <definedName name="IQ_INCOME_EARNED_FDIC" hidden="1">"c6359"</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TAX_FOREIGN_FFIEC" hidden="1">"c15391"</definedName>
    <definedName name="IQ_INCOME_TAXES_FDIC" hidden="1">"c6582"</definedName>
    <definedName name="IQ_INCOME_TAXES_FFIEC" hidden="1">"c13030"</definedName>
    <definedName name="IQ_INCREASE_INT_INCOME_FFIEC" hidden="1">"c13063"</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TYPE" hidden="1">"c15223"</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DIRECT_FAX" hidden="1">"c15189"</definedName>
    <definedName name="IQ_INDIVIDUAL_DIRECT_PHONE" hidden="1">"c15188"</definedName>
    <definedName name="IQ_INDIVIDUAL_EDUCATION" hidden="1">"c15203"</definedName>
    <definedName name="IQ_INDIVIDUAL_EMAIL" hidden="1">"c15193"</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MAIN_FAX" hidden="1">"c15187"</definedName>
    <definedName name="IQ_INDIVIDUAL_MAIN_PHONE" hidden="1">"c15186"</definedName>
    <definedName name="IQ_INDIVIDUAL_MOBILE" hidden="1">"c15198"</definedName>
    <definedName name="IQ_INDIVIDUAL_NICKNAME" hidden="1">"c15192"</definedName>
    <definedName name="IQ_INDIVIDUAL_NOTES" hidden="1">"c15204"</definedName>
    <definedName name="IQ_INDIVIDUAL_OFFICE_ADDRESS" hidden="1">"c15185"</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SPECIALTY" hidden="1">"c15190"</definedName>
    <definedName name="IQ_INDIVIDUAL_TITLE" hidden="1">"c15183"</definedName>
    <definedName name="IQ_INDIVIDUALS_CHARGE_OFFS_FDIC" hidden="1">"c6599"</definedName>
    <definedName name="IQ_INDIVIDUALS_GROSS_LOANS_FFIEC" hidden="1">"c13411"</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IVIDUALS_RISK_BASED_FFIEC" hidden="1">"c13432"</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_DEPOSITS" hidden="1">"c89"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REINSURANCE_UNDERWRITING_INCOME_FFIEC" hidden="1">"c13008"</definedName>
    <definedName name="IQ_INSURANCE_REV_OPERATING_INC_FFIEC" hidden="1">"c13387"</definedName>
    <definedName name="IQ_INSURANCE_UNDERWRITING_INCOME_FDIC" hidden="1">"c6671"</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DEMAND_NOTES_FDIC" hidden="1">"c6567"</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DOMESTIC_DEPOSITS_FDIC" hidden="1">"c6564"</definedName>
    <definedName name="IQ_INT_EXP_AVG_ASSETS_FFIEC" hidden="1">"c13357"</definedName>
    <definedName name="IQ_INT_EXP_BR"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BNK_SUBTOTAL_AP" hidden="1">"c8977"</definedName>
    <definedName name="IQ_INT_EXP_TOTAL_FDIC" hidden="1">"c6569"</definedName>
    <definedName name="IQ_INT_EXP_UTI" hidden="1">"c592"</definedName>
    <definedName name="IQ_INT_FED_FUNDS_FDIC" hidden="1">"c6566"</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FOREIGN_DEPOSITS_FDIC" hidden="1">"c6565"</definedName>
    <definedName name="IQ_INT_INC_AVG_ASSETS_FFIEC" hidden="1">"c13356"</definedName>
    <definedName name="IQ_INT_INC_BR" hidden="1">"c593"</definedName>
    <definedName name="IQ_INT_INC_DEPOSITORY_INST_FDIC" hidden="1">"c6558"</definedName>
    <definedName name="IQ_INT_INC_DOM_LOANS_FDIC" hidden="1">"c6555"</definedName>
    <definedName name="IQ_INT_INC_DUE_DEPOSITORY_INSTITUTIONS_FFIEC" hidden="1">"c12981"</definedName>
    <definedName name="IQ_INT_INC_EARNING_ASSETS_FFIEC" hidden="1">"c13375"</definedName>
    <definedName name="IQ_INT_INC_FED_FUNDS_FDIC" hidden="1">"c6561"</definedName>
    <definedName name="IQ_INT_INC_FED_FUNDS_SOLD_FFIEC" hidden="1">"c12987"</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OTAL_FDIC" hidden="1">"c6563"</definedName>
    <definedName name="IQ_INT_INC_TRADING_ACCOUNTS_FDIC" hidden="1">"c6560"</definedName>
    <definedName name="IQ_INT_INC_TRADING_ASSETS_FFIEC" hidden="1">"c12986"</definedName>
    <definedName name="IQ_INT_INC_UTI" hidden="1">"c599"</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RATE_EXPOSURE_FFIEC" hidden="1">"c13058"</definedName>
    <definedName name="IQ_INT_RATE_SPREAD" hidden="1">"c604"</definedName>
    <definedName name="IQ_INT_SAVINGS_DEPOSITS_MMDA_DOM_FFIEC" hidden="1">"c15364"</definedName>
    <definedName name="IQ_INT_SUB_NOTES_FDIC" hidden="1">"c6568"</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ANGIBLES_NET" hidden="1">"c907"</definedName>
    <definedName name="IQ_INTEREST_ACCRUED_ON_DEPOSITS_DOM_FFIEC" hidden="1">"c15277"</definedName>
    <definedName name="IQ_INTEREST_BEARING_BALANCES_FDIC" hidden="1">"c6371"</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DOMESTIC_FDIC" hidden="1">"c6478"</definedName>
    <definedName name="IQ_INTEREST_BEARING_DEPOSITS_FDIC" hidden="1">"c6373"</definedName>
    <definedName name="IQ_INTEREST_BEARING_DEPOSITS_FOREIGN_FDIC" hidden="1">"c6485"</definedName>
    <definedName name="IQ_INTEREST_BEARING_TRANS_DOM_QUARTERLY_AVG_FFIEC" hidden="1">"c15484"</definedName>
    <definedName name="IQ_INTEREST_CASH_DEPOSITS" hidden="1">"c2255"</definedName>
    <definedName name="IQ_INTEREST_EXP" hidden="1">"c618"</definedName>
    <definedName name="IQ_INTEREST_EXP_NET" hidden="1">"c1450"</definedName>
    <definedName name="IQ_INTEREST_EXP_NON" hidden="1">"c618"</definedName>
    <definedName name="IQ_INTEREST_EXP_SUPPL" hidden="1">"c1460"</definedName>
    <definedName name="IQ_INTEREST_INC" hidden="1">"c769"</definedName>
    <definedName name="IQ_INTEREST_INC_NON" hidden="1">"c619"</definedName>
    <definedName name="IQ_INTEREST_INVEST_INC" hidden="1">"c619"</definedName>
    <definedName name="IQ_INTEREST_RATE_CONTRACTS_FDIC" hidden="1">"c6512"</definedName>
    <definedName name="IQ_INTEREST_RATE_EXPOSURES_FDIC" hidden="1">"c6662"</definedName>
    <definedName name="IQ_INTERNAL_ALLOCATIONS_INC_EXP_FOREIGN_FFIEC" hidden="1">"c15394"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_REL_ID" hidden="1">"c15220"</definedName>
    <definedName name="IQ_INV_REL_NAME" hidden="1">"c15219"</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BANKING_BROKERAGE_FEES_FFIEC" hidden="1">"c13627"</definedName>
    <definedName name="IQ_INVESTMENT_BANKING_FEES_COMMISSIONS_FFIEC" hidden="1">"c13006"</definedName>
    <definedName name="IQ_INVESTMENT_BANKING_OTHER_FEES_FDIC" hidden="1">"c6666"</definedName>
    <definedName name="IQ_IPRD" hidden="1">"c644"</definedName>
    <definedName name="IQ_IPRD_SUPPLE" hidden="1">"c13813"</definedName>
    <definedName name="IQ_IRA_KEOGH_ACCOUNTS_FDIC" hidden="1">"c6496"</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FC_UNUSED_UNUSED_UNUSED" hidden="1">"c8443"</definedName>
    <definedName name="IQ_ISM_SERVICES_APR_UNUSED" hidden="1">"c7563"</definedName>
    <definedName name="IQ_ISM_SERVICES_APR_UNUSED_UNUSED_UNUSED" hidden="1">"c7563"</definedName>
    <definedName name="IQ_ISM_SERVICES_FC_UNUSED" hidden="1">"c7783"</definedName>
    <definedName name="IQ_ISM_SERVICES_FC_UNUSED_UNUSED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FC_UNUSED_UNUSED_UNUSED" hidden="1">"c8003"</definedName>
    <definedName name="IQ_ISM_SERVICES_POP_UNUSED" hidden="1">"c7123"</definedName>
    <definedName name="IQ_ISM_SERVICES_POP_UNUSED_UNUSED_UNUSED" hidden="1">"c7123"</definedName>
    <definedName name="IQ_ISM_SERVICES_UNUSED" hidden="1">"c6903"</definedName>
    <definedName name="IQ_ISM_SERVICES_UNUSED_UNUSED_UNUSED" hidden="1">"c6903"</definedName>
    <definedName name="IQ_ISM_SERVICES_YOY_FC_UNUSED" hidden="1">"c8223"</definedName>
    <definedName name="IQ_ISM_SERVICES_YOY_FC_UNUSED_UNUSED_UNUSED" hidden="1">"c8223"</definedName>
    <definedName name="IQ_ISM_SERVICES_YOY_UNUSED" hidden="1">"c7343"</definedName>
    <definedName name="IQ_ISM_SERVICES_YOY_UNUSED_UNUSED_UNUSED" hidden="1">"c7343"</definedName>
    <definedName name="IQ_ISS_DEBT_NET" hidden="1">"c751"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LAND" hidden="1">"c645"</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_MONTHLY_FACTOR" hidden="1">"c8971"</definedName>
    <definedName name="IQ_LATEST_MONTHLY_FACTOR_DATE" hidden="1">"c8972"</definedName>
    <definedName name="IQ_LATESTK" hidden="1">1000</definedName>
    <definedName name="IQ_LATESTQ" hidden="1">500</definedName>
    <definedName name="IQ_LEAD_UNDERWRITER" hidden="1">"c8957"</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CHARGE_OFFS_FDIC" hidden="1">"c6602"</definedName>
    <definedName name="IQ_LEASE_FINANCING_RECEIVABLES_DOM_FFIEC" hidden="1">"c12915"</definedName>
    <definedName name="IQ_LEASE_FINANCING_RECEIVABLES_FDIC" hidden="1">"c6433"</definedName>
    <definedName name="IQ_LEASE_FINANCING_RECEIVABLES_NET_CHARGE_OFFS_FDIC" hidden="1">"c6640"</definedName>
    <definedName name="IQ_LEASE_FINANCING_RECEIVABLES_QUARTERLY_AVG_FFIEC" hidden="1">"c15483"</definedName>
    <definedName name="IQ_LEASE_FINANCING_RECEIVABLES_RECOVERIES_FDIC" hidden="1">"c6621"</definedName>
    <definedName name="IQ_LEASE_FINANCING_RECEIVABLES_TOTAL_LOANS_FOREIGN_FDIC" hidden="1">"c6449"</definedName>
    <definedName name="IQ_LEASE_RECEIVABLES_FOREIGN_FFIEC" hidden="1">"c13483"</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FEES_FFIEC" hidden="1">"c13052"</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"c2123"</definedName>
    <definedName name="IQ_LIFE_EARNED" hidden="1">"c2739"</definedName>
    <definedName name="IQ_LIFE_INSURANCE_ASSETS_FDIC" hidden="1">"c6372"</definedName>
    <definedName name="IQ_LIFE_INSURANCE_ASSETS_FFIEC" hidden="1">"c12847"</definedName>
    <definedName name="IQ_LIFOR" hidden="1">"c655"</definedName>
    <definedName name="IQ_LIQUID_ASSETS_ASSETS_TOT_FFIEC" hidden="1">"c13439"</definedName>
    <definedName name="IQ_LIQUID_ASSETS_NONCORE_FUNDING_FFIEC" hidden="1">"c13339"</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COMMITMENTS_REVOLVING_FDIC" hidden="1">"c6524"</definedName>
    <definedName name="IQ_LOAN_LEASE_RECEIV" hidden="1">"c657"</definedName>
    <definedName name="IQ_LOAN_LOSS" hidden="1">"c656"</definedName>
    <definedName name="IQ_LOAN_LOSS_ALLOW_FDIC" hidden="1">"c6326"</definedName>
    <definedName name="IQ_LOAN_LOSS_ALLOWANCE_NON_PERF_ASSETS_FFIEC" hidden="1">"c13912"</definedName>
    <definedName name="IQ_LOAN_LOSS_ALLOWANCE_NONCURRENT_LOANS_FDIC" hidden="1">"c6740"</definedName>
    <definedName name="IQ_LOAN_LOSS_PROVISION_FOREIGN_FFIEC" hidden="1">"c15382"</definedName>
    <definedName name="IQ_LOAN_LOSSES_AVERAGE_LOANS_FFIEC" hidden="1">"c13350"</definedName>
    <definedName name="IQ_LOAN_LOSSES_FDIC" hidden="1">"c6580"</definedName>
    <definedName name="IQ_LOAN_SERVICE_REV" hidden="1">"c658"</definedName>
    <definedName name="IQ_LOANS_AGRICULTURAL_PROD_LL_REC_FFIEC" hidden="1">"c12886"</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_US_LL_REC_FFIEC" hidden="1">"c12884"</definedName>
    <definedName name="IQ_LOANS_DEPOSITORY_INSTITUTIONS_FDIC" hidden="1">"c6382"</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HELD_FOREIGN_FDIC" hidden="1">"c6315"</definedName>
    <definedName name="IQ_LOANS_INDIVIDUALS_FOREIGN_FFIEC" hidden="1">"c13480"</definedName>
    <definedName name="IQ_LOANS_LEASES_ASSETS_TOT_FFIEC" hidden="1">"c13437"</definedName>
    <definedName name="IQ_LOANS_LEASES_FAIR_VALUE_TOT_FFIEC" hidden="1">"c13209"</definedName>
    <definedName name="IQ_LOANS_LEASES_FOREIGN_FDIC" hidden="1">"c6383"</definedName>
    <definedName name="IQ_LOANS_LEASES_GROSS_FDIC" hidden="1">"c6323"</definedName>
    <definedName name="IQ_LOANS_LEASES_GROSS_FOREIGN_FDIC" hidden="1">"c6384"</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LEVEL_1_FFIEC" hidden="1">"c13217"</definedName>
    <definedName name="IQ_LOANS_LEASES_LEVEL_2_FFIEC" hidden="1">"c13225"</definedName>
    <definedName name="IQ_LOANS_LEASES_LEVEL_3_FFIEC" hidden="1">"c13233"</definedName>
    <definedName name="IQ_LOANS_LEASES_NET_FDIC" hidden="1">"c6327"</definedName>
    <definedName name="IQ_LOANS_LEASES_NET_UNEARNED_FDIC" hidden="1">"c6325"</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OC_ASSETS_TOT_FFIEC" hidden="1">"c13441"</definedName>
    <definedName name="IQ_LOANS_NOT_SECURED_RE_FDIC" hidden="1">"c6381"</definedName>
    <definedName name="IQ_LOANS_PAST_DUE" hidden="1">"c667"</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BY_RE_CHARGE_OFFS_FDIC" hidden="1">"c6588"</definedName>
    <definedName name="IQ_LOANS_SECURED_BY_RE_RECOVERIES_FDIC" hidden="1">"c6607"</definedName>
    <definedName name="IQ_LOANS_SECURED_CONSTRUCTION_TRADING_DOM_FFIEC" hidden="1">"c12925"</definedName>
    <definedName name="IQ_LOANS_SECURED_FARMLAND_TRADING_DOM_FFIEC" hidden="1">"c12926"</definedName>
    <definedName name="IQ_LOANS_SECURED_NON_US_FDIC" hidden="1">"c6380"</definedName>
    <definedName name="IQ_LOANS_SECURED_RE_DOM_QUARTERLY_AVG_FFIEC" hidden="1">"c13083"</definedName>
    <definedName name="IQ_LOANS_SECURED_RE_FFIEC" hidden="1">"c12820"</definedName>
    <definedName name="IQ_LOANS_SECURED_RE_LL_REC_FFIEC" hidden="1">"c12883"</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ANS_US_INST_CHARGE_OFFS_FFIEC" hidden="1">"c13175"</definedName>
    <definedName name="IQ_LOANS_US_INST_RECOV_FFIEC" hidden="1">"c13197"</definedName>
    <definedName name="IQ_LONG_TERM_ASSETS_FDIC" hidden="1">"c6361"</definedName>
    <definedName name="IQ_LONG_TERM_DEBT" hidden="1">"c674"</definedName>
    <definedName name="IQ_LONG_TERM_DEBT_OVER_TOTAL_CAP" hidden="1">"c677"</definedName>
    <definedName name="IQ_LONG_TERM_GROWTH" hidden="1">"c671"</definedName>
    <definedName name="IQ_LONG_TERM_INV" hidden="1">"c697"</definedName>
    <definedName name="IQ_LOSS_ALLOWANCE_LOANS_FDIC" hidden="1">"c6739"</definedName>
    <definedName name="IQ_LOSS_AVAIL_SALE_EQUITY_SEC_T1_FFIEC" hidden="1">"c13132"</definedName>
    <definedName name="IQ_LOSS_LOSS_EXP" hidden="1">"c672"</definedName>
    <definedName name="IQ_LOSS_TO_NET_EARNED" hidden="1">"c2751"</definedName>
    <definedName name="IQ_LOW_TARGET_PRICE" hidden="1">"c1652"</definedName>
    <definedName name="IQ_LOW_TARGET_PRICE_CIQ" hidden="1">"c4660"</definedName>
    <definedName name="IQ_LOW_TARGET_PRICE_REUT" hidden="1">"c5318"</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2000</definedName>
    <definedName name="IQ_LTM_REVENUE_OVER_EMPLOYEES" hidden="1">"c1304"</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INT_CAPEX" hidden="1">"c2947"</definedName>
    <definedName name="IQ_MAINT_CAPEX_ACT_OR_EST" hidden="1">"c4458"</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BS_INVEST_SECURITIES_FFIEC" hidden="1">"c13460"</definedName>
    <definedName name="IQ_MBS_OTHER_ISSUED_FNMA_OTHERS_AVAIL_SALE_FFIEC" hidden="1">"c12799"</definedName>
    <definedName name="IQ_MBS_OTHER_ISSUED_FNMA_OTHERS_FFIEC" hidden="1">"c12785"</definedName>
    <definedName name="IQ_MBS_PASS_THROUGH_FNMA_AVAIL_SALE_FFIEC" hidden="1">"c12797"</definedName>
    <definedName name="IQ_MBS_PASS_THROUGH_FNMA_FFIEC" hidden="1">"c12783"</definedName>
    <definedName name="IQ_MBS_PASS_THROUGH_GNMA_AVAIL_SALE_FFIEC" hidden="1">"c12796"</definedName>
    <definedName name="IQ_MBS_PASS_THROUGH_GNMA_FFIEC" hidden="1">"c12782"</definedName>
    <definedName name="IQ_MBS_PASS_THROUGH_ISSUED_FNMA_GNMA_TRADING_DOM_FFIEC" hidden="1">"c12921"</definedName>
    <definedName name="IQ_MBS_PASS_THROUGH_OTHER_AVAIL_SALE_FFIEC" hidden="1">"c12798"</definedName>
    <definedName name="IQ_MBS_PASS_THROUGH_OTHER_FFIEC" hidden="1">"c12784"</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DAYS_CLAIMS_PAYABLE" hidden="1">"c9937"</definedName>
    <definedName name="IQ_MC_DAYS_CLAIMS_PAYABLE_EXCL_CAPITATION" hidden="1">"c9938"</definedName>
    <definedName name="IQ_MC_MEDICAL_COSTS_PMPM" hidden="1">"c9925"</definedName>
    <definedName name="IQ_MC_PARENT_CASH" hidden="1">"c9942"</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TATUTORY_SURPLUS" hidden="1">"c2772"</definedName>
    <definedName name="IQ_MC_TOTAL_COVERED_LIVES" hidden="1">"c9919"</definedName>
    <definedName name="IQ_MC_TOTAL_MEMBERSHIP" hidden="1">"c9922"</definedName>
    <definedName name="IQ_MC_TOTAL_MEMBERSHIP_CAPITATION" hidden="1">"c9923"</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FC_UNUSED_UNUSED_UNUSED" hidden="1">"c8460"</definedName>
    <definedName name="IQ_MEDIAN_NEW_HOME_SALES_APR_UNUSED" hidden="1">"c7580"</definedName>
    <definedName name="IQ_MEDIAN_NEW_HOME_SALES_APR_UNUSED_UNUSED_UNUSED" hidden="1">"c7580"</definedName>
    <definedName name="IQ_MEDIAN_NEW_HOME_SALES_FC_UNUSED" hidden="1">"c7800"</definedName>
    <definedName name="IQ_MEDIAN_NEW_HOME_SALES_FC_UNUSED_UNUSED_UNUSED" hidden="1">"c7800"</definedName>
    <definedName name="IQ_MEDIAN_NEW_HOME_SALES_POP_FC_UNUSED" hidden="1">"c8020"</definedName>
    <definedName name="IQ_MEDIAN_NEW_HOME_SALES_POP_FC_UNUSED_UNUSED_UNUSED" hidden="1">"c8020"</definedName>
    <definedName name="IQ_MEDIAN_NEW_HOME_SALES_POP_UNUSED" hidden="1">"c7140"</definedName>
    <definedName name="IQ_MEDIAN_NEW_HOME_SALES_POP_UNUSED_UNUSED_UNUSED" hidden="1">"c7140"</definedName>
    <definedName name="IQ_MEDIAN_NEW_HOME_SALES_UNUSED" hidden="1">"c6920"</definedName>
    <definedName name="IQ_MEDIAN_NEW_HOME_SALES_UNUSED_UNUSED_UNUSED" hidden="1">"c6920"</definedName>
    <definedName name="IQ_MEDIAN_NEW_HOME_SALES_YOY_FC_UNUSED" hidden="1">"c8240"</definedName>
    <definedName name="IQ_MEDIAN_NEW_HOME_SALES_YOY_FC_UNUSED_UNUSED_UNUSED" hidden="1">"c8240"</definedName>
    <definedName name="IQ_MEDIAN_NEW_HOME_SALES_YOY_UNUSED" hidden="1">"c7360"</definedName>
    <definedName name="IQ_MEDIAN_NEW_HOME_SALES_YOY_UNUSED_UNUSED_UNUSED" hidden="1">"c7360"</definedName>
    <definedName name="IQ_MEDIAN_TARGET_PRICE" hidden="1">"c1650"</definedName>
    <definedName name="IQ_MEDIAN_TARGET_PRICE_CIQ" hidden="1">"c4658"</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NORITY_INT_AVG_ASSETS_FFIEC" hidden="1">"c13367"</definedName>
    <definedName name="IQ_MINORITY_INT_BS_FFIEC" hidden="1">"c12874"</definedName>
    <definedName name="IQ_MINORITY_INT_FFIEC" hidden="1">"c13031"</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REUT" hidden="1">"c4048"</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ONEY_MARKET_ACCOUNTS_COMMERCIAL_BANK_SUBS_FFIEC" hidden="1">"c12947"</definedName>
    <definedName name="IQ_MONEY_MARKET_ACCOUNTS_OTHER_INSTITUTIONS_FFIEC" hidden="1">"c12952"</definedName>
    <definedName name="IQ_MONEY_MARKET_DEPOSIT_ACCOUNTS_FDIC" hidden="1">"c6553"</definedName>
    <definedName name="IQ_MONTH">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DEBT_UNDER_CAPITAL_LEASES_FFIEC" hidden="1">"c15276"</definedName>
    <definedName name="IQ_MORTGAGE_SERV_RIGHTS" hidden="1">"c2242"</definedName>
    <definedName name="IQ_MORTGAGE_SERVICING_ASSETS_FFIEC" hidden="1">"c12838"</definedName>
    <definedName name="IQ_MORTGAGE_SERVICING_FDIC" hidden="1">"c6335"</definedName>
    <definedName name="IQ_MTD" hidden="1">800000</definedName>
    <definedName name="IQ_MULTI_RES_PROPERTIES_TRADING_DOM_FFIEC" hidden="1">"c12930"</definedName>
    <definedName name="IQ_MULTIFAM_5_LOANS_TOT_LOANS_FFIEC" hidden="1">"c13869"</definedName>
    <definedName name="IQ_MULTIFAMILY_LOANS_GROSS_LOANS_FFIEC" hidden="1">"c13404"</definedName>
    <definedName name="IQ_MULTIFAMILY_LOANS_RISK_BASED_FFIEC" hidden="1">"c13425"</definedName>
    <definedName name="IQ_MULTIFAMILY_RES_DOM_FFIEC" hidden="1">"c15270"</definedName>
    <definedName name="IQ_MULTIFAMILY_RESIDENTIAL_LOANS_FDIC" hidden="1">"c6311"</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NAMES_REVISION_DATE_" localSheetId="1" hidden="1">43572.9332523148</definedName>
    <definedName name="IQ_NAMES_REVISION_DATE_" hidden="1">40355.507974537</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CLS_CLOSED_END_1_4_FAM_LOANS_TOT_LOANS_FFIEC" hidden="1">"c13891"</definedName>
    <definedName name="IQ_NCLS_COMM_IND_LOANS_TOT_LOANS_FFIEC" hidden="1">"c13898"</definedName>
    <definedName name="IQ_NCLS_COMM_RE_FARM_LOANS_TOT_LOANS_FFIEC" hidden="1">"c13897"</definedName>
    <definedName name="IQ_NCLS_COMM_RE_NONFARM_NONRES_TOT_LOANS_FFIEC" hidden="1">"c13896"</definedName>
    <definedName name="IQ_NCLS_CONST_LAND_DEV_LOANS_TOT_LOANS_FFIEC" hidden="1">"c13890"</definedName>
    <definedName name="IQ_NCLS_CONSUMER_LOANS_TOT_LOANS_FFIEC" hidden="1">"c13899"</definedName>
    <definedName name="IQ_NCLS_FARM_LOANS_TOT_LOANS_FFIEC" hidden="1">"c13895"</definedName>
    <definedName name="IQ_NCLS_HOME_EQUITY_LOANS_TOT_LOANS_FFIEC" hidden="1">"c13892"</definedName>
    <definedName name="IQ_NCLS_MULTIFAM_5_LOANS_TOT_LOANS_FFIEC" hidden="1">"c13894"</definedName>
    <definedName name="IQ_NCLS_TOT_1_4_FAM_LOANS_TOT_LOANS_FFIEC" hidden="1">"c13893"</definedName>
    <definedName name="IQ_NCLS_TOT_LEASES_TOT_LOANS_FFIEC" hidden="1">"c13900"</definedName>
    <definedName name="IQ_NCLS_TOT_LOANS_TOT_LOANS_FFIEC" hidden="1">"c13901"</definedName>
    <definedName name="IQ_NCOS_CLOSED_END_1_4_FAM_LOANS_TOT_LOANS_FFIEC" hidden="1">"c13879"</definedName>
    <definedName name="IQ_NCOS_COMM_IND_LOANS_TOT_LOANS_FFIEC" hidden="1">"c13886"</definedName>
    <definedName name="IQ_NCOS_COMM_RE_FARM_LOANS_TOT_LOANS_FFIEC" hidden="1">"c13885"</definedName>
    <definedName name="IQ_NCOS_COMM_RE_NONFARM_NONRES_TOT_LOANS_FFIEC" hidden="1">"c13884"</definedName>
    <definedName name="IQ_NCOS_CONST_LAND_DEV_LOANS_TOT_LOANS_FFIEC" hidden="1">"c13878"</definedName>
    <definedName name="IQ_NCOS_CONSUMER_LOANS_TOT_LOANS_FFIEC" hidden="1">"c13887"</definedName>
    <definedName name="IQ_NCOS_FARM_LOANS_TOT_LOANS_FFIEC" hidden="1">"c13883"</definedName>
    <definedName name="IQ_NCOS_HOME_EQUITY_LOANS_TOT_LOANS_FFIEC" hidden="1">"c13880"</definedName>
    <definedName name="IQ_NCOS_MULTIFAM_5_LOANS_TOT_LOANS_FFIEC" hidden="1">"c13882"</definedName>
    <definedName name="IQ_NCOS_TOT_1_4_FAM_LOANS_TOT_LOANS_FFIEC" hidden="1">"c13881"</definedName>
    <definedName name="IQ_NCOS_TOT_LEASES_TOT_LOANS_FFIEC" hidden="1">"c13888"</definedName>
    <definedName name="IQ_NCOS_TOT_LOANS_TOT_LOANS_FFIEC" hidden="1">"c13889"</definedName>
    <definedName name="IQ_NEGATIVE_FAIR_VALUE_DERIVATIVES_BENEFICIARY_FFIEC" hidden="1">"c13124"</definedName>
    <definedName name="IQ_NEGATIVE_FAIR_VALUE_DERIVATIVES_GUARANTOR_FFIEC" hidden="1">"c13117"</definedName>
    <definedName name="IQ_NET_BOOKING_LOCATION_ADJUSTMENT_FOREIGN_FFIEC" hidden="1">"c15385"</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EBITDA" hidden="1">"c750"</definedName>
    <definedName name="IQ_NET_DEBT_EBITDA_CAPEX" hidden="1">"c2949"</definedName>
    <definedName name="IQ_NET_DEBT_EST" hidden="1">"c3517"</definedName>
    <definedName name="IQ_NET_DEBT_HIGH_EST" hidden="1">"c3518"</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MEDIAN_EST" hidden="1">"c3520"</definedName>
    <definedName name="IQ_NET_DEBT_NUM_EST" hidden="1">"c3515"</definedName>
    <definedName name="IQ_NET_DEBT_STDDEV_EST" hidden="1">"c3516"</definedName>
    <definedName name="IQ_NET_EARNED" hidden="1">"c2734"</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PREMISES_FIXED_ASSETS_EXP_FFIEC" hidden="1">"c15372"</definedName>
    <definedName name="IQ_NET_GAIN_SALE_PREMISES_FIXED_ASSETS_INC_FFIEC" hidden="1">"c15369"</definedName>
    <definedName name="IQ_NET_INC" hidden="1">"c781"</definedName>
    <definedName name="IQ_NET_INC_BEFORE" hidden="1">"c344"</definedName>
    <definedName name="IQ_NET_INC_CF" hidden="1">"c793"</definedName>
    <definedName name="IQ_NET_INC_MARGIN" hidden="1">"c794"</definedName>
    <definedName name="IQ_NET_INCOME_FDIC" hidden="1">"c6587"</definedName>
    <definedName name="IQ_NET_INCOME_LH_FFIEC" hidden="1">"c13110"</definedName>
    <definedName name="IQ_NET_INCOME_PC_FFIEC" hidden="1">"c13103"</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FDIC" hidden="1">"c6570"</definedName>
    <definedName name="IQ_NET_INT_INC_BNK_NAME_AP" hidden="1">"c8912"</definedName>
    <definedName name="IQ_NET_INT_INC_BNK_NAME_AP_ABS" hidden="1">"c8931"</definedName>
    <definedName name="IQ_NET_INT_INC_BNK_SUBTOTAL_AP" hidden="1">"c8978"</definedName>
    <definedName name="IQ_NET_INT_INC_BR" hidden="1">"c765"</definedName>
    <definedName name="IQ_NET_INT_INC_FIN" hidden="1">"c766"</definedName>
    <definedName name="IQ_NET_INT_INC_TOTAL_REV" hidden="1">"c767"</definedName>
    <definedName name="IQ_NET_INT_INCOME_FFIEC" hidden="1">"c13001"</definedName>
    <definedName name="IQ_NET_INT_INCOME_FTE_FFIEC" hidden="1">"c13036"</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"c764"</definedName>
    <definedName name="IQ_NET_INTEREST_INC_AFTER_LL" hidden="1">"c1604"</definedName>
    <definedName name="IQ_NET_INTEREST_INC_INTERNATIONAL_OPS_FFIEC" hidden="1">"c15375"</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DEPOSITS_FFIEC" hidden="1">"c13340"</definedName>
    <definedName name="IQ_NET_LOANS_EQUITY_FFIEC" hidden="1">"c13347"</definedName>
    <definedName name="IQ_NET_LOANS_LEASES_CORE_DEPOSITS_FDIC" hidden="1">"c6743"</definedName>
    <definedName name="IQ_NET_LOANS_LEASES_DEPOSITS_FDIC" hidden="1">"c6742"</definedName>
    <definedName name="IQ_NET_LOANS_TOTAL_DEPOSITS" hidden="1">"c779"</definedName>
    <definedName name="IQ_NET_NONINTEREST_INC_EXP_INTERNATIONAL_OPS_FFIEC" hidden="1">"c15387"</definedName>
    <definedName name="IQ_NET_OPERATING_INCOME_ASSETS_FDIC" hidden="1">"c6729"</definedName>
    <definedName name="IQ_NET_RENTAL_EXP_FN" hidden="1">"c780"</definedName>
    <definedName name="IQ_NET_SECURITIZATION_INC_FOREIGN_FFIEC" hidden="1">"c15379"</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EST" hidden="1">"c1716"</definedName>
    <definedName name="IQ_NI_FFIEC" hidden="1">"c13034"</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N_CONTROLLING_INTERESTS_FFIEC" hidden="1">"c15366"</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ACT_OR_EST_CIQ" hidden="1">"c5012"</definedName>
    <definedName name="IQ_NI_SBC_GW_ACT_OR_EST" hidden="1">"c4478"</definedName>
    <definedName name="IQ_NI_SBC_GW_ACT_OR_EST_CIQ" hidden="1">"c5016"</definedName>
    <definedName name="IQ_NI_SFAS" hidden="1">"c795"</definedName>
    <definedName name="IQ_NI_STDDEV_EST" hidden="1">"c1721"</definedName>
    <definedName name="IQ_NI_SUBTOTAL_AP" hidden="1">"c8983"</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_ALLOW_RECEIVABLES_FFIEC" hidden="1">"c13353"</definedName>
    <definedName name="IQ_NON_ACCRUAL_ASSET_SOLD_DURING_QTR_FFIEC" hidden="1">"c15350"</definedName>
    <definedName name="IQ_NON_ACCRUAL_LOANS" hidden="1">"c796"</definedName>
    <definedName name="IQ_NON_CASH" hidden="1">"c797"</definedName>
    <definedName name="IQ_NON_CASH_ITEMS" hidden="1">"c797"</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"c800"</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FDIC" hidden="1">"c6579"</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FDIC" hidden="1">"c6575"</definedName>
    <definedName name="IQ_NON_INT_INC_OPERATING_INC_FFIEC" hidden="1">"c13382"</definedName>
    <definedName name="IQ_NON_INT_INCOME_FFIEC" hidden="1">"c13017"</definedName>
    <definedName name="IQ_NON_INTEREST_EXP" hidden="1">"c801"</definedName>
    <definedName name="IQ_NON_INTEREST_INC" hidden="1">"c802"</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US_ADDRESS_LEASE_FIN_REC_FFIEC" hidden="1">"c13625"</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INCOME_AMORT_CLOSED_END_LOANS_FFIEC" hidden="1">"c13078"</definedName>
    <definedName name="IQ_NONCASH_PENSION_EXP" hidden="1">"c3000"</definedName>
    <definedName name="IQ_NONCORE_ASSETS_TOT_FFIEC" hidden="1">"c13443"</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BALANCES_FDIC" hidden="1">"c6394"</definedName>
    <definedName name="IQ_NONINTEREST_BEARING_CASH_FFIEC" hidden="1">"c12774"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_FOREIGN_FFIEC" hidden="1">"c15376"</definedName>
    <definedName name="IQ_NONINTEREST_INCOME_EARNING_ASSETS_FDIC" hidden="1">"c6727"</definedName>
    <definedName name="IQ_NONMORTGAGE_SERVICING_FDIC" hidden="1">"c6336"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FC_UNUSED_UNUSED_UNUSED" hidden="1">"c8468"</definedName>
    <definedName name="IQ_NONRES_FIXED_INVEST_PRIV_APR_UNUSED" hidden="1">"c7588"</definedName>
    <definedName name="IQ_NONRES_FIXED_INVEST_PRIV_APR_UNUSED_UNUSED_UNUSED" hidden="1">"c7588"</definedName>
    <definedName name="IQ_NONRES_FIXED_INVEST_PRIV_FC_UNUSED" hidden="1">"c7808"</definedName>
    <definedName name="IQ_NONRES_FIXED_INVEST_PRIV_FC_UNUSED_UNUSED_UNUSED" hidden="1">"c7808"</definedName>
    <definedName name="IQ_NONRES_FIXED_INVEST_PRIV_POP_FC_UNUSED" hidden="1">"c8028"</definedName>
    <definedName name="IQ_NONRES_FIXED_INVEST_PRIV_POP_FC_UNUSED_UNUSED_UNUSED" hidden="1">"c8028"</definedName>
    <definedName name="IQ_NONRES_FIXED_INVEST_PRIV_POP_UNUSED" hidden="1">"c7148"</definedName>
    <definedName name="IQ_NONRES_FIXED_INVEST_PRIV_POP_UNUSED_UNUSED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NUSED_UNUSED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FC_UNUSED_UNUSED_UNUSED" hidden="1">"c8248"</definedName>
    <definedName name="IQ_NONRES_FIXED_INVEST_PRIV_YOY_UNUSED" hidden="1">"c7368"</definedName>
    <definedName name="IQ_NONRES_FIXED_INVEST_PRIV_YOY_UNUSED_UNUSED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TRANSACTION_ACCOUNTS_FDIC" hidden="1">"c6552"</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PAY" hidden="1">"c1176"</definedName>
    <definedName name="IQ_NOTIONAL_AMOUNT_CREDIT_DERIVATIVES_FDIC" hidden="1">"c6507"</definedName>
    <definedName name="IQ_NOTIONAL_AMT_DERIVATIVES_BENEFICIARY_FFIEC" hidden="1">"c13118"</definedName>
    <definedName name="IQ_NOTIONAL_AMT_DERIVATIVES_GUARANTOR_FFIEC" hidden="1">"c13111"</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SHAREHOLDERS" hidden="1">"c1967"</definedName>
    <definedName name="IQ_NUMBER_SHAREHOLDERS_CLASSA" hidden="1">"c1968"</definedName>
    <definedName name="IQ_NUMBER_SHAREHOLDERS_OTHER" hidden="1">"c1969"</definedName>
    <definedName name="IQ_OBLIGATION_STATES_POLI_SUBD_US_LL_REC_DOM_FFIEC" hidden="1">"c15295"</definedName>
    <definedName name="IQ_OBLIGATION_STATES_POLI_SUBD_US_LL_REC_FFIEC" hidden="1">"c15294"</definedName>
    <definedName name="IQ_OBLIGATIONS_OF_STATES_TOTAL_LOANS_FOREIGN_FDIC" hidden="1">"c6447"</definedName>
    <definedName name="IQ_OBLIGATIONS_STATES_FDIC" hidden="1">"c6431"</definedName>
    <definedName name="IQ_OCCUPANCY_CONSOL" hidden="1">"c8840"</definedName>
    <definedName name="IQ_OCCUPANCY_EXP_AVG_ASSETS_FFIEC" hidden="1">"c13372"</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TOTAL_WELLS_DRILLED" hidden="1">"c10096"</definedName>
    <definedName name="IQ_OG_GROSS_OPERATED_WELLS" hidden="1">"c10092"</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OIL_PRODUCT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ED55" hidden="1">1</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"c362"</definedName>
    <definedName name="IQ_OPER_INC_MEDIAN_EST" hidden="1">"c1689"</definedName>
    <definedName name="IQ_OPER_INC_NUM_EST" hidden="1">"c1692"</definedName>
    <definedName name="IQ_OPER_INC_RE" hidden="1">"c6240"</definedName>
    <definedName name="IQ_OPER_INC_REIT" hidden="1">"c853"</definedName>
    <definedName name="IQ_OPER_INC_STDDEV_EST" hidden="1">"c1693"</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FIEC" hidden="1">"c12831"</definedName>
    <definedName name="IQ_OREO_FOREIGN_FDIC" hidden="1">"c6460"</definedName>
    <definedName name="IQ_OREO_FOREIGN_FFIEC" hidden="1">"c15273"</definedName>
    <definedName name="IQ_OREO_MULTI_FAMILY_RESIDENTIAL_FDIC" hidden="1">"c6455"</definedName>
    <definedName name="IQ_OREO_OTHER_FFIEC" hidden="1">"c12833"</definedName>
    <definedName name="IQ_OTHER_ADDITIONS_T1_FFIEC" hidden="1">"c13142"</definedName>
    <definedName name="IQ_OTHER_ADDITIONS_T2_FFIEC" hidden="1">"c13148"</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FIEC" hidden="1">"c12848"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TOTAL_FFIEC" hidden="1">"c12841"</definedName>
    <definedName name="IQ_OTHER_ASSETS_UTI" hidden="1">"c866"</definedName>
    <definedName name="IQ_OTHER_BEARING_LIAB" hidden="1">"c1608"</definedName>
    <definedName name="IQ_OTHER_BEDS" hidden="1">"c8784"</definedName>
    <definedName name="IQ_OTHER_BENEFITS_OBLIGATION" hidden="1">"c867"</definedName>
    <definedName name="IQ_OTHER_BORROWED_FUNDS_FDIC" hidden="1">"c6345"</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OMPREHENSIVE_INCOME_FFIEC" hidden="1">"c12970"</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NON_ACCRUAL_FFIEC" hidden="1">"c13312"</definedName>
    <definedName name="IQ_OTHER_CONSTRUCTION_LOANS_UNUSED_FFIEC" hidden="1">"c13245"</definedName>
    <definedName name="IQ_OTHER_CONSTRUCTION_RISK_BASED_FFIEC" hidden="1">"c13424"</definedName>
    <definedName name="IQ_OTHER_CONSUMER_LL_REC_FFIEC" hidden="1">"c12891"</definedName>
    <definedName name="IQ_OTHER_CONSUMER_LOANS_FFIEC" hidden="1">"c12824"</definedName>
    <definedName name="IQ_OTHER_CONSUMER_LOANS_TRADING_DOM_FFIEC" hidden="1">"c12935"</definedName>
    <definedName name="IQ_OTHER_CURRENT_ASSETS" hidden="1">"c868"</definedName>
    <definedName name="IQ_OTHER_CURRENT_LIAB" hidden="1">"c877"</definedName>
    <definedName name="IQ_OTHER_DEBT" hidden="1">"c2507"</definedName>
    <definedName name="IQ_OTHER_DEBT_PCT" hidden="1">"c2508"</definedName>
    <definedName name="IQ_OTHER_DEBT_SEC_DOM_AVAIL_SALE_FFIEC" hidden="1">"c12803"</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FOREIGN_FFIEC" hidden="1">"c12790"</definedName>
    <definedName name="IQ_OTHER_DEBT_SECURITIES_QUARTERLY_AVG_FFIEC" hidden="1">"c15473"</definedName>
    <definedName name="IQ_OTHER_DEDUCTIONS_LEVERAGE_RATIO_FFIEC" hidden="1">"c13158"</definedName>
    <definedName name="IQ_OTHER_DEP" hidden="1">"c885"</definedName>
    <definedName name="IQ_OTHER_DEPOSITORY_INSTITUTIONS_LOANS_FDIC" hidden="1">"c6436"</definedName>
    <definedName name="IQ_OTHER_DEPOSITORY_INSTITUTIONS_TOTAL_LOANS_FOREIGN_FDIC" hidden="1">"c6442"</definedName>
    <definedName name="IQ_OTHER_DEPOSITS_FFIEC" hidden="1">"c12994"</definedName>
    <definedName name="IQ_OTHER_DERIVATIVES_BENEFICIARY_FFIEC" hidden="1">"c13122"</definedName>
    <definedName name="IQ_OTHER_DERIVATIVES_GUARANTOR_FFIEC" hidden="1">"c13115"</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CAPITAL_COMPS_FFIEC" hidden="1">"c12880"</definedName>
    <definedName name="IQ_OTHER_EQUITY_FFIEC" hidden="1">"c12879"</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FEES_FDIC" hidden="1">"c6672"</definedName>
    <definedName name="IQ_OTHER_INSURANCE_PREMIUMS_FFIEC" hidden="1">"c13071"</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"c916"</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IABILITIES_FFIEC" hidden="1">"c12872"</definedName>
    <definedName name="IQ_OTHER_LIABILITIES_TOTAL_FFIEC" hidden="1">"c12869"</definedName>
    <definedName name="IQ_OTHER_LL_REC_FFIEC" hidden="1">"c12894"</definedName>
    <definedName name="IQ_OTHER_LOANS" hidden="1">"c945"</definedName>
    <definedName name="IQ_OTHER_LOANS_CHARGE_OFFS_FDIC" hidden="1">"c6601"</definedName>
    <definedName name="IQ_OTHER_LOANS_DUE_30_89_FFIEC" hidden="1">"c13275"</definedName>
    <definedName name="IQ_OTHER_LOANS_DUE_90_FFIEC" hidden="1">"c13301"</definedName>
    <definedName name="IQ_OTHER_LOANS_FFIEC" hidden="1">"c12825"</definedName>
    <definedName name="IQ_OTHER_LOANS_FOREIGN_FDIC" hidden="1">"c6446"</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FDIC" hidden="1">"c6322"</definedName>
    <definedName name="IQ_OTHER_LOANS_LL_REC_DOM_FFIEC" hidden="1">"c12914"</definedName>
    <definedName name="IQ_OTHER_LOANS_NET_CHARGE_OFFS_FDIC" hidden="1">"c6639"</definedName>
    <definedName name="IQ_OTHER_LOANS_NON_ACCRUAL_FFIEC" hidden="1">"c13327"</definedName>
    <definedName name="IQ_OTHER_LOANS_RECOVERIES_FDIC" hidden="1">"c6620"</definedName>
    <definedName name="IQ_OTHER_LOANS_RISK_BASED_FFIEC" hidden="1">"c13435"</definedName>
    <definedName name="IQ_OTHER_LOANS_TOTAL_FDIC" hidden="1">"c6432"</definedName>
    <definedName name="IQ_OTHER_LOANS_TRADING_DOM_FFIEC" hidden="1">"c12936"</definedName>
    <definedName name="IQ_OTHER_LONG_TERM" hidden="1">"c946"</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VAIL_SALE_FFIEC" hidden="1">"c12801"</definedName>
    <definedName name="IQ_OTHER_MBS_FFIEC" hidden="1">"c12787"</definedName>
    <definedName name="IQ_OTHER_MBS_ISSUED_FNMA_GNMA_TRADING_DOM_FFIEC" hidden="1">"c12922"</definedName>
    <definedName name="IQ_OTHER_MBS_ISSUED_FNMA_GNMA_TRADING_FFIEC" hidden="1">"c12817"</definedName>
    <definedName name="IQ_OTHER_MBS_TRADING_DOM_FFIEC" hidden="1">"c12923"</definedName>
    <definedName name="IQ_OTHER_MBS_TRADING_FFIEC" hidden="1">"c12818"</definedName>
    <definedName name="IQ_OTHER_NET" hidden="1">"c959"</definedName>
    <definedName name="IQ_OTHER_NON_INT_ALLOCATIONS_FFIEC" hidden="1">"c13065"</definedName>
    <definedName name="IQ_OTHER_NON_INT_EXP" hidden="1">"c953"</definedName>
    <definedName name="IQ_OTHER_NON_INT_EXP_FDIC" hidden="1">"c6578"</definedName>
    <definedName name="IQ_OTHER_NON_INT_EXP_FFIEC" hidden="1">"c13027"</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INT_INC_OPERATING_INC_FFIEC" hidden="1">"c13392"</definedName>
    <definedName name="IQ_OTHER_NON_INT_INCOME_FFIEC" hidden="1">"c13016"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OFF_BS_ITEMS_FFIEC" hidden="1">"c13126"</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"c13770"</definedName>
    <definedName name="IQ_OTHER_PC_WRITTEN" hidden="1">"c1006"</definedName>
    <definedName name="IQ_OTHER_PROP" hidden="1">"c8764"</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"c1010"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FDIC" hidden="1">"c6554"</definedName>
    <definedName name="IQ_OTHER_SAVINGS_DEPOSITS_NON_TRANS_ACCTS_FFIEC" hidden="1">"c15331"</definedName>
    <definedName name="IQ_OTHER_SECURITIES_QUARTERLY_AVG_FFIEC" hidden="1">"c15472"</definedName>
    <definedName name="IQ_OTHER_SQ_FT" hidden="1">"c8780"</definedName>
    <definedName name="IQ_OTHER_STRIKE_PRICE_GRANTED" hidden="1">"c2692"</definedName>
    <definedName name="IQ_OTHER_TAX_EQUIVALENT_ADJUSTMENTS_FFIEC" hidden="1">"c13855"</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TRANSACTIONS_FDIC" hidden="1">"c6504"</definedName>
    <definedName name="IQ_OTHER_UNDRAWN" hidden="1">"c2522"</definedName>
    <definedName name="IQ_OTHER_UNITS" hidden="1">"c8772"</definedName>
    <definedName name="IQ_OTHER_UNUSED_COMMITMENTS_FDIC" hidden="1">"c6530"</definedName>
    <definedName name="IQ_OTHER_UNUSED_FFIEC" hidden="1">"c13248"</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"c1022"</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VERHEAD_EXP_AVG_ASSETS_FFIEC" hidden="1">"c13361"</definedName>
    <definedName name="IQ_OVERHEAD_EXP_REV_FFIEC" hidden="1">"c13494"</definedName>
    <definedName name="IQ_OVERHEAD_NON_INT_INC_AVG_ASSETS_FFIEC" hidden="1">"c13374"</definedName>
    <definedName name="IQ_OVERHEAD_NON_INT_OPERATING_INC_FFIEC" hidden="1">"c13393"</definedName>
    <definedName name="IQ_OVERHEAD_OPERATING_INC_FFIEC" hidden="1">"c13378"</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_POOLS_RESIDENTIAL_MORTGAGES_FDIC" hidden="1">"c6403"</definedName>
    <definedName name="IQ_PARTICIPATIONS_ACCEPTANCES_FFIEC" hidden="1">"c13254"</definedName>
    <definedName name="IQ_PARTNERSHIP_INC_RE" hidden="1">"c12039"</definedName>
    <definedName name="IQ_PASS_THROUGH_FNMA_GNMA_TRADING_FFIEC" hidden="1">"c12816"</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ST_DUE_ALLOW_GROSS_LOANS_FFIEC" hidden="1">"c13416"</definedName>
    <definedName name="IQ_PAY_ACCRUED" hidden="1">"c8"</definedName>
    <definedName name="IQ_PAYOUT_RATIO" hidden="1">"c1900"</definedName>
    <definedName name="IQ_PBV" hidden="1">"c1025"</definedName>
    <definedName name="IQ_PBV_AVG" hidden="1">"c1026"</definedName>
    <definedName name="IQ_PBV_FWD" hidden="1">"c15235"</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REUT" hidden="1">"c4049"</definedName>
    <definedName name="IQ_PE_NORMALIZED" hidden="1">"c2207"</definedName>
    <definedName name="IQ_PE_RATIO" hidden="1">"c1610"</definedName>
    <definedName name="IQ_PEG_FWD" hidden="1">"c1863"</definedName>
    <definedName name="IQ_PEG_FWD_CIQ" hidden="1">"c4045"</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CIQ" hidden="1">"c3790"</definedName>
    <definedName name="IQ_PERCENT_CHANGE_EST_5YR_GROWTH_RATE_18MONTHS" hidden="1">"c1853"</definedName>
    <definedName name="IQ_PERCENT_CHANGE_EST_5YR_GROWTH_RATE_18MONTHS_CIQ" hidden="1">"c3791"</definedName>
    <definedName name="IQ_PERCENT_CHANGE_EST_5YR_GROWTH_RATE_3MONTHS" hidden="1">"c1849"</definedName>
    <definedName name="IQ_PERCENT_CHANGE_EST_5YR_GROWTH_RATE_3MONTHS_CIQ" hidden="1">"c3787"</definedName>
    <definedName name="IQ_PERCENT_CHANGE_EST_5YR_GROWTH_RATE_6MONTHS" hidden="1">"c1850"</definedName>
    <definedName name="IQ_PERCENT_CHANGE_EST_5YR_GROWTH_RATE_6MONTHS_CIQ" hidden="1">"c3788"</definedName>
    <definedName name="IQ_PERCENT_CHANGE_EST_5YR_GROWTH_RATE_9MONTHS" hidden="1">"c1851"</definedName>
    <definedName name="IQ_PERCENT_CHANGE_EST_5YR_GROWTH_RATE_9MONTHS_CIQ" hidden="1">"c3789"</definedName>
    <definedName name="IQ_PERCENT_CHANGE_EST_5YR_GROWTH_RATE_DAY" hidden="1">"c1846"</definedName>
    <definedName name="IQ_PERCENT_CHANGE_EST_5YR_GROWTH_RATE_DAY_CIQ" hidden="1">"c3785"</definedName>
    <definedName name="IQ_PERCENT_CHANGE_EST_5YR_GROWTH_RATE_MONTH" hidden="1">"c1848"</definedName>
    <definedName name="IQ_PERCENT_CHANGE_EST_5YR_GROWTH_RATE_MONTH_CIQ" hidden="1">"c3786"</definedName>
    <definedName name="IQ_PERCENT_CHANGE_EST_5YR_GROWTH_RATE_WEEK" hidden="1">"c1847"</definedName>
    <definedName name="IQ_PERCENT_CHANGE_EST_5YR_GROWTH_RATE_WEEK_CIQ" hidden="1">"c3797"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2MONTHS_CIQ" hidden="1">"c3748"</definedName>
    <definedName name="IQ_PERCENT_CHANGE_EST_EBITDA_18MONTHS" hidden="1">"c1805"</definedName>
    <definedName name="IQ_PERCENT_CHANGE_EST_EBITDA_18MONTHS_CIQ" hidden="1">"c3749"</definedName>
    <definedName name="IQ_PERCENT_CHANGE_EST_EBITDA_3MONTHS" hidden="1">"c1801"</definedName>
    <definedName name="IQ_PERCENT_CHANGE_EST_EBITDA_3MONTHS_CIQ" hidden="1">"c3745"</definedName>
    <definedName name="IQ_PERCENT_CHANGE_EST_EBITDA_6MONTHS" hidden="1">"c1802"</definedName>
    <definedName name="IQ_PERCENT_CHANGE_EST_EBITDA_6MONTHS_CIQ" hidden="1">"c3746"</definedName>
    <definedName name="IQ_PERCENT_CHANGE_EST_EBITDA_9MONTHS" hidden="1">"c1803"</definedName>
    <definedName name="IQ_PERCENT_CHANGE_EST_EBITDA_9MONTHS_CIQ" hidden="1">"c3747"</definedName>
    <definedName name="IQ_PERCENT_CHANGE_EST_EBITDA_DAY" hidden="1">"c1798"</definedName>
    <definedName name="IQ_PERCENT_CHANGE_EST_EBITDA_DAY_CIQ" hidden="1">"c3743"</definedName>
    <definedName name="IQ_PERCENT_CHANGE_EST_EBITDA_MONTH" hidden="1">"c1800"</definedName>
    <definedName name="IQ_PERCENT_CHANGE_EST_EBITDA_MONTH_CIQ" hidden="1">"c3744"</definedName>
    <definedName name="IQ_PERCENT_CHANGE_EST_EBITDA_WEEK" hidden="1">"c1799"</definedName>
    <definedName name="IQ_PERCENT_CHANGE_EST_EBITDA_WEEK_CIQ" hidden="1">"c3792"</definedName>
    <definedName name="IQ_PERCENT_CHANGE_EST_EPS_12MONTHS" hidden="1">"c1788"</definedName>
    <definedName name="IQ_PERCENT_CHANGE_EST_EPS_12MONTHS_CIQ" hidden="1">"c3733"</definedName>
    <definedName name="IQ_PERCENT_CHANGE_EST_EPS_18MONTHS" hidden="1">"c1789"</definedName>
    <definedName name="IQ_PERCENT_CHANGE_EST_EPS_18MONTHS_CIQ" hidden="1">"c3734"</definedName>
    <definedName name="IQ_PERCENT_CHANGE_EST_EPS_3MONTHS" hidden="1">"c1785"</definedName>
    <definedName name="IQ_PERCENT_CHANGE_EST_EPS_3MONTHS_CIQ" hidden="1">"c3730"</definedName>
    <definedName name="IQ_PERCENT_CHANGE_EST_EPS_6MONTHS" hidden="1">"c1786"</definedName>
    <definedName name="IQ_PERCENT_CHANGE_EST_EPS_6MONTHS_CIQ" hidden="1">"c3731"</definedName>
    <definedName name="IQ_PERCENT_CHANGE_EST_EPS_9MONTHS" hidden="1">"c1787"</definedName>
    <definedName name="IQ_PERCENT_CHANGE_EST_EPS_9MONTHS_CIQ" hidden="1">"c3732"</definedName>
    <definedName name="IQ_PERCENT_CHANGE_EST_EPS_DAY" hidden="1">"c1782"</definedName>
    <definedName name="IQ_PERCENT_CHANGE_EST_EPS_DAY_CIQ" hidden="1">"c3727"</definedName>
    <definedName name="IQ_PERCENT_CHANGE_EST_EPS_MONTH" hidden="1">"c1784"</definedName>
    <definedName name="IQ_PERCENT_CHANGE_EST_EPS_MONTH_CIQ" hidden="1">"c3729"</definedName>
    <definedName name="IQ_PERCENT_CHANGE_EST_EPS_WEEK" hidden="1">"c1783"</definedName>
    <definedName name="IQ_PERCENT_CHANGE_EST_EPS_WEEK_CIQ" hidden="1">"c3728"</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2MONTHS_CIQ" hidden="1">"c3783"</definedName>
    <definedName name="IQ_PERCENT_CHANGE_EST_PRICE_TARGET_18MONTHS" hidden="1">"c1845"</definedName>
    <definedName name="IQ_PERCENT_CHANGE_EST_PRICE_TARGET_18MONTHS_CIQ" hidden="1">"c3784"</definedName>
    <definedName name="IQ_PERCENT_CHANGE_EST_PRICE_TARGET_3MONTHS" hidden="1">"c1841"</definedName>
    <definedName name="IQ_PERCENT_CHANGE_EST_PRICE_TARGET_3MONTHS_CIQ" hidden="1">"c3780"</definedName>
    <definedName name="IQ_PERCENT_CHANGE_EST_PRICE_TARGET_6MONTHS" hidden="1">"c1842"</definedName>
    <definedName name="IQ_PERCENT_CHANGE_EST_PRICE_TARGET_6MONTHS_CIQ" hidden="1">"c3781"</definedName>
    <definedName name="IQ_PERCENT_CHANGE_EST_PRICE_TARGET_9MONTHS" hidden="1">"c1843"</definedName>
    <definedName name="IQ_PERCENT_CHANGE_EST_PRICE_TARGET_9MONTHS_CIQ" hidden="1">"c3782"</definedName>
    <definedName name="IQ_PERCENT_CHANGE_EST_PRICE_TARGET_DAY" hidden="1">"c1838"</definedName>
    <definedName name="IQ_PERCENT_CHANGE_EST_PRICE_TARGET_DAY_CIQ" hidden="1">"c3778"</definedName>
    <definedName name="IQ_PERCENT_CHANGE_EST_PRICE_TARGET_MONTH" hidden="1">"c1840"</definedName>
    <definedName name="IQ_PERCENT_CHANGE_EST_PRICE_TARGET_MONTH_CIQ" hidden="1">"c3779"</definedName>
    <definedName name="IQ_PERCENT_CHANGE_EST_PRICE_TARGET_WEEK" hidden="1">"c1839"</definedName>
    <definedName name="IQ_PERCENT_CHANGE_EST_PRICE_TARGET_WEEK_CIQ" hidden="1">"c3798"</definedName>
    <definedName name="IQ_PERCENT_CHANGE_EST_RECO_12MONTHS" hidden="1">"c1836"</definedName>
    <definedName name="IQ_PERCENT_CHANGE_EST_RECO_12MONTHS_CIQ" hidden="1">"c3776"</definedName>
    <definedName name="IQ_PERCENT_CHANGE_EST_RECO_18MONTHS" hidden="1">"c1837"</definedName>
    <definedName name="IQ_PERCENT_CHANGE_EST_RECO_18MONTHS_CIQ" hidden="1">"c3777"</definedName>
    <definedName name="IQ_PERCENT_CHANGE_EST_RECO_3MONTHS" hidden="1">"c1833"</definedName>
    <definedName name="IQ_PERCENT_CHANGE_EST_RECO_3MONTHS_CIQ" hidden="1">"c3773"</definedName>
    <definedName name="IQ_PERCENT_CHANGE_EST_RECO_6MONTHS" hidden="1">"c1834"</definedName>
    <definedName name="IQ_PERCENT_CHANGE_EST_RECO_6MONTHS_CIQ" hidden="1">"c3774"</definedName>
    <definedName name="IQ_PERCENT_CHANGE_EST_RECO_9MONTHS" hidden="1">"c1835"</definedName>
    <definedName name="IQ_PERCENT_CHANGE_EST_RECO_9MONTHS_CIQ" hidden="1">"c3775"</definedName>
    <definedName name="IQ_PERCENT_CHANGE_EST_RECO_DAY" hidden="1">"c1830"</definedName>
    <definedName name="IQ_PERCENT_CHANGE_EST_RECO_DAY_CIQ" hidden="1">"c3771"</definedName>
    <definedName name="IQ_PERCENT_CHANGE_EST_RECO_MONTH" hidden="1">"c1832"</definedName>
    <definedName name="IQ_PERCENT_CHANGE_EST_RECO_MONTH_CIQ" hidden="1">"c3772"</definedName>
    <definedName name="IQ_PERCENT_CHANGE_EST_RECO_WEEK" hidden="1">"c1831"</definedName>
    <definedName name="IQ_PERCENT_CHANGE_EST_RECO_WEEK_CIQ" hidden="1">"c3796"</definedName>
    <definedName name="IQ_PERCENT_CHANGE_EST_REV_12MONTHS" hidden="1">"c1796"</definedName>
    <definedName name="IQ_PERCENT_CHANGE_EST_REV_12MONTHS_CIQ" hidden="1">"c3741"</definedName>
    <definedName name="IQ_PERCENT_CHANGE_EST_REV_18MONTHS" hidden="1">"c1797"</definedName>
    <definedName name="IQ_PERCENT_CHANGE_EST_REV_18MONTHS_CIQ" hidden="1">"c3742"</definedName>
    <definedName name="IQ_PERCENT_CHANGE_EST_REV_3MONTHS" hidden="1">"c1793"</definedName>
    <definedName name="IQ_PERCENT_CHANGE_EST_REV_3MONTHS_CIQ" hidden="1">"c3738"</definedName>
    <definedName name="IQ_PERCENT_CHANGE_EST_REV_6MONTHS" hidden="1">"c1794"</definedName>
    <definedName name="IQ_PERCENT_CHANGE_EST_REV_6MONTHS_CIQ" hidden="1">"c3739"</definedName>
    <definedName name="IQ_PERCENT_CHANGE_EST_REV_9MONTHS" hidden="1">"c1795"</definedName>
    <definedName name="IQ_PERCENT_CHANGE_EST_REV_9MONTHS_CIQ" hidden="1">"c3740"</definedName>
    <definedName name="IQ_PERCENT_CHANGE_EST_REV_DAY" hidden="1">"c1790"</definedName>
    <definedName name="IQ_PERCENT_CHANGE_EST_REV_DAY_CIQ" hidden="1">"c3735"</definedName>
    <definedName name="IQ_PERCENT_CHANGE_EST_REV_MONTH" hidden="1">"c1792"</definedName>
    <definedName name="IQ_PERCENT_CHANGE_EST_REV_MONTH_CIQ" hidden="1">"c3737"</definedName>
    <definedName name="IQ_PERCENT_CHANGE_EST_REV_WEEK" hidden="1">"c1791"</definedName>
    <definedName name="IQ_PERCENT_CHANGE_EST_REV_WEEK_CIQ" hidden="1">"c3736"</definedName>
    <definedName name="IQ_PERCENT_INSURED_FDIC" hidden="1">"c6374"</definedName>
    <definedName name="IQ_PERFORMANCE_LOC_FOREIGN_GUARANTEES_FFIEC" hidden="1">"c13251"</definedName>
    <definedName name="IQ_PERIODDATE" hidden="1">"c1034"</definedName>
    <definedName name="IQ_PERIODDATE_AP" hidden="1">"c11745"</definedName>
    <definedName name="IQ_PERIODDATE_BS" hidden="1">"c1032"</definedName>
    <definedName name="IQ_PERIODDATE_CF" hidden="1">"c1033"</definedName>
    <definedName name="IQ_PERIODDATE_FDIC" hidden="1">"c13646"</definedName>
    <definedName name="IQ_PERIODDATE_FFIEC" hidden="1">"c13645"</definedName>
    <definedName name="IQ_PERIODDATE_IS" hidden="1">"c1034"</definedName>
    <definedName name="IQ_PERIODLENGTH_AP" hidden="1">"c11746"</definedName>
    <definedName name="IQ_PERIODLENGTH_CF" hidden="1">"c1502"</definedName>
    <definedName name="IQ_PERIODLENGTH_IS" hidden="1">"c1503"</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INCOME" hidden="1">"c6943"</definedName>
    <definedName name="IQ_PERSONAL_INCOME_APR" hidden="1">"c7603"</definedName>
    <definedName name="IQ_PERSONAL_INCOME_APR_FC" hidden="1">"c8483"</definedName>
    <definedName name="IQ_PERSONAL_INCOME_FC" hidden="1">"c7823"</definedName>
    <definedName name="IQ_PERSONAL_INCOME_POP" hidden="1">"c7163"</definedName>
    <definedName name="IQ_PERSONAL_INCOME_POP_FC" hidden="1">"c8043"</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YOY" hidden="1">"c7383"</definedName>
    <definedName name="IQ_PERSONAL_INCOME_YOY_FC" hidden="1">"c8263"</definedName>
    <definedName name="IQ_PERSONNEL_EXP_AVG_ASSETS_FFIEC" hidden="1">"c13371"</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SEC_INVEST_SECURITIES_FFIEC" hidden="1">"c13467"</definedName>
    <definedName name="IQ_PLEDGED_SECURITIES_FDIC" hidden="1">"c6401"</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"c2121"</definedName>
    <definedName name="IQ_POSTPAID_SUBS" hidden="1">"c2118"</definedName>
    <definedName name="IQ_POTENTIAL_UPSIDE" hidden="1">"c1855"</definedName>
    <definedName name="IQ_POTENTIAL_UPSIDE_CIQ" hidden="1">"c3799"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"c1052"</definedName>
    <definedName name="IQ_PREF_STOCK_FFIEC" hidden="1">"c12875"</definedName>
    <definedName name="IQ_PREF_TOT" hidden="1">"c1044"</definedName>
    <definedName name="IQ_PREFERRED_DEPOSITS_FFIEC" hidden="1">"c15312"</definedName>
    <definedName name="IQ_PREFERRED_FDIC" hidden="1">"c6349"</definedName>
    <definedName name="IQ_PREFERRED_LIST" hidden="1">"c13506"</definedName>
    <definedName name="IQ_PREMISES_EQUIPMENT_FDIC" hidden="1">"c6577"</definedName>
    <definedName name="IQ_PREMISES_FIXED_ASSETS_CAP_LEASES_FFIEC" hidden="1">"c12830"</definedName>
    <definedName name="IQ_PREMIUM_INSURANCE_CREDIT_FFIEC" hidden="1">"c13070"</definedName>
    <definedName name="IQ_PREMIUMS_ANNUITY_REV" hidden="1">"c1067"</definedName>
    <definedName name="IQ_PREPAID_CHURN" hidden="1">"c2120"</definedName>
    <definedName name="IQ_PREPAID_EXP" hidden="1">"c1068"</definedName>
    <definedName name="IQ_PREPAID_EXPEN" hidden="1">"c1068"</definedName>
    <definedName name="IQ_PREPAID_SUBS" hidden="1">"c2117"</definedName>
    <definedName name="IQ_PRESIDENT_ID" hidden="1">"c15216"</definedName>
    <definedName name="IQ_PRESIDENT_NAME" hidden="1">"c15215"</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AFTER_CAP_ALLOCATION_FOREIGN_FFIEC" hidden="1">"c15390"</definedName>
    <definedName name="IQ_PRETAX_INC_BEFORE_CAP_ALLOCATION_FOREIGN_FFIEC" hidden="1">"c15388"</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OPERATING_INC_AVG_ASSETS_FFIEC" hidden="1">"c13365"</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TAX_RETURN_ASSETS_FDIC" hidden="1">"c6731"</definedName>
    <definedName name="IQ_PREV_MONTHLY_FACTOR" hidden="1">"c8973"</definedName>
    <definedName name="IQ_PREV_MONTHLY_FACTOR_DATE" hidden="1">"c8974"</definedName>
    <definedName name="IQ_PRICE_CFPS_FWD" hidden="1">"c2237"</definedName>
    <definedName name="IQ_PRICE_OVER_BVPS" hidden="1">"c1026"</definedName>
    <definedName name="IQ_PRICE_OVER_LTM_EPS" hidden="1">"c1029"</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TARGET" hidden="1">"c82"</definedName>
    <definedName name="IQ_PRICE_TARGET_BOTTOM_UP_CIQ" hidden="1">"c12023"</definedName>
    <definedName name="IQ_PRICE_TARGET_CIQ" hidden="1">"c3613"</definedName>
    <definedName name="IQ_PRICE_TARGET_REUT" hidden="1">"c3631"</definedName>
    <definedName name="IQ_PRICEDATE" hidden="1">"c1069"</definedName>
    <definedName name="IQ_PRICING_DATE" hidden="1">"c1613"</definedName>
    <definedName name="IQ_PRIMARY_INDUSTRY" hidden="1">"c1070"</definedName>
    <definedName name="IQ_PRINCIPAL_AMT" hidden="1">"c2157"</definedName>
    <definedName name="IQ_PRIVATE_CONST_TOTAL_APR_FC_UNUSED" hidden="1">"c8559"</definedName>
    <definedName name="IQ_PRIVATE_CONST_TOTAL_APR_FC_UNUSED_UNUSED_UNUSED" hidden="1">"c8559"</definedName>
    <definedName name="IQ_PRIVATE_CONST_TOTAL_APR_UNUSED" hidden="1">"c7679"</definedName>
    <definedName name="IQ_PRIVATE_CONST_TOTAL_APR_UNUSED_UNUSED_UNUSED" hidden="1">"c7679"</definedName>
    <definedName name="IQ_PRIVATE_CONST_TOTAL_FC_UNUSED" hidden="1">"c7899"</definedName>
    <definedName name="IQ_PRIVATE_CONST_TOTAL_FC_UNUSED_UNUSED_UNUSED" hidden="1">"c7899"</definedName>
    <definedName name="IQ_PRIVATE_CONST_TOTAL_POP_FC_UNUSED" hidden="1">"c8119"</definedName>
    <definedName name="IQ_PRIVATE_CONST_TOTAL_POP_FC_UNUSED_UNUSED_UNUSED" hidden="1">"c8119"</definedName>
    <definedName name="IQ_PRIVATE_CONST_TOTAL_POP_UNUSED" hidden="1">"c7239"</definedName>
    <definedName name="IQ_PRIVATE_CONST_TOTAL_POP_UNUSED_UNUSED_UNUSED" hidden="1">"c7239"</definedName>
    <definedName name="IQ_PRIVATE_CONST_TOTAL_UNUSED" hidden="1">"c7019"</definedName>
    <definedName name="IQ_PRIVATE_CONST_TOTAL_UNUSED_UNUSED_UNUSED" hidden="1">"c7019"</definedName>
    <definedName name="IQ_PRIVATE_CONST_TOTAL_YOY_FC_UNUSED" hidden="1">"c8339"</definedName>
    <definedName name="IQ_PRIVATE_CONST_TOTAL_YOY_FC_UNUSED_UNUSED_UNUSED" hidden="1">"c8339"</definedName>
    <definedName name="IQ_PRIVATE_CONST_TOTAL_YOY_UNUSED" hidden="1">"c7459"</definedName>
    <definedName name="IQ_PRIVATE_CONST_TOTAL_YOY_UNUSED_UNUSED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FC_UNUSED_UNUSED_UNUSED" hidden="1">"c8535"</definedName>
    <definedName name="IQ_PRIVATE_RES_CONST_REAL_APR_UNUSED" hidden="1">"c7655"</definedName>
    <definedName name="IQ_PRIVATE_RES_CONST_REAL_APR_UNUSED_UNUSED_UNUSED" hidden="1">"c7655"</definedName>
    <definedName name="IQ_PRIVATE_RES_CONST_REAL_FC_UNUSED" hidden="1">"c7875"</definedName>
    <definedName name="IQ_PRIVATE_RES_CONST_REAL_FC_UNUSED_UNUSED_UNUSED" hidden="1">"c7875"</definedName>
    <definedName name="IQ_PRIVATE_RES_CONST_REAL_POP_FC_UNUSED" hidden="1">"c8095"</definedName>
    <definedName name="IQ_PRIVATE_RES_CONST_REAL_POP_FC_UNUSED_UNUSED_UNUSED" hidden="1">"c8095"</definedName>
    <definedName name="IQ_PRIVATE_RES_CONST_REAL_POP_UNUSED" hidden="1">"c7215"</definedName>
    <definedName name="IQ_PRIVATE_RES_CONST_REAL_POP_UNUSED_UNUSED_UNUSED" hidden="1">"c7215"</definedName>
    <definedName name="IQ_PRIVATE_RES_CONST_REAL_UNUSED" hidden="1">"c6995"</definedName>
    <definedName name="IQ_PRIVATE_RES_CONST_REAL_UNUSED_UNUSED_UNUSED" hidden="1">"c6995"</definedName>
    <definedName name="IQ_PRIVATE_RES_CONST_REAL_YOY_FC_UNUSED" hidden="1">"c8315"</definedName>
    <definedName name="IQ_PRIVATE_RES_CONST_REAL_YOY_FC_UNUSED_UNUSED_UNUSED" hidden="1">"c8315"</definedName>
    <definedName name="IQ_PRIVATE_RES_CONST_REAL_YOY_UNUSED" hidden="1">"c7435"</definedName>
    <definedName name="IQ_PRIVATE_RES_CONST_REAL_YOY_UNUSED_UNUSED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"c795"</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FESSIONAL" hidden="1">"c1071"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DIRECT_FAX" hidden="1">"c15166"</definedName>
    <definedName name="IQ_PROFESSIONAL_DIRECT_PHONE" hidden="1">"c15165"</definedName>
    <definedName name="IQ_PROFESSIONAL_EMAIL" hidden="1">"c15167"</definedName>
    <definedName name="IQ_PROFESSIONAL_ID" hidden="1">"c13755"</definedName>
    <definedName name="IQ_PROFESSIONAL_MAIN_FAX" hidden="1">"c15164"</definedName>
    <definedName name="IQ_PROFESSIONAL_MAIN_PHONE" hidden="1">"c15163"</definedName>
    <definedName name="IQ_PROFESSIONAL_OFFICE_ADDRESS" hidden="1">"c15162"</definedName>
    <definedName name="IQ_PROFESSIONAL_TITLE" hidden="1">"c1072"</definedName>
    <definedName name="IQ_PROFIT_AFTER_COST_CAPITAL_NEW_BUSINESS" hidden="1">"c9969"</definedName>
    <definedName name="IQ_PROFIT_BEFORE_COST_CAPITAL_NEW_BUSINESS" hidden="1">"c9967"</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"c518"</definedName>
    <definedName name="IQ_PROPERTY_MGMT_FEE" hidden="1">"c1074"</definedName>
    <definedName name="IQ_PROPERTY_NET" hidden="1">"c829"</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ROVISION_LL_FFIEC" hidden="1">"c13019"</definedName>
    <definedName name="IQ_PROVISION_LOSSES_AVG_ASSETS_FFIEC" hidden="1">"c13362"</definedName>
    <definedName name="IQ_PROVISION_LOSSES_AVG_LOANS_FFIEC" hidden="1">"c13470"</definedName>
    <definedName name="IQ_PROVISION_LOSSES_NET_LOSSES_FFIEC" hidden="1">"c13471"</definedName>
    <definedName name="IQ_PTBV" hidden="1">"c1084"</definedName>
    <definedName name="IQ_PTBV_AVG" hidden="1">"c1085"</definedName>
    <definedName name="IQ_PURCHASE_FOREIGN_CURRENCIES_FDIC" hidden="1">"c6513"</definedName>
    <definedName name="IQ_PURCHASE_TREASURY_FFIEC" hidden="1">"c12966"</definedName>
    <definedName name="IQ_PURCHASED_CREDIT_RELS_SERVICING_ASSETS_FFIEC" hidden="1">"c12839"</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 hidden="1">"c8491"</definedName>
    <definedName name="IQ_PURCHASES_EQUIP_NONRES_SAAR_APR_FC_UNUSED_UNUSED_UNUSED" hidden="1">"c8491"</definedName>
    <definedName name="IQ_PURCHASES_EQUIP_NONRES_SAAR_APR_UNUSED" hidden="1">"c7611"</definedName>
    <definedName name="IQ_PURCHASES_EQUIP_NONRES_SAAR_APR_UNUSED_UNUSED_UNUSED" hidden="1">"c7611"</definedName>
    <definedName name="IQ_PURCHASES_EQUIP_NONRES_SAAR_FC_UNUSED" hidden="1">"c7831"</definedName>
    <definedName name="IQ_PURCHASES_EQUIP_NONRES_SAAR_FC_UNUSED_UNUSED_UNUSED" hidden="1">"c7831"</definedName>
    <definedName name="IQ_PURCHASES_EQUIP_NONRES_SAAR_POP_FC_UNUSED" hidden="1">"c8051"</definedName>
    <definedName name="IQ_PURCHASES_EQUIP_NONRES_SAAR_POP_FC_UNUSED_UNUSED_UNUSED" hidden="1">"c8051"</definedName>
    <definedName name="IQ_PURCHASES_EQUIP_NONRES_SAAR_POP_UNUSED" hidden="1">"c7171"</definedName>
    <definedName name="IQ_PURCHASES_EQUIP_NONRES_SAAR_POP_UNUSED_UNUSED_UNUSED" hidden="1">"c7171"</definedName>
    <definedName name="IQ_PURCHASES_EQUIP_NONRES_SAAR_UNUSED" hidden="1">"c6951"</definedName>
    <definedName name="IQ_PURCHASES_EQUIP_NONRES_SAAR_UNUSED_UNUSED_UNUSED" hidden="1">"c6951"</definedName>
    <definedName name="IQ_PURCHASES_EQUIP_NONRES_SAAR_YOY_FC_UNUSED" hidden="1">"c8271"</definedName>
    <definedName name="IQ_PURCHASES_EQUIP_NONRES_SAAR_YOY_FC_UNUSED_UNUSED_UNUSED" hidden="1">"c8271"</definedName>
    <definedName name="IQ_PURCHASES_EQUIP_NONRES_SAAR_YOY_UNUSED" hidden="1">"c7391"</definedName>
    <definedName name="IQ_PURCHASES_EQUIP_NONRES_SAAR_YOY_UNUSED_UNUSED_UNUSED" hidden="1">"c7391"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TD" hidden="1">750000</definedName>
    <definedName name="IQ_QUALIFYING_MINORITY_INT_T1_FFIEC" hidden="1">"c13135"</definedName>
    <definedName name="IQ_QUALIFYING_SUB_DEBT_REDEEM_PREF_T2_FFIEC" hidden="1">"c13144"</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RISK_BASED_FFIEC" hidden="1">"c13418"</definedName>
    <definedName name="IQ_RE_ACQ_SATISFACTION_DEBTS_FFIEC" hidden="1">"c12832"</definedName>
    <definedName name="IQ_RE_DEPR_AMORT" hidden="1">"c8750"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CLOSURE_FDIC" hidden="1">"c6332"</definedName>
    <definedName name="IQ_RE_FOREIGN_FFIEC" hidden="1">"c13479"</definedName>
    <definedName name="IQ_RE_GAIN_LOSS_SALE_ASSETS" hidden="1">"c8751"</definedName>
    <definedName name="IQ_RE_INVEST_FDIC" hidden="1">"c6331"</definedName>
    <definedName name="IQ_RE_LOANS_1_4_GROSS_LOANS_FFIEC" hidden="1">"c13397"</definedName>
    <definedName name="IQ_RE_LOANS_DOM_QUARTERLY_AVG_FFIEC" hidden="1">"c15476"</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_LOANS_GROSS_LOANS_FFIEC" hidden="1">"c13396"</definedName>
    <definedName name="IQ_RE_MAINT_CAPEX" hidden="1">"c8755"</definedName>
    <definedName name="IQ_RE_MINORITY_INTEREST" hidden="1">"c8752"</definedName>
    <definedName name="IQ_RE_NET_INCOME" hidden="1">"c8749"</definedName>
    <definedName name="IQ_RE_NOI" hidden="1">"c8864"</definedName>
    <definedName name="IQ_RE_NOI_GROWTH_SAME_PROP" hidden="1">"c8866"</definedName>
    <definedName name="IQ_RE_NOI_SAME_PROP" hidden="1">"c8865"</definedName>
    <definedName name="IQ_RE_OTHER_ITEMS" hidden="1">"c8753"</definedName>
    <definedName name="IQ_RE_RISK_BASED_FFIEC" hidden="1">"c13417"</definedName>
    <definedName name="IQ_REAL_ESTATE" hidden="1">"c1093"</definedName>
    <definedName name="IQ_REAL_ESTATE_ASSETS" hidden="1">"c1094"</definedName>
    <definedName name="IQ_REALIZED_GAINS_AVAIL_SALE_SEC_FFIEC" hidden="1">"c13022"</definedName>
    <definedName name="IQ_REALIZED_GAINS_HELD_MATURITY_SEC_FFIEC" hidden="1">"c13021"</definedName>
    <definedName name="IQ_REALIZED_GAINS_SEC_TOT_FFIEC" hidden="1">"c13517"</definedName>
    <definedName name="IQ_RECOVERIES_1_4_FAMILY_LOANS_FDIC" hidden="1">"c6707"</definedName>
    <definedName name="IQ_RECOVERIES_AUTO_LOANS_FDIC" hidden="1">"c6701"</definedName>
    <definedName name="IQ_RECOVERIES_AVG_LOANS_FFIEC" hidden="1">"c13476"</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ACT_OR_EST_CIQ" hidden="1">"c5045"</definedName>
    <definedName name="IQ_RECURRING_PROFIT_SHARE_ACT_OR_EST" hidden="1">"c4508"</definedName>
    <definedName name="IQ_RECURRING_PROFIT_SHARE_ACT_OR_EST_CIQ" hidden="1">"c5046"</definedName>
    <definedName name="IQ_REDEEM_PREF_STOCK" hidden="1">"c1059"</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LATED_PLANS_FDIC" hidden="1">"c6320"</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REV" hidden="1">"c1101"</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FC_UNUSED_UNUSED_UNUSED" hidden="1">"c8536"</definedName>
    <definedName name="IQ_RES_CONST_REAL_APR_UNUSED" hidden="1">"c7656"</definedName>
    <definedName name="IQ_RES_CONST_REAL_APR_UNUSED_UNUSED_UNUSED" hidden="1">"c7656"</definedName>
    <definedName name="IQ_RES_CONST_REAL_FC_UNUSED" hidden="1">"c7876"</definedName>
    <definedName name="IQ_RES_CONST_REAL_FC_UNUSED_UNUSED_UNUSED" hidden="1">"c7876"</definedName>
    <definedName name="IQ_RES_CONST_REAL_POP_FC_UNUSED" hidden="1">"c8096"</definedName>
    <definedName name="IQ_RES_CONST_REAL_POP_FC_UNUSED_UNUSED_UNUSED" hidden="1">"c8096"</definedName>
    <definedName name="IQ_RES_CONST_REAL_POP_UNUSED" hidden="1">"c7216"</definedName>
    <definedName name="IQ_RES_CONST_REAL_POP_UNUSED_UNUSED_UNUSED" hidden="1">"c7216"</definedName>
    <definedName name="IQ_RES_CONST_REAL_SAAR_APR_FC_UNUSED" hidden="1">"c8537"</definedName>
    <definedName name="IQ_RES_CONST_REAL_SAAR_APR_FC_UNUSED_UNUSED_UNUSED" hidden="1">"c8537"</definedName>
    <definedName name="IQ_RES_CONST_REAL_SAAR_APR_UNUSED" hidden="1">"c7657"</definedName>
    <definedName name="IQ_RES_CONST_REAL_SAAR_APR_UNUSED_UNUSED_UNUSED" hidden="1">"c7657"</definedName>
    <definedName name="IQ_RES_CONST_REAL_SAAR_FC_UNUSED" hidden="1">"c7877"</definedName>
    <definedName name="IQ_RES_CONST_REAL_SAAR_FC_UNUSED_UNUSED_UNUSED" hidden="1">"c7877"</definedName>
    <definedName name="IQ_RES_CONST_REAL_SAAR_POP_FC_UNUSED" hidden="1">"c8097"</definedName>
    <definedName name="IQ_RES_CONST_REAL_SAAR_POP_FC_UNUSED_UNUSED_UNUSED" hidden="1">"c8097"</definedName>
    <definedName name="IQ_RES_CONST_REAL_SAAR_POP_UNUSED" hidden="1">"c7217"</definedName>
    <definedName name="IQ_RES_CONST_REAL_SAAR_POP_UNUSED_UNUSED_UNUSED" hidden="1">"c7217"</definedName>
    <definedName name="IQ_RES_CONST_REAL_SAAR_UNUSED" hidden="1">"c6997"</definedName>
    <definedName name="IQ_RES_CONST_REAL_SAAR_UNUSED_UNUSED_UNUSED" hidden="1">"c6997"</definedName>
    <definedName name="IQ_RES_CONST_REAL_SAAR_YOY_FC_UNUSED" hidden="1">"c8317"</definedName>
    <definedName name="IQ_RES_CONST_REAL_SAAR_YOY_FC_UNUSED_UNUSED_UNUSED" hidden="1">"c8317"</definedName>
    <definedName name="IQ_RES_CONST_REAL_SAAR_YOY_UNUSED" hidden="1">"c7437"</definedName>
    <definedName name="IQ_RES_CONST_REAL_SAAR_YOY_UNUSED_UNUSED_UNUSED" hidden="1">"c7437"</definedName>
    <definedName name="IQ_RES_CONST_REAL_UNUSED" hidden="1">"c6996"</definedName>
    <definedName name="IQ_RES_CONST_REAL_UNUSED_UNUSED_UNUSED" hidden="1">"c6996"</definedName>
    <definedName name="IQ_RES_CONST_REAL_YOY_FC_UNUSED" hidden="1">"c8316"</definedName>
    <definedName name="IQ_RES_CONST_REAL_YOY_FC_UNUSED_UNUSED_UNUSED" hidden="1">"c8316"</definedName>
    <definedName name="IQ_RES_CONST_REAL_YOY_UNUSED" hidden="1">"c7436"</definedName>
    <definedName name="IQ_RES_CONST_REAL_YOY_UNUSED_UNUSED_UNUSED" hidden="1">"c7436"</definedName>
    <definedName name="IQ_RES_CONST_SAAR_APR_FC_UNUSED" hidden="1">"c8540"</definedName>
    <definedName name="IQ_RES_CONST_SAAR_APR_FC_UNUSED_UNUSED_UNUSED" hidden="1">"c8540"</definedName>
    <definedName name="IQ_RES_CONST_SAAR_APR_UNUSED" hidden="1">"c7660"</definedName>
    <definedName name="IQ_RES_CONST_SAAR_APR_UNUSED_UNUSED_UNUSED" hidden="1">"c7660"</definedName>
    <definedName name="IQ_RES_CONST_SAAR_FC_UNUSED" hidden="1">"c7880"</definedName>
    <definedName name="IQ_RES_CONST_SAAR_FC_UNUSED_UNUSED_UNUSED" hidden="1">"c7880"</definedName>
    <definedName name="IQ_RES_CONST_SAAR_POP_FC_UNUSED" hidden="1">"c8100"</definedName>
    <definedName name="IQ_RES_CONST_SAAR_POP_FC_UNUSED_UNUSED_UNUSED" hidden="1">"c8100"</definedName>
    <definedName name="IQ_RES_CONST_SAAR_POP_UNUSED" hidden="1">"c7220"</definedName>
    <definedName name="IQ_RES_CONST_SAAR_POP_UNUSED_UNUSED_UNUSED" hidden="1">"c7220"</definedName>
    <definedName name="IQ_RES_CONST_SAAR_UNUSED" hidden="1">"c7000"</definedName>
    <definedName name="IQ_RES_CONST_SAAR_UNUSED_UNUSED_UNUSED" hidden="1">"c7000"</definedName>
    <definedName name="IQ_RES_CONST_SAAR_YOY_FC_UNUSED" hidden="1">"c8320"</definedName>
    <definedName name="IQ_RES_CONST_SAAR_YOY_FC_UNUSED_UNUSED_UNUSED" hidden="1">"c8320"</definedName>
    <definedName name="IQ_RES_CONST_SAAR_YOY_UNUSED" hidden="1">"c7440"</definedName>
    <definedName name="IQ_RES_CONST_SAAR_YOY_UNUSED_UNUSED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"c1090"</definedName>
    <definedName name="IQ_RESIDENTIAL_LOANS" hidden="1">"c1102"</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GROSS_MARGIN" hidden="1">"c9899"</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SALES" hidden="1">"c7003"</definedName>
    <definedName name="IQ_RETAIL_SALES_APR" hidden="1">"c7663"</definedName>
    <definedName name="IQ_RETAIL_SALES_APR_FC" hidden="1">"c8543"</definedName>
    <definedName name="IQ_RETAIL_SALES_CATALOG" hidden="1">"c9903"</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ONLINE" hidden="1">"c9904"</definedName>
    <definedName name="IQ_RETAIL_SALES_POP" hidden="1">"c7223"</definedName>
    <definedName name="IQ_RETAIL_SALES_POP_FC" hidden="1">"c8103"</definedName>
    <definedName name="IQ_RETAIL_SALES_RETAIL" hidden="1">"c9902"</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NED_EARN" hidden="1">"c1092"</definedName>
    <definedName name="IQ_RETAINED_EARNINGS_AVERAGE_EQUITY_FDIC" hidden="1">"c6733"</definedName>
    <definedName name="IQ_RETAINED_EARNINGS_EQUITY_FFIEC" hidden="1">"c13348"</definedName>
    <definedName name="IQ_RETAINED_EARNINGS_FFIEC" hidden="1">"c12878"</definedName>
    <definedName name="IQ_RETURN_ASSETS" hidden="1">"c1113"</definedName>
    <definedName name="IQ_RETURN_ASSETS_ACT_OR_EST" hidden="1">"c3585"</definedName>
    <definedName name="IQ_RETURN_ASSETS_BANK" hidden="1">"c1114"</definedName>
    <definedName name="IQ_RETURN_ASSETS_BROK" hidden="1">"c1115"</definedName>
    <definedName name="IQ_RETURN_ASSETS_EST" hidden="1">"c3529"</definedName>
    <definedName name="IQ_RETURN_ASSETS_FDIC" hidden="1">"c6730"</definedName>
    <definedName name="IQ_RETURN_ASSETS_FS" hidden="1">"c1116"</definedName>
    <definedName name="IQ_RETURN_ASSETS_HIGH_EST" hidden="1">"c3530"</definedName>
    <definedName name="IQ_RETURN_ASSETS_LOW_EST" hidden="1">"c3531"</definedName>
    <definedName name="IQ_RETURN_ASSETS_MEDIAN_EST" hidden="1">"c3532"</definedName>
    <definedName name="IQ_RETURN_ASSETS_NUM_EST" hidden="1">"c3527"</definedName>
    <definedName name="IQ_RETURN_ASSETS_STDDEV_EST" hidden="1">"c3528"</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BANK" hidden="1">"c1119"</definedName>
    <definedName name="IQ_RETURN_EQUITY_BROK" hidden="1">"c1120"</definedName>
    <definedName name="IQ_RETURN_EQUITY_EST" hidden="1">"c3535"</definedName>
    <definedName name="IQ_RETURN_EQUITY_FDIC" hidden="1">"c6732"</definedName>
    <definedName name="IQ_RETURN_EQUITY_FS" hidden="1">"c1121"</definedName>
    <definedName name="IQ_RETURN_EQUITY_HIGH_EST" hidden="1">"c3536"</definedName>
    <definedName name="IQ_RETURN_EQUITY_LOW_EST" hidden="1">"c3537"</definedName>
    <definedName name="IQ_RETURN_EQUITY_MEDIAN_EST" hidden="1">"c3538"</definedName>
    <definedName name="IQ_RETURN_EQUITY_NUM_EST" hidden="1">"c3533"</definedName>
    <definedName name="IQ_RETURN_EQUITY_STDDEV_EST" hidden="1">"c3534"</definedName>
    <definedName name="IQ_RETURN_INVESTMENT" hidden="1">"c1117"</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REUT" hidden="1">"c3639"</definedName>
    <definedName name="IQ_REV_UTI" hidden="1">"c1125"</definedName>
    <definedName name="IQ_REVALUATION_GAINS_DERIVATIVE_DOM_FFIEC" hidden="1">"c12828"</definedName>
    <definedName name="IQ_REVALUATION_GAINS_DERIVATIVE_FOREIGN_FFIEC" hidden="1">"c12829"</definedName>
    <definedName name="IQ_REVALUATION_GAINS_FDIC" hidden="1">"c6428"</definedName>
    <definedName name="IQ_REVALUATION_LOSSES_FDIC" hidden="1">"c6429"</definedName>
    <definedName name="IQ_REVENUE" hidden="1">"c1122"</definedName>
    <definedName name="IQ_REVENUE_ACT_OR_EST" hidden="1">"c2214"</definedName>
    <definedName name="IQ_REVENUE_ACT_OR_EST_CIQ" hidden="1">"c5059"</definedName>
    <definedName name="IQ_REVENUE_BEFORE_LL_FFIEC" hidden="1">"c13018"</definedName>
    <definedName name="IQ_REVENUE_EST" hidden="1">"c1126"</definedName>
    <definedName name="IQ_REVENUE_EST_BOTTOM_UP_CIQ" hidden="1">"c12025"</definedName>
    <definedName name="IQ_REVENUE_EST_CIQ" hidden="1">"c3616"</definedName>
    <definedName name="IQ_REVENUE_EST_REUT" hidden="1">"c3634"</definedName>
    <definedName name="IQ_REVENUE_HIGH_EST" hidden="1">"c1127"</definedName>
    <definedName name="IQ_REVENUE_HIGH_EST_CIQ" hidden="1">"c3618"</definedName>
    <definedName name="IQ_REVENUE_HIGH_EST_REUT" hidden="1">"c3636"</definedName>
    <definedName name="IQ_REVENUE_LOW_EST" hidden="1">"c1128"</definedName>
    <definedName name="IQ_REVENUE_LOW_EST_CIQ" hidden="1">"c3619"</definedName>
    <definedName name="IQ_REVENUE_LOW_EST_REUT" hidden="1">"c3637"</definedName>
    <definedName name="IQ_REVENUE_MEDIAN_EST" hidden="1">"c1662"</definedName>
    <definedName name="IQ_REVENUE_MEDIAN_EST_CIQ" hidden="1">"c3617"</definedName>
    <definedName name="IQ_REVENUE_MEDIAN_EST_REUT" hidden="1">"c3635"</definedName>
    <definedName name="IQ_REVENUE_NUM_EST" hidden="1">"c1129"</definedName>
    <definedName name="IQ_REVENUE_NUM_EST_CIQ" hidden="1">"c3620"</definedName>
    <definedName name="IQ_REVENUE_NUM_EST_REUT" hidden="1">"c3638"</definedName>
    <definedName name="IQ_REVISION_DATE_" hidden="1">39637.5735185185</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SECURED_1_4_DUE_30_89_FFIEC" hidden="1">"c13260"</definedName>
    <definedName name="IQ_REVOLVING_SECURED_1_4_DUE_90_FFIEC" hidden="1">"c13288"</definedName>
    <definedName name="IQ_REVOLVING_SECURED_1_4_NON_ACCRUAL_FFIEC" hidden="1">"c13314"</definedName>
    <definedName name="IQ_REVOLVING_SECURED_1_–4_NON_ACCRUAL_FFIEC" hidden="1">"c13314"</definedName>
    <definedName name="IQ_RISK_ADJ_BANK_ASSETS" hidden="1">"c2670"</definedName>
    <definedName name="IQ_RISK_WEIGHTED_ASSETS_FDIC" hidden="1">"c6370"</definedName>
    <definedName name="IQ_RSI" hidden="1">"c12704"</definedName>
    <definedName name="IQ_RSI_ADJ" hidden="1">"c12705"</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Y" hidden="1">"c1130"</definedName>
    <definedName name="IQ_SALARY_FDIC" hidden="1">"c6576"</definedName>
    <definedName name="IQ_SALE_COMMON_GROSS_FFIEC" hidden="1">"c12963"</definedName>
    <definedName name="IQ_SALE_CONVERSION_ACQUISITION_NET_COMMON_FFIEC" hidden="1">"c15351"</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EC_1_4_CONSTRUCTION_DOM_CHARGE_OFFS_FFIEC" hidden="1">"c13165"</definedName>
    <definedName name="IQ_SEC_1_4_CONSTRUCTION_DOM_RECOV_FFIEC" hidden="1">"c13187"</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SOLD_REPURCHASE_FFIEC" hidden="1">"c12857"</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ARMLAND_NET_CHARGE_OFFS_FDIC" hidden="1">"c6631"</definedName>
    <definedName name="IQ_SECURED_FARMLAND_RECOVERIES_FDIC" hidden="1">"c6612"</definedName>
    <definedName name="IQ_SECURED_MULTI_RES_LL_REC_DOM_FFIEC" hidden="1">"c12905"</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HELD_MATURITY_FFIEC" hidden="1">"c12777"</definedName>
    <definedName name="IQ_SECURITIES_ISSUED_STATES_FDIC" hidden="1">"c6300"</definedName>
    <definedName name="IQ_SECURITIES_ISSUED_US_FFIEC" hidden="1">"c12781"</definedName>
    <definedName name="IQ_SECURITIES_LENT_FDIC" hidden="1">"c6532"</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FDIC" hidden="1">"c6529"</definedName>
    <definedName name="IQ_SECURITIES_UNDERWRITING_UNUSED_FFIEC" hidden="1">"c13247"</definedName>
    <definedName name="IQ_SECURITIZATION_INC_OPERATING_INC_FFIEC" hidden="1">"c13390"</definedName>
    <definedName name="IQ_SECURITIZATION_INCOME_FFIEC" hidden="1">"c13012"</definedName>
    <definedName name="IQ_SECURITY_ACTIVE_STATUS" hidden="1">"c15160"</definedName>
    <definedName name="IQ_SECURITY_BORROW" hidden="1">"c1152"</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DEPOSIT_ACCOUNTS_DOM_FFIEC" hidden="1">"c13003"</definedName>
    <definedName name="IQ_SERVICE_CHARGES_FDIC" hidden="1">"c6572"</definedName>
    <definedName name="IQ_SERVICE_CHARGES_OPERATING_INC_FFIEC" hidden="1">"c13384"</definedName>
    <definedName name="IQ_SERVICE_FEE" hidden="1">"c8951"</definedName>
    <definedName name="IQ_SERVICING_FEES_FFIEC" hidden="1">"c13011"</definedName>
    <definedName name="IQ_SERVICING_FEES_OPERATING_INC_FFIEC" hidden="1">"c13389"</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"c83"</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EST" hidden="1">"c1197"</definedName>
    <definedName name="IQ_SMALL_INT_BEAR_CD" hidden="1">"c1166"</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FIC_ALLOWANCE" hidden="1">"c15247"</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BY_LOC_FHLB_BANK_BEHALF_OFF_BS_FFIEC" hidden="1">"c15412"</definedName>
    <definedName name="IQ_STATE" hidden="1">"c1200"</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S_NONTRANSACTION_ACCOUNTS_FDIC" hidden="1">"c6547"</definedName>
    <definedName name="IQ_STATES_POLI_SUBD_US_NON_TRANS_ACCTS_FFIEC" hidden="1">"c15324"</definedName>
    <definedName name="IQ_STATES_POLI_SUBD_US_TRANS_ACCTS_FFIEC" hidden="1">"c15316"</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XPLORE_DRILL" hidden="1">"c13851"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PPLIES_FFIEC" hidden="1">"c13050"</definedName>
    <definedName name="IQ_SURPLUS_FDIC" hidden="1">"c6351"</definedName>
    <definedName name="IQ_SURPLUS_FFIEC" hidden="1">"c12877"</definedName>
    <definedName name="IQ_SVA" hidden="1">"c1214"</definedName>
    <definedName name="IQ_SYNTHETIC_STRUCTURED_PRODUCTS_AVAIL_SALE_FFIEC" hidden="1">"c15264"</definedName>
    <definedName name="IQ_SYNTHETIC_STRUCTURED_PRODUCTS_FFIEC" hidden="1">"c15261"</definedName>
    <definedName name="IQ_TANGIBLE_ASSETS_FFIEC" hidden="1">"c13916"</definedName>
    <definedName name="IQ_TANGIBLE_COMMON_EQUITY_FFIEC" hidden="1">"c13914"</definedName>
    <definedName name="IQ_TANGIBLE_EQUITY_ASSETS_FFIEC" hidden="1">"c13346"</definedName>
    <definedName name="IQ_TANGIBLE_EQUITY_FFIEC" hidden="1">"c13915"</definedName>
    <definedName name="IQ_TANGIBLE_TIER_1_LEVERAGE_FFIEC" hidden="1">"c13345"</definedName>
    <definedName name="IQ_TARGET_PRICE_NUM" hidden="1">"c1653"</definedName>
    <definedName name="IQ_TARGET_PRICE_NUM_CIQ" hidden="1">"c4661"</definedName>
    <definedName name="IQ_TARGET_PRICE_NUM_REUT" hidden="1">"c5319"</definedName>
    <definedName name="IQ_TARGET_PRICE_STDDEV" hidden="1">"c1654"</definedName>
    <definedName name="IQ_TARGET_PRICE_STDDEV_CIQ" hidden="1">"c4662"</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ELECOM_FFIEC" hidden="1">"c13057"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BITDA_FWD_CIQ" hidden="1">"c4043"</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REUT" hidden="1">"c4051"</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CAPITAL_BEFORE_CHARGES_T1_FFIEC" hidden="1">"c13139"</definedName>
    <definedName name="IQ_TIER_1_CAPITAL_FFIEC" hidden="1">"c13143"</definedName>
    <definedName name="IQ_TIER_1_LEVERAGE_RATIO_FFIEC" hidden="1">"c13160"</definedName>
    <definedName name="IQ_TIER_1_RISK_BASED_CAPITAL_RATIO_FDIC" hidden="1">"c6746"</definedName>
    <definedName name="IQ_TIER_1_RISK_BASED_CAPITAL_RATIO_FFIEC" hidden="1">"c13161"</definedName>
    <definedName name="IQ_TIER_2_CAPITAL_FFIEC" hidden="1">"c13149"</definedName>
    <definedName name="IQ_TIER_3_CAPITAL_ALLOCATED_MARKET_RISK_FFIEC" hidden="1">"c13151"</definedName>
    <definedName name="IQ_TIER_ONE_CAPITAL" hidden="1">"c2667"</definedName>
    <definedName name="IQ_TIER_ONE_FDIC" hidden="1">"c6369"</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LESS_100K_OTHER_INSTITUTIONS_FFIEC" hidden="1">"c12953"</definedName>
    <definedName name="IQ_TIME_DEPOSITS_LESS_100K_TOT_DEPOSITS_FFIEC" hidden="1">"c13907"</definedName>
    <definedName name="IQ_TIME_DEPOSITS_LESS_THAN_100K_FDIC" hidden="1">"c6465"</definedName>
    <definedName name="IQ_TIME_DEPOSITS_MORE_100K_OTHER_INSTITUTIONS_FFIEC" hidden="1">"c12954"</definedName>
    <definedName name="IQ_TIME_DEPOSITS_MORE_100K_TOT_DEPOSITS_FFIEC" hidden="1">"c13906"</definedName>
    <definedName name="IQ_TIME_DEPOSITS_MORE_THAN_100K_FDIC" hidden="1">"c6470"</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BNK_SUBTOTAL_AP" hidden="1">"c13644"</definedName>
    <definedName name="IQ_TOTAL_ASSETS_FAIR_VALUE_TOT_FFIEC" hidden="1">"c15405"</definedName>
    <definedName name="IQ_TOTAL_ASSETS_FDIC" hidden="1">"c6339"</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PC_FFIEC" hidden="1">"c13099"</definedName>
    <definedName name="IQ_TOTAL_ASSETS_SUBTOTAL_AP" hidden="1">"c8985"</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IVID" hidden="1">"c1266"</definedName>
    <definedName name="IQ_TOTAL_CASH_DUE_DEPOSITORY_INSTIT_DOM_FFIEC" hidden="1">"c15291"</definedName>
    <definedName name="IQ_TOTAL_CASH_DUE_DEPOSITORY_INSTIT_FFIEC" hidden="1">"c15285"</definedName>
    <definedName name="IQ_TOTAL_CASH_FINAN" hidden="1">"c119"</definedName>
    <definedName name="IQ_TOTAL_CASH_INVEST" hidden="1">"c121"</definedName>
    <definedName name="IQ_TOTAL_CASH_OPER" hidden="1">"c122"</definedName>
    <definedName name="IQ_TOTAL_CHARGE_OFFS_FDIC" hidden="1">"c6603"</definedName>
    <definedName name="IQ_TOTAL_CHURN" hidden="1">"c2122"</definedName>
    <definedName name="IQ_TOTAL_CL" hidden="1">"c1245"</definedName>
    <definedName name="IQ_TOTAL_CL_SUBTOTAL_AP" hidden="1">"c8987"</definedName>
    <definedName name="IQ_TOTAL_COAL_PRODUCTION_COAL" hidden="1">"c9824"</definedName>
    <definedName name="IQ_TOTAL_COMMON" hidden="1">"c1022"</definedName>
    <definedName name="IQ_TOTAL_COMMON_EQUITY" hidden="1">"c1246"</definedName>
    <definedName name="IQ_TOTAL_COMMON_EQUITY_FFIEC" hidden="1">"c13913"</definedName>
    <definedName name="IQ_TOTAL_COMMON_EQUITY_TOTAL_ASSETS_FFIEC" hidden="1">"c13864"</definedName>
    <definedName name="IQ_TOTAL_COMMON_SHARES_OUT_FFIEC" hidden="1">"c12955"</definedName>
    <definedName name="IQ_TOTAL_CONSTRUCTION_LL_REC_DOM_FFIEC" hidden="1">"c13515"</definedName>
    <definedName name="IQ_TOTAL_CURRENT_ASSETS" hidden="1">"c1243"</definedName>
    <definedName name="IQ_TOTAL_CURRENT_LIAB" hidden="1">"c1245"</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NON_CURRENT" hidden="1">"c6191"</definedName>
    <definedName name="IQ_TOTAL_DEBT_OVER_EBITDA" hidden="1">"c1249"</definedName>
    <definedName name="IQ_TOTAL_DEBT_OVER_TOTAL_BV" hidden="1">"c1250"</definedName>
    <definedName name="IQ_TOTAL_DEBT_OVER_TOTAL_CAP" hidden="1">"c1248"</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DOM_FFIEC" hidden="1">"c15313"</definedName>
    <definedName name="IQ_TOTAL_DEPOSITS_FDIC" hidden="1">"c6342"</definedName>
    <definedName name="IQ_TOTAL_DEPOSITS_FFIEC" hidden="1">"c13623"</definedName>
    <definedName name="IQ_TOTAL_DEPOSITS_SUPPLE" hidden="1">"c15253"</definedName>
    <definedName name="IQ_TOTAL_DIV_PAID_CF" hidden="1">"c1266"</definedName>
    <definedName name="IQ_TOTAL_EMPLOYEE" hidden="1">"c1522"</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T1_FFIEC" hidden="1">"c13130"</definedName>
    <definedName name="IQ_TOTAL_EQUITY_FFIEC" hidden="1">"c12881"</definedName>
    <definedName name="IQ_TOTAL_EQUITY_INCL_MINORITY_INTEREST_FFIEC" hidden="1">"c15278"</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FOREIGN_DEPOSITS_FFIEC" hidden="1">"c15348"</definedName>
    <definedName name="IQ_TOTAL_FOREIGN_LOANS_QUARTERLY_AVG_FFIEC" hidden="1">"c15482"</definedName>
    <definedName name="IQ_TOTAL_IBF_ASSETS_CONSOL_BANK_FFIEC" hidden="1">"c15299"</definedName>
    <definedName name="IQ_TOTAL_IBF_LIABILITIES_FFIEC" hidden="1">"c15302"</definedName>
    <definedName name="IQ_TOTAL_IBF_LL_REC_FFIEC" hidden="1">"c15297"</definedName>
    <definedName name="IQ_TOTAL_INT_EXPENSE_FFIEC" hidden="1">"c13000"</definedName>
    <definedName name="IQ_TOTAL_INT_INCOME_FFIEC" hidden="1">"c12989"</definedName>
    <definedName name="IQ_TOTAL_INTEREST_EXP" hidden="1">"c591"</definedName>
    <definedName name="IQ_TOTAL_INTEREST_EXP_FOREIGN_FFIEC" hidden="1">"c15374"</definedName>
    <definedName name="IQ_TOTAL_INTEREST_INC_FOREIGN_FFIEC" hidden="1">"c15373"</definedName>
    <definedName name="IQ_TOTAL_INVENTORY" hidden="1">"c622"</definedName>
    <definedName name="IQ_TOTAL_INVEST" hidden="1">"c1275"</definedName>
    <definedName name="IQ_TOTAL_IRA_KEOGH_PLAN_ACCOUNTS_FFIEC" hidden="1">"c15303"</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"c1279"</definedName>
    <definedName name="IQ_TOTAL_LIAB_TOTAL_ASSETS" hidden="1">"c1283"</definedName>
    <definedName name="IQ_TOTAL_LIABILITIES_EQUITY_FFIEC" hidden="1">"c12882"</definedName>
    <definedName name="IQ_TOTAL_LIABILITIES_FAIR_VALUE_TOT_FFIEC" hidden="1">"c15411"</definedName>
    <definedName name="IQ_TOTAL_LIABILITIES_FDIC" hidden="1">"c6348"</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NON_REC" hidden="1">"c1444"</definedName>
    <definedName name="IQ_TOTAL_NON_TRANS_ACCTS_FFIEC" hidden="1">"c15328"</definedName>
    <definedName name="IQ_TOTAL_NONINTEREST_EXPENSE_FOREIGN_FFIEC" hidden="1">"c15386"</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FDIC" hidden="1">"c6622"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"c1294"</definedName>
    <definedName name="IQ_TOTAL_REVENUE_FFIEC" hidden="1">"c13020"</definedName>
    <definedName name="IQ_TOTAL_REVENUE_FOREIGN_FFIEC" hidden="1">"c15383"</definedName>
    <definedName name="IQ_TOTAL_RISK_BASED_CAPITAL_FFIEC" hidden="1">"c13153"</definedName>
    <definedName name="IQ_TOTAL_RISK_BASED_CAPITAL_RATIO_FDIC" hidden="1">"c6747"</definedName>
    <definedName name="IQ_TOTAL_RISK_BASED_CAPITAL_RATIO_FFIEC" hidden="1">"c13162"</definedName>
    <definedName name="IQ_TOTAL_RISK_WEIGHTED_ASSETS_FFIEC" hidden="1">"c13858"</definedName>
    <definedName name="IQ_TOTAL_ROOMS" hidden="1">"c8789"</definedName>
    <definedName name="IQ_TOTAL_SECURITIES_FDIC" hidden="1">"c6306"</definedName>
    <definedName name="IQ_TOTAL_SPECIAL" hidden="1">"c1618"</definedName>
    <definedName name="IQ_TOTAL_SQ_FT" hidden="1">"c8781"</definedName>
    <definedName name="IQ_TOTAL_ST_BORROW" hidden="1">"c1177"</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IME_SAVINGS_DEPOSITS_FDIC" hidden="1">"c6498"</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GISTRATION_FEES" hidden="1">"c2274"</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"c40"</definedName>
    <definedName name="IQ_TRADE_PRINCIPAL" hidden="1">"c1309"</definedName>
    <definedName name="IQ_TRADING_ACCOUNT_GAINS_FEES_FDIC" hidden="1">"c6573"</definedName>
    <definedName name="IQ_TRADING_ASSETS" hidden="1">"c1310"</definedName>
    <definedName name="IQ_TRADING_ASSETS_FAIR_VALUE_TOT_FFIEC" hidden="1">"c13210"</definedName>
    <definedName name="IQ_TRADING_ASSETS_FDIC" hidden="1">"c6328"</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DIC" hidden="1">"c6344"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NS_ACCTS_TOT_DEPOSITS_FFIEC" hidden="1">"c13904"</definedName>
    <definedName name="IQ_TRANSACTION_ACCOUNTS_FDIC" hidden="1">"c6544"</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"c1311"</definedName>
    <definedName name="IQ_TREASURY_STOCK_TRANSACTIONS_FDIC" hidden="1">"c6501"</definedName>
    <definedName name="IQ_TREASURY_STOCK_TRANSACTIONS_FFIEC" hidden="1">"c15352"</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CONSOL_BEDS" hidden="1">"c8783"</definedName>
    <definedName name="IQ_UNCONSOL_PROP" hidden="1">"c8762"</definedName>
    <definedName name="IQ_UNCONSOL_ROOMS" hidden="1">"c8787"</definedName>
    <definedName name="IQ_UNCONSOL_SQ_FT" hidden="1">"c8778"</definedName>
    <definedName name="IQ_UNCONSOL_UNITS" hidden="1">"c8770"</definedName>
    <definedName name="IQ_UNDERWRITER" hidden="1">"c8958"</definedName>
    <definedName name="IQ_UNDERWRITING_PROFIT" hidden="1">"c9975"</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EARNED_INCOME_LL_REC_DOM_FFIEC" hidden="1">"c12916"</definedName>
    <definedName name="IQ_UNEARNED_INCOME_LL_REC_FFIEC" hidden="1">"c12897"</definedName>
    <definedName name="IQ_UNEARNED_PREMIUMS_PC_FFIEC" hidden="1">"c13101"</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COMMITMENTS_COMMERCIAL_RE_UNUSED_FFIEC" hidden="1">"c13246"</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ADDRESS_LEASE_FIN_REC_FFIEC" hidden="1">"c13624"</definedName>
    <definedName name="IQ_US_AGENCY_OBLIG_FFIEC" hidden="1">"c12779"</definedName>
    <definedName name="IQ_US_AGENCY_OBLIG_TRADING_DOM_FFIEC" hidden="1">"c12919"</definedName>
    <definedName name="IQ_US_AGENCY_OBLIG_TRADING_FFIEC" hidden="1">"c12814"</definedName>
    <definedName name="IQ_US_AGENCY_OBLIGATIONS_AVAIL_SALE_FFIEC" hidden="1">"c12793"</definedName>
    <definedName name="IQ_US_BANKS_OTHER_INST_FOREIGN_DEP_FFIEC" hidden="1">"c15343"</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VAIL_SALE_FFIEC" hidden="1">"c12794"</definedName>
    <definedName name="IQ_US_SPONSORED_AGENCY_OBLIG_FFIEC" hidden="1">"c12780"</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DIC" hidden="1">"c6298"</definedName>
    <definedName name="IQ_US_TREASURY_SECURITIES_FFIEC" hidden="1">"c12778"</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PREFERREDS_INT_SENSITIVITY_FFIEC" hidden="1">"c13096"</definedName>
    <definedName name="IQ_VC_REV_OPERATING_INC_FFIEC" hidden="1">"c13388"</definedName>
    <definedName name="IQ_VC_REVENUE_FDIC" hidden="1">"c6667"</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50000</definedName>
    <definedName name="IQ_WEIGHTED_AVG_PRICE" hidden="1">"c1334"</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PR" hidden="1">"c7688"</definedName>
    <definedName name="IQ_WHOLESALE_SALES_APR_FC" hidden="1">"c8568"</definedName>
    <definedName name="IQ_WHOLESALE_SALES_FC" hidden="1">"c7908"</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POP" hidden="1">"c7248"</definedName>
    <definedName name="IQ_WHOLESALE_SALES_POP_FC" hidden="1">"c8128"</definedName>
    <definedName name="IQ_WHOLESALE_SALES_YOY" hidden="1">"c7468"</definedName>
    <definedName name="IQ_WHOLESALE_SALES_YOY_FC" hidden="1">"c8348"</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"c2203"</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FED_FUNDS_SOLD_FFIEC" hidden="1">"c13487"</definedName>
    <definedName name="IQ_YIELD_TRADING_ASSETS_FFIEC" hidden="1">"c13488"</definedName>
    <definedName name="IQ_YTD">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RD10" hidden="1">"$E$10:$Q$10"</definedName>
    <definedName name="IQRD11" hidden="1">"$E$11:$U$11"</definedName>
    <definedName name="IQRD12" hidden="1">"$E$12:$U$12"</definedName>
    <definedName name="IQRD13" hidden="1">"$E$13:$Q$13"</definedName>
    <definedName name="IQRD14" hidden="1">"$E$14:$Q$14"</definedName>
    <definedName name="IQRD15" hidden="1">"$E$15:$Y$15"</definedName>
    <definedName name="IQRD16" hidden="1">"$E$16:$Y$16"</definedName>
    <definedName name="IQRD17" hidden="1">"$E$17:$L$17"</definedName>
    <definedName name="IQRD18" hidden="1">"$E$18:$L$18"</definedName>
    <definedName name="IQRD19" hidden="1">"$E$19:$T$19"</definedName>
    <definedName name="IQRD20" hidden="1">"$E$20:$T$20"</definedName>
    <definedName name="IQRD21" hidden="1">"$E$21:$G$21"</definedName>
    <definedName name="IQRD22" hidden="1">"$E$22:$G$22"</definedName>
    <definedName name="IQRD3" hidden="1">"$E$3:$J$3"</definedName>
    <definedName name="IQRD4" hidden="1">"$E$4:$J$4"</definedName>
    <definedName name="IQRD5" hidden="1">"$E$5:$O$5"</definedName>
    <definedName name="IQRD6" hidden="1">"$E$6:$O$6"</definedName>
    <definedName name="IQRD7" hidden="1">"$E$7:$U$7"</definedName>
    <definedName name="IQRD8" hidden="1">"$E$8:$U$8"</definedName>
    <definedName name="IQRD9" hidden="1">"$E$9:$Q$9"</definedName>
    <definedName name="IQRE10" hidden="1">"$F$10:$R$10"</definedName>
    <definedName name="IQRE11" hidden="1">"$F$11:$V$11"</definedName>
    <definedName name="IQRE12" hidden="1">"$F$12:$V$12"</definedName>
    <definedName name="IQRE13" hidden="1">"$F$13:$R$13"</definedName>
    <definedName name="IQRE14" hidden="1">"$F$14:$R$14"</definedName>
    <definedName name="IQRE15" hidden="1">"$F$15:$Z$15"</definedName>
    <definedName name="IQRE16" hidden="1">"$F$16:$Z$16"</definedName>
    <definedName name="IQRE17" hidden="1">"$F$17:$M$17"</definedName>
    <definedName name="IQRE18" hidden="1">"$F$18:$M$18"</definedName>
    <definedName name="IQRE19" hidden="1">"$F$19:$U$19"</definedName>
    <definedName name="IQRE20" hidden="1">"$F$20:$U$20"</definedName>
    <definedName name="IQRE21" hidden="1">"$F$21:$H$21"</definedName>
    <definedName name="IQRE22" hidden="1">"$F$22:$H$22"</definedName>
    <definedName name="IQRE23" hidden="1">"$F$23:$M$23"</definedName>
    <definedName name="IQRE24" hidden="1">"$F$24:$M$24"</definedName>
    <definedName name="IQRE25" hidden="1">"$F$25:$O$25"</definedName>
    <definedName name="IQRE26" hidden="1">"$F$26:$O$26"</definedName>
    <definedName name="IQRE27" hidden="1">"$F$27:$J$27"</definedName>
    <definedName name="IQRE28" hidden="1">"$F$28:$J$28"</definedName>
    <definedName name="IQRE29" hidden="1">"$F$29:$P$29"</definedName>
    <definedName name="IQRE3" hidden="1">"$F$3:$K$3"</definedName>
    <definedName name="IQRE30" hidden="1">"$F$30:$P$30"</definedName>
    <definedName name="IQRE31" hidden="1">"$F$31:$AB$31"</definedName>
    <definedName name="IQRE32" hidden="1">"$F$32:$AB$32"</definedName>
    <definedName name="IQRE33" hidden="1">"$F$33:$AA$33"</definedName>
    <definedName name="IQRE34" hidden="1">"$F$34:$AA$34"</definedName>
    <definedName name="IQRE35" hidden="1">"$F$35"</definedName>
    <definedName name="IQRE36" hidden="1">"$F$36"</definedName>
    <definedName name="IQRE37" hidden="1">"$F$37:$J$37"</definedName>
    <definedName name="IQRE38" hidden="1">"$F$38:$J$38"</definedName>
    <definedName name="IQRE39" hidden="1">"$F$39:$T$39"</definedName>
    <definedName name="IQRE4" hidden="1">"$F$4:$K$4"</definedName>
    <definedName name="IQRE40" hidden="1">"$F$40:$T$40"</definedName>
    <definedName name="IQRE41" hidden="1">"$F$41:$K$41"</definedName>
    <definedName name="IQRE42" hidden="1">"$F$42:$K$42"</definedName>
    <definedName name="IQRE43" hidden="1">"$F$43:$I$43"</definedName>
    <definedName name="IQRE44" hidden="1">"$F$44:$I$44"</definedName>
    <definedName name="IQRE45" hidden="1">"$F$45:$J$45"</definedName>
    <definedName name="IQRE46" hidden="1">"$F$46:$J$46"</definedName>
    <definedName name="IQRE47" hidden="1">"$F$47:$AD$47"</definedName>
    <definedName name="IQRE48" hidden="1">"$F$48:$AD$48"</definedName>
    <definedName name="IQRE49" hidden="1">"$F$49:$Y$49"</definedName>
    <definedName name="IQRE5" hidden="1">"$F$5:$P$5"</definedName>
    <definedName name="IQRE50" hidden="1">"$F$50:$Y$50"</definedName>
    <definedName name="IQRE51" hidden="1">"$F$51:$AK$51"</definedName>
    <definedName name="IQRE52" hidden="1">"$F$52:$AK$52"</definedName>
    <definedName name="IQRE53" hidden="1">"$F$53:$G$53"</definedName>
    <definedName name="IQRE54" hidden="1">"$F$54:$G$54"</definedName>
    <definedName name="IQRE55" hidden="1">"$F$55:$AU$55"</definedName>
    <definedName name="IQRE56" hidden="1">"$F$56:$AU$56"</definedName>
    <definedName name="IQRE57" hidden="1">"$F$57:$O$57"</definedName>
    <definedName name="IQRE58" hidden="1">"$F$58:$O$58"</definedName>
    <definedName name="IQRE59" hidden="1">"$F$59:$I$59"</definedName>
    <definedName name="IQRE6" hidden="1">"$F$6:$P$6"</definedName>
    <definedName name="IQRE60" hidden="1">"$F$60:$I$60"</definedName>
    <definedName name="IQRE61" hidden="1">"$F$61:$L$61"</definedName>
    <definedName name="IQRE62" hidden="1">"$F$62:$L$62"</definedName>
    <definedName name="IQRE63" hidden="1">"$F$63:$M$63"</definedName>
    <definedName name="IQRE64" hidden="1">"$F$64:$M$64"</definedName>
    <definedName name="IQRE65" hidden="1">"$F$65:$P$65"</definedName>
    <definedName name="IQRE66" hidden="1">"$F$66:$P$66"</definedName>
    <definedName name="IQRE67" hidden="1">"$F$67:$K$67"</definedName>
    <definedName name="IQRE68" hidden="1">"$F$68:$K$68"</definedName>
    <definedName name="IQRE69" hidden="1">"$F$69:$H$69"</definedName>
    <definedName name="IQRE7" hidden="1">"$F$7:$V$7"</definedName>
    <definedName name="IQRE70" hidden="1">"$F$70:$H$70"</definedName>
    <definedName name="IQRE71" hidden="1">"$F$71:$Q$71"</definedName>
    <definedName name="IQRE72" hidden="1">"$F$72:$Q$72"</definedName>
    <definedName name="IQRE73" hidden="1">"$F$73:$L$73"</definedName>
    <definedName name="IQRE74" hidden="1">"$F$74:$L$74"</definedName>
    <definedName name="IQRE75" hidden="1">"$F$75"</definedName>
    <definedName name="IQRE76" hidden="1">"$F$76"</definedName>
    <definedName name="IQRE77" hidden="1">"$F$77:$M$77"</definedName>
    <definedName name="IQRE78" hidden="1">"$F$78:$M$78"</definedName>
    <definedName name="IQRE79" hidden="1">"$F$79:$J$79"</definedName>
    <definedName name="IQRE8" hidden="1">"$F$8:$V$8"</definedName>
    <definedName name="IQRE80" hidden="1">"$F$80:$J$80"</definedName>
    <definedName name="IQRE81" hidden="1">"$F$81:$K$81"</definedName>
    <definedName name="IQRE82" hidden="1">"$F$82:$K$82"</definedName>
    <definedName name="IQRE83" hidden="1">"$F$83:$I$83"</definedName>
    <definedName name="IQRE9" hidden="1">"$F$9:$R$9"</definedName>
    <definedName name="IQRF14" hidden="1">"$G$14:$L$14"</definedName>
    <definedName name="IQRH100" hidden="1">"$I$100"</definedName>
    <definedName name="IQRH1000" hidden="1">"$I$1000"</definedName>
    <definedName name="IQRH1001" hidden="1">"$I$1001"</definedName>
    <definedName name="IQRH1002" hidden="1">"$I$1002"</definedName>
    <definedName name="IQRH1003" hidden="1">"$I$1003"</definedName>
    <definedName name="IQRH1004" hidden="1">"$I$1004"</definedName>
    <definedName name="IQRH1005" hidden="1">"$I$1005"</definedName>
    <definedName name="IQRH1006" hidden="1">"$I$1006"</definedName>
    <definedName name="IQRH1007" hidden="1">"$I$1007"</definedName>
    <definedName name="IQRH1008" hidden="1">"$I$1008"</definedName>
    <definedName name="IQRH1009" hidden="1">"$I$1009"</definedName>
    <definedName name="IQRH101" hidden="1">"$I$101:$J$101"</definedName>
    <definedName name="IQRH1010" hidden="1">"$I$1010"</definedName>
    <definedName name="IQRH1011" hidden="1">"$I$1011:$K$1011"</definedName>
    <definedName name="IQRH1012" hidden="1">"$I$1012"</definedName>
    <definedName name="IQRH1013" hidden="1">"$I$1013"</definedName>
    <definedName name="IQRH1014" hidden="1">"$I$1014"</definedName>
    <definedName name="IQRH1015" hidden="1">"$I$1015:$J$1015"</definedName>
    <definedName name="IQRH1016" hidden="1">"$I$1016"</definedName>
    <definedName name="IQRH1017" hidden="1">"$I$1017"</definedName>
    <definedName name="IQRH1018" hidden="1">"$I$1018:$K$1018"</definedName>
    <definedName name="IQRH1019" hidden="1">"$I$1019:$M$1019"</definedName>
    <definedName name="IQRH102" hidden="1">"$I$102"</definedName>
    <definedName name="IQRH1020" hidden="1">"$I$1020:$J$1020"</definedName>
    <definedName name="IQRH1021" hidden="1">"$I$1021"</definedName>
    <definedName name="IQRH1022" hidden="1">"$I$1022"</definedName>
    <definedName name="IQRH1023" hidden="1">"$I$1023"</definedName>
    <definedName name="IQRH1024" hidden="1">"$I$1024"</definedName>
    <definedName name="IQRH1025" hidden="1">"$I$1025"</definedName>
    <definedName name="IQRH1026" hidden="1">"$I$1026"</definedName>
    <definedName name="IQRH1027" hidden="1">"$I$1027"</definedName>
    <definedName name="IQRH1028" hidden="1">"$I$1028"</definedName>
    <definedName name="IQRH1029" hidden="1">"$I$1029"</definedName>
    <definedName name="IQRH103" hidden="1">"$I$103:$J$103"</definedName>
    <definedName name="IQRH1030" hidden="1">"$I$1030:$J$1030"</definedName>
    <definedName name="IQRH1031" hidden="1">"$I$1031"</definedName>
    <definedName name="IQRH1032" hidden="1">"$I$1032"</definedName>
    <definedName name="IQRH1033" hidden="1">"$I$1033"</definedName>
    <definedName name="IQRH1034" hidden="1">"$I$1034:$J$1034"</definedName>
    <definedName name="IQRH1035" hidden="1">"$I$1035:$K$1035"</definedName>
    <definedName name="IQRH1036" hidden="1">"$I$1036:$J$1036"</definedName>
    <definedName name="IQRH1037" hidden="1">"$I$1037:$K$1037"</definedName>
    <definedName name="IQRH1038" hidden="1">"$I$1038"</definedName>
    <definedName name="IQRH1039" hidden="1">"$I$1039"</definedName>
    <definedName name="IQRH104" hidden="1">"$I$104:$M$104"</definedName>
    <definedName name="IQRH1040" hidden="1">"$I$1040"</definedName>
    <definedName name="IQRH1041" hidden="1">"$I$1041:$J$1041"</definedName>
    <definedName name="IQRH1042" hidden="1">"$I$1042"</definedName>
    <definedName name="IQRH1043" hidden="1">"$I$1043"</definedName>
    <definedName name="IQRH1044" hidden="1">"$I$1044"</definedName>
    <definedName name="IQRH1045" hidden="1">"$I$1045"</definedName>
    <definedName name="IQRH1046" hidden="1">"$I$1046"</definedName>
    <definedName name="IQRH1047" hidden="1">"$I$1047"</definedName>
    <definedName name="IQRH1048" hidden="1">"$I$1048"</definedName>
    <definedName name="IQRH1049" hidden="1">"$I$1049"</definedName>
    <definedName name="IQRH105" hidden="1">"$I$105:$J$105"</definedName>
    <definedName name="IQRH1050" hidden="1">"$I$1050"</definedName>
    <definedName name="IQRH1051" hidden="1">"$I$1051"</definedName>
    <definedName name="IQRH1052" hidden="1">"$I$1052"</definedName>
    <definedName name="IQRH1053" hidden="1">"$I$1053"</definedName>
    <definedName name="IQRH1054" hidden="1">"$I$1054"</definedName>
    <definedName name="IQRH1055" hidden="1">"$I$1055:$J$1055"</definedName>
    <definedName name="IQRH1056" hidden="1">"$I$1056"</definedName>
    <definedName name="IQRH1057" hidden="1">"$I$1057"</definedName>
    <definedName name="IQRH1058" hidden="1">"$I$1058"</definedName>
    <definedName name="IQRH1059" hidden="1">"$I$1059:$K$1059"</definedName>
    <definedName name="IQRH106" hidden="1">"$I$106"</definedName>
    <definedName name="IQRH1060" hidden="1">"$I$1060"</definedName>
    <definedName name="IQRH1061" hidden="1">"$I$1061"</definedName>
    <definedName name="IQRH1062" hidden="1">"$I$1062"</definedName>
    <definedName name="IQRH1063" hidden="1">"$I$1063:$J$1063"</definedName>
    <definedName name="IQRH1064" hidden="1">"$I$1064"</definedName>
    <definedName name="IQRH1065" hidden="1">"$I$1065:$J$1065"</definedName>
    <definedName name="IQRH1066" hidden="1">"$I$1066"</definedName>
    <definedName name="IQRH1067" hidden="1">"$I$1067"</definedName>
    <definedName name="IQRH1068" hidden="1">"$I$1068:$M$1068"</definedName>
    <definedName name="IQRH1069" hidden="1">"$I$1069"</definedName>
    <definedName name="IQRH107" hidden="1">"$I$107"</definedName>
    <definedName name="IQRH1070" hidden="1">"$I$1070"</definedName>
    <definedName name="IQRH1071" hidden="1">"$I$1071"</definedName>
    <definedName name="IQRH1072" hidden="1">"$I$1072"</definedName>
    <definedName name="IQRH1073" hidden="1">"$I$1073:$J$1073"</definedName>
    <definedName name="IQRH1074" hidden="1">"$I$1074:$M$1074"</definedName>
    <definedName name="IQRH1075" hidden="1">"$I$1075"</definedName>
    <definedName name="IQRH1076" hidden="1">"$I$1076"</definedName>
    <definedName name="IQRH1077" hidden="1">"$I$1077"</definedName>
    <definedName name="IQRH1078" hidden="1">"$I$1078"</definedName>
    <definedName name="IQRH1079" hidden="1">"$I$1079"</definedName>
    <definedName name="IQRH108" hidden="1">"$I$108:$K$108"</definedName>
    <definedName name="IQRH1080" hidden="1">"$I$1080"</definedName>
    <definedName name="IQRH1081" hidden="1">"$I$1081"</definedName>
    <definedName name="IQRH1082" hidden="1">"$I$1082"</definedName>
    <definedName name="IQRH1083" hidden="1">"$I$1083"</definedName>
    <definedName name="IQRH1084" hidden="1">"$I$1084"</definedName>
    <definedName name="IQRH1085" hidden="1">"$I$1085"</definedName>
    <definedName name="IQRH1086" hidden="1">"$I$1086:$J$1086"</definedName>
    <definedName name="IQRH1087" hidden="1">"$I$1087"</definedName>
    <definedName name="IQRH1088" hidden="1">"$I$1088:$M$1088"</definedName>
    <definedName name="IQRH1089" hidden="1">"$I$1089"</definedName>
    <definedName name="IQRH109" hidden="1">"$I$109:$J$109"</definedName>
    <definedName name="IQRH1090" hidden="1">"$I$1090"</definedName>
    <definedName name="IQRH1091" hidden="1">"$I$1091:$M$1091"</definedName>
    <definedName name="IQRH1092" hidden="1">"$I$1092:$M$1092"</definedName>
    <definedName name="IQRH1093" hidden="1">"$I$1093"</definedName>
    <definedName name="IQRH1094" hidden="1">"$I$1094"</definedName>
    <definedName name="IQRH1095" hidden="1">"$I$1095"</definedName>
    <definedName name="IQRH1096" hidden="1">"$I$1096:$L$1096"</definedName>
    <definedName name="IQRH1097" hidden="1">"$I$1097"</definedName>
    <definedName name="IQRH1098" hidden="1">"$I$1098"</definedName>
    <definedName name="IQRH1099" hidden="1">"$I$1099"</definedName>
    <definedName name="IQRH110" hidden="1">"$I$110:$J$110"</definedName>
    <definedName name="IQRH1100" hidden="1">"$I$1100"</definedName>
    <definedName name="IQRH1101" hidden="1">"$I$1101"</definedName>
    <definedName name="IQRH1102" hidden="1">"$I$1102"</definedName>
    <definedName name="IQRH1103" hidden="1">"$I$1103"</definedName>
    <definedName name="IQRH1104" hidden="1">"$I$1104"</definedName>
    <definedName name="IQRH1105" hidden="1">"$I$1105"</definedName>
    <definedName name="IQRH1106" hidden="1">"$I$1106"</definedName>
    <definedName name="IQRH1107" hidden="1">"$I$1107"</definedName>
    <definedName name="IQRH1108" hidden="1">"$I$1108"</definedName>
    <definedName name="IQRH1109" hidden="1">"$I$1109:$L$1109"</definedName>
    <definedName name="IQRH111" hidden="1">"$I$111:$K$111"</definedName>
    <definedName name="IQRH1110" hidden="1">"$I$1110"</definedName>
    <definedName name="IQRH1111" hidden="1">"$I$1111"</definedName>
    <definedName name="IQRH1112" hidden="1">"$I$1112"</definedName>
    <definedName name="IQRH1113" hidden="1">"$I$1113"</definedName>
    <definedName name="IQRH1114" hidden="1">"$I$1114"</definedName>
    <definedName name="IQRH1115" hidden="1">"$I$1115:$J$1115"</definedName>
    <definedName name="IQRH1116" hidden="1">"$I$1116"</definedName>
    <definedName name="IQRH1117" hidden="1">"$I$1117"</definedName>
    <definedName name="IQRH1118" hidden="1">"$I$1118:$J$1118"</definedName>
    <definedName name="IQRH1119" hidden="1">"$I$1119"</definedName>
    <definedName name="IQRH112" hidden="1">"$I$112:$M$112"</definedName>
    <definedName name="IQRH1120" hidden="1">"$I$1120"</definedName>
    <definedName name="IQRH1121" hidden="1">"$I$1121"</definedName>
    <definedName name="IQRH1122" hidden="1">"$I$1122"</definedName>
    <definedName name="IQRH1123" hidden="1">"$I$1123"</definedName>
    <definedName name="IQRH1124" hidden="1">"$I$1124"</definedName>
    <definedName name="IQRH1125" hidden="1">"$I$1125"</definedName>
    <definedName name="IQRH1126" hidden="1">"$I$1126"</definedName>
    <definedName name="IQRH1127" hidden="1">"$I$1127"</definedName>
    <definedName name="IQRH1128" hidden="1">"$I$1128"</definedName>
    <definedName name="IQRH1129" hidden="1">"$I$1129"</definedName>
    <definedName name="IQRH113" hidden="1">"$I$113:$M$113"</definedName>
    <definedName name="IQRH1130" hidden="1">"$I$1130"</definedName>
    <definedName name="IQRH1131" hidden="1">"$I$1131"</definedName>
    <definedName name="IQRH1132" hidden="1">"$I$1132"</definedName>
    <definedName name="IQRH1133" hidden="1">"$I$1133"</definedName>
    <definedName name="IQRH1134" hidden="1">"$I$1134:$K$1134"</definedName>
    <definedName name="IQRH1135" hidden="1">"$I$1135"</definedName>
    <definedName name="IQRH1136" hidden="1">"$I$1136"</definedName>
    <definedName name="IQRH1137" hidden="1">"$I$1137:$K$1137"</definedName>
    <definedName name="IQRH1138" hidden="1">"$I$1138"</definedName>
    <definedName name="IQRH1139" hidden="1">"$I$1139"</definedName>
    <definedName name="IQRH114" hidden="1">"$I$114"</definedName>
    <definedName name="IQRH1140" hidden="1">"$I$1140"</definedName>
    <definedName name="IQRH1141" hidden="1">"$I$1141"</definedName>
    <definedName name="IQRH1142" hidden="1">"$I$1142"</definedName>
    <definedName name="IQRH1143" hidden="1">"$I$1143:$K$1143"</definedName>
    <definedName name="IQRH1144" hidden="1">"$I$1144"</definedName>
    <definedName name="IQRH1145" hidden="1">"$I$1145"</definedName>
    <definedName name="IQRH1146" hidden="1">"$I$1146:$K$1146"</definedName>
    <definedName name="IQRH1147" hidden="1">"$I$1147"</definedName>
    <definedName name="IQRH1148" hidden="1">"$I$1148:$L$1148"</definedName>
    <definedName name="IQRH1149" hidden="1">"$I$1149"</definedName>
    <definedName name="IQRH115" hidden="1">"$I$115"</definedName>
    <definedName name="IQRH1150" hidden="1">"$I$1150"</definedName>
    <definedName name="IQRH1151" hidden="1">"$I$1151"</definedName>
    <definedName name="IQRH1152" hidden="1">"$I$1152"</definedName>
    <definedName name="IQRH1153" hidden="1">"$I$1153"</definedName>
    <definedName name="IQRH1154" hidden="1">"$I$1154:$K$1154"</definedName>
    <definedName name="IQRH1155" hidden="1">"$I$1155"</definedName>
    <definedName name="IQRH1156" hidden="1">"$I$1156"</definedName>
    <definedName name="IQRH1157" hidden="1">"$I$1157:$M$1157"</definedName>
    <definedName name="IQRH1158" hidden="1">"$I$1158"</definedName>
    <definedName name="IQRH1159" hidden="1">"$I$1159"</definedName>
    <definedName name="IQRH116" hidden="1">"$I$116:$J$116"</definedName>
    <definedName name="IQRH1160" hidden="1">"$I$1160:$J$1160"</definedName>
    <definedName name="IQRH1161" hidden="1">"$I$1161:$J$1161"</definedName>
    <definedName name="IQRH1162" hidden="1">"$I$1162"</definedName>
    <definedName name="IQRH1163" hidden="1">"$I$1163"</definedName>
    <definedName name="IQRH1164" hidden="1">"$I$1164:$M$1164"</definedName>
    <definedName name="IQRH1165" hidden="1">"$I$1165"</definedName>
    <definedName name="IQRH1166" hidden="1">"$I$1166"</definedName>
    <definedName name="IQRH1167" hidden="1">"$I$1167"</definedName>
    <definedName name="IQRH1168" hidden="1">"$I$1168"</definedName>
    <definedName name="IQRH1169" hidden="1">"$I$1169"</definedName>
    <definedName name="IQRH117" hidden="1">"$I$117"</definedName>
    <definedName name="IQRH1170" hidden="1">"$I$1170:$L$1170"</definedName>
    <definedName name="IQRH1171" hidden="1">"$I$1171"</definedName>
    <definedName name="IQRH1172" hidden="1">"$I$1172"</definedName>
    <definedName name="IQRH1173" hidden="1">"$I$1173"</definedName>
    <definedName name="IQRH1174" hidden="1">"$I$1174"</definedName>
    <definedName name="IQRH1175" hidden="1">"$I$1175"</definedName>
    <definedName name="IQRH1176" hidden="1">"$I$1176"</definedName>
    <definedName name="IQRH1177" hidden="1">"$I$1177:$K$1177"</definedName>
    <definedName name="IQRH1178" hidden="1">"$I$1178"</definedName>
    <definedName name="IQRH1179" hidden="1">"$I$1179"</definedName>
    <definedName name="IQRH118" hidden="1">"$I$118:$M$118"</definedName>
    <definedName name="IQRH1180" hidden="1">"$I$1180"</definedName>
    <definedName name="IQRH1181" hidden="1">"$I$1181:$J$1181"</definedName>
    <definedName name="IQRH1182" hidden="1">"$I$1182"</definedName>
    <definedName name="IQRH1183" hidden="1">"$I$1183"</definedName>
    <definedName name="IQRH1184" hidden="1">"$I$1184:$K$1184"</definedName>
    <definedName name="IQRH1185" hidden="1">"$I$1185:$J$1185"</definedName>
    <definedName name="IQRH1186" hidden="1">"$I$1186"</definedName>
    <definedName name="IQRH1187" hidden="1">"$I$1187"</definedName>
    <definedName name="IQRH1188" hidden="1">"$I$1188"</definedName>
    <definedName name="IQRH1189" hidden="1">"$I$1189"</definedName>
    <definedName name="IQRH119" hidden="1">"$I$119:$J$119"</definedName>
    <definedName name="IQRH1190" hidden="1">"$I$1190"</definedName>
    <definedName name="IQRH1191" hidden="1">"$I$1191"</definedName>
    <definedName name="IQRH1192" hidden="1">"$I$1192:$M$1192"</definedName>
    <definedName name="IQRH1193" hidden="1">"$I$1193"</definedName>
    <definedName name="IQRH1194" hidden="1">"$I$1194:$M$1194"</definedName>
    <definedName name="IQRH1195" hidden="1">"$I$1195:$M$1195"</definedName>
    <definedName name="IQRH1196" hidden="1">"$I$1196"</definedName>
    <definedName name="IQRH1197" hidden="1">"$I$1197"</definedName>
    <definedName name="IQRH1198" hidden="1">"$I$1198"</definedName>
    <definedName name="IQRH1199" hidden="1">"$I$1199"</definedName>
    <definedName name="IQRH12" hidden="1">"$I$12:$M$12"</definedName>
    <definedName name="IQRH120" hidden="1">"$I$120:$M$120"</definedName>
    <definedName name="IQRH1200" hidden="1">"$I$1200"</definedName>
    <definedName name="IQRH1201" hidden="1">"$I$1201:$J$1201"</definedName>
    <definedName name="IQRH1202" hidden="1">"$I$1202"</definedName>
    <definedName name="IQRH1203" hidden="1">"$I$1203"</definedName>
    <definedName name="IQRH1204" hidden="1">"$I$1204:$M$1204"</definedName>
    <definedName name="IQRH1205" hidden="1">"$I$1205"</definedName>
    <definedName name="IQRH1206" hidden="1">"$I$1206"</definedName>
    <definedName name="IQRH1207" hidden="1">"$I$1207"</definedName>
    <definedName name="IQRH1208" hidden="1">"$I$1208"</definedName>
    <definedName name="IQRH1209" hidden="1">"$I$1209"</definedName>
    <definedName name="IQRH121" hidden="1">"$I$121"</definedName>
    <definedName name="IQRH1210" hidden="1">"$I$1210"</definedName>
    <definedName name="IQRH1211" hidden="1">"$I$1211"</definedName>
    <definedName name="IQRH1212" hidden="1">"$I$1212"</definedName>
    <definedName name="IQRH1213" hidden="1">"$I$1213:$M$1213"</definedName>
    <definedName name="IQRH1214" hidden="1">"$I$1214:$J$1214"</definedName>
    <definedName name="IQRH1215" hidden="1">"$I$1215:$M$1215"</definedName>
    <definedName name="IQRH1216" hidden="1">"$I$1216"</definedName>
    <definedName name="IQRH1217" hidden="1">"$I$1217"</definedName>
    <definedName name="IQRH1218" hidden="1">"$I$1218"</definedName>
    <definedName name="IQRH1219" hidden="1">"$I$1219:$J$1219"</definedName>
    <definedName name="IQRH122" hidden="1">"$I$122"</definedName>
    <definedName name="IQRH1220" hidden="1">"$I$1220:$J$1220"</definedName>
    <definedName name="IQRH1221" hidden="1">"$I$1221"</definedName>
    <definedName name="IQRH1222" hidden="1">"$I$1222"</definedName>
    <definedName name="IQRH1223" hidden="1">"$I$1223"</definedName>
    <definedName name="IQRH1224" hidden="1">"$I$1224"</definedName>
    <definedName name="IQRH1225" hidden="1">"$I$1225:$J$1225"</definedName>
    <definedName name="IQRH1226" hidden="1">"$I$1226:$M$1226"</definedName>
    <definedName name="IQRH1227" hidden="1">"$I$1227"</definedName>
    <definedName name="IQRH1228" hidden="1">"$I$1228:$J$1228"</definedName>
    <definedName name="IQRH1229" hidden="1">"$I$1229:$M$1229"</definedName>
    <definedName name="IQRH123" hidden="1">"$I$123"</definedName>
    <definedName name="IQRH1230" hidden="1">"$I$1230"</definedName>
    <definedName name="IQRH1231" hidden="1">"$I$1231"</definedName>
    <definedName name="IQRH1232" hidden="1">"$I$1232"</definedName>
    <definedName name="IQRH1233" hidden="1">"$I$1233"</definedName>
    <definedName name="IQRH1234" hidden="1">"$I$1234"</definedName>
    <definedName name="IQRH1235" hidden="1">"$I$1235"</definedName>
    <definedName name="IQRH1236" hidden="1">"$I$1236"</definedName>
    <definedName name="IQRH1237" hidden="1">"$I$1237"</definedName>
    <definedName name="IQRH1238" hidden="1">"$I$1238"</definedName>
    <definedName name="IQRH1239" hidden="1">"$I$1239"</definedName>
    <definedName name="IQRH124" hidden="1">"$I$124"</definedName>
    <definedName name="IQRH1240" hidden="1">"$I$1240"</definedName>
    <definedName name="IQRH1241" hidden="1">"$I$1241"</definedName>
    <definedName name="IQRH1242" hidden="1">"$I$1242"</definedName>
    <definedName name="IQRH1243" hidden="1">"$I$1243"</definedName>
    <definedName name="IQRH1244" hidden="1">"$I$1244"</definedName>
    <definedName name="IQRH1245" hidden="1">"$I$1245"</definedName>
    <definedName name="IQRH1246" hidden="1">"$I$1246:$J$1246"</definedName>
    <definedName name="IQRH1247" hidden="1">"$I$1247:$M$1247"</definedName>
    <definedName name="IQRH1248" hidden="1">"$I$1248"</definedName>
    <definedName name="IQRH1249" hidden="1">"$I$1249"</definedName>
    <definedName name="IQRH125" hidden="1">"$I$125"</definedName>
    <definedName name="IQRH1250" hidden="1">"$I$1250"</definedName>
    <definedName name="IQRH1251" hidden="1">"$I$1251"</definedName>
    <definedName name="IQRH1252" hidden="1">"$I$1252"</definedName>
    <definedName name="IQRH1253" hidden="1">"$I$1253"</definedName>
    <definedName name="IQRH1254" hidden="1">"$I$1254:$M$1254"</definedName>
    <definedName name="IQRH1255" hidden="1">"$I$1255:$M$1255"</definedName>
    <definedName name="IQRH1256" hidden="1">"$I$1256"</definedName>
    <definedName name="IQRH1257" hidden="1">"$I$1257"</definedName>
    <definedName name="IQRH1258" hidden="1">"$I$1258"</definedName>
    <definedName name="IQRH1259" hidden="1">"$I$1259"</definedName>
    <definedName name="IQRH126" hidden="1">"$I$126:$L$126"</definedName>
    <definedName name="IQRH1260" hidden="1">"$I$1260"</definedName>
    <definedName name="IQRH1261" hidden="1">"$I$1261"</definedName>
    <definedName name="IQRH1262" hidden="1">"$I$1262"</definedName>
    <definedName name="IQRH1263" hidden="1">"$I$1263"</definedName>
    <definedName name="IQRH1264" hidden="1">"$I$1264"</definedName>
    <definedName name="IQRH1265" hidden="1">"$I$1265"</definedName>
    <definedName name="IQRH1266" hidden="1">"$I$1266"</definedName>
    <definedName name="IQRH1267" hidden="1">"$I$1267"</definedName>
    <definedName name="IQRH1268" hidden="1">"$I$1268"</definedName>
    <definedName name="IQRH1269" hidden="1">"$I$1269"</definedName>
    <definedName name="IQRH127" hidden="1">"$I$127:$K$127"</definedName>
    <definedName name="IQRH1270" hidden="1">"$I$1270"</definedName>
    <definedName name="IQRH1271" hidden="1">"$I$1271"</definedName>
    <definedName name="IQRH1272" hidden="1">"$I$1272"</definedName>
    <definedName name="IQRH1273" hidden="1">"$I$1273"</definedName>
    <definedName name="IQRH1274" hidden="1">"$I$1274"</definedName>
    <definedName name="IQRH1275" hidden="1">"$I$1275"</definedName>
    <definedName name="IQRH1276" hidden="1">"$I$1276"</definedName>
    <definedName name="IQRH1277" hidden="1">"$I$1277"</definedName>
    <definedName name="IQRH1278" hidden="1">"$I$1278"</definedName>
    <definedName name="IQRH1279" hidden="1">"$I$1279:$J$1279"</definedName>
    <definedName name="IQRH128" hidden="1">"$I$128"</definedName>
    <definedName name="IQRH1280" hidden="1">"$I$1280"</definedName>
    <definedName name="IQRH1281" hidden="1">"$I$1281"</definedName>
    <definedName name="IQRH1282" hidden="1">"$I$1282"</definedName>
    <definedName name="IQRH1283" hidden="1">"$I$1283"</definedName>
    <definedName name="IQRH1284" hidden="1">"$I$1284"</definedName>
    <definedName name="IQRH1285" hidden="1">"$I$1285"</definedName>
    <definedName name="IQRH1286" hidden="1">"$I$1286"</definedName>
    <definedName name="IQRH1287" hidden="1">"$I$1287:$K$1287"</definedName>
    <definedName name="IQRH1288" hidden="1">"$I$1288"</definedName>
    <definedName name="IQRH1289" hidden="1">"$I$1289:$M$1289"</definedName>
    <definedName name="IQRH129" hidden="1">"$I$129:$M$129"</definedName>
    <definedName name="IQRH1290" hidden="1">"$I$1290:$J$1290"</definedName>
    <definedName name="IQRH1291" hidden="1">"$I$1291:$J$1291"</definedName>
    <definedName name="IQRH1292" hidden="1">"$I$1292:$K$1292"</definedName>
    <definedName name="IQRH1293" hidden="1">"$I$1293"</definedName>
    <definedName name="IQRH1294" hidden="1">"$I$1294"</definedName>
    <definedName name="IQRH1295" hidden="1">"$I$1295"</definedName>
    <definedName name="IQRH1296" hidden="1">"$I$1296"</definedName>
    <definedName name="IQRH1297" hidden="1">"$I$1297"</definedName>
    <definedName name="IQRH1298" hidden="1">"$I$1298"</definedName>
    <definedName name="IQRH1299" hidden="1">"$I$1299"</definedName>
    <definedName name="IQRH13" hidden="1">"$I$13:$M$13"</definedName>
    <definedName name="IQRH130" hidden="1">"$I$130"</definedName>
    <definedName name="IQRH1300" hidden="1">"$I$1300"</definedName>
    <definedName name="IQRH1301" hidden="1">"$I$1301"</definedName>
    <definedName name="IQRH1302" hidden="1">"$I$1302:$M$1302"</definedName>
    <definedName name="IQRH1303" hidden="1">"$I$1303"</definedName>
    <definedName name="IQRH1304" hidden="1">"$I$1304"</definedName>
    <definedName name="IQRH1305" hidden="1">"$I$1305"</definedName>
    <definedName name="IQRH1306" hidden="1">"$I$1306"</definedName>
    <definedName name="IQRH1307" hidden="1">"$I$1307"</definedName>
    <definedName name="IQRH1308" hidden="1">"$I$1308:$M$1308"</definedName>
    <definedName name="IQRH1309" hidden="1">"$I$1309"</definedName>
    <definedName name="IQRH131" hidden="1">"$I$131"</definedName>
    <definedName name="IQRH1310" hidden="1">"$I$1310"</definedName>
    <definedName name="IQRH1311" hidden="1">"$I$1311"</definedName>
    <definedName name="IQRH1312" hidden="1">"$I$1312:$M$1312"</definedName>
    <definedName name="IQRH1313" hidden="1">"$I$1313"</definedName>
    <definedName name="IQRH1314" hidden="1">"$I$1314:$J$1314"</definedName>
    <definedName name="IQRH1315" hidden="1">"$I$1315:$M$1315"</definedName>
    <definedName name="IQRH1316" hidden="1">"$I$1316"</definedName>
    <definedName name="IQRH1317" hidden="1">"$I$1317"</definedName>
    <definedName name="IQRH1318" hidden="1">"$I$1318:$M$1318"</definedName>
    <definedName name="IQRH1319" hidden="1">"$I$1319"</definedName>
    <definedName name="IQRH132" hidden="1">"$I$132:$M$132"</definedName>
    <definedName name="IQRH1320" hidden="1">"$I$1320:$K$1320"</definedName>
    <definedName name="IQRH1321" hidden="1">"$I$1321:$K$1321"</definedName>
    <definedName name="IQRH1322" hidden="1">"$I$1322"</definedName>
    <definedName name="IQRH1323" hidden="1">"$I$1323"</definedName>
    <definedName name="IQRH1324" hidden="1">"$I$1324"</definedName>
    <definedName name="IQRH1325" hidden="1">"$I$1325"</definedName>
    <definedName name="IQRH1326" hidden="1">"$I$1326"</definedName>
    <definedName name="IQRH1327" hidden="1">"$I$1327"</definedName>
    <definedName name="IQRH1328" hidden="1">"$I$1328"</definedName>
    <definedName name="IQRH1329" hidden="1">"$I$1329:$J$1329"</definedName>
    <definedName name="IQRH133" hidden="1">"$I$133:$K$133"</definedName>
    <definedName name="IQRH1330" hidden="1">"$I$1330"</definedName>
    <definedName name="IQRH1331" hidden="1">"$I$1331"</definedName>
    <definedName name="IQRH1332" hidden="1">"$I$1332"</definedName>
    <definedName name="IQRH1333" hidden="1">"$I$1333"</definedName>
    <definedName name="IQRH1334" hidden="1">"$I$1334"</definedName>
    <definedName name="IQRH1335" hidden="1">"$I$1335"</definedName>
    <definedName name="IQRH1336" hidden="1">"$I$1336"</definedName>
    <definedName name="IQRH1337" hidden="1">"$I$1337"</definedName>
    <definedName name="IQRH1338" hidden="1">"$I$1338"</definedName>
    <definedName name="IQRH1339" hidden="1">"$I$1339"</definedName>
    <definedName name="IQRH134" hidden="1">"$I$134"</definedName>
    <definedName name="IQRH1340" hidden="1">"$I$1340"</definedName>
    <definedName name="IQRH1341" hidden="1">"$I$1341"</definedName>
    <definedName name="IQRH1342" hidden="1">"$I$1342"</definedName>
    <definedName name="IQRH1343" hidden="1">"$I$1343"</definedName>
    <definedName name="IQRH1344" hidden="1">"$I$1344"</definedName>
    <definedName name="IQRH1345" hidden="1">"$I$1345"</definedName>
    <definedName name="IQRH1346" hidden="1">"$I$1346"</definedName>
    <definedName name="IQRH1347" hidden="1">"$I$1347"</definedName>
    <definedName name="IQRH1348" hidden="1">"$I$1348"</definedName>
    <definedName name="IQRH1349" hidden="1">"$I$1349"</definedName>
    <definedName name="IQRH135" hidden="1">"$I$135:$L$135"</definedName>
    <definedName name="IQRH1350" hidden="1">"$I$1350"</definedName>
    <definedName name="IQRH1351" hidden="1">"$I$1351"</definedName>
    <definedName name="IQRH1352" hidden="1">"$I$1352"</definedName>
    <definedName name="IQRH1353" hidden="1">"$I$1353:$J$1353"</definedName>
    <definedName name="IQRH1354" hidden="1">"$I$1354:$M$1354"</definedName>
    <definedName name="IQRH1355" hidden="1">"$I$1355"</definedName>
    <definedName name="IQRH1356" hidden="1">"$I$1356:$M$1356"</definedName>
    <definedName name="IQRH1357" hidden="1">"$I$1357:$L$1357"</definedName>
    <definedName name="IQRH1358" hidden="1">"$I$1358"</definedName>
    <definedName name="IQRH1359" hidden="1">"$I$1359"</definedName>
    <definedName name="IQRH136" hidden="1">"$I$136:$J$136"</definedName>
    <definedName name="IQRH1360" hidden="1">"$I$1360"</definedName>
    <definedName name="IQRH1361" hidden="1">"$I$1361"</definedName>
    <definedName name="IQRH1362" hidden="1">"$I$1362"</definedName>
    <definedName name="IQRH1363" hidden="1">"$I$1363"</definedName>
    <definedName name="IQRH1364" hidden="1">"$I$1364"</definedName>
    <definedName name="IQRH1365" hidden="1">"$I$1365"</definedName>
    <definedName name="IQRH1366" hidden="1">"$I$1366"</definedName>
    <definedName name="IQRH1367" hidden="1">"$I$1367:$M$1367"</definedName>
    <definedName name="IQRH1368" hidden="1">"$I$1368"</definedName>
    <definedName name="IQRH1369" hidden="1">"$I$1369"</definedName>
    <definedName name="IQRH137" hidden="1">"$I$137:$M$137"</definedName>
    <definedName name="IQRH1370" hidden="1">"$I$1370"</definedName>
    <definedName name="IQRH1371" hidden="1">"$I$1371"</definedName>
    <definedName name="IQRH1372" hidden="1">"$I$1372"</definedName>
    <definedName name="IQRH1373" hidden="1">"$I$1373:$M$1373"</definedName>
    <definedName name="IQRH1374" hidden="1">"$I$1374"</definedName>
    <definedName name="IQRH1375" hidden="1">"$I$1375"</definedName>
    <definedName name="IQRH1376" hidden="1">"$I$1376:$M$1376"</definedName>
    <definedName name="IQRH1377" hidden="1">"$I$1377"</definedName>
    <definedName name="IQRH1378" hidden="1">"$I$1378"</definedName>
    <definedName name="IQRH1379" hidden="1">"$I$1379:$M$1379"</definedName>
    <definedName name="IQRH138" hidden="1">"$I$138:$M$138"</definedName>
    <definedName name="IQRH1380" hidden="1">"$I$1380"</definedName>
    <definedName name="IQRH1381" hidden="1">"$I$1381"</definedName>
    <definedName name="IQRH1382" hidden="1">"$I$1382"</definedName>
    <definedName name="IQRH1383" hidden="1">"$I$1383"</definedName>
    <definedName name="IQRH1384" hidden="1">"$I$1384"</definedName>
    <definedName name="IQRH1385" hidden="1">"$I$1385"</definedName>
    <definedName name="IQRH1386" hidden="1">"$I$1386:$J$1386"</definedName>
    <definedName name="IQRH1387" hidden="1">"$I$1387:$M$1387"</definedName>
    <definedName name="IQRH1388" hidden="1">"$I$1388"</definedName>
    <definedName name="IQRH1389" hidden="1">"$I$1389:$M$1389"</definedName>
    <definedName name="IQRH139" hidden="1">"$I$139"</definedName>
    <definedName name="IQRH1390" hidden="1">"$I$1390"</definedName>
    <definedName name="IQRH1391" hidden="1">"$I$1391"</definedName>
    <definedName name="IQRH1392" hidden="1">"$I$1392"</definedName>
    <definedName name="IQRH1393" hidden="1">"$I$1393"</definedName>
    <definedName name="IQRH1394" hidden="1">"$I$1394:$J$1394"</definedName>
    <definedName name="IQRH1395" hidden="1">"$I$1395:$J$1395"</definedName>
    <definedName name="IQRH1396" hidden="1">"$I$1396"</definedName>
    <definedName name="IQRH1397" hidden="1">"$I$1397"</definedName>
    <definedName name="IQRH1398" hidden="1">"$I$1398:$L$1398"</definedName>
    <definedName name="IQRH1399" hidden="1">"$I$1399"</definedName>
    <definedName name="IQRH14" hidden="1">"$I$14:$M$14"</definedName>
    <definedName name="IQRH140" hidden="1">"$I$140"</definedName>
    <definedName name="IQRH1400" hidden="1">"$I$1400"</definedName>
    <definedName name="IQRH1401" hidden="1">"$I$1401:$M$1401"</definedName>
    <definedName name="IQRH1402" hidden="1">"$I$1402:$M$1402"</definedName>
    <definedName name="IQRH1403" hidden="1">"$I$1403"</definedName>
    <definedName name="IQRH1404" hidden="1">"$I$1404"</definedName>
    <definedName name="IQRH1405" hidden="1">"$I$1405"</definedName>
    <definedName name="IQRH1406" hidden="1">"$I$1406"</definedName>
    <definedName name="IQRH1407" hidden="1">"$I$1407:$M$1407"</definedName>
    <definedName name="IQRH1408" hidden="1">"$I$1408"</definedName>
    <definedName name="IQRH1409" hidden="1">"$I$1409"</definedName>
    <definedName name="IQRH141" hidden="1">"$I$141:$M$141"</definedName>
    <definedName name="IQRH1410" hidden="1">"$I$1410:$M$1410"</definedName>
    <definedName name="IQRH1411" hidden="1">"$I$1411"</definedName>
    <definedName name="IQRH1412" hidden="1">"$I$1412"</definedName>
    <definedName name="IQRH1413" hidden="1">"$I$1413"</definedName>
    <definedName name="IQRH1414" hidden="1">"$I$1414:$J$1414"</definedName>
    <definedName name="IQRH1415" hidden="1">"$I$1415"</definedName>
    <definedName name="IQRH1416" hidden="1">"$I$1416"</definedName>
    <definedName name="IQRH1417" hidden="1">"$I$1417"</definedName>
    <definedName name="IQRH1418" hidden="1">"$I$1418"</definedName>
    <definedName name="IQRH1419" hidden="1">"$I$1419"</definedName>
    <definedName name="IQRH142" hidden="1">"$I$142:$M$142"</definedName>
    <definedName name="IQRH1420" hidden="1">"$I$1420:$M$1420"</definedName>
    <definedName name="IQRH1421" hidden="1">"$I$1421"</definedName>
    <definedName name="IQRH1422" hidden="1">"$I$1422"</definedName>
    <definedName name="IQRH1423" hidden="1">"$I$1423"</definedName>
    <definedName name="IQRH1424" hidden="1">"$I$1424"</definedName>
    <definedName name="IQRH1425" hidden="1">"$I$1425"</definedName>
    <definedName name="IQRH1426" hidden="1">"$I$1426"</definedName>
    <definedName name="IQRH1427" hidden="1">"$I$1427"</definedName>
    <definedName name="IQRH1428" hidden="1">"$I$1428"</definedName>
    <definedName name="IQRH1429" hidden="1">"$I$1429:$J$1429"</definedName>
    <definedName name="IQRH143" hidden="1">"$I$143"</definedName>
    <definedName name="IQRH1430" hidden="1">"$I$1430:$M$1430"</definedName>
    <definedName name="IQRH1431" hidden="1">"$I$1431:$J$1431"</definedName>
    <definedName name="IQRH1432" hidden="1">"$I$1432"</definedName>
    <definedName name="IQRH1433" hidden="1">"$I$1433"</definedName>
    <definedName name="IQRH1434" hidden="1">"$I$1434"</definedName>
    <definedName name="IQRH1435" hidden="1">"$I$1435"</definedName>
    <definedName name="IQRH1436" hidden="1">"$I$1436"</definedName>
    <definedName name="IQRH1437" hidden="1">"$I$1437"</definedName>
    <definedName name="IQRH1438" hidden="1">"$I$1438"</definedName>
    <definedName name="IQRH1439" hidden="1">"$I$1439"</definedName>
    <definedName name="IQRH144" hidden="1">"$I$144:$J$144"</definedName>
    <definedName name="IQRH1440" hidden="1">"$I$1440"</definedName>
    <definedName name="IQRH1441" hidden="1">"$I$1441"</definedName>
    <definedName name="IQRH1442" hidden="1">"$I$1442"</definedName>
    <definedName name="IQRH1443" hidden="1">"$I$1443"</definedName>
    <definedName name="IQRH1444" hidden="1">"$I$1444"</definedName>
    <definedName name="IQRH1445" hidden="1">"$I$1445:$J$1445"</definedName>
    <definedName name="IQRH1446" hidden="1">"$I$1446"</definedName>
    <definedName name="IQRH1447" hidden="1">"$I$1447"</definedName>
    <definedName name="IQRH1448" hidden="1">"$I$1448"</definedName>
    <definedName name="IQRH1449" hidden="1">"$I$1449:$K$1449"</definedName>
    <definedName name="IQRH145" hidden="1">"$I$145"</definedName>
    <definedName name="IQRH1450" hidden="1">"$I$1450"</definedName>
    <definedName name="IQRH1451" hidden="1">"$I$1451:$J$1451"</definedName>
    <definedName name="IQRH1452" hidden="1">"$I$1452"</definedName>
    <definedName name="IQRH1453" hidden="1">"$I$1453"</definedName>
    <definedName name="IQRH1454" hidden="1">"$I$1454"</definedName>
    <definedName name="IQRH1455" hidden="1">"$I$1455:$M$1455"</definedName>
    <definedName name="IQRH1456" hidden="1">"$I$1456:$K$1456"</definedName>
    <definedName name="IQRH1457" hidden="1">"$I$1457"</definedName>
    <definedName name="IQRH1458" hidden="1">"$I$1458:$J$1458"</definedName>
    <definedName name="IQRH1459" hidden="1">"$I$1459"</definedName>
    <definedName name="IQRH146" hidden="1">"$I$146"</definedName>
    <definedName name="IQRH1460" hidden="1">"$I$1460"</definedName>
    <definedName name="IQRH1461" hidden="1">"$I$1461:$K$1461"</definedName>
    <definedName name="IQRH1462" hidden="1">"$I$1462"</definedName>
    <definedName name="IQRH1463" hidden="1">"$I$1463"</definedName>
    <definedName name="IQRH1464" hidden="1">"$I$1464"</definedName>
    <definedName name="IQRH1465" hidden="1">"$I$1465"</definedName>
    <definedName name="IQRH1466" hidden="1">"$I$1466"</definedName>
    <definedName name="IQRH1467" hidden="1">"$I$1467:$J$1467"</definedName>
    <definedName name="IQRH1468" hidden="1">"$I$1468"</definedName>
    <definedName name="IQRH1469" hidden="1">"$I$1469:$J$1469"</definedName>
    <definedName name="IQRH147" hidden="1">"$I$147:$M$147"</definedName>
    <definedName name="IQRH1470" hidden="1">"$I$1470"</definedName>
    <definedName name="IQRH1471" hidden="1">"$I$1471"</definedName>
    <definedName name="IQRH1472" hidden="1">"$I$1472"</definedName>
    <definedName name="IQRH1473" hidden="1">"$I$1473:$M$1473"</definedName>
    <definedName name="IQRH1474" hidden="1">"$I$1474"</definedName>
    <definedName name="IQRH1475" hidden="1">"$I$1475"</definedName>
    <definedName name="IQRH1476" hidden="1">"$I$1476"</definedName>
    <definedName name="IQRH1477" hidden="1">"$I$1477"</definedName>
    <definedName name="IQRH1478" hidden="1">"$I$1478"</definedName>
    <definedName name="IQRH1479" hidden="1">"$I$1479"</definedName>
    <definedName name="IQRH148" hidden="1">"$I$148"</definedName>
    <definedName name="IQRH1480" hidden="1">"$I$1480"</definedName>
    <definedName name="IQRH1481" hidden="1">"$I$1481"</definedName>
    <definedName name="IQRH1482" hidden="1">"$I$1482:$J$1482"</definedName>
    <definedName name="IQRH1483" hidden="1">"$I$1483"</definedName>
    <definedName name="IQRH1484" hidden="1">"$I$1484"</definedName>
    <definedName name="IQRH1485" hidden="1">"$I$1485"</definedName>
    <definedName name="IQRH1486" hidden="1">"$I$1486"</definedName>
    <definedName name="IQRH1487" hidden="1">"$I$1487"</definedName>
    <definedName name="IQRH1488" hidden="1">"$I$1488"</definedName>
    <definedName name="IQRH1489" hidden="1">"$I$1489"</definedName>
    <definedName name="IQRH149" hidden="1">"$I$149:$M$149"</definedName>
    <definedName name="IQRH1490" hidden="1">"$I$1490"</definedName>
    <definedName name="IQRH1491" hidden="1">"$I$1491:$K$1491"</definedName>
    <definedName name="IQRH1492" hidden="1">"$I$1492:$M$1492"</definedName>
    <definedName name="IQRH1493" hidden="1">"$I$1493"</definedName>
    <definedName name="IQRH1494" hidden="1">"$I$1494:$K$1494"</definedName>
    <definedName name="IQRH1495" hidden="1">"$I$1495"</definedName>
    <definedName name="IQRH1496" hidden="1">"$I$1496"</definedName>
    <definedName name="IQRH1497" hidden="1">"$I$1497:$J$1497"</definedName>
    <definedName name="IQRH1498" hidden="1">"$I$1498"</definedName>
    <definedName name="IQRH1499" hidden="1">"$I$1499"</definedName>
    <definedName name="IQRH15" hidden="1">"$I$15:$M$15"</definedName>
    <definedName name="IQRH150" hidden="1">"$I$150"</definedName>
    <definedName name="IQRH1500" hidden="1">"$I$1500"</definedName>
    <definedName name="IQRH1501" hidden="1">"$I$1501"</definedName>
    <definedName name="IQRH1502" hidden="1">"$I$1502"</definedName>
    <definedName name="IQRH1503" hidden="1">"$I$1503"</definedName>
    <definedName name="IQRH1504" hidden="1">"$I$1504:$J$1504"</definedName>
    <definedName name="IQRH1505" hidden="1">"$I$1505"</definedName>
    <definedName name="IQRH1506" hidden="1">"$I$1506:$J$1506"</definedName>
    <definedName name="IQRH1507" hidden="1">"$I$1507:$J$1507"</definedName>
    <definedName name="IQRH1508" hidden="1">"$I$1508:$J$1508"</definedName>
    <definedName name="IQRH1509" hidden="1">"$I$1509"</definedName>
    <definedName name="IQRH151" hidden="1">"$I$151:$J$151"</definedName>
    <definedName name="IQRH1510" hidden="1">"$I$1510"</definedName>
    <definedName name="IQRH1511" hidden="1">"$I$1511"</definedName>
    <definedName name="IQRH1512" hidden="1">"$I$1512"</definedName>
    <definedName name="IQRH1513" hidden="1">"$I$1513"</definedName>
    <definedName name="IQRH1514" hidden="1">"$I$1514"</definedName>
    <definedName name="IQRH1515" hidden="1">"$I$1515"</definedName>
    <definedName name="IQRH1516" hidden="1">"$I$1516"</definedName>
    <definedName name="IQRH1517" hidden="1">"$I$1517"</definedName>
    <definedName name="IQRH1518" hidden="1">"$I$1518"</definedName>
    <definedName name="IQRH1519" hidden="1">"$I$1519"</definedName>
    <definedName name="IQRH152" hidden="1">"$I$152:$K$152"</definedName>
    <definedName name="IQRH1520" hidden="1">"$I$1520"</definedName>
    <definedName name="IQRH1521" hidden="1">"$I$1521"</definedName>
    <definedName name="IQRH1522" hidden="1">"$I$1522:$M$1522"</definedName>
    <definedName name="IQRH1523" hidden="1">"$I$1523:$K$1523"</definedName>
    <definedName name="IQRH1524" hidden="1">"$I$1524:$J$1524"</definedName>
    <definedName name="IQRH1525" hidden="1">"$I$1525"</definedName>
    <definedName name="IQRH1526" hidden="1">"$I$1526"</definedName>
    <definedName name="IQRH1527" hidden="1">"$I$1527:$M$1527"</definedName>
    <definedName name="IQRH1528" hidden="1">"$I$1528"</definedName>
    <definedName name="IQRH1529" hidden="1">"$I$1529"</definedName>
    <definedName name="IQRH153" hidden="1">"$I$153:$K$153"</definedName>
    <definedName name="IQRH1530" hidden="1">"$I$1530"</definedName>
    <definedName name="IQRH1531" hidden="1">"$I$1531"</definedName>
    <definedName name="IQRH1532" hidden="1">"$I$1532"</definedName>
    <definedName name="IQRH1533" hidden="1">"$I$1533"</definedName>
    <definedName name="IQRH1534" hidden="1">"$I$1534"</definedName>
    <definedName name="IQRH1535" hidden="1">"$I$1535"</definedName>
    <definedName name="IQRH1536" hidden="1">"$I$1536"</definedName>
    <definedName name="IQRH1537" hidden="1">"$I$1537"</definedName>
    <definedName name="IQRH1538" hidden="1">"$I$1538"</definedName>
    <definedName name="IQRH1539" hidden="1">"$I$1539"</definedName>
    <definedName name="IQRH154" hidden="1">"$I$154"</definedName>
    <definedName name="IQRH1540" hidden="1">"$I$1540"</definedName>
    <definedName name="IQRH1541" hidden="1">"$I$1541"</definedName>
    <definedName name="IQRH1542" hidden="1">"$I$1542"</definedName>
    <definedName name="IQRH1543" hidden="1">"$I$1543:$J$1543"</definedName>
    <definedName name="IQRH1544" hidden="1">"$I$1544"</definedName>
    <definedName name="IQRH1545" hidden="1">"$I$1545:$J$1545"</definedName>
    <definedName name="IQRH1546" hidden="1">"$I$1546:$M$1546"</definedName>
    <definedName name="IQRH1547" hidden="1">"$I$1547"</definedName>
    <definedName name="IQRH1548" hidden="1">"$I$1548"</definedName>
    <definedName name="IQRH1549" hidden="1">"$I$1549"</definedName>
    <definedName name="IQRH155" hidden="1">"$I$155:$K$155"</definedName>
    <definedName name="IQRH1550" hidden="1">"$I$1550"</definedName>
    <definedName name="IQRH1551" hidden="1">"$I$1551:$M$1551"</definedName>
    <definedName name="IQRH1552" hidden="1">"$I$1552"</definedName>
    <definedName name="IQRH1553" hidden="1">"$I$1553:$M$1553"</definedName>
    <definedName name="IQRH1554" hidden="1">"$I$1554:$K$1554"</definedName>
    <definedName name="IQRH1555" hidden="1">"$I$1555"</definedName>
    <definedName name="IQRH1556" hidden="1">"$I$1556"</definedName>
    <definedName name="IQRH1557" hidden="1">"$I$1557"</definedName>
    <definedName name="IQRH1558" hidden="1">"$I$1558"</definedName>
    <definedName name="IQRH1559" hidden="1">"$I$1559"</definedName>
    <definedName name="IQRH156" hidden="1">"$I$156:$J$156"</definedName>
    <definedName name="IQRH1560" hidden="1">"$I$1560"</definedName>
    <definedName name="IQRH1561" hidden="1">"$I$1561:$M$1561"</definedName>
    <definedName name="IQRH1562" hidden="1">"$I$1562"</definedName>
    <definedName name="IQRH1563" hidden="1">"$I$1563"</definedName>
    <definedName name="IQRH1564" hidden="1">"$I$1564"</definedName>
    <definedName name="IQRH1565" hidden="1">"$I$1565:$M$1565"</definedName>
    <definedName name="IQRH1566" hidden="1">"$I$1566"</definedName>
    <definedName name="IQRH1567" hidden="1">"$I$1567"</definedName>
    <definedName name="IQRH1568" hidden="1">"$I$1568"</definedName>
    <definedName name="IQRH1569" hidden="1">"$I$1569"</definedName>
    <definedName name="IQRH157" hidden="1">"$I$157:$M$157"</definedName>
    <definedName name="IQRH1570" hidden="1">"$I$1570"</definedName>
    <definedName name="IQRH1571" hidden="1">"$I$1571"</definedName>
    <definedName name="IQRH1572" hidden="1">"$I$1572"</definedName>
    <definedName name="IQRH1573" hidden="1">"$I$1573"</definedName>
    <definedName name="IQRH1574" hidden="1">"$I$1574"</definedName>
    <definedName name="IQRH1575" hidden="1">"$I$1575"</definedName>
    <definedName name="IQRH1576" hidden="1">"$I$1576:$J$1576"</definedName>
    <definedName name="IQRH1577" hidden="1">"$I$1577"</definedName>
    <definedName name="IQRH1578" hidden="1">"$I$1578"</definedName>
    <definedName name="IQRH1579" hidden="1">"$I$1579"</definedName>
    <definedName name="IQRH158" hidden="1">"$I$158:$K$158"</definedName>
    <definedName name="IQRH1580" hidden="1">"$I$1580"</definedName>
    <definedName name="IQRH1581" hidden="1">"$I$1581"</definedName>
    <definedName name="IQRH1582" hidden="1">"$I$1582"</definedName>
    <definedName name="IQRH1583" hidden="1">"$I$1583"</definedName>
    <definedName name="IQRH1584" hidden="1">"$I$1584"</definedName>
    <definedName name="IQRH1585" hidden="1">"$I$1585"</definedName>
    <definedName name="IQRH1586" hidden="1">"$I$1586"</definedName>
    <definedName name="IQRH1587" hidden="1">"$I$1587"</definedName>
    <definedName name="IQRH1588" hidden="1">"$I$1588:$J$1588"</definedName>
    <definedName name="IQRH1589" hidden="1">"$I$1589"</definedName>
    <definedName name="IQRH159" hidden="1">"$I$159:$K$159"</definedName>
    <definedName name="IQRH1590" hidden="1">"$I$1590"</definedName>
    <definedName name="IQRH1591" hidden="1">"$I$1591:$J$1591"</definedName>
    <definedName name="IQRH1592" hidden="1">"$I$1592"</definedName>
    <definedName name="IQRH1593" hidden="1">"$I$1593:$J$1593"</definedName>
    <definedName name="IQRH1594" hidden="1">"$I$1594"</definedName>
    <definedName name="IQRH1595" hidden="1">"$I$1595"</definedName>
    <definedName name="IQRH1596" hidden="1">"$I$1596:$M$1596"</definedName>
    <definedName name="IQRH1597" hidden="1">"$I$1597"</definedName>
    <definedName name="IQRH1598" hidden="1">"$I$1598"</definedName>
    <definedName name="IQRH1599" hidden="1">"$I$1599"</definedName>
    <definedName name="IQRH16" hidden="1">"$I$16:$M$16"</definedName>
    <definedName name="IQRH160" hidden="1">"$I$160"</definedName>
    <definedName name="IQRH1600" hidden="1">"$I$1600"</definedName>
    <definedName name="IQRH1601" hidden="1">"$I$1601"</definedName>
    <definedName name="IQRH1602" hidden="1">"$I$1602"</definedName>
    <definedName name="IQRH1603" hidden="1">"$I$1603"</definedName>
    <definedName name="IQRH1604" hidden="1">"$I$1604"</definedName>
    <definedName name="IQRH1605" hidden="1">"$I$1605"</definedName>
    <definedName name="IQRH1606" hidden="1">"$I$1606"</definedName>
    <definedName name="IQRH1607" hidden="1">"$I$1607"</definedName>
    <definedName name="IQRH1608" hidden="1">"$I$1608"</definedName>
    <definedName name="IQRH1609" hidden="1">"$I$1609:$J$1609"</definedName>
    <definedName name="IQRH161" hidden="1">"$I$161"</definedName>
    <definedName name="IQRH1610" hidden="1">"$I$1610"</definedName>
    <definedName name="IQRH1611" hidden="1">"$I$1611"</definedName>
    <definedName name="IQRH1612" hidden="1">"$I$1612"</definedName>
    <definedName name="IQRH1613" hidden="1">"$I$1613"</definedName>
    <definedName name="IQRH1614" hidden="1">"$I$1614"</definedName>
    <definedName name="IQRH1615" hidden="1">"$I$1615:$M$1615"</definedName>
    <definedName name="IQRH1616" hidden="1">"$I$1616:$J$1616"</definedName>
    <definedName name="IQRH1617" hidden="1">"$I$1617"</definedName>
    <definedName name="IQRH1618" hidden="1">"$I$1618"</definedName>
    <definedName name="IQRH1619" hidden="1">"$I$1619:$K$1619"</definedName>
    <definedName name="IQRH162" hidden="1">"$I$162:$K$162"</definedName>
    <definedName name="IQRH1620" hidden="1">"$I$1620"</definedName>
    <definedName name="IQRH1621" hidden="1">"$I$1621"</definedName>
    <definedName name="IQRH1622" hidden="1">"$I$1622"</definedName>
    <definedName name="IQRH1623" hidden="1">"$I$1623"</definedName>
    <definedName name="IQRH1624" hidden="1">"$I$1624:$M$1624"</definedName>
    <definedName name="IQRH1625" hidden="1">"$I$1625"</definedName>
    <definedName name="IQRH1626" hidden="1">"$I$1626"</definedName>
    <definedName name="IQRH1627" hidden="1">"$I$1627"</definedName>
    <definedName name="IQRH1628" hidden="1">"$I$1628"</definedName>
    <definedName name="IQRH1629" hidden="1">"$I$1629:$J$1629"</definedName>
    <definedName name="IQRH163" hidden="1">"$I$163:$J$163"</definedName>
    <definedName name="IQRH1630" hidden="1">"$I$1630"</definedName>
    <definedName name="IQRH1631" hidden="1">"$I$1631"</definedName>
    <definedName name="IQRH1632" hidden="1">"$I$1632:$J$1632"</definedName>
    <definedName name="IQRH1633" hidden="1">"$I$1633"</definedName>
    <definedName name="IQRH1634" hidden="1">"$I$1634"</definedName>
    <definedName name="IQRH1635" hidden="1">"$I$1635"</definedName>
    <definedName name="IQRH1636" hidden="1">"$I$1636:$K$1636"</definedName>
    <definedName name="IQRH1637" hidden="1">"$I$1637:$M$1637"</definedName>
    <definedName name="IQRH1638" hidden="1">"$I$1638"</definedName>
    <definedName name="IQRH1639" hidden="1">"$I$1639"</definedName>
    <definedName name="IQRH164" hidden="1">"$I$164"</definedName>
    <definedName name="IQRH1640" hidden="1">"$I$1640"</definedName>
    <definedName name="IQRH1641" hidden="1">"$I$1641"</definedName>
    <definedName name="IQRH1642" hidden="1">"$I$1642"</definedName>
    <definedName name="IQRH1643" hidden="1">"$I$1643"</definedName>
    <definedName name="IQRH1644" hidden="1">"$I$1644"</definedName>
    <definedName name="IQRH1645" hidden="1">"$I$1645"</definedName>
    <definedName name="IQRH1646" hidden="1">"$I$1646"</definedName>
    <definedName name="IQRH1647" hidden="1">"$I$1647"</definedName>
    <definedName name="IQRH1648" hidden="1">"$I$1648"</definedName>
    <definedName name="IQRH1649" hidden="1">"$I$1649"</definedName>
    <definedName name="IQRH165" hidden="1">"$I$165"</definedName>
    <definedName name="IQRH1650" hidden="1">"$I$1650"</definedName>
    <definedName name="IQRH1651" hidden="1">"$I$1651"</definedName>
    <definedName name="IQRH1652" hidden="1">"$I$1652"</definedName>
    <definedName name="IQRH1653" hidden="1">"$I$1653:$M$1653"</definedName>
    <definedName name="IQRH1654" hidden="1">"$I$1654"</definedName>
    <definedName name="IQRH1655" hidden="1">"$I$1655"</definedName>
    <definedName name="IQRH1656" hidden="1">"$I$1656"</definedName>
    <definedName name="IQRH1657" hidden="1">"$I$1657"</definedName>
    <definedName name="IQRH1658" hidden="1">"$I$1658"</definedName>
    <definedName name="IQRH1659" hidden="1">"$I$1659"</definedName>
    <definedName name="IQRH166" hidden="1">"$I$166"</definedName>
    <definedName name="IQRH1660" hidden="1">"$I$1660"</definedName>
    <definedName name="IQRH1661" hidden="1">"$I$1661"</definedName>
    <definedName name="IQRH1662" hidden="1">"$I$1662:$J$1662"</definedName>
    <definedName name="IQRH1663" hidden="1">"$I$1663"</definedName>
    <definedName name="IQRH1664" hidden="1">"$I$1664"</definedName>
    <definedName name="IQRH1665" hidden="1">"$I$1665"</definedName>
    <definedName name="IQRH1666" hidden="1">"$I$1666"</definedName>
    <definedName name="IQRH1667" hidden="1">"$I$1667"</definedName>
    <definedName name="IQRH1668" hidden="1">"$I$1668:$M$1668"</definedName>
    <definedName name="IQRH1669" hidden="1">"$I$1669"</definedName>
    <definedName name="IQRH167" hidden="1">"$I$167:$J$167"</definedName>
    <definedName name="IQRH1670" hidden="1">"$I$1670"</definedName>
    <definedName name="IQRH1671" hidden="1">"$I$1671:$J$1671"</definedName>
    <definedName name="IQRH1672" hidden="1">"$I$1672"</definedName>
    <definedName name="IQRH1673" hidden="1">"$I$1673:$J$1673"</definedName>
    <definedName name="IQRH1674" hidden="1">"$I$1674"</definedName>
    <definedName name="IQRH1675" hidden="1">"$I$1675"</definedName>
    <definedName name="IQRH1676" hidden="1">"$I$1676:$M$1676"</definedName>
    <definedName name="IQRH1677" hidden="1">"$I$1677"</definedName>
    <definedName name="IQRH1678" hidden="1">"$I$1678"</definedName>
    <definedName name="IQRH1679" hidden="1">"$I$1679"</definedName>
    <definedName name="IQRH168" hidden="1">"$I$168:$M$168"</definedName>
    <definedName name="IQRH1680" hidden="1">"$I$1680"</definedName>
    <definedName name="IQRH1681" hidden="1">"$I$1681"</definedName>
    <definedName name="IQRH1682" hidden="1">"$I$1682"</definedName>
    <definedName name="IQRH1683" hidden="1">"$I$1683"</definedName>
    <definedName name="IQRH1684" hidden="1">"$I$1684:$J$1684"</definedName>
    <definedName name="IQRH1685" hidden="1">"$I$1685"</definedName>
    <definedName name="IQRH1686" hidden="1">"$I$1686"</definedName>
    <definedName name="IQRH1687" hidden="1">"$I$1687"</definedName>
    <definedName name="IQRH1688" hidden="1">"$I$1688"</definedName>
    <definedName name="IQRH1689" hidden="1">"$I$1689:$M$1689"</definedName>
    <definedName name="IQRH169" hidden="1">"$I$169"</definedName>
    <definedName name="IQRH1690" hidden="1">"$I$1690:$J$1690"</definedName>
    <definedName name="IQRH1691" hidden="1">"$I$1691"</definedName>
    <definedName name="IQRH1692" hidden="1">"$I$1692"</definedName>
    <definedName name="IQRH1693" hidden="1">"$I$1693"</definedName>
    <definedName name="IQRH1694" hidden="1">"$I$1694"</definedName>
    <definedName name="IQRH1695" hidden="1">"$I$1695:$M$1695"</definedName>
    <definedName name="IQRH1696" hidden="1">"$I$1696"</definedName>
    <definedName name="IQRH1697" hidden="1">"$I$1697"</definedName>
    <definedName name="IQRH1698" hidden="1">"$I$1698"</definedName>
    <definedName name="IQRH1699" hidden="1">"$I$1699:$J$1699"</definedName>
    <definedName name="IQRH17" hidden="1">"$I$17:$M$17"</definedName>
    <definedName name="IQRH170" hidden="1">"$I$170"</definedName>
    <definedName name="IQRH1700" hidden="1">"$I$1700:$M$1700"</definedName>
    <definedName name="IQRH1701" hidden="1">"$I$1701"</definedName>
    <definedName name="IQRH1702" hidden="1">"$I$1702:$J$1702"</definedName>
    <definedName name="IQRH1703" hidden="1">"$I$1703"</definedName>
    <definedName name="IQRH1704" hidden="1">"$I$1704"</definedName>
    <definedName name="IQRH1705" hidden="1">"$I$1705"</definedName>
    <definedName name="IQRH1706" hidden="1">"$I$1706"</definedName>
    <definedName name="IQRH1707" hidden="1">"$I$1707"</definedName>
    <definedName name="IQRH1708" hidden="1">"$I$1708"</definedName>
    <definedName name="IQRH1709" hidden="1">"$I$1709"</definedName>
    <definedName name="IQRH171" hidden="1">"$I$171"</definedName>
    <definedName name="IQRH1710" hidden="1">"$I$1710"</definedName>
    <definedName name="IQRH1711" hidden="1">"$I$1711:$M$1711"</definedName>
    <definedName name="IQRH1712" hidden="1">"$I$1712"</definedName>
    <definedName name="IQRH1713" hidden="1">"$I$1713"</definedName>
    <definedName name="IQRH1714" hidden="1">"$I$1714"</definedName>
    <definedName name="IQRH1715" hidden="1">"$I$1715"</definedName>
    <definedName name="IQRH1716" hidden="1">"$I$1716:$J$1716"</definedName>
    <definedName name="IQRH1717" hidden="1">"$I$1717"</definedName>
    <definedName name="IQRH1718" hidden="1">"$I$1718"</definedName>
    <definedName name="IQRH1719" hidden="1">"$I$1719:$J$1719"</definedName>
    <definedName name="IQRH172" hidden="1">"$I$172"</definedName>
    <definedName name="IQRH1720" hidden="1">"$I$1720"</definedName>
    <definedName name="IQRH1721" hidden="1">"$I$1721"</definedName>
    <definedName name="IQRH1722" hidden="1">"$I$1722"</definedName>
    <definedName name="IQRH1723" hidden="1">"$I$1723"</definedName>
    <definedName name="IQRH1724" hidden="1">"$I$1724"</definedName>
    <definedName name="IQRH1725" hidden="1">"$I$1725:$M$1725"</definedName>
    <definedName name="IQRH1726" hidden="1">"$I$1726"</definedName>
    <definedName name="IQRH1727" hidden="1">"$I$1727"</definedName>
    <definedName name="IQRH1728" hidden="1">"$I$1728"</definedName>
    <definedName name="IQRH1729" hidden="1">"$I$1729"</definedName>
    <definedName name="IQRH173" hidden="1">"$I$173"</definedName>
    <definedName name="IQRH1730" hidden="1">"$I$1730"</definedName>
    <definedName name="IQRH1731" hidden="1">"$I$1731"</definedName>
    <definedName name="IQRH1732" hidden="1">"$I$1732"</definedName>
    <definedName name="IQRH1733" hidden="1">"$I$1733"</definedName>
    <definedName name="IQRH1734" hidden="1">"$I$1734"</definedName>
    <definedName name="IQRH1735" hidden="1">"$I$1735"</definedName>
    <definedName name="IQRH1736" hidden="1">"$I$1736"</definedName>
    <definedName name="IQRH1737" hidden="1">"$I$1737"</definedName>
    <definedName name="IQRH1738" hidden="1">"$I$1738"</definedName>
    <definedName name="IQRH1739" hidden="1">"$I$1739"</definedName>
    <definedName name="IQRH174" hidden="1">"$I$174:$J$174"</definedName>
    <definedName name="IQRH1740" hidden="1">"$I$1740"</definedName>
    <definedName name="IQRH1741" hidden="1">"$I$1741"</definedName>
    <definedName name="IQRH1742" hidden="1">"$I$1742"</definedName>
    <definedName name="IQRH1743" hidden="1">"$I$1743:$M$1743"</definedName>
    <definedName name="IQRH1744" hidden="1">"$I$1744"</definedName>
    <definedName name="IQRH1745" hidden="1">"$I$1745"</definedName>
    <definedName name="IQRH1746" hidden="1">"$I$1746"</definedName>
    <definedName name="IQRH1747" hidden="1">"$I$1747:$M$1747"</definedName>
    <definedName name="IQRH1748" hidden="1">"$I$1748"</definedName>
    <definedName name="IQRH1749" hidden="1">"$I$1749"</definedName>
    <definedName name="IQRH175" hidden="1">"$I$175:$K$175"</definedName>
    <definedName name="IQRH1750" hidden="1">"$I$1750"</definedName>
    <definedName name="IQRH1751" hidden="1">"$I$1751"</definedName>
    <definedName name="IQRH1752" hidden="1">"$I$1752"</definedName>
    <definedName name="IQRH1753" hidden="1">"$I$1753"</definedName>
    <definedName name="IQRH1754" hidden="1">"$I$1754"</definedName>
    <definedName name="IQRH1755" hidden="1">"$I$1755"</definedName>
    <definedName name="IQRH1756" hidden="1">"$I$1756"</definedName>
    <definedName name="IQRH1757" hidden="1">"$I$1757"</definedName>
    <definedName name="IQRH1758" hidden="1">"$I$1758"</definedName>
    <definedName name="IQRH1759" hidden="1">"$I$1759"</definedName>
    <definedName name="IQRH176" hidden="1">"$I$176:$J$176"</definedName>
    <definedName name="IQRH1760" hidden="1">"$I$1760"</definedName>
    <definedName name="IQRH1761" hidden="1">"$I$1761"</definedName>
    <definedName name="IQRH1762" hidden="1">"$I$1762"</definedName>
    <definedName name="IQRH1763" hidden="1">"$I$1763"</definedName>
    <definedName name="IQRH1764" hidden="1">"$I$1764:$M$1764"</definedName>
    <definedName name="IQRH1765" hidden="1">"$I$1765"</definedName>
    <definedName name="IQRH1766" hidden="1">"$I$1766"</definedName>
    <definedName name="IQRH1767" hidden="1">"$I$1767"</definedName>
    <definedName name="IQRH1768" hidden="1">"$I$1768"</definedName>
    <definedName name="IQRH1769" hidden="1">"$I$1769:$M$1769"</definedName>
    <definedName name="IQRH177" hidden="1">"$I$177:$J$177"</definedName>
    <definedName name="IQRH1770" hidden="1">"$I$1770"</definedName>
    <definedName name="IQRH1771" hidden="1">"$I$1771:$J$1771"</definedName>
    <definedName name="IQRH1772" hidden="1">"$I$1772"</definedName>
    <definedName name="IQRH1773" hidden="1">"$I$1773:$M$1773"</definedName>
    <definedName name="IQRH1774" hidden="1">"$I$1774"</definedName>
    <definedName name="IQRH1775" hidden="1">"$I$1775:$J$1775"</definedName>
    <definedName name="IQRH1776" hidden="1">"$I$1776:$M$1776"</definedName>
    <definedName name="IQRH1777" hidden="1">"$I$1777"</definedName>
    <definedName name="IQRH1778" hidden="1">"$I$1778"</definedName>
    <definedName name="IQRH1779" hidden="1">"$I$1779:$J$1779"</definedName>
    <definedName name="IQRH178" hidden="1">"$I$178:$J$178"</definedName>
    <definedName name="IQRH1780" hidden="1">"$I$1780"</definedName>
    <definedName name="IQRH1781" hidden="1">"$I$1781"</definedName>
    <definedName name="IQRH1782" hidden="1">"$I$1782"</definedName>
    <definedName name="IQRH1783" hidden="1">"$I$1783"</definedName>
    <definedName name="IQRH1784" hidden="1">"$I$1784"</definedName>
    <definedName name="IQRH1785" hidden="1">"$I$1785:$M$1785"</definedName>
    <definedName name="IQRH1786" hidden="1">"$I$1786"</definedName>
    <definedName name="IQRH1787" hidden="1">"$I$1787"</definedName>
    <definedName name="IQRH1788" hidden="1">"$I$1788"</definedName>
    <definedName name="IQRH1789" hidden="1">"$I$1789"</definedName>
    <definedName name="IQRH179" hidden="1">"$I$179"</definedName>
    <definedName name="IQRH1790" hidden="1">"$I$1790"</definedName>
    <definedName name="IQRH1791" hidden="1">"$I$1791:$J$1791"</definedName>
    <definedName name="IQRH1792" hidden="1">"$I$1792:$J$1792"</definedName>
    <definedName name="IQRH1793" hidden="1">"$I$1793"</definedName>
    <definedName name="IQRH1794" hidden="1">"$I$1794:$J$1794"</definedName>
    <definedName name="IQRH1795" hidden="1">"$I$1795"</definedName>
    <definedName name="IQRH1796" hidden="1">"$I$1796"</definedName>
    <definedName name="IQRH1797" hidden="1">"$I$1797:$M$1797"</definedName>
    <definedName name="IQRH1798" hidden="1">"$I$1798"</definedName>
    <definedName name="IQRH1799" hidden="1">"$I$1799"</definedName>
    <definedName name="IQRH18" hidden="1">"$I$18:$M$18"</definedName>
    <definedName name="IQRH180" hidden="1">"$I$180"</definedName>
    <definedName name="IQRH1800" hidden="1">"$I$1800"</definedName>
    <definedName name="IQRH1801" hidden="1">"$I$1801"</definedName>
    <definedName name="IQRH1802" hidden="1">"$I$1802"</definedName>
    <definedName name="IQRH1803" hidden="1">"$I$1803"</definedName>
    <definedName name="IQRH1804" hidden="1">"$I$1804"</definedName>
    <definedName name="IQRH1805" hidden="1">"$I$1805"</definedName>
    <definedName name="IQRH1806" hidden="1">"$I$1806"</definedName>
    <definedName name="IQRH1807" hidden="1">"$I$1807:$M$1807"</definedName>
    <definedName name="IQRH1808" hidden="1">"$I$1808"</definedName>
    <definedName name="IQRH1809" hidden="1">"$I$1809:$J$1809"</definedName>
    <definedName name="IQRH181" hidden="1">"$I$181:$J$181"</definedName>
    <definedName name="IQRH1810" hidden="1">"$I$1810"</definedName>
    <definedName name="IQRH1811" hidden="1">"$I$1811"</definedName>
    <definedName name="IQRH1812" hidden="1">"$I$1812"</definedName>
    <definedName name="IQRH1813" hidden="1">"$I$1813"</definedName>
    <definedName name="IQRH1814" hidden="1">"$I$1814:$J$1814"</definedName>
    <definedName name="IQRH1815" hidden="1">"$I$1815"</definedName>
    <definedName name="IQRH1816" hidden="1">"$I$1816"</definedName>
    <definedName name="IQRH1817" hidden="1">"$I$1817"</definedName>
    <definedName name="IQRH1818" hidden="1">"$I$1818"</definedName>
    <definedName name="IQRH1819" hidden="1">"$I$1819"</definedName>
    <definedName name="IQRH182" hidden="1">"$I$182:$J$182"</definedName>
    <definedName name="IQRH1820" hidden="1">"$I$1820"</definedName>
    <definedName name="IQRH1821" hidden="1">"$I$1821"</definedName>
    <definedName name="IQRH1822" hidden="1">"$I$1822:$M$1822"</definedName>
    <definedName name="IQRH1823" hidden="1">"$I$1823"</definedName>
    <definedName name="IQRH1824" hidden="1">"$I$1824"</definedName>
    <definedName name="IQRH1825" hidden="1">"$I$1825"</definedName>
    <definedName name="IQRH1826" hidden="1">"$I$1826"</definedName>
    <definedName name="IQRH1827" hidden="1">"$I$1827"</definedName>
    <definedName name="IQRH1828" hidden="1">"$I$1828"</definedName>
    <definedName name="IQRH1829" hidden="1">"$I$1829"</definedName>
    <definedName name="IQRH183" hidden="1">"$I$183"</definedName>
    <definedName name="IQRH1830" hidden="1">"$I$1830"</definedName>
    <definedName name="IQRH1831" hidden="1">"$I$1831"</definedName>
    <definedName name="IQRH1832" hidden="1">"$I$1832"</definedName>
    <definedName name="IQRH1833" hidden="1">"$I$1833"</definedName>
    <definedName name="IQRH1834" hidden="1">"$I$1834"</definedName>
    <definedName name="IQRH1835" hidden="1">"$I$1835:$J$1835"</definedName>
    <definedName name="IQRH1836" hidden="1">"$I$1836:$J$1836"</definedName>
    <definedName name="IQRH1837" hidden="1">"$I$1837"</definedName>
    <definedName name="IQRH1838" hidden="1">"$I$1838"</definedName>
    <definedName name="IQRH1839" hidden="1">"$I$1839"</definedName>
    <definedName name="IQRH184" hidden="1">"$I$184"</definedName>
    <definedName name="IQRH1840" hidden="1">"$I$1840:$M$1840"</definedName>
    <definedName name="IQRH1841" hidden="1">"$I$1841"</definedName>
    <definedName name="IQRH1842" hidden="1">"$I$1842"</definedName>
    <definedName name="IQRH1843" hidden="1">"$I$1843"</definedName>
    <definedName name="IQRH1844" hidden="1">"$I$1844"</definedName>
    <definedName name="IQRH1845" hidden="1">"$I$1845"</definedName>
    <definedName name="IQRH1846" hidden="1">"$I$1846"</definedName>
    <definedName name="IQRH1847" hidden="1">"$I$1847"</definedName>
    <definedName name="IQRH1848" hidden="1">"$I$1848"</definedName>
    <definedName name="IQRH1849" hidden="1">"$I$1849"</definedName>
    <definedName name="IQRH185" hidden="1">"$I$185"</definedName>
    <definedName name="IQRH1850" hidden="1">"$I$1850"</definedName>
    <definedName name="IQRH1851" hidden="1">"$I$1851:$M$1851"</definedName>
    <definedName name="IQRH1852" hidden="1">"$I$1852"</definedName>
    <definedName name="IQRH1853" hidden="1">"$I$1853"</definedName>
    <definedName name="IQRH1854" hidden="1">"$I$1854:$J$1854"</definedName>
    <definedName name="IQRH1855" hidden="1">"$I$1855"</definedName>
    <definedName name="IQRH1856" hidden="1">"$I$1856"</definedName>
    <definedName name="IQRH1857" hidden="1">"$I$1857:$J$1857"</definedName>
    <definedName name="IQRH1858" hidden="1">"$I$1858:$J$1858"</definedName>
    <definedName name="IQRH1859" hidden="1">"$I$1859"</definedName>
    <definedName name="IQRH186" hidden="1">"$I$186"</definedName>
    <definedName name="IQRH1860" hidden="1">"$I$1860"</definedName>
    <definedName name="IQRH1861" hidden="1">"$I$1861"</definedName>
    <definedName name="IQRH1862" hidden="1">"$I$1862"</definedName>
    <definedName name="IQRH1863" hidden="1">"$I$1863"</definedName>
    <definedName name="IQRH1864" hidden="1">"$I$1864"</definedName>
    <definedName name="IQRH1865" hidden="1">"$I$1865"</definedName>
    <definedName name="IQRH1866" hidden="1">"$I$1866"</definedName>
    <definedName name="IQRH1867" hidden="1">"$I$1867"</definedName>
    <definedName name="IQRH1868" hidden="1">"$I$1868"</definedName>
    <definedName name="IQRH1869" hidden="1">"$I$1869"</definedName>
    <definedName name="IQRH187" hidden="1">"$I$187"</definedName>
    <definedName name="IQRH1870" hidden="1">"$I$1870"</definedName>
    <definedName name="IQRH1871" hidden="1">"$I$1871"</definedName>
    <definedName name="IQRH1872" hidden="1">"$I$1872"</definedName>
    <definedName name="IQRH1873" hidden="1">"$I$1873:$M$1873"</definedName>
    <definedName name="IQRH1874" hidden="1">"$I$1874"</definedName>
    <definedName name="IQRH1875" hidden="1">"$I$1875"</definedName>
    <definedName name="IQRH1876" hidden="1">"$I$1876:$M$1876"</definedName>
    <definedName name="IQRH1877" hidden="1">"$I$1877"</definedName>
    <definedName name="IQRH1878" hidden="1">"$I$1878:$J$1878"</definedName>
    <definedName name="IQRH1879" hidden="1">"$I$1879"</definedName>
    <definedName name="IQRH188" hidden="1">"$I$188:$L$188"</definedName>
    <definedName name="IQRH1880" hidden="1">"$I$1880:$J$1880"</definedName>
    <definedName name="IQRH1881" hidden="1">"$I$1881"</definedName>
    <definedName name="IQRH1882" hidden="1">"$I$1882"</definedName>
    <definedName name="IQRH1883" hidden="1">"$I$1883:$J$1883"</definedName>
    <definedName name="IQRH1884" hidden="1">"$I$1884"</definedName>
    <definedName name="IQRH1885" hidden="1">"$I$1885"</definedName>
    <definedName name="IQRH1886" hidden="1">"$I$1886"</definedName>
    <definedName name="IQRH1887" hidden="1">"$I$1887"</definedName>
    <definedName name="IQRH1888" hidden="1">"$I$1888"</definedName>
    <definedName name="IQRH1889" hidden="1">"$I$1889:$J$1889"</definedName>
    <definedName name="IQRH189" hidden="1">"$I$189"</definedName>
    <definedName name="IQRH1890" hidden="1">"$I$1890"</definedName>
    <definedName name="IQRH1891" hidden="1">"$I$1891"</definedName>
    <definedName name="IQRH1892" hidden="1">"$I$1892"</definedName>
    <definedName name="IQRH1893" hidden="1">"$I$1893"</definedName>
    <definedName name="IQRH1894" hidden="1">"$I$1894:$M$1894"</definedName>
    <definedName name="IQRH1895" hidden="1">"$I$1895"</definedName>
    <definedName name="IQRH1896" hidden="1">"$I$1896:$J$1896"</definedName>
    <definedName name="IQRH1897" hidden="1">"$I$1897"</definedName>
    <definedName name="IQRH1898" hidden="1">"$I$1898"</definedName>
    <definedName name="IQRH1899" hidden="1">"$I$1899"</definedName>
    <definedName name="IQRH19" hidden="1">"$I$19:$M$19"</definedName>
    <definedName name="IQRH190" hidden="1">"$I$190"</definedName>
    <definedName name="IQRH1900" hidden="1">"$I$1900"</definedName>
    <definedName name="IQRH1901" hidden="1">"$I$1901"</definedName>
    <definedName name="IQRH1902" hidden="1">"$I$1902:$J$1902"</definedName>
    <definedName name="IQRH1903" hidden="1">"$I$1903"</definedName>
    <definedName name="IQRH1904" hidden="1">"$I$1904"</definedName>
    <definedName name="IQRH1905" hidden="1">"$I$1905:$M$1905"</definedName>
    <definedName name="IQRH1906" hidden="1">"$I$1906:$K$1906"</definedName>
    <definedName name="IQRH1907" hidden="1">"$I$1907"</definedName>
    <definedName name="IQRH1908" hidden="1">"$I$1908"</definedName>
    <definedName name="IQRH1909" hidden="1">"$I$1909"</definedName>
    <definedName name="IQRH191" hidden="1">"$I$191:$K$191"</definedName>
    <definedName name="IQRH1910" hidden="1">"$I$1910"</definedName>
    <definedName name="IQRH1911" hidden="1">"$I$1911"</definedName>
    <definedName name="IQRH1912" hidden="1">"$I$1912:$M$1912"</definedName>
    <definedName name="IQRH1913" hidden="1">"$I$1913"</definedName>
    <definedName name="IQRH1914" hidden="1">"$I$1914:$K$1914"</definedName>
    <definedName name="IQRH1915" hidden="1">"$I$1915"</definedName>
    <definedName name="IQRH1916" hidden="1">"$I$1916"</definedName>
    <definedName name="IQRH1917" hidden="1">"$I$1917:$M$1917"</definedName>
    <definedName name="IQRH1918" hidden="1">"$I$1918"</definedName>
    <definedName name="IQRH1919" hidden="1">"$I$1919:$J$1919"</definedName>
    <definedName name="IQRH192" hidden="1">"$I$192"</definedName>
    <definedName name="IQRH1920" hidden="1">"$I$1920"</definedName>
    <definedName name="IQRH1921" hidden="1">"$I$1921"</definedName>
    <definedName name="IQRH1922" hidden="1">"$I$1922"</definedName>
    <definedName name="IQRH1923" hidden="1">"$I$1923:$J$1923"</definedName>
    <definedName name="IQRH1924" hidden="1">"$I$1924"</definedName>
    <definedName name="IQRH1925" hidden="1">"$I$1925"</definedName>
    <definedName name="IQRH1926" hidden="1">"$I$1926"</definedName>
    <definedName name="IQRH1927" hidden="1">"$I$1927"</definedName>
    <definedName name="IQRH1928" hidden="1">"$I$1928:$M$1928"</definedName>
    <definedName name="IQRH1929" hidden="1">"$I$1929:$M$1929"</definedName>
    <definedName name="IQRH193" hidden="1">"$I$193:$J$193"</definedName>
    <definedName name="IQRH1930" hidden="1">"$I$1930"</definedName>
    <definedName name="IQRH1931" hidden="1">"$I$1931"</definedName>
    <definedName name="IQRH1932" hidden="1">"$I$1932"</definedName>
    <definedName name="IQRH1933" hidden="1">"$I$1933"</definedName>
    <definedName name="IQRH1934" hidden="1">"$I$1934"</definedName>
    <definedName name="IQRH1935" hidden="1">"$I$1935"</definedName>
    <definedName name="IQRH1936" hidden="1">"$I$1936"</definedName>
    <definedName name="IQRH1937" hidden="1">"$I$1937"</definedName>
    <definedName name="IQRH1938" hidden="1">"$I$1938:$J$1938"</definedName>
    <definedName name="IQRH1939" hidden="1">"$I$1939:$M$1939"</definedName>
    <definedName name="IQRH194" hidden="1">"$I$194:$M$194"</definedName>
    <definedName name="IQRH1940" hidden="1">"$I$1940"</definedName>
    <definedName name="IQRH1941" hidden="1">"$I$1941"</definedName>
    <definedName name="IQRH1942" hidden="1">"$I$1942"</definedName>
    <definedName name="IQRH1943" hidden="1">"$I$1943"</definedName>
    <definedName name="IQRH1944" hidden="1">"$I$1944"</definedName>
    <definedName name="IQRH1945" hidden="1">"$I$1945:$K$1945"</definedName>
    <definedName name="IQRH1946" hidden="1">"$I$1946"</definedName>
    <definedName name="IQRH1947" hidden="1">"$I$1947"</definedName>
    <definedName name="IQRH1948" hidden="1">"$I$1948"</definedName>
    <definedName name="IQRH1949" hidden="1">"$I$1949:$M$1949"</definedName>
    <definedName name="IQRH195" hidden="1">"$I$195:$J$195"</definedName>
    <definedName name="IQRH1950" hidden="1">"$I$1950:$M$1950"</definedName>
    <definedName name="IQRH1951" hidden="1">"$I$1951:$M$1951"</definedName>
    <definedName name="IQRH1952" hidden="1">"$I$1952"</definedName>
    <definedName name="IQRH1953" hidden="1">"$I$1953:$M$1953"</definedName>
    <definedName name="IQRH1954" hidden="1">"$I$1954"</definedName>
    <definedName name="IQRH1955" hidden="1">"$I$1955"</definedName>
    <definedName name="IQRH1956" hidden="1">"$I$1956:$L$1956"</definedName>
    <definedName name="IQRH1957" hidden="1">"$I$1957"</definedName>
    <definedName name="IQRH1958" hidden="1">"$I$1958"</definedName>
    <definedName name="IQRH1959" hidden="1">"$I$1959"</definedName>
    <definedName name="IQRH196" hidden="1">"$I$196"</definedName>
    <definedName name="IQRH1960" hidden="1">"$I$1960"</definedName>
    <definedName name="IQRH1961" hidden="1">"$I$1961"</definedName>
    <definedName name="IQRH1962" hidden="1">"$I$1962:$J$1962"</definedName>
    <definedName name="IQRH1963" hidden="1">"$I$1963"</definedName>
    <definedName name="IQRH1964" hidden="1">"$I$1964:$J$1964"</definedName>
    <definedName name="IQRH1965" hidden="1">"$I$1965"</definedName>
    <definedName name="IQRH1966" hidden="1">"$I$1966:$J$1966"</definedName>
    <definedName name="IQRH1967" hidden="1">"$I$1967:$M$1967"</definedName>
    <definedName name="IQRH1968" hidden="1">"$I$1968:$M$1968"</definedName>
    <definedName name="IQRH1969" hidden="1">"$I$1969"</definedName>
    <definedName name="IQRH197" hidden="1">"$I$197"</definedName>
    <definedName name="IQRH1970" hidden="1">"$I$1970"</definedName>
    <definedName name="IQRH1971" hidden="1">"$I$1971"</definedName>
    <definedName name="IQRH1972" hidden="1">"$I$1972"</definedName>
    <definedName name="IQRH1973" hidden="1">"$I$1973"</definedName>
    <definedName name="IQRH1974" hidden="1">"$I$1974"</definedName>
    <definedName name="IQRH1975" hidden="1">"$I$1975"</definedName>
    <definedName name="IQRH1976" hidden="1">"$I$1976"</definedName>
    <definedName name="IQRH1977" hidden="1">"$I$1977"</definedName>
    <definedName name="IQRH1978" hidden="1">"$I$1978"</definedName>
    <definedName name="IQRH1979" hidden="1">"$I$1979"</definedName>
    <definedName name="IQRH198" hidden="1">"$I$198:$J$198"</definedName>
    <definedName name="IQRH1980" hidden="1">"$I$1980"</definedName>
    <definedName name="IQRH1981" hidden="1">"$I$1981:$J$1981"</definedName>
    <definedName name="IQRH1982" hidden="1">"$I$1982:$L$1982"</definedName>
    <definedName name="IQRH1983" hidden="1">"$I$1983"</definedName>
    <definedName name="IQRH1984" hidden="1">"$I$1984"</definedName>
    <definedName name="IQRH1985" hidden="1">"$I$1985"</definedName>
    <definedName name="IQRH1986" hidden="1">"$I$1986"</definedName>
    <definedName name="IQRH1987" hidden="1">"$I$1987"</definedName>
    <definedName name="IQRH1988" hidden="1">"$I$1988"</definedName>
    <definedName name="IQRH1989" hidden="1">"$I$1989"</definedName>
    <definedName name="IQRH199" hidden="1">"$I$199"</definedName>
    <definedName name="IQRH1990" hidden="1">"$I$1990"</definedName>
    <definedName name="IQRH1991" hidden="1">"$I$1991"</definedName>
    <definedName name="IQRH1992" hidden="1">"$I$1992:$M$1992"</definedName>
    <definedName name="IQRH1993" hidden="1">"$I$1993"</definedName>
    <definedName name="IQRH1994" hidden="1">"$I$1994"</definedName>
    <definedName name="IQRH1995" hidden="1">"$I$1995"</definedName>
    <definedName name="IQRH1996" hidden="1">"$I$1996:$J$1996"</definedName>
    <definedName name="IQRH1997" hidden="1">"$I$1997"</definedName>
    <definedName name="IQRH1998" hidden="1">"$I$1998:$J$1998"</definedName>
    <definedName name="IQRH1999" hidden="1">"$I$1999"</definedName>
    <definedName name="IQRH20" hidden="1">"$I$20"</definedName>
    <definedName name="IQRH200" hidden="1">"$I$200"</definedName>
    <definedName name="IQRH2000" hidden="1">"$I$2000"</definedName>
    <definedName name="IQRH2001" hidden="1">"$I$2001"</definedName>
    <definedName name="IQRH2002" hidden="1">"$I$2002"</definedName>
    <definedName name="IQRH2003" hidden="1">"$I$2003"</definedName>
    <definedName name="IQRH2004" hidden="1">"$I$2004"</definedName>
    <definedName name="IQRH2005" hidden="1">"$I$2005"</definedName>
    <definedName name="IQRH2006" hidden="1">"$I$2006"</definedName>
    <definedName name="IQRH2007" hidden="1">"$I$2007"</definedName>
    <definedName name="IQRH2008" hidden="1">"$I$2008"</definedName>
    <definedName name="IQRH2009" hidden="1">"$I$2009"</definedName>
    <definedName name="IQRH201" hidden="1">"$I$201:$K$201"</definedName>
    <definedName name="IQRH2010" hidden="1">"$I$2010:$M$2010"</definedName>
    <definedName name="IQRH2011" hidden="1">"$I$2011"</definedName>
    <definedName name="IQRH2012" hidden="1">"$I$2012"</definedName>
    <definedName name="IQRH2013" hidden="1">"$I$2013"</definedName>
    <definedName name="IQRH2014" hidden="1">"$I$2014:$J$2014"</definedName>
    <definedName name="IQRH2015" hidden="1">"$I$2015:$J$2015"</definedName>
    <definedName name="IQRH2016" hidden="1">"$I$2016"</definedName>
    <definedName name="IQRH2017" hidden="1">"$I$2017"</definedName>
    <definedName name="IQRH2018" hidden="1">"$I$2018"</definedName>
    <definedName name="IQRH2019" hidden="1">"$I$2019:$J$2019"</definedName>
    <definedName name="IQRH202" hidden="1">"$I$202:$M$202"</definedName>
    <definedName name="IQRH2020" hidden="1">"$I$2020:$M$2020"</definedName>
    <definedName name="IQRH2021" hidden="1">"$I$2021"</definedName>
    <definedName name="IQRH2022" hidden="1">"$I$2022"</definedName>
    <definedName name="IQRH2023" hidden="1">"$I$2023"</definedName>
    <definedName name="IQRH2024" hidden="1">"$I$2024"</definedName>
    <definedName name="IQRH2025" hidden="1">"$I$2025"</definedName>
    <definedName name="IQRH2026" hidden="1">"$I$2026"</definedName>
    <definedName name="IQRH2027" hidden="1">"$I$2027"</definedName>
    <definedName name="IQRH2028" hidden="1">"$I$2028"</definedName>
    <definedName name="IQRH2029" hidden="1">"$I$2029"</definedName>
    <definedName name="IQRH203" hidden="1">"$I$203:$M$203"</definedName>
    <definedName name="IQRH2030" hidden="1">"$I$2030"</definedName>
    <definedName name="IQRH2031" hidden="1">"$I$2031:$M$2031"</definedName>
    <definedName name="IQRH2032" hidden="1">"$I$2032"</definedName>
    <definedName name="IQRH2033" hidden="1">"$I$2033"</definedName>
    <definedName name="IQRH2034" hidden="1">"$I$2034"</definedName>
    <definedName name="IQRH2035" hidden="1">"$I$2035"</definedName>
    <definedName name="IQRH2036" hidden="1">"$I$2036"</definedName>
    <definedName name="IQRH2037" hidden="1">"$I$2037"</definedName>
    <definedName name="IQRH2038" hidden="1">"$I$2038"</definedName>
    <definedName name="IQRH2039" hidden="1">"$I$2039:$L$2039"</definedName>
    <definedName name="IQRH204" hidden="1">"$I$204"</definedName>
    <definedName name="IQRH2040" hidden="1">"$I$2040"</definedName>
    <definedName name="IQRH2041" hidden="1">"$I$2041:$L$2041"</definedName>
    <definedName name="IQRH2042" hidden="1">"$I$2042"</definedName>
    <definedName name="IQRH2043" hidden="1">"$I$2043:$K$2043"</definedName>
    <definedName name="IQRH2044" hidden="1">"$I$2044"</definedName>
    <definedName name="IQRH2045" hidden="1">"$I$2045:$K$2045"</definedName>
    <definedName name="IQRH2046" hidden="1">"$I$2046"</definedName>
    <definedName name="IQRH2047" hidden="1">"$I$2047:$K$2047"</definedName>
    <definedName name="IQRH2048" hidden="1">"$I$2048"</definedName>
    <definedName name="IQRH2049" hidden="1">"$I$2049"</definedName>
    <definedName name="IQRH205" hidden="1">"$I$205"</definedName>
    <definedName name="IQRH2050" hidden="1">"$I$2050:$K$2050"</definedName>
    <definedName name="IQRH2051" hidden="1">"$I$2051"</definedName>
    <definedName name="IQRH2052" hidden="1">"$I$2052"</definedName>
    <definedName name="IQRH2053" hidden="1">"$I$2053:$M$2053"</definedName>
    <definedName name="IQRH2054" hidden="1">"$I$2054"</definedName>
    <definedName name="IQRH2055" hidden="1">"$I$2055"</definedName>
    <definedName name="IQRH2056" hidden="1">"$I$2056"</definedName>
    <definedName name="IQRH2057" hidden="1">"$I$2057"</definedName>
    <definedName name="IQRH2058" hidden="1">"$I$2058"</definedName>
    <definedName name="IQRH2059" hidden="1">"$I$2059"</definedName>
    <definedName name="IQRH206" hidden="1">"$I$206"</definedName>
    <definedName name="IQRH2060" hidden="1">"$I$2060"</definedName>
    <definedName name="IQRH2061" hidden="1">"$I$2061:$M$2061"</definedName>
    <definedName name="IQRH2062" hidden="1">"$I$2062"</definedName>
    <definedName name="IQRH2063" hidden="1">"$I$2063:$M$2063"</definedName>
    <definedName name="IQRH2064" hidden="1">"$I$2064"</definedName>
    <definedName name="IQRH2065" hidden="1">"$I$2065"</definedName>
    <definedName name="IQRH2066" hidden="1">"$I$2066"</definedName>
    <definedName name="IQRH2067" hidden="1">"$I$2067"</definedName>
    <definedName name="IQRH2068" hidden="1">"$I$2068"</definedName>
    <definedName name="IQRH2069" hidden="1">"$I$2069"</definedName>
    <definedName name="IQRH207" hidden="1">"$I$207"</definedName>
    <definedName name="IQRH2070" hidden="1">"$I$2070"</definedName>
    <definedName name="IQRH2071" hidden="1">"$I$2071"</definedName>
    <definedName name="IQRH2072" hidden="1">"$I$2072"</definedName>
    <definedName name="IQRH2073" hidden="1">"$I$2073"</definedName>
    <definedName name="IQRH2074" hidden="1">"$I$2074"</definedName>
    <definedName name="IQRH2075" hidden="1">"$I$2075"</definedName>
    <definedName name="IQRH2076" hidden="1">"$I$2076"</definedName>
    <definedName name="IQRH2077" hidden="1">"$I$2077"</definedName>
    <definedName name="IQRH2078" hidden="1">"$I$2078:$M$2078"</definedName>
    <definedName name="IQRH2079" hidden="1">"$I$2079"</definedName>
    <definedName name="IQRH208" hidden="1">"$I$208"</definedName>
    <definedName name="IQRH2080" hidden="1">"$I$2080:$J$2080"</definedName>
    <definedName name="IQRH2081" hidden="1">"$I$2081"</definedName>
    <definedName name="IQRH2082" hidden="1">"$I$2082"</definedName>
    <definedName name="IQRH2083" hidden="1">"$I$2083"</definedName>
    <definedName name="IQRH2084" hidden="1">"$I$2084"</definedName>
    <definedName name="IQRH2085" hidden="1">"$I$2085"</definedName>
    <definedName name="IQRH2086" hidden="1">"$I$2086"</definedName>
    <definedName name="IQRH2087" hidden="1">"$I$2087"</definedName>
    <definedName name="IQRH2088" hidden="1">"$I$2088"</definedName>
    <definedName name="IQRH2089" hidden="1">"$I$2089:$J$2089"</definedName>
    <definedName name="IQRH209" hidden="1">"$I$209"</definedName>
    <definedName name="IQRH2090" hidden="1">"$I$2090"</definedName>
    <definedName name="IQRH2091" hidden="1">"$I$2091:$M$2091"</definedName>
    <definedName name="IQRH2092" hidden="1">"$I$2092"</definedName>
    <definedName name="IQRH2093" hidden="1">"$I$2093"</definedName>
    <definedName name="IQRH2094" hidden="1">"$I$2094"</definedName>
    <definedName name="IQRH2095" hidden="1">"$I$2095"</definedName>
    <definedName name="IQRH2096" hidden="1">"$I$2096:$J$2096"</definedName>
    <definedName name="IQRH2097" hidden="1">"$I$2097"</definedName>
    <definedName name="IQRH2098" hidden="1">"$I$2098"</definedName>
    <definedName name="IQRH2099" hidden="1">"$I$2099"</definedName>
    <definedName name="IQRH21" hidden="1">"$I$21:$M$21"</definedName>
    <definedName name="IQRH210" hidden="1">"$I$210:$J$210"</definedName>
    <definedName name="IQRH2100" hidden="1">"$I$2100:$J$2100"</definedName>
    <definedName name="IQRH2101" hidden="1">"$I$2101"</definedName>
    <definedName name="IQRH2102" hidden="1">"$I$2102"</definedName>
    <definedName name="IQRH2103" hidden="1">"$I$2103"</definedName>
    <definedName name="IQRH2104" hidden="1">"$I$2104"</definedName>
    <definedName name="IQRH2105" hidden="1">"$I$2105"</definedName>
    <definedName name="IQRH2106" hidden="1">"$I$2106:$M$2106"</definedName>
    <definedName name="IQRH2107" hidden="1">"$I$2107"</definedName>
    <definedName name="IQRH2108" hidden="1">"$I$2108"</definedName>
    <definedName name="IQRH2109" hidden="1">"$I$2109"</definedName>
    <definedName name="IQRH211" hidden="1">"$I$211:$M$211"</definedName>
    <definedName name="IQRH2110" hidden="1">"$I$2110"</definedName>
    <definedName name="IQRH2111" hidden="1">"$I$2111"</definedName>
    <definedName name="IQRH2112" hidden="1">"$I$2112:$J$2112"</definedName>
    <definedName name="IQRH2113" hidden="1">"$I$2113"</definedName>
    <definedName name="IQRH2114" hidden="1">"$I$2114"</definedName>
    <definedName name="IQRH2115" hidden="1">"$I$2115"</definedName>
    <definedName name="IQRH2116" hidden="1">"$I$2116:$M$2116"</definedName>
    <definedName name="IQRH2117" hidden="1">"$I$2117"</definedName>
    <definedName name="IQRH2118" hidden="1">"$I$2118"</definedName>
    <definedName name="IQRH2119" hidden="1">"$I$2119"</definedName>
    <definedName name="IQRH212" hidden="1">"$I$212"</definedName>
    <definedName name="IQRH2120" hidden="1">"$I$2120"</definedName>
    <definedName name="IQRH2121" hidden="1">"$I$2121"</definedName>
    <definedName name="IQRH2122" hidden="1">"$I$2122:$M$2122"</definedName>
    <definedName name="IQRH2123" hidden="1">"$I$2123:$J$2123"</definedName>
    <definedName name="IQRH2124" hidden="1">"$I$2124"</definedName>
    <definedName name="IQRH2125" hidden="1">"$I$2125"</definedName>
    <definedName name="IQRH2126" hidden="1">"$I$2126"</definedName>
    <definedName name="IQRH2127" hidden="1">"$I$2127:$M$2127"</definedName>
    <definedName name="IQRH2128" hidden="1">"$I$2128:$M$2128"</definedName>
    <definedName name="IQRH2129" hidden="1">"$I$2129:$J$2129"</definedName>
    <definedName name="IQRH213" hidden="1">"$I$213"</definedName>
    <definedName name="IQRH2130" hidden="1">"$I$2130"</definedName>
    <definedName name="IQRH2131" hidden="1">"$I$2131:$M$2131"</definedName>
    <definedName name="IQRH2132" hidden="1">"$I$2132:$K$2132"</definedName>
    <definedName name="IQRH2133" hidden="1">"$I$2133"</definedName>
    <definedName name="IQRH2134" hidden="1">"$I$2134"</definedName>
    <definedName name="IQRH2135" hidden="1">"$I$2135:$J$2135"</definedName>
    <definedName name="IQRH2136" hidden="1">"$I$2136"</definedName>
    <definedName name="IQRH2137" hidden="1">"$I$2137"</definedName>
    <definedName name="IQRH2138" hidden="1">"$I$2138"</definedName>
    <definedName name="IQRH2139" hidden="1">"$I$2139"</definedName>
    <definedName name="IQRH214" hidden="1">"$I$214"</definedName>
    <definedName name="IQRH2140" hidden="1">"$I$2140"</definedName>
    <definedName name="IQRH2141" hidden="1">"$I$2141"</definedName>
    <definedName name="IQRH2142" hidden="1">"$I$2142"</definedName>
    <definedName name="IQRH2143" hidden="1">"$I$2143:$J$2143"</definedName>
    <definedName name="IQRH2144" hidden="1">"$I$2144"</definedName>
    <definedName name="IQRH2145" hidden="1">"$I$2145"</definedName>
    <definedName name="IQRH2146" hidden="1">"$I$2146:$M$2146"</definedName>
    <definedName name="IQRH2147" hidden="1">"$I$2147"</definedName>
    <definedName name="IQRH2148" hidden="1">"$I$2148"</definedName>
    <definedName name="IQRH2149" hidden="1">"$I$2149"</definedName>
    <definedName name="IQRH215" hidden="1">"$I$215"</definedName>
    <definedName name="IQRH2150" hidden="1">"$I$2150"</definedName>
    <definedName name="IQRH2151" hidden="1">"$I$2151"</definedName>
    <definedName name="IQRH2152" hidden="1">"$I$2152"</definedName>
    <definedName name="IQRH2153" hidden="1">"$I$2153:$J$2153"</definedName>
    <definedName name="IQRH2154" hidden="1">"$I$2154"</definedName>
    <definedName name="IQRH2155" hidden="1">"$I$2155"</definedName>
    <definedName name="IQRH2156" hidden="1">"$I$2156"</definedName>
    <definedName name="IQRH2157" hidden="1">"$I$2157"</definedName>
    <definedName name="IQRH2158" hidden="1">"$I$2158:$J$2158"</definedName>
    <definedName name="IQRH2159" hidden="1">"$I$2159"</definedName>
    <definedName name="IQRH216" hidden="1">"$I$216"</definedName>
    <definedName name="IQRH2160" hidden="1">"$I$2160"</definedName>
    <definedName name="IQRH2161" hidden="1">"$I$2161"</definedName>
    <definedName name="IQRH2162" hidden="1">"$I$2162"</definedName>
    <definedName name="IQRH2163" hidden="1">"$I$2163"</definedName>
    <definedName name="IQRH2164" hidden="1">"$I$2164"</definedName>
    <definedName name="IQRH2165" hidden="1">"$I$2165"</definedName>
    <definedName name="IQRH2166" hidden="1">"$I$2166:$J$2166"</definedName>
    <definedName name="IQRH2167" hidden="1">"$I$2167:$K$2167"</definedName>
    <definedName name="IQRH2168" hidden="1">"$I$2168"</definedName>
    <definedName name="IQRH2169" hidden="1">"$I$2169"</definedName>
    <definedName name="IQRH217" hidden="1">"$I$217:$K$217"</definedName>
    <definedName name="IQRH2170" hidden="1">"$I$2170:$J$2170"</definedName>
    <definedName name="IQRH2171" hidden="1">"$I$2171"</definedName>
    <definedName name="IQRH2172" hidden="1">"$I$2172"</definedName>
    <definedName name="IQRH2173" hidden="1">"$I$2173"</definedName>
    <definedName name="IQRH2174" hidden="1">"$I$2174"</definedName>
    <definedName name="IQRH2175" hidden="1">"$I$2175"</definedName>
    <definedName name="IQRH2176" hidden="1">"$I$2176"</definedName>
    <definedName name="IQRH2177" hidden="1">"$I$2177"</definedName>
    <definedName name="IQRH2178" hidden="1">"$I$2178"</definedName>
    <definedName name="IQRH2179" hidden="1">"$I$2179:$J$2179"</definedName>
    <definedName name="IQRH218" hidden="1">"$I$218"</definedName>
    <definedName name="IQRH2180" hidden="1">"$I$2180"</definedName>
    <definedName name="IQRH2181" hidden="1">"$I$2181"</definedName>
    <definedName name="IQRH2182" hidden="1">"$I$2182"</definedName>
    <definedName name="IQRH2183" hidden="1">"$I$2183"</definedName>
    <definedName name="IQRH2184" hidden="1">"$I$2184"</definedName>
    <definedName name="IQRH2185" hidden="1">"$I$2185"</definedName>
    <definedName name="IQRH2186" hidden="1">"$I$2186"</definedName>
    <definedName name="IQRH2187" hidden="1">"$I$2187"</definedName>
    <definedName name="IQRH2188" hidden="1">"$I$2188"</definedName>
    <definedName name="IQRH2189" hidden="1">"$I$2189"</definedName>
    <definedName name="IQRH219" hidden="1">"$I$219:$J$219"</definedName>
    <definedName name="IQRH2190" hidden="1">"$I$2190"</definedName>
    <definedName name="IQRH2191" hidden="1">"$I$2191:$M$2191"</definedName>
    <definedName name="IQRH2192" hidden="1">"$I$2192:$K$2192"</definedName>
    <definedName name="IQRH2193" hidden="1">"$I$2193:$K$2193"</definedName>
    <definedName name="IQRH2194" hidden="1">"$I$2194:$J$2194"</definedName>
    <definedName name="IQRH2195" hidden="1">"$I$2195"</definedName>
    <definedName name="IQRH2196" hidden="1">"$I$2196"</definedName>
    <definedName name="IQRH2197" hidden="1">"$I$2197"</definedName>
    <definedName name="IQRH2198" hidden="1">"$I$2198"</definedName>
    <definedName name="IQRH2199" hidden="1">"$I$2199"</definedName>
    <definedName name="IQRH22" hidden="1">"$I$22"</definedName>
    <definedName name="IQRH220" hidden="1">"$I$220"</definedName>
    <definedName name="IQRH2200" hidden="1">"$I$2200"</definedName>
    <definedName name="IQRH2201" hidden="1">"$I$2201"</definedName>
    <definedName name="IQRH2202" hidden="1">"$I$2202"</definedName>
    <definedName name="IQRH2203" hidden="1">"$I$2203:$J$2203"</definedName>
    <definedName name="IQRH2204" hidden="1">"$I$2204"</definedName>
    <definedName name="IQRH2205" hidden="1">"$I$2205"</definedName>
    <definedName name="IQRH2206" hidden="1">"$I$2206"</definedName>
    <definedName name="IQRH2207" hidden="1">"$I$2207:$M$2207"</definedName>
    <definedName name="IQRH2208" hidden="1">"$I$2208"</definedName>
    <definedName name="IQRH2209" hidden="1">"$I$2209"</definedName>
    <definedName name="IQRH221" hidden="1">"$I$221:$M$221"</definedName>
    <definedName name="IQRH2210" hidden="1">"$I$2210"</definedName>
    <definedName name="IQRH2211" hidden="1">"$I$2211"</definedName>
    <definedName name="IQRH2212" hidden="1">"$I$2212"</definedName>
    <definedName name="IQRH2213" hidden="1">"$I$2213"</definedName>
    <definedName name="IQRH2214" hidden="1">"$I$2214"</definedName>
    <definedName name="IQRH2215" hidden="1">"$I$2215:$J$2215"</definedName>
    <definedName name="IQRH2216" hidden="1">"$I$2216"</definedName>
    <definedName name="IQRH2217" hidden="1">"$I$2217"</definedName>
    <definedName name="IQRH2218" hidden="1">"$I$2218"</definedName>
    <definedName name="IQRH2219" hidden="1">"$I$2219:$M$2219"</definedName>
    <definedName name="IQRH222" hidden="1">"$I$222"</definedName>
    <definedName name="IQRH2220" hidden="1">"$I$2220"</definedName>
    <definedName name="IQRH2221" hidden="1">"$I$2221:$J$2221"</definedName>
    <definedName name="IQRH2222" hidden="1">"$I$2222"</definedName>
    <definedName name="IQRH2223" hidden="1">"$I$2223"</definedName>
    <definedName name="IQRH2224" hidden="1">"$I$2224"</definedName>
    <definedName name="IQRH2225" hidden="1">"$I$2225:$J$2225"</definedName>
    <definedName name="IQRH2226" hidden="1">"$I$2226"</definedName>
    <definedName name="IQRH2227" hidden="1">"$I$2227"</definedName>
    <definedName name="IQRH2228" hidden="1">"$I$2228:$J$2228"</definedName>
    <definedName name="IQRH2229" hidden="1">"$I$2229"</definedName>
    <definedName name="IQRH223" hidden="1">"$I$223"</definedName>
    <definedName name="IQRH2230" hidden="1">"$I$2230"</definedName>
    <definedName name="IQRH2231" hidden="1">"$I$2231"</definedName>
    <definedName name="IQRH2232" hidden="1">"$I$2232"</definedName>
    <definedName name="IQRH2233" hidden="1">"$I$2233"</definedName>
    <definedName name="IQRH2234" hidden="1">"$I$2234"</definedName>
    <definedName name="IQRH2235" hidden="1">"$I$2235"</definedName>
    <definedName name="IQRH2236" hidden="1">"$I$2236"</definedName>
    <definedName name="IQRH2237" hidden="1">"$I$2237:$M$2237"</definedName>
    <definedName name="IQRH2238" hidden="1">"$I$2238:$M$2238"</definedName>
    <definedName name="IQRH2239" hidden="1">"$I$2239"</definedName>
    <definedName name="IQRH224" hidden="1">"$I$224:$J$224"</definedName>
    <definedName name="IQRH2240" hidden="1">"$I$2240:$L$2240"</definedName>
    <definedName name="IQRH2241" hidden="1">"$I$2241"</definedName>
    <definedName name="IQRH2242" hidden="1">"$I$2242"</definedName>
    <definedName name="IQRH2243" hidden="1">"$I$2243:$M$2243"</definedName>
    <definedName name="IQRH2244" hidden="1">"$I$2244"</definedName>
    <definedName name="IQRH2245" hidden="1">"$I$2245"</definedName>
    <definedName name="IQRH2246" hidden="1">"$I$2246"</definedName>
    <definedName name="IQRH2247" hidden="1">"$I$2247"</definedName>
    <definedName name="IQRH2248" hidden="1">"$I$2248:$M$2248"</definedName>
    <definedName name="IQRH2249" hidden="1">"$I$2249:$M$2249"</definedName>
    <definedName name="IQRH225" hidden="1">"$I$225"</definedName>
    <definedName name="IQRH2250" hidden="1">"$I$2250:$J$2250"</definedName>
    <definedName name="IQRH2251" hidden="1">"$I$2251"</definedName>
    <definedName name="IQRH2252" hidden="1">"$I$2252"</definedName>
    <definedName name="IQRH2253" hidden="1">"$I$2253:$L$2253"</definedName>
    <definedName name="IQRH2254" hidden="1">"$I$2254"</definedName>
    <definedName name="IQRH2255" hidden="1">"$I$2255:$M$2255"</definedName>
    <definedName name="IQRH2256" hidden="1">"$I$2256"</definedName>
    <definedName name="IQRH2257" hidden="1">"$I$2257"</definedName>
    <definedName name="IQRH2258" hidden="1">"$I$2258"</definedName>
    <definedName name="IQRH2259" hidden="1">"$I$2259"</definedName>
    <definedName name="IQRH226" hidden="1">"$I$226:$J$226"</definedName>
    <definedName name="IQRH2260" hidden="1">"$I$2260:$K$2260"</definedName>
    <definedName name="IQRH2261" hidden="1">"$I$2261"</definedName>
    <definedName name="IQRH2262" hidden="1">"$I$2262"</definedName>
    <definedName name="IQRH2263" hidden="1">"$I$2263:$J$2263"</definedName>
    <definedName name="IQRH2264" hidden="1">"$I$2264"</definedName>
    <definedName name="IQRH2265" hidden="1">"$I$2265:$J$2265"</definedName>
    <definedName name="IQRH2266" hidden="1">"$I$2266:$M$2266"</definedName>
    <definedName name="IQRH2267" hidden="1">"$I$2267"</definedName>
    <definedName name="IQRH2268" hidden="1">"$I$2268"</definedName>
    <definedName name="IQRH2269" hidden="1">"$I$2269"</definedName>
    <definedName name="IQRH227" hidden="1">"$I$227"</definedName>
    <definedName name="IQRH2270" hidden="1">"$I$2270"</definedName>
    <definedName name="IQRH2271" hidden="1">"$I$2271:$J$2271"</definedName>
    <definedName name="IQRH2272" hidden="1">"$I$2272"</definedName>
    <definedName name="IQRH2273" hidden="1">"$I$2273:$J$2273"</definedName>
    <definedName name="IQRH2274" hidden="1">"$I$2274"</definedName>
    <definedName name="IQRH2275" hidden="1">"$I$2275:$J$2275"</definedName>
    <definedName name="IQRH2276" hidden="1">"$I$2276"</definedName>
    <definedName name="IQRH2277" hidden="1">"$I$2277:$M$2277"</definedName>
    <definedName name="IQRH2278" hidden="1">"$I$2278"</definedName>
    <definedName name="IQRH2279" hidden="1">"$I$2279"</definedName>
    <definedName name="IQRH228" hidden="1">"$I$228:$K$228"</definedName>
    <definedName name="IQRH2280" hidden="1">"$I$2280"</definedName>
    <definedName name="IQRH2281" hidden="1">"$I$2281"</definedName>
    <definedName name="IQRH2282" hidden="1">"$I$2282"</definedName>
    <definedName name="IQRH2283" hidden="1">"$I$2283:$J$2283"</definedName>
    <definedName name="IQRH2284" hidden="1">"$I$2284"</definedName>
    <definedName name="IQRH2285" hidden="1">"$I$2285"</definedName>
    <definedName name="IQRH2286" hidden="1">"$I$2286"</definedName>
    <definedName name="IQRH2287" hidden="1">"$I$2287:$M$2287"</definedName>
    <definedName name="IQRH2288" hidden="1">"$I$2288"</definedName>
    <definedName name="IQRH2289" hidden="1">"$I$2289"</definedName>
    <definedName name="IQRH229" hidden="1">"$I$229"</definedName>
    <definedName name="IQRH2290" hidden="1">"$I$2290"</definedName>
    <definedName name="IQRH2291" hidden="1">"$I$2291"</definedName>
    <definedName name="IQRH2292" hidden="1">"$I$2292"</definedName>
    <definedName name="IQRH2293" hidden="1">"$I$2293"</definedName>
    <definedName name="IQRH2294" hidden="1">"$I$2294"</definedName>
    <definedName name="IQRH2295" hidden="1">"$I$2295"</definedName>
    <definedName name="IQRH2296" hidden="1">"$I$2296"</definedName>
    <definedName name="IQRH2297" hidden="1">"$I$2297"</definedName>
    <definedName name="IQRH2298" hidden="1">"$I$2298:$M$2298"</definedName>
    <definedName name="IQRH2299" hidden="1">"$I$2299"</definedName>
    <definedName name="IQRH23" hidden="1">"$I$23:$M$23"</definedName>
    <definedName name="IQRH230" hidden="1">"$I$230"</definedName>
    <definedName name="IQRH2300" hidden="1">"$I$2300"</definedName>
    <definedName name="IQRH2301" hidden="1">"$I$2301:$K$2301"</definedName>
    <definedName name="IQRH2302" hidden="1">"$I$2302:$J$2302"</definedName>
    <definedName name="IQRH2303" hidden="1">"$I$2303"</definedName>
    <definedName name="IQRH2304" hidden="1">"$I$2304"</definedName>
    <definedName name="IQRH2305" hidden="1">"$I$2305:$L$2305"</definedName>
    <definedName name="IQRH2306" hidden="1">"$I$2306"</definedName>
    <definedName name="IQRH2307" hidden="1">"$I$2307"</definedName>
    <definedName name="IQRH2308" hidden="1">"$I$2308"</definedName>
    <definedName name="IQRH2309" hidden="1">"$I$2309"</definedName>
    <definedName name="IQRH231" hidden="1">"$I$231"</definedName>
    <definedName name="IQRH2310" hidden="1">"$I$2310"</definedName>
    <definedName name="IQRH2311" hidden="1">"$I$2311"</definedName>
    <definedName name="IQRH2312" hidden="1">"$I$2312"</definedName>
    <definedName name="IQRH2313" hidden="1">"$I$2313"</definedName>
    <definedName name="IQRH2314" hidden="1">"$I$2314:$M$2314"</definedName>
    <definedName name="IQRH2315" hidden="1">"$I$2315"</definedName>
    <definedName name="IQRH2316" hidden="1">"$I$2316"</definedName>
    <definedName name="IQRH2317" hidden="1">"$I$2317"</definedName>
    <definedName name="IQRH2318" hidden="1">"$I$2318"</definedName>
    <definedName name="IQRH2319" hidden="1">"$I$2319"</definedName>
    <definedName name="IQRH232" hidden="1">"$I$232:$J$232"</definedName>
    <definedName name="IQRH2320" hidden="1">"$I$2320"</definedName>
    <definedName name="IQRH2321" hidden="1">"$I$2321"</definedName>
    <definedName name="IQRH2322" hidden="1">"$I$2322"</definedName>
    <definedName name="IQRH2323" hidden="1">"$I$2323"</definedName>
    <definedName name="IQRH2324" hidden="1">"$I$2324"</definedName>
    <definedName name="IQRH2325" hidden="1">"$I$2325:$M$2325"</definedName>
    <definedName name="IQRH2326" hidden="1">"$I$2326:$K$2326"</definedName>
    <definedName name="IQRH2327" hidden="1">"$I$2327"</definedName>
    <definedName name="IQRH2328" hidden="1">"$I$2328"</definedName>
    <definedName name="IQRH2329" hidden="1">"$I$2329"</definedName>
    <definedName name="IQRH233" hidden="1">"$I$233"</definedName>
    <definedName name="IQRH2330" hidden="1">"$I$2330"</definedName>
    <definedName name="IQRH2331" hidden="1">"$I$2331"</definedName>
    <definedName name="IQRH2332" hidden="1">"$I$2332:$M$2332"</definedName>
    <definedName name="IQRH2333" hidden="1">"$I$2333"</definedName>
    <definedName name="IQRH2334" hidden="1">"$I$2334"</definedName>
    <definedName name="IQRH2335" hidden="1">"$I$2335"</definedName>
    <definedName name="IQRH2336" hidden="1">"$I$2336"</definedName>
    <definedName name="IQRH2337" hidden="1">"$I$2337"</definedName>
    <definedName name="IQRH2338" hidden="1">"$I$2338"</definedName>
    <definedName name="IQRH2339" hidden="1">"$I$2339"</definedName>
    <definedName name="IQRH234" hidden="1">"$I$234:$M$234"</definedName>
    <definedName name="IQRH2340" hidden="1">"$I$2340"</definedName>
    <definedName name="IQRH2341" hidden="1">"$I$2341"</definedName>
    <definedName name="IQRH2342" hidden="1">"$I$2342"</definedName>
    <definedName name="IQRH2343" hidden="1">"$I$2343"</definedName>
    <definedName name="IQRH2344" hidden="1">"$I$2344"</definedName>
    <definedName name="IQRH2345" hidden="1">"$I$2345"</definedName>
    <definedName name="IQRH2346" hidden="1">"$I$2346:$K$2346"</definedName>
    <definedName name="IQRH2347" hidden="1">"$I$2347:$J$2347"</definedName>
    <definedName name="IQRH2348" hidden="1">"$I$2348:$J$2348"</definedName>
    <definedName name="IQRH2349" hidden="1">"$I$2349"</definedName>
    <definedName name="IQRH235" hidden="1">"$I$235"</definedName>
    <definedName name="IQRH2350" hidden="1">"$I$2350"</definedName>
    <definedName name="IQRH2351" hidden="1">"$I$2351"</definedName>
    <definedName name="IQRH2352" hidden="1">"$I$2352"</definedName>
    <definedName name="IQRH2353" hidden="1">"$I$2353"</definedName>
    <definedName name="IQRH2354" hidden="1">"$I$2354:$J$2354"</definedName>
    <definedName name="IQRH2355" hidden="1">"$I$2355"</definedName>
    <definedName name="IQRH2356" hidden="1">"$I$2356:$J$2356"</definedName>
    <definedName name="IQRH2357" hidden="1">"$I$2357:$M$2357"</definedName>
    <definedName name="IQRH2358" hidden="1">"$I$2358:$J$2358"</definedName>
    <definedName name="IQRH2359" hidden="1">"$I$2359"</definedName>
    <definedName name="IQRH236" hidden="1">"$I$236"</definedName>
    <definedName name="IQRH2360" hidden="1">"$I$2360"</definedName>
    <definedName name="IQRH2361" hidden="1">"$I$2361"</definedName>
    <definedName name="IQRH2362" hidden="1">"$I$2362"</definedName>
    <definedName name="IQRH2363" hidden="1">"$I$2363"</definedName>
    <definedName name="IQRH2364" hidden="1">"$I$2364"</definedName>
    <definedName name="IQRH2365" hidden="1">"$I$2365"</definedName>
    <definedName name="IQRH2366" hidden="1">"$I$2366"</definedName>
    <definedName name="IQRH2367" hidden="1">"$I$2367"</definedName>
    <definedName name="IQRH2368" hidden="1">"$I$2368"</definedName>
    <definedName name="IQRH2369" hidden="1">"$I$2369"</definedName>
    <definedName name="IQRH237" hidden="1">"$I$237"</definedName>
    <definedName name="IQRH2370" hidden="1">"$I$2370"</definedName>
    <definedName name="IQRH2371" hidden="1">"$I$2371"</definedName>
    <definedName name="IQRH2372" hidden="1">"$I$2372"</definedName>
    <definedName name="IQRH2373" hidden="1">"$I$2373"</definedName>
    <definedName name="IQRH2374" hidden="1">"$I$2374"</definedName>
    <definedName name="IQRH2375" hidden="1">"$I$2375"</definedName>
    <definedName name="IQRH2376" hidden="1">"$I$2376"</definedName>
    <definedName name="IQRH2377" hidden="1">"$I$2377"</definedName>
    <definedName name="IQRH2378" hidden="1">"$I$2378"</definedName>
    <definedName name="IQRH2379" hidden="1">"$I$2379:$M$2379"</definedName>
    <definedName name="IQRH238" hidden="1">"$I$238:$M$238"</definedName>
    <definedName name="IQRH2380" hidden="1">"$I$2380"</definedName>
    <definedName name="IQRH2381" hidden="1">"$I$2381:$J$2381"</definedName>
    <definedName name="IQRH2382" hidden="1">"$I$2382"</definedName>
    <definedName name="IQRH2383" hidden="1">"$I$2383"</definedName>
    <definedName name="IQRH2384" hidden="1">"$I$2384"</definedName>
    <definedName name="IQRH2385" hidden="1">"$I$2385:$J$2385"</definedName>
    <definedName name="IQRH2386" hidden="1">"$I$2386"</definedName>
    <definedName name="IQRH2387" hidden="1">"$I$2387:$M$2387"</definedName>
    <definedName name="IQRH2388" hidden="1">"$I$2388:$M$2388"</definedName>
    <definedName name="IQRH2389" hidden="1">"$I$2389"</definedName>
    <definedName name="IQRH239" hidden="1">"$I$239"</definedName>
    <definedName name="IQRH2390" hidden="1">"$I$2390"</definedName>
    <definedName name="IQRH2391" hidden="1">"$I$2391"</definedName>
    <definedName name="IQRH2392" hidden="1">"$I$2392"</definedName>
    <definedName name="IQRH2393" hidden="1">"$I$2393"</definedName>
    <definedName name="IQRH2394" hidden="1">"$I$2394"</definedName>
    <definedName name="IQRH2395" hidden="1">"$I$2395:$M$2395"</definedName>
    <definedName name="IQRH2396" hidden="1">"$I$2396"</definedName>
    <definedName name="IQRH2397" hidden="1">"$I$2397"</definedName>
    <definedName name="IQRH2398" hidden="1">"$I$2398"</definedName>
    <definedName name="IQRH2399" hidden="1">"$I$2399"</definedName>
    <definedName name="IQRH24" hidden="1">"$I$24:$M$24"</definedName>
    <definedName name="IQRH240" hidden="1">"$I$240:$M$240"</definedName>
    <definedName name="IQRH2400" hidden="1">"$I$2400:$M$2400"</definedName>
    <definedName name="IQRH2401" hidden="1">"$I$2401"</definedName>
    <definedName name="IQRH2402" hidden="1">"$I$2402"</definedName>
    <definedName name="IQRH2403" hidden="1">"$I$2403"</definedName>
    <definedName name="IQRH2404" hidden="1">"$I$2404"</definedName>
    <definedName name="IQRH2405" hidden="1">"$I$2405"</definedName>
    <definedName name="IQRH2406" hidden="1">"$I$2406:$J$2406"</definedName>
    <definedName name="IQRH2407" hidden="1">"$I$2407"</definedName>
    <definedName name="IQRH2408" hidden="1">"$I$2408"</definedName>
    <definedName name="IQRH2409" hidden="1">"$I$2409"</definedName>
    <definedName name="IQRH241" hidden="1">"$I$241"</definedName>
    <definedName name="IQRH2410" hidden="1">"$I$2410"</definedName>
    <definedName name="IQRH2411" hidden="1">"$I$2411"</definedName>
    <definedName name="IQRH2412" hidden="1">"$I$2412"</definedName>
    <definedName name="IQRH2413" hidden="1">"$I$2413"</definedName>
    <definedName name="IQRH2414" hidden="1">"$I$2414"</definedName>
    <definedName name="IQRH2415" hidden="1">"$I$2415"</definedName>
    <definedName name="IQRH2416" hidden="1">"$I$2416:$M$2416"</definedName>
    <definedName name="IQRH2417" hidden="1">"$I$2417"</definedName>
    <definedName name="IQRH2418" hidden="1">"$I$2418"</definedName>
    <definedName name="IQRH2419" hidden="1">"$I$2419"</definedName>
    <definedName name="IQRH242" hidden="1">"$I$242"</definedName>
    <definedName name="IQRH2420" hidden="1">"$I$2420"</definedName>
    <definedName name="IQRH2421" hidden="1">"$I$2421"</definedName>
    <definedName name="IQRH2422" hidden="1">"$I$2422"</definedName>
    <definedName name="IQRH2423" hidden="1">"$I$2423:$M$2423"</definedName>
    <definedName name="IQRH2424" hidden="1">"$I$2424"</definedName>
    <definedName name="IQRH2425" hidden="1">"$I$2425"</definedName>
    <definedName name="IQRH2426" hidden="1">"$I$2426"</definedName>
    <definedName name="IQRH2427" hidden="1">"$I$2427"</definedName>
    <definedName name="IQRH2428" hidden="1">"$I$2428"</definedName>
    <definedName name="IQRH2429" hidden="1">"$I$2429"</definedName>
    <definedName name="IQRH243" hidden="1">"$I$243"</definedName>
    <definedName name="IQRH2430" hidden="1">"$I$2430"</definedName>
    <definedName name="IQRH2431" hidden="1">"$I$2431"</definedName>
    <definedName name="IQRH2432" hidden="1">"$I$2432"</definedName>
    <definedName name="IQRH2433" hidden="1">"$I$2433"</definedName>
    <definedName name="IQRH2434" hidden="1">"$I$2434"</definedName>
    <definedName name="IQRH2435" hidden="1">"$I$2435"</definedName>
    <definedName name="IQRH2436" hidden="1">"$I$2436"</definedName>
    <definedName name="IQRH2437" hidden="1">"$I$2437"</definedName>
    <definedName name="IQRH2438" hidden="1">"$I$2438"</definedName>
    <definedName name="IQRH2439" hidden="1">"$I$2439"</definedName>
    <definedName name="IQRH244" hidden="1">"$I$244"</definedName>
    <definedName name="IQRH2440" hidden="1">"$I$2440:$M$2440"</definedName>
    <definedName name="IQRH2441" hidden="1">"$I$2441"</definedName>
    <definedName name="IQRH2442" hidden="1">"$I$2442:$M$2442"</definedName>
    <definedName name="IQRH2443" hidden="1">"$I$2443:$J$2443"</definedName>
    <definedName name="IQRH2444" hidden="1">"$I$2444"</definedName>
    <definedName name="IQRH2445" hidden="1">"$I$2445"</definedName>
    <definedName name="IQRH2446" hidden="1">"$I$2446"</definedName>
    <definedName name="IQRH2447" hidden="1">"$I$2447"</definedName>
    <definedName name="IQRH2448" hidden="1">"$I$2448:$M$2448"</definedName>
    <definedName name="IQRH2449" hidden="1">"$I$2449"</definedName>
    <definedName name="IQRH245" hidden="1">"$I$245:$J$245"</definedName>
    <definedName name="IQRH2450" hidden="1">"$I$2450:$J$2450"</definedName>
    <definedName name="IQRH2451" hidden="1">"$I$2451"</definedName>
    <definedName name="IQRH2452" hidden="1">"$I$2452"</definedName>
    <definedName name="IQRH2453" hidden="1">"$I$2453"</definedName>
    <definedName name="IQRH2454" hidden="1">"$I$2454"</definedName>
    <definedName name="IQRH2455" hidden="1">"$I$2455"</definedName>
    <definedName name="IQRH2456" hidden="1">"$I$2456:$J$2456"</definedName>
    <definedName name="IQRH2457" hidden="1">"$I$2457"</definedName>
    <definedName name="IQRH2458" hidden="1">"$I$2458"</definedName>
    <definedName name="IQRH2459" hidden="1">"$I$2459"</definedName>
    <definedName name="IQRH246" hidden="1">"$I$246"</definedName>
    <definedName name="IQRH2460" hidden="1">"$I$2460"</definedName>
    <definedName name="IQRH2461" hidden="1">"$I$2461:$L$2461"</definedName>
    <definedName name="IQRH2462" hidden="1">"$I$2462"</definedName>
    <definedName name="IQRH2463" hidden="1">"$I$2463"</definedName>
    <definedName name="IQRH2464" hidden="1">"$I$2464"</definedName>
    <definedName name="IQRH2465" hidden="1">"$I$2465"</definedName>
    <definedName name="IQRH2466" hidden="1">"$I$2466"</definedName>
    <definedName name="IQRH2467" hidden="1">"$I$2467"</definedName>
    <definedName name="IQRH2468" hidden="1">"$I$2468"</definedName>
    <definedName name="IQRH2469" hidden="1">"$I$2469"</definedName>
    <definedName name="IQRH247" hidden="1">"$I$247:$M$247"</definedName>
    <definedName name="IQRH2470" hidden="1">"$I$2470"</definedName>
    <definedName name="IQRH2471" hidden="1">"$I$2471"</definedName>
    <definedName name="IQRH2472" hidden="1">"$I$2472"</definedName>
    <definedName name="IQRH2473" hidden="1">"$I$2473"</definedName>
    <definedName name="IQRH2474" hidden="1">"$I$2474"</definedName>
    <definedName name="IQRH2475" hidden="1">"$I$2475:$M$2475"</definedName>
    <definedName name="IQRH2476" hidden="1">"$I$2476"</definedName>
    <definedName name="IQRH2477" hidden="1">"$I$2477"</definedName>
    <definedName name="IQRH2478" hidden="1">"$I$2478"</definedName>
    <definedName name="IQRH2479" hidden="1">"$I$2479"</definedName>
    <definedName name="IQRH248" hidden="1">"$I$248:$J$248"</definedName>
    <definedName name="IQRH2480" hidden="1">"$I$2480:$M$2480"</definedName>
    <definedName name="IQRH2481" hidden="1">"$I$2481"</definedName>
    <definedName name="IQRH2482" hidden="1">"$I$2482"</definedName>
    <definedName name="IQRH2483" hidden="1">"$I$2483"</definedName>
    <definedName name="IQRH2484" hidden="1">"$I$2484"</definedName>
    <definedName name="IQRH2485" hidden="1">"$I$2485"</definedName>
    <definedName name="IQRH2486" hidden="1">"$I$2486:$J$2486"</definedName>
    <definedName name="IQRH2487" hidden="1">"$I$2487"</definedName>
    <definedName name="IQRH2488" hidden="1">"$I$2488"</definedName>
    <definedName name="IQRH2489" hidden="1">"$I$2489"</definedName>
    <definedName name="IQRH249" hidden="1">"$I$249:$M$249"</definedName>
    <definedName name="IQRH2490" hidden="1">"$I$2490:$J$2490"</definedName>
    <definedName name="IQRH2491" hidden="1">"$I$2491:$M$2491"</definedName>
    <definedName name="IQRH2492" hidden="1">"$I$2492"</definedName>
    <definedName name="IQRH2493" hidden="1">"$I$2493"</definedName>
    <definedName name="IQRH2494" hidden="1">"$I$2494"</definedName>
    <definedName name="IQRH2495" hidden="1">"$I$2495"</definedName>
    <definedName name="IQRH2496" hidden="1">"$I$2496"</definedName>
    <definedName name="IQRH2497" hidden="1">"$I$2497"</definedName>
    <definedName name="IQRH2498" hidden="1">"$I$2498"</definedName>
    <definedName name="IQRH2499" hidden="1">"$I$2499"</definedName>
    <definedName name="IQRH25" hidden="1">"$I$25"</definedName>
    <definedName name="IQRH250" hidden="1">"$I$250"</definedName>
    <definedName name="IQRH2500" hidden="1">"$I$2500"</definedName>
    <definedName name="IQRH2501" hidden="1">"$I$2501"</definedName>
    <definedName name="IQRH2502" hidden="1">"$I$2502"</definedName>
    <definedName name="IQRH2503" hidden="1">"$I$2503"</definedName>
    <definedName name="IQRH2504" hidden="1">"$I$2504"</definedName>
    <definedName name="IQRH2505" hidden="1">"$I$2505"</definedName>
    <definedName name="IQRH2506" hidden="1">"$I$2506"</definedName>
    <definedName name="IQRH2507" hidden="1">"$I$2507"</definedName>
    <definedName name="IQRH2508" hidden="1">"$I$2508"</definedName>
    <definedName name="IQRH2509" hidden="1">"$I$2509"</definedName>
    <definedName name="IQRH251" hidden="1">"$I$251"</definedName>
    <definedName name="IQRH2510" hidden="1">"$I$2510"</definedName>
    <definedName name="IQRH2511" hidden="1">"$I$2511"</definedName>
    <definedName name="IQRH2512" hidden="1">"$I$2512"</definedName>
    <definedName name="IQRH2513" hidden="1">"$I$2513"</definedName>
    <definedName name="IQRH2514" hidden="1">"$I$2514"</definedName>
    <definedName name="IQRH2515" hidden="1">"$I$2515"</definedName>
    <definedName name="IQRH2516" hidden="1">"$I$2516"</definedName>
    <definedName name="IQRH2517" hidden="1">"$I$2517:$J$2517"</definedName>
    <definedName name="IQRH2518" hidden="1">"$I$2518:$J$2518"</definedName>
    <definedName name="IQRH2519" hidden="1">"$I$2519:$J$2519"</definedName>
    <definedName name="IQRH252" hidden="1">"$I$252:$M$252"</definedName>
    <definedName name="IQRH2520" hidden="1">"$I$2520"</definedName>
    <definedName name="IQRH2521" hidden="1">"$I$2521"</definedName>
    <definedName name="IQRH2522" hidden="1">"$I$2522:$M$2522"</definedName>
    <definedName name="IQRH2523" hidden="1">"$I$2523:$M$2523"</definedName>
    <definedName name="IQRH2524" hidden="1">"$I$2524"</definedName>
    <definedName name="IQRH2525" hidden="1">"$I$2525"</definedName>
    <definedName name="IQRH2526" hidden="1">"$I$2526:$J$2526"</definedName>
    <definedName name="IQRH2527" hidden="1">"$I$2527:$J$2527"</definedName>
    <definedName name="IQRH2528" hidden="1">"$I$2528"</definedName>
    <definedName name="IQRH2529" hidden="1">"$I$2529"</definedName>
    <definedName name="IQRH253" hidden="1">"$I$253"</definedName>
    <definedName name="IQRH2530" hidden="1">"$I$2530"</definedName>
    <definedName name="IQRH2531" hidden="1">"$I$2531"</definedName>
    <definedName name="IQRH2532" hidden="1">"$I$2532"</definedName>
    <definedName name="IQRH2533" hidden="1">"$I$2533"</definedName>
    <definedName name="IQRH2534" hidden="1">"$I$2534:$L$2534"</definedName>
    <definedName name="IQRH2535" hidden="1">"$I$2535"</definedName>
    <definedName name="IQRH2536" hidden="1">"$I$2536"</definedName>
    <definedName name="IQRH2537" hidden="1">"$I$2537"</definedName>
    <definedName name="IQRH2538" hidden="1">"$I$2538:$M$2538"</definedName>
    <definedName name="IQRH2539" hidden="1">"$I$2539"</definedName>
    <definedName name="IQRH254" hidden="1">"$I$254:$M$254"</definedName>
    <definedName name="IQRH2540" hidden="1">"$I$2540"</definedName>
    <definedName name="IQRH2541" hidden="1">"$I$2541"</definedName>
    <definedName name="IQRH2542" hidden="1">"$I$2542"</definedName>
    <definedName name="IQRH2543" hidden="1">"$I$2543:$J$2543"</definedName>
    <definedName name="IQRH2544" hidden="1">"$I$2544:$M$2544"</definedName>
    <definedName name="IQRH2545" hidden="1">"$I$2545"</definedName>
    <definedName name="IQRH2546" hidden="1">"$I$2546:$J$2546"</definedName>
    <definedName name="IQRH2547" hidden="1">"$I$2547"</definedName>
    <definedName name="IQRH2548" hidden="1">"$I$2548"</definedName>
    <definedName name="IQRH2549" hidden="1">"$I$2549"</definedName>
    <definedName name="IQRH255" hidden="1">"$I$255:$J$255"</definedName>
    <definedName name="IQRH2550" hidden="1">"$I$2550"</definedName>
    <definedName name="IQRH2551" hidden="1">"$I$2551"</definedName>
    <definedName name="IQRH2552" hidden="1">"$I$2552"</definedName>
    <definedName name="IQRH2553" hidden="1">"$I$2553"</definedName>
    <definedName name="IQRH2554" hidden="1">"$I$2554"</definedName>
    <definedName name="IQRH2555" hidden="1">"$I$2555"</definedName>
    <definedName name="IQRH2556" hidden="1">"$I$2556"</definedName>
    <definedName name="IQRH2557" hidden="1">"$I$2557"</definedName>
    <definedName name="IQRH2558" hidden="1">"$I$2558"</definedName>
    <definedName name="IQRH2559" hidden="1">"$I$2559"</definedName>
    <definedName name="IQRH256" hidden="1">"$I$256:$M$256"</definedName>
    <definedName name="IQRH2560" hidden="1">"$I$2560:$J$2560"</definedName>
    <definedName name="IQRH2561" hidden="1">"$I$2561"</definedName>
    <definedName name="IQRH2562" hidden="1">"$I$2562"</definedName>
    <definedName name="IQRH2563" hidden="1">"$I$2563"</definedName>
    <definedName name="IQRH2564" hidden="1">"$I$2564"</definedName>
    <definedName name="IQRH2565" hidden="1">"$I$2565:$L$2565"</definedName>
    <definedName name="IQRH2566" hidden="1">"$I$2566"</definedName>
    <definedName name="IQRH2567" hidden="1">"$I$2567"</definedName>
    <definedName name="IQRH2568" hidden="1">"$I$2568"</definedName>
    <definedName name="IQRH2569" hidden="1">"$I$2569"</definedName>
    <definedName name="IQRH257" hidden="1">"$I$257:$M$257"</definedName>
    <definedName name="IQRH2570" hidden="1">"$I$2570"</definedName>
    <definedName name="IQRH2571" hidden="1">"$I$2571"</definedName>
    <definedName name="IQRH2572" hidden="1">"$I$2572:$J$2572"</definedName>
    <definedName name="IQRH2573" hidden="1">"$I$2573:$M$2573"</definedName>
    <definedName name="IQRH2574" hidden="1">"$I$2574"</definedName>
    <definedName name="IQRH2575" hidden="1">"$I$2575"</definedName>
    <definedName name="IQRH2576" hidden="1">"$I$2576"</definedName>
    <definedName name="IQRH2577" hidden="1">"$I$2577"</definedName>
    <definedName name="IQRH2578" hidden="1">"$I$2578"</definedName>
    <definedName name="IQRH2579" hidden="1">"$I$2579"</definedName>
    <definedName name="IQRH258" hidden="1">"$I$258"</definedName>
    <definedName name="IQRH2580" hidden="1">"$I$2580"</definedName>
    <definedName name="IQRH2581" hidden="1">"$I$2581"</definedName>
    <definedName name="IQRH2582" hidden="1">"$I$2582"</definedName>
    <definedName name="IQRH2583" hidden="1">"$I$2583"</definedName>
    <definedName name="IQRH2584" hidden="1">"$I$2584"</definedName>
    <definedName name="IQRH2585" hidden="1">"$I$2585"</definedName>
    <definedName name="IQRH2586" hidden="1">"$I$2586:$M$2586"</definedName>
    <definedName name="IQRH2587" hidden="1">"$I$2587"</definedName>
    <definedName name="IQRH2588" hidden="1">"$I$2588"</definedName>
    <definedName name="IQRH2589" hidden="1">"$I$2589"</definedName>
    <definedName name="IQRH259" hidden="1">"$I$259:$M$259"</definedName>
    <definedName name="IQRH2590" hidden="1">"$I$2590:$M$2590"</definedName>
    <definedName name="IQRH2591" hidden="1">"$I$2591:$J$2591"</definedName>
    <definedName name="IQRH2592" hidden="1">"$I$2592"</definedName>
    <definedName name="IQRH2593" hidden="1">"$I$2593"</definedName>
    <definedName name="IQRH2594" hidden="1">"$I$2594:$M$2594"</definedName>
    <definedName name="IQRH2595" hidden="1">"$I$2595"</definedName>
    <definedName name="IQRH2596" hidden="1">"$I$2596"</definedName>
    <definedName name="IQRH2597" hidden="1">"$I$2597"</definedName>
    <definedName name="IQRH2598" hidden="1">"$I$2598"</definedName>
    <definedName name="IQRH2599" hidden="1">"$I$2599"</definedName>
    <definedName name="IQRH26" hidden="1">"$I$26:$M$26"</definedName>
    <definedName name="IQRH260" hidden="1">"$I$260:$M$260"</definedName>
    <definedName name="IQRH2600" hidden="1">"$I$2600"</definedName>
    <definedName name="IQRH2601" hidden="1">"$I$2601"</definedName>
    <definedName name="IQRH2602" hidden="1">"$I$2602"</definedName>
    <definedName name="IQRH2603" hidden="1">"$I$2603:$J$2603"</definedName>
    <definedName name="IQRH2604" hidden="1">"$I$2604"</definedName>
    <definedName name="IQRH2605" hidden="1">"$I$2605"</definedName>
    <definedName name="IQRH2606" hidden="1">"$I$2606"</definedName>
    <definedName name="IQRH2607" hidden="1">"$I$2607"</definedName>
    <definedName name="IQRH2608" hidden="1">"$I$2608"</definedName>
    <definedName name="IQRH2609" hidden="1">"$I$2609"</definedName>
    <definedName name="IQRH261" hidden="1">"$I$261"</definedName>
    <definedName name="IQRH2610" hidden="1">"$I$2610"</definedName>
    <definedName name="IQRH2611" hidden="1">"$I$2611"</definedName>
    <definedName name="IQRH2612" hidden="1">"$I$2612:$M$2612"</definedName>
    <definedName name="IQRH2613" hidden="1">"$I$2613"</definedName>
    <definedName name="IQRH2614" hidden="1">"$I$2614"</definedName>
    <definedName name="IQRH2615" hidden="1">"$I$2615"</definedName>
    <definedName name="IQRH2616" hidden="1">"$I$2616"</definedName>
    <definedName name="IQRH2617" hidden="1">"$I$2617"</definedName>
    <definedName name="IQRH2618" hidden="1">"$I$2618"</definedName>
    <definedName name="IQRH2619" hidden="1">"$I$2619"</definedName>
    <definedName name="IQRH262" hidden="1">"$I$262:$J$262"</definedName>
    <definedName name="IQRH2620" hidden="1">"$I$2620"</definedName>
    <definedName name="IQRH2621" hidden="1">"$I$2621"</definedName>
    <definedName name="IQRH2622" hidden="1">"$I$2622"</definedName>
    <definedName name="IQRH2623" hidden="1">"$I$2623"</definedName>
    <definedName name="IQRH2624" hidden="1">"$I$2624"</definedName>
    <definedName name="IQRH2625" hidden="1">"$I$2625"</definedName>
    <definedName name="IQRH2626" hidden="1">"$I$2626"</definedName>
    <definedName name="IQRH2627" hidden="1">"$I$2627:$M$2627"</definedName>
    <definedName name="IQRH2628" hidden="1">"$I$2628"</definedName>
    <definedName name="IQRH2629" hidden="1">"$I$2629:$M$2629"</definedName>
    <definedName name="IQRH263" hidden="1">"$I$263"</definedName>
    <definedName name="IQRH2630" hidden="1">"$I$2630"</definedName>
    <definedName name="IQRH2631" hidden="1">"$I$2631"</definedName>
    <definedName name="IQRH2632" hidden="1">"$I$2632:$M$2632"</definedName>
    <definedName name="IQRH2633" hidden="1">"$I$2633:$J$2633"</definedName>
    <definedName name="IQRH2634" hidden="1">"$I$2634:$M$2634"</definedName>
    <definedName name="IQRH2635" hidden="1">"$I$2635"</definedName>
    <definedName name="IQRH2636" hidden="1">"$I$2636"</definedName>
    <definedName name="IQRH2637" hidden="1">"$I$2637"</definedName>
    <definedName name="IQRH2638" hidden="1">"$I$2638"</definedName>
    <definedName name="IQRH2639" hidden="1">"$I$2639"</definedName>
    <definedName name="IQRH264" hidden="1">"$I$264"</definedName>
    <definedName name="IQRH2640" hidden="1">"$I$2640"</definedName>
    <definedName name="IQRH2641" hidden="1">"$I$2641"</definedName>
    <definedName name="IQRH2642" hidden="1">"$I$2642"</definedName>
    <definedName name="IQRH2643" hidden="1">"$I$2643"</definedName>
    <definedName name="IQRH2644" hidden="1">"$I$2644"</definedName>
    <definedName name="IQRH2645" hidden="1">"$I$2645"</definedName>
    <definedName name="IQRH2646" hidden="1">"$I$2646"</definedName>
    <definedName name="IQRH2647" hidden="1">"$I$2647:$J$2647"</definedName>
    <definedName name="IQRH2648" hidden="1">"$I$2648"</definedName>
    <definedName name="IQRH2649" hidden="1">"$I$2649"</definedName>
    <definedName name="IQRH265" hidden="1">"$I$265"</definedName>
    <definedName name="IQRH2650" hidden="1">"$I$2650"</definedName>
    <definedName name="IQRH2651" hidden="1">"$I$2651"</definedName>
    <definedName name="IQRH2652" hidden="1">"$I$2652"</definedName>
    <definedName name="IQRH2653" hidden="1">"$I$2653"</definedName>
    <definedName name="IQRH2654" hidden="1">"$I$2654:$M$2654"</definedName>
    <definedName name="IQRH2655" hidden="1">"$I$2655"</definedName>
    <definedName name="IQRH2656" hidden="1">"$I$2656"</definedName>
    <definedName name="IQRH2657" hidden="1">"$I$2657"</definedName>
    <definedName name="IQRH2658" hidden="1">"$I$2658"</definedName>
    <definedName name="IQRH2659" hidden="1">"$I$2659:$L$2659"</definedName>
    <definedName name="IQRH266" hidden="1">"$I$266:$K$266"</definedName>
    <definedName name="IQRH2660" hidden="1">"$I$2660"</definedName>
    <definedName name="IQRH2661" hidden="1">"$I$2661:$J$2661"</definedName>
    <definedName name="IQRH2662" hidden="1">"$I$2662"</definedName>
    <definedName name="IQRH2663" hidden="1">"$I$2663"</definedName>
    <definedName name="IQRH2664" hidden="1">"$I$2664"</definedName>
    <definedName name="IQRH2665" hidden="1">"$I$2665"</definedName>
    <definedName name="IQRH2666" hidden="1">"$I$2666"</definedName>
    <definedName name="IQRH2667" hidden="1">"$I$2667"</definedName>
    <definedName name="IQRH2668" hidden="1">"$I$2668:$J$2668"</definedName>
    <definedName name="IQRH2669" hidden="1">"$I$2669:$J$2669"</definedName>
    <definedName name="IQRH267" hidden="1">"$I$267:$M$267"</definedName>
    <definedName name="IQRH2670" hidden="1">"$I$2670:$L$2670"</definedName>
    <definedName name="IQRH2671" hidden="1">"$I$2671"</definedName>
    <definedName name="IQRH2672" hidden="1">"$I$2672"</definedName>
    <definedName name="IQRH2673" hidden="1">"$I$2673"</definedName>
    <definedName name="IQRH2674" hidden="1">"$I$2674"</definedName>
    <definedName name="IQRH2675" hidden="1">"$I$2675"</definedName>
    <definedName name="IQRH2676" hidden="1">"$I$2676"</definedName>
    <definedName name="IQRH2677" hidden="1">"$I$2677:$M$2677"</definedName>
    <definedName name="IQRH2678" hidden="1">"$I$2678:$M$2678"</definedName>
    <definedName name="IQRH2679" hidden="1">"$I$2679"</definedName>
    <definedName name="IQRH268" hidden="1">"$I$268:$M$268"</definedName>
    <definedName name="IQRH2680" hidden="1">"$I$2680:$M$2680"</definedName>
    <definedName name="IQRH2681" hidden="1">"$I$2681"</definedName>
    <definedName name="IQRH2682" hidden="1">"$I$2682"</definedName>
    <definedName name="IQRH2683" hidden="1">"$I$2683"</definedName>
    <definedName name="IQRH2684" hidden="1">"$I$2684:$M$2684"</definedName>
    <definedName name="IQRH2685" hidden="1">"$I$2685"</definedName>
    <definedName name="IQRH2686" hidden="1">"$I$2686"</definedName>
    <definedName name="IQRH2687" hidden="1">"$I$2687"</definedName>
    <definedName name="IQRH2688" hidden="1">"$I$2688"</definedName>
    <definedName name="IQRH2689" hidden="1">"$I$2689"</definedName>
    <definedName name="IQRH269" hidden="1">"$I$269"</definedName>
    <definedName name="IQRH2690" hidden="1">"$I$2690"</definedName>
    <definedName name="IQRH2691" hidden="1">"$I$2691"</definedName>
    <definedName name="IQRH2692" hidden="1">"$I$2692"</definedName>
    <definedName name="IQRH2693" hidden="1">"$I$2693"</definedName>
    <definedName name="IQRH2694" hidden="1">"$I$2694:$J$2694"</definedName>
    <definedName name="IQRH2695" hidden="1">"$I$2695"</definedName>
    <definedName name="IQRH2696" hidden="1">"$I$2696"</definedName>
    <definedName name="IQRH2697" hidden="1">"$I$2697"</definedName>
    <definedName name="IQRH2698" hidden="1">"$I$2698:$M$2698"</definedName>
    <definedName name="IQRH2699" hidden="1">"$I$2699"</definedName>
    <definedName name="IQRH27" hidden="1">"$I$27:$M$27"</definedName>
    <definedName name="IQRH270" hidden="1">"$I$270:$M$270"</definedName>
    <definedName name="IQRH2700" hidden="1">"$I$2700"</definedName>
    <definedName name="IQRH2701" hidden="1">"$I$2701"</definedName>
    <definedName name="IQRH2702" hidden="1">"$I$2702"</definedName>
    <definedName name="IQRH2703" hidden="1">"$I$2703:$M$2703"</definedName>
    <definedName name="IQRH2704" hidden="1">"$I$2704"</definedName>
    <definedName name="IQRH2705" hidden="1">"$I$2705"</definedName>
    <definedName name="IQRH2706" hidden="1">"$I$2706"</definedName>
    <definedName name="IQRH2707" hidden="1">"$I$2707"</definedName>
    <definedName name="IQRH2708" hidden="1">"$I$2708"</definedName>
    <definedName name="IQRH2709" hidden="1">"$I$2709"</definedName>
    <definedName name="IQRH271" hidden="1">"$I$271"</definedName>
    <definedName name="IQRH2710" hidden="1">"$I$2710"</definedName>
    <definedName name="IQRH2711" hidden="1">"$I$2711"</definedName>
    <definedName name="IQRH2712" hidden="1">"$I$2712"</definedName>
    <definedName name="IQRH2713" hidden="1">"$I$2713"</definedName>
    <definedName name="IQRH2714" hidden="1">"$I$2714"</definedName>
    <definedName name="IQRH2715" hidden="1">"$I$2715"</definedName>
    <definedName name="IQRH2716" hidden="1">"$I$2716:$M$2716"</definedName>
    <definedName name="IQRH2717" hidden="1">"$I$2717"</definedName>
    <definedName name="IQRH2718" hidden="1">"$I$2718"</definedName>
    <definedName name="IQRH2719" hidden="1">"$I$2719"</definedName>
    <definedName name="IQRH272" hidden="1">"$I$272"</definedName>
    <definedName name="IQRH2720" hidden="1">"$I$2720"</definedName>
    <definedName name="IQRH2721" hidden="1">"$I$2721"</definedName>
    <definedName name="IQRH2722" hidden="1">"$I$2722:$L$2722"</definedName>
    <definedName name="IQRH2723" hidden="1">"$I$2723"</definedName>
    <definedName name="IQRH2724" hidden="1">"$I$2724"</definedName>
    <definedName name="IQRH2725" hidden="1">"$I$2725"</definedName>
    <definedName name="IQRH2726" hidden="1">"$I$2726"</definedName>
    <definedName name="IQRH2727" hidden="1">"$I$2727"</definedName>
    <definedName name="IQRH2728" hidden="1">"$I$2728"</definedName>
    <definedName name="IQRH2729" hidden="1">"$I$2729:$J$2729"</definedName>
    <definedName name="IQRH273" hidden="1">"$I$273"</definedName>
    <definedName name="IQRH2730" hidden="1">"$I$2730"</definedName>
    <definedName name="IQRH2731" hidden="1">"$I$2731"</definedName>
    <definedName name="IQRH2732" hidden="1">"$I$2732:$J$2732"</definedName>
    <definedName name="IQRH2733" hidden="1">"$I$2733"</definedName>
    <definedName name="IQRH2734" hidden="1">"$I$2734"</definedName>
    <definedName name="IQRH2735" hidden="1">"$I$2735"</definedName>
    <definedName name="IQRH2736" hidden="1">"$I$2736:$J$2736"</definedName>
    <definedName name="IQRH2737" hidden="1">"$I$2737"</definedName>
    <definedName name="IQRH2738" hidden="1">"$I$2738:$M$2738"</definedName>
    <definedName name="IQRH2739" hidden="1">"$I$2739"</definedName>
    <definedName name="IQRH274" hidden="1">"$I$274"</definedName>
    <definedName name="IQRH2740" hidden="1">"$I$2740"</definedName>
    <definedName name="IQRH2741" hidden="1">"$I$2741"</definedName>
    <definedName name="IQRH2742" hidden="1">"$I$2742"</definedName>
    <definedName name="IQRH2743" hidden="1">"$I$2743"</definedName>
    <definedName name="IQRH2744" hidden="1">"$I$2744:$J$2744"</definedName>
    <definedName name="IQRH2745" hidden="1">"$I$2745:$K$2745"</definedName>
    <definedName name="IQRH2746" hidden="1">"$I$2746:$J$2746"</definedName>
    <definedName name="IQRH2747" hidden="1">"$I$2747"</definedName>
    <definedName name="IQRH2748" hidden="1">"$I$2748"</definedName>
    <definedName name="IQRH2749" hidden="1">"$I$2749"</definedName>
    <definedName name="IQRH275" hidden="1">"$I$275"</definedName>
    <definedName name="IQRH2750" hidden="1">"$I$2750"</definedName>
    <definedName name="IQRH2751" hidden="1">"$I$2751:$M$2751"</definedName>
    <definedName name="IQRH2752" hidden="1">"$I$2752"</definedName>
    <definedName name="IQRH2753" hidden="1">"$I$2753"</definedName>
    <definedName name="IQRH2754" hidden="1">"$I$2754:$M$2754"</definedName>
    <definedName name="IQRH2755" hidden="1">"$I$2755"</definedName>
    <definedName name="IQRH2756" hidden="1">"$I$2756:$J$2756"</definedName>
    <definedName name="IQRH2757" hidden="1">"$I$2757"</definedName>
    <definedName name="IQRH2758" hidden="1">"$I$2758"</definedName>
    <definedName name="IQRH2759" hidden="1">"$I$2759"</definedName>
    <definedName name="IQRH276" hidden="1">"$I$276:$J$276"</definedName>
    <definedName name="IQRH2760" hidden="1">"$I$2760"</definedName>
    <definedName name="IQRH2761" hidden="1">"$I$2761"</definedName>
    <definedName name="IQRH2762" hidden="1">"$I$2762:$J$2762"</definedName>
    <definedName name="IQRH2763" hidden="1">"$I$2763"</definedName>
    <definedName name="IQRH2764" hidden="1">"$I$2764:$L$2764"</definedName>
    <definedName name="IQRH2765" hidden="1">"$I$2765"</definedName>
    <definedName name="IQRH2766" hidden="1">"$I$2766"</definedName>
    <definedName name="IQRH2767" hidden="1">"$I$2767"</definedName>
    <definedName name="IQRH2768" hidden="1">"$I$2768:$K$2768"</definedName>
    <definedName name="IQRH2769" hidden="1">"$I$2769"</definedName>
    <definedName name="IQRH277" hidden="1">"$I$277"</definedName>
    <definedName name="IQRH2770" hidden="1">"$I$2770"</definedName>
    <definedName name="IQRH2771" hidden="1">"$I$2771"</definedName>
    <definedName name="IQRH2772" hidden="1">"$I$2772"</definedName>
    <definedName name="IQRH2773" hidden="1">"$I$2773:$J$2773"</definedName>
    <definedName name="IQRH2774" hidden="1">"$I$2774"</definedName>
    <definedName name="IQRH2775" hidden="1">"$I$2775"</definedName>
    <definedName name="IQRH2776" hidden="1">"$I$2776"</definedName>
    <definedName name="IQRH2777" hidden="1">"$I$2777:$K$2777"</definedName>
    <definedName name="IQRH2778" hidden="1">"$I$2778"</definedName>
    <definedName name="IQRH2779" hidden="1">"$I$2779"</definedName>
    <definedName name="IQRH278" hidden="1">"$I$278:$M$278"</definedName>
    <definedName name="IQRH2780" hidden="1">"$I$2780"</definedName>
    <definedName name="IQRH2781" hidden="1">"$I$2781"</definedName>
    <definedName name="IQRH2782" hidden="1">"$I$2782"</definedName>
    <definedName name="IQRH2783" hidden="1">"$I$2783"</definedName>
    <definedName name="IQRH2784" hidden="1">"$I$2784"</definedName>
    <definedName name="IQRH2785" hidden="1">"$I$2785"</definedName>
    <definedName name="IQRH2786" hidden="1">"$I$2786"</definedName>
    <definedName name="IQRH2787" hidden="1">"$I$2787:$M$2787"</definedName>
    <definedName name="IQRH2788" hidden="1">"$I$2788"</definedName>
    <definedName name="IQRH2789" hidden="1">"$I$2789"</definedName>
    <definedName name="IQRH279" hidden="1">"$I$279:$J$279"</definedName>
    <definedName name="IQRH2790" hidden="1">"$I$2790:$J$2790"</definedName>
    <definedName name="IQRH2791" hidden="1">"$I$2791"</definedName>
    <definedName name="IQRH2792" hidden="1">"$I$2792"</definedName>
    <definedName name="IQRH2793" hidden="1">"$I$2793"</definedName>
    <definedName name="IQRH2794" hidden="1">"$I$2794:$J$2794"</definedName>
    <definedName name="IQRH2795" hidden="1">"$I$2795"</definedName>
    <definedName name="IQRH2796" hidden="1">"$I$2796"</definedName>
    <definedName name="IQRH2797" hidden="1">"$I$2797"</definedName>
    <definedName name="IQRH2798" hidden="1">"$I$2798"</definedName>
    <definedName name="IQRH2799" hidden="1">"$I$2799"</definedName>
    <definedName name="IQRH28" hidden="1">"$I$28:$M$28"</definedName>
    <definedName name="IQRH280" hidden="1">"$I$280"</definedName>
    <definedName name="IQRH2800" hidden="1">"$I$2800:$L$2800"</definedName>
    <definedName name="IQRH2801" hidden="1">"$I$2801"</definedName>
    <definedName name="IQRH2802" hidden="1">"$I$2802:$M$2802"</definedName>
    <definedName name="IQRH2803" hidden="1">"$I$2803:$M$2803"</definedName>
    <definedName name="IQRH2804" hidden="1">"$I$2804"</definedName>
    <definedName name="IQRH2805" hidden="1">"$I$2805:$L$2805"</definedName>
    <definedName name="IQRH2806" hidden="1">"$I$2806:$M$2806"</definedName>
    <definedName name="IQRH2807" hidden="1">"$I$2807:$M$2807"</definedName>
    <definedName name="IQRH2808" hidden="1">"$I$2808:$M$2808"</definedName>
    <definedName name="IQRH2809" hidden="1">"$I$2809:$M$2809"</definedName>
    <definedName name="IQRH281" hidden="1">"$I$281:$K$281"</definedName>
    <definedName name="IQRH2810" hidden="1">"$I$2810"</definedName>
    <definedName name="IQRH2811" hidden="1">"$I$2811"</definedName>
    <definedName name="IQRH2812" hidden="1">"$I$2812"</definedName>
    <definedName name="IQRH2813" hidden="1">"$I$2813:$M$2813"</definedName>
    <definedName name="IQRH2814" hidden="1">"$I$2814"</definedName>
    <definedName name="IQRH2815" hidden="1">"$I$2815:$M$2815"</definedName>
    <definedName name="IQRH2816" hidden="1">"$I$2816"</definedName>
    <definedName name="IQRH2817" hidden="1">"$I$2817"</definedName>
    <definedName name="IQRH2818" hidden="1">"$I$2818:$K$2818"</definedName>
    <definedName name="IQRH2819" hidden="1">"$I$2819:$L$2819"</definedName>
    <definedName name="IQRH282" hidden="1">"$I$282"</definedName>
    <definedName name="IQRH2820" hidden="1">"$I$2820:$L$2820"</definedName>
    <definedName name="IQRH2821" hidden="1">"$I$2821:$M$2821"</definedName>
    <definedName name="IQRH2822" hidden="1">"$I$2822"</definedName>
    <definedName name="IQRH2823" hidden="1">"$I$2823:$M$2823"</definedName>
    <definedName name="IQRH2824" hidden="1">"$I$2824:$K$2824"</definedName>
    <definedName name="IQRH2825" hidden="1">"$I$2825"</definedName>
    <definedName name="IQRH2826" hidden="1">"$I$2826:$M$2826"</definedName>
    <definedName name="IQRH2827" hidden="1">"$I$2827:$M$2827"</definedName>
    <definedName name="IQRH2828" hidden="1">"$I$2828"</definedName>
    <definedName name="IQRH2829" hidden="1">"$I$2829:$M$2829"</definedName>
    <definedName name="IQRH283" hidden="1">"$I$283:$L$283"</definedName>
    <definedName name="IQRH2830" hidden="1">"$I$2830"</definedName>
    <definedName name="IQRH2831" hidden="1">"$I$2831:$M$2831"</definedName>
    <definedName name="IQRH2832" hidden="1">"$I$2832:$K$2832"</definedName>
    <definedName name="IQRH2833" hidden="1">"$I$2833"</definedName>
    <definedName name="IQRH2834" hidden="1">"$I$2834:$M$2834"</definedName>
    <definedName name="IQRH2835" hidden="1">"$I$2835:$K$2835"</definedName>
    <definedName name="IQRH2836" hidden="1">"$I$2836:$M$2836"</definedName>
    <definedName name="IQRH2837" hidden="1">"$I$2837:$M$2837"</definedName>
    <definedName name="IQRH2838" hidden="1">"$I$2838:$M$2838"</definedName>
    <definedName name="IQRH2839" hidden="1">"$I$2839:$J$2839"</definedName>
    <definedName name="IQRH284" hidden="1">"$I$284:$J$284"</definedName>
    <definedName name="IQRH2840" hidden="1">"$I$2840:$J$2840"</definedName>
    <definedName name="IQRH2841" hidden="1">"$I$2841:$J$2841"</definedName>
    <definedName name="IQRH285" hidden="1">"$I$285"</definedName>
    <definedName name="IQRH286" hidden="1">"$I$286:$J$286"</definedName>
    <definedName name="IQRH287" hidden="1">"$I$287"</definedName>
    <definedName name="IQRH288" hidden="1">"$I$288"</definedName>
    <definedName name="IQRH289" hidden="1">"$I$289"</definedName>
    <definedName name="IQRH29" hidden="1">"$I$29:$L$29"</definedName>
    <definedName name="IQRH290" hidden="1">"$I$290:$J$290"</definedName>
    <definedName name="IQRH291" hidden="1">"$I$291:$L$291"</definedName>
    <definedName name="IQRH292" hidden="1">"$I$292:$J$292"</definedName>
    <definedName name="IQRH293" hidden="1">"$I$293"</definedName>
    <definedName name="IQRH294" hidden="1">"$I$294"</definedName>
    <definedName name="IQRH295" hidden="1">"$I$295:$K$295"</definedName>
    <definedName name="IQRH296" hidden="1">"$I$296"</definedName>
    <definedName name="IQRH297" hidden="1">"$I$297:$M$297"</definedName>
    <definedName name="IQRH298" hidden="1">"$I$298:$M$298"</definedName>
    <definedName name="IQRH299" hidden="1">"$I$299:$K$299"</definedName>
    <definedName name="IQRH30" hidden="1">"$I$30:$M$30"</definedName>
    <definedName name="IQRH300" hidden="1">"$I$300:$J$300"</definedName>
    <definedName name="IQRH301" hidden="1">"$I$301:$K$301"</definedName>
    <definedName name="IQRH302" hidden="1">"$I$302:$M$302"</definedName>
    <definedName name="IQRH303" hidden="1">"$I$303:$J$303"</definedName>
    <definedName name="IQRH304" hidden="1">"$I$304"</definedName>
    <definedName name="IQRH305" hidden="1">"$I$305"</definedName>
    <definedName name="IQRH306" hidden="1">"$I$306:$J$306"</definedName>
    <definedName name="IQRH307" hidden="1">"$I$307:$M$307"</definedName>
    <definedName name="IQRH308" hidden="1">"$I$308:$M$308"</definedName>
    <definedName name="IQRH309" hidden="1">"$I$309"</definedName>
    <definedName name="IQRH31" hidden="1">"$I$31:$M$31"</definedName>
    <definedName name="IQRH310" hidden="1">"$I$310"</definedName>
    <definedName name="IQRH311" hidden="1">"$I$311:$L$311"</definedName>
    <definedName name="IQRH312" hidden="1">"$I$312"</definedName>
    <definedName name="IQRH313" hidden="1">"$I$313"</definedName>
    <definedName name="IQRH314" hidden="1">"$I$314"</definedName>
    <definedName name="IQRH315" hidden="1">"$I$315:$K$315"</definedName>
    <definedName name="IQRH316" hidden="1">"$I$316"</definedName>
    <definedName name="IQRH317" hidden="1">"$I$317"</definedName>
    <definedName name="IQRH318" hidden="1">"$I$318"</definedName>
    <definedName name="IQRH319" hidden="1">"$I$319"</definedName>
    <definedName name="IQRH32" hidden="1">"$I$32:$M$32"</definedName>
    <definedName name="IQRH320" hidden="1">"$I$320"</definedName>
    <definedName name="IQRH321" hidden="1">"$I$321"</definedName>
    <definedName name="IQRH322" hidden="1">"$I$322"</definedName>
    <definedName name="IQRH323" hidden="1">"$I$323:$J$323"</definedName>
    <definedName name="IQRH324" hidden="1">"$I$324"</definedName>
    <definedName name="IQRH325" hidden="1">"$I$325"</definedName>
    <definedName name="IQRH326" hidden="1">"$I$326"</definedName>
    <definedName name="IQRH327" hidden="1">"$I$327"</definedName>
    <definedName name="IQRH328" hidden="1">"$I$328"</definedName>
    <definedName name="IQRH329" hidden="1">"$I$329"</definedName>
    <definedName name="IQRH33" hidden="1">"$I$33:$M$33"</definedName>
    <definedName name="IQRH330" hidden="1">"$I$330:$J$330"</definedName>
    <definedName name="IQRH331" hidden="1">"$I$331:$J$331"</definedName>
    <definedName name="IQRH332" hidden="1">"$I$332:$J$332"</definedName>
    <definedName name="IQRH333" hidden="1">"$I$333:$J$333"</definedName>
    <definedName name="IQRH334" hidden="1">"$I$334"</definedName>
    <definedName name="IQRH335" hidden="1">"$I$335:$K$335"</definedName>
    <definedName name="IQRH336" hidden="1">"$I$336:$M$336"</definedName>
    <definedName name="IQRH337" hidden="1">"$I$337:$K$337"</definedName>
    <definedName name="IQRH338" hidden="1">"$I$338"</definedName>
    <definedName name="IQRH339" hidden="1">"$I$339:$J$339"</definedName>
    <definedName name="IQRH34" hidden="1">"$I$34:$M$34"</definedName>
    <definedName name="IQRH340" hidden="1">"$I$340:$M$340"</definedName>
    <definedName name="IQRH341" hidden="1">"$I$341:$M$341"</definedName>
    <definedName name="IQRH342" hidden="1">"$I$342:$M$342"</definedName>
    <definedName name="IQRH343" hidden="1">"$I$343"</definedName>
    <definedName name="IQRH344" hidden="1">"$I$344:$M$344"</definedName>
    <definedName name="IQRH345" hidden="1">"$I$345:$J$345"</definedName>
    <definedName name="IQRH346" hidden="1">"$I$346:$M$346"</definedName>
    <definedName name="IQRH347" hidden="1">"$I$347:$M$347"</definedName>
    <definedName name="IQRH348" hidden="1">"$I$348"</definedName>
    <definedName name="IQRH349" hidden="1">"$I$349:$J$349"</definedName>
    <definedName name="IQRH35" hidden="1">"$I$35:$M$35"</definedName>
    <definedName name="IQRH350" hidden="1">"$I$350:$J$350"</definedName>
    <definedName name="IQRH351" hidden="1">"$I$351"</definedName>
    <definedName name="IQRH352" hidden="1">"$I$352:$J$352"</definedName>
    <definedName name="IQRH353" hidden="1">"$I$353:$K$353"</definedName>
    <definedName name="IQRH354" hidden="1">"$I$354:$L$354"</definedName>
    <definedName name="IQRH355" hidden="1">"$I$355:$J$355"</definedName>
    <definedName name="IQRH356" hidden="1">"$I$356:$K$356"</definedName>
    <definedName name="IQRH357" hidden="1">"$I$357:$J$357"</definedName>
    <definedName name="IQRH358" hidden="1">"$I$358:$L$358"</definedName>
    <definedName name="IQRH359" hidden="1">"$I$359"</definedName>
    <definedName name="IQRH36" hidden="1">"$I$36:$J$36"</definedName>
    <definedName name="IQRH360" hidden="1">"$I$360"</definedName>
    <definedName name="IQRH361" hidden="1">"$I$361:$M$361"</definedName>
    <definedName name="IQRH362" hidden="1">"$I$362:$M$362"</definedName>
    <definedName name="IQRH363" hidden="1">"$I$363:$K$363"</definedName>
    <definedName name="IQRH364" hidden="1">"$I$364:$M$364"</definedName>
    <definedName name="IQRH365" hidden="1">"$I$365:$J$365"</definedName>
    <definedName name="IQRH366" hidden="1">"$I$366:$J$366"</definedName>
    <definedName name="IQRH367" hidden="1">"$I$367:$K$367"</definedName>
    <definedName name="IQRH368" hidden="1">"$I$368:$J$368"</definedName>
    <definedName name="IQRH369" hidden="1">"$I$369:$L$369"</definedName>
    <definedName name="IQRH37" hidden="1">"$I$37:$M$37"</definedName>
    <definedName name="IQRH370" hidden="1">"$I$370:$J$370"</definedName>
    <definedName name="IQRH371" hidden="1">"$I$371"</definedName>
    <definedName name="IQRH372" hidden="1">"$I$372:$M$372"</definedName>
    <definedName name="IQRH373" hidden="1">"$I$373:$K$373"</definedName>
    <definedName name="IQRH374" hidden="1">"$I$374"</definedName>
    <definedName name="IQRH375" hidden="1">"$I$375"</definedName>
    <definedName name="IQRH376" hidden="1">"$I$376:$J$376"</definedName>
    <definedName name="IQRH377" hidden="1">"$I$377"</definedName>
    <definedName name="IQRH378" hidden="1">"$I$378"</definedName>
    <definedName name="IQRH379" hidden="1">"$I$379"</definedName>
    <definedName name="IQRH38" hidden="1">"$I$38:$J$38"</definedName>
    <definedName name="IQRH380" hidden="1">"$I$380"</definedName>
    <definedName name="IQRH381" hidden="1">"$I$381"</definedName>
    <definedName name="IQRH382" hidden="1">"$I$382"</definedName>
    <definedName name="IQRH383" hidden="1">"$I$383"</definedName>
    <definedName name="IQRH384" hidden="1">"$I$384:$L$384"</definedName>
    <definedName name="IQRH385" hidden="1">"$I$385"</definedName>
    <definedName name="IQRH386" hidden="1">"$I$386"</definedName>
    <definedName name="IQRH387" hidden="1">"$I$387"</definedName>
    <definedName name="IQRH388" hidden="1">"$I$388"</definedName>
    <definedName name="IQRH389" hidden="1">"$I$389"</definedName>
    <definedName name="IQRH39" hidden="1">"$I$39"</definedName>
    <definedName name="IQRH390" hidden="1">"$I$390"</definedName>
    <definedName name="IQRH391" hidden="1">"$I$391:$M$391"</definedName>
    <definedName name="IQRH392" hidden="1">"$I$392"</definedName>
    <definedName name="IQRH393" hidden="1">"$I$393:$L$393"</definedName>
    <definedName name="IQRH394" hidden="1">"$I$394"</definedName>
    <definedName name="IQRH395" hidden="1">"$I$395"</definedName>
    <definedName name="IQRH396" hidden="1">"$I$396"</definedName>
    <definedName name="IQRH397" hidden="1">"$I$397"</definedName>
    <definedName name="IQRH398" hidden="1">"$I$398:$L$398"</definedName>
    <definedName name="IQRH399" hidden="1">"$I$399:$M$399"</definedName>
    <definedName name="IQRH40" hidden="1">"$I$40:$J$40"</definedName>
    <definedName name="IQRH400" hidden="1">"$I$400"</definedName>
    <definedName name="IQRH401" hidden="1">"$I$401:$L$401"</definedName>
    <definedName name="IQRH402" hidden="1">"$I$402:$J$402"</definedName>
    <definedName name="IQRH403" hidden="1">"$I$403:$M$403"</definedName>
    <definedName name="IQRH404" hidden="1">"$I$404"</definedName>
    <definedName name="IQRH405" hidden="1">"$I$405"</definedName>
    <definedName name="IQRH406" hidden="1">"$I$406"</definedName>
    <definedName name="IQRH407" hidden="1">"$I$407:$M$407"</definedName>
    <definedName name="IQRH408" hidden="1">"$I$408"</definedName>
    <definedName name="IQRH409" hidden="1">"$I$409:$M$409"</definedName>
    <definedName name="IQRH41" hidden="1">"$I$41:$M$41"</definedName>
    <definedName name="IQRH410" hidden="1">"$I$410"</definedName>
    <definedName name="IQRH411" hidden="1">"$I$411"</definedName>
    <definedName name="IQRH412" hidden="1">"$I$412:$L$412"</definedName>
    <definedName name="IQRH413" hidden="1">"$I$413"</definedName>
    <definedName name="IQRH414" hidden="1">"$I$414"</definedName>
    <definedName name="IQRH415" hidden="1">"$I$415"</definedName>
    <definedName name="IQRH416" hidden="1">"$I$416"</definedName>
    <definedName name="IQRH417" hidden="1">"$I$417"</definedName>
    <definedName name="IQRH418" hidden="1">"$I$418"</definedName>
    <definedName name="IQRH419" hidden="1">"$I$419"</definedName>
    <definedName name="IQRH42" hidden="1">"$I$42:$M$42"</definedName>
    <definedName name="IQRH420" hidden="1">"$I$420:$J$420"</definedName>
    <definedName name="IQRH421" hidden="1">"$I$421"</definedName>
    <definedName name="IQRH422" hidden="1">"$I$422"</definedName>
    <definedName name="IQRH423" hidden="1">"$I$423"</definedName>
    <definedName name="IQRH424" hidden="1">"$I$424"</definedName>
    <definedName name="IQRH425" hidden="1">"$I$425"</definedName>
    <definedName name="IQRH426" hidden="1">"$I$426:$M$426"</definedName>
    <definedName name="IQRH427" hidden="1">"$I$427"</definedName>
    <definedName name="IQRH428" hidden="1">"$I$428"</definedName>
    <definedName name="IQRH429" hidden="1">"$I$429:$K$429"</definedName>
    <definedName name="IQRH43" hidden="1">"$I$43:$K$43"</definedName>
    <definedName name="IQRH430" hidden="1">"$I$430"</definedName>
    <definedName name="IQRH431" hidden="1">"$I$431:$L$431"</definedName>
    <definedName name="IQRH432" hidden="1">"$I$432:$L$432"</definedName>
    <definedName name="IQRH433" hidden="1">"$I$433:$M$433"</definedName>
    <definedName name="IQRH434" hidden="1">"$I$434"</definedName>
    <definedName name="IQRH435" hidden="1">"$I$435:$K$435"</definedName>
    <definedName name="IQRH436" hidden="1">"$I$436:$L$436"</definedName>
    <definedName name="IQRH437" hidden="1">"$I$437:$M$437"</definedName>
    <definedName name="IQRH438" hidden="1">"$I$438:$M$438"</definedName>
    <definedName name="IQRH439" hidden="1">"$I$439"</definedName>
    <definedName name="IQRH44" hidden="1">"$I$44:$M$44"</definedName>
    <definedName name="IQRH440" hidden="1">"$I$440"</definedName>
    <definedName name="IQRH441" hidden="1">"$I$441"</definedName>
    <definedName name="IQRH442" hidden="1">"$I$442"</definedName>
    <definedName name="IQRH443" hidden="1">"$I$443"</definedName>
    <definedName name="IQRH444" hidden="1">"$I$444"</definedName>
    <definedName name="IQRH445" hidden="1">"$I$445"</definedName>
    <definedName name="IQRH446" hidden="1">"$I$446"</definedName>
    <definedName name="IQRH447" hidden="1">"$I$447"</definedName>
    <definedName name="IQRH448" hidden="1">"$I$448"</definedName>
    <definedName name="IQRH449" hidden="1">"$I$449"</definedName>
    <definedName name="IQRH45" hidden="1">"$I$45:$L$45"</definedName>
    <definedName name="IQRH450" hidden="1">"$I$450:$L$450"</definedName>
    <definedName name="IQRH451" hidden="1">"$I$451"</definedName>
    <definedName name="IQRH452" hidden="1">"$I$452"</definedName>
    <definedName name="IQRH453" hidden="1">"$I$453:$L$453"</definedName>
    <definedName name="IQRH454" hidden="1">"$I$454"</definedName>
    <definedName name="IQRH455" hidden="1">"$I$455"</definedName>
    <definedName name="IQRH456" hidden="1">"$I$456"</definedName>
    <definedName name="IQRH457" hidden="1">"$I$457"</definedName>
    <definedName name="IQRH458" hidden="1">"$I$458"</definedName>
    <definedName name="IQRH459" hidden="1">"$I$459:$J$459"</definedName>
    <definedName name="IQRH46" hidden="1">"$I$46"</definedName>
    <definedName name="IQRH460" hidden="1">"$I$460"</definedName>
    <definedName name="IQRH461" hidden="1">"$I$461:$J$461"</definedName>
    <definedName name="IQRH462" hidden="1">"$I$462"</definedName>
    <definedName name="IQRH463" hidden="1">"$I$463:$M$463"</definedName>
    <definedName name="IQRH464" hidden="1">"$I$464"</definedName>
    <definedName name="IQRH465" hidden="1">"$I$465"</definedName>
    <definedName name="IQRH466" hidden="1">"$I$466"</definedName>
    <definedName name="IQRH467" hidden="1">"$I$467:$K$467"</definedName>
    <definedName name="IQRH468" hidden="1">"$I$468:$M$468"</definedName>
    <definedName name="IQRH469" hidden="1">"$I$469"</definedName>
    <definedName name="IQRH47" hidden="1">"$I$47:$M$47"</definedName>
    <definedName name="IQRH470" hidden="1">"$I$470:$J$470"</definedName>
    <definedName name="IQRH471" hidden="1">"$I$471"</definedName>
    <definedName name="IQRH472" hidden="1">"$I$472"</definedName>
    <definedName name="IQRH473" hidden="1">"$I$473"</definedName>
    <definedName name="IQRH474" hidden="1">"$I$474"</definedName>
    <definedName name="IQRH475" hidden="1">"$I$475"</definedName>
    <definedName name="IQRH476" hidden="1">"$I$476"</definedName>
    <definedName name="IQRH477" hidden="1">"$I$477"</definedName>
    <definedName name="IQRH478" hidden="1">"$I$478"</definedName>
    <definedName name="IQRH479" hidden="1">"$I$479:$L$479"</definedName>
    <definedName name="IQRH48" hidden="1">"$I$48"</definedName>
    <definedName name="IQRH480" hidden="1">"$I$480"</definedName>
    <definedName name="IQRH481" hidden="1">"$I$481"</definedName>
    <definedName name="IQRH482" hidden="1">"$I$482"</definedName>
    <definedName name="IQRH483" hidden="1">"$I$483"</definedName>
    <definedName name="IQRH484" hidden="1">"$I$484"</definedName>
    <definedName name="IQRH485" hidden="1">"$I$485:$J$485"</definedName>
    <definedName name="IQRH486" hidden="1">"$I$486"</definedName>
    <definedName name="IQRH487" hidden="1">"$I$487"</definedName>
    <definedName name="IQRH488" hidden="1">"$I$488"</definedName>
    <definedName name="IQRH489" hidden="1">"$I$489"</definedName>
    <definedName name="IQRH49" hidden="1">"$I$49"</definedName>
    <definedName name="IQRH490" hidden="1">"$I$490"</definedName>
    <definedName name="IQRH491" hidden="1">"$I$491"</definedName>
    <definedName name="IQRH492" hidden="1">"$I$492:$K$492"</definedName>
    <definedName name="IQRH493" hidden="1">"$I$493"</definedName>
    <definedName name="IQRH494" hidden="1">"$I$494:$K$494"</definedName>
    <definedName name="IQRH495" hidden="1">"$I$495"</definedName>
    <definedName name="IQRH496" hidden="1">"$I$496:$M$496"</definedName>
    <definedName name="IQRH497" hidden="1">"$I$497"</definedName>
    <definedName name="IQRH498" hidden="1">"$I$498"</definedName>
    <definedName name="IQRH499" hidden="1">"$I$499:$M$499"</definedName>
    <definedName name="IQRH50" hidden="1">"$I$50:$K$50"</definedName>
    <definedName name="IQRH500" hidden="1">"$I$500"</definedName>
    <definedName name="IQRH501" hidden="1">"$I$501:$J$501"</definedName>
    <definedName name="IQRH502" hidden="1">"$I$502"</definedName>
    <definedName name="IQRH503" hidden="1">"$I$503"</definedName>
    <definedName name="IQRH504" hidden="1">"$I$504"</definedName>
    <definedName name="IQRH505" hidden="1">"$I$505"</definedName>
    <definedName name="IQRH506" hidden="1">"$I$506"</definedName>
    <definedName name="IQRH507" hidden="1">"$I$507"</definedName>
    <definedName name="IQRH508" hidden="1">"$I$508"</definedName>
    <definedName name="IQRH509" hidden="1">"$I$509"</definedName>
    <definedName name="IQRH51" hidden="1">"$I$51:$M$51"</definedName>
    <definedName name="IQRH510" hidden="1">"$I$510:$M$510"</definedName>
    <definedName name="IQRH511" hidden="1">"$I$511"</definedName>
    <definedName name="IQRH512" hidden="1">"$I$512"</definedName>
    <definedName name="IQRH513" hidden="1">"$I$513"</definedName>
    <definedName name="IQRH514" hidden="1">"$I$514"</definedName>
    <definedName name="IQRH515" hidden="1">"$I$515:$J$515"</definedName>
    <definedName name="IQRH516" hidden="1">"$I$516"</definedName>
    <definedName name="IQRH517" hidden="1">"$I$517:$L$517"</definedName>
    <definedName name="IQRH518" hidden="1">"$I$518:$J$518"</definedName>
    <definedName name="IQRH519" hidden="1">"$I$519"</definedName>
    <definedName name="IQRH52" hidden="1">"$I$52:$J$52"</definedName>
    <definedName name="IQRH520" hidden="1">"$I$520"</definedName>
    <definedName name="IQRH521" hidden="1">"$I$521"</definedName>
    <definedName name="IQRH522" hidden="1">"$I$522"</definedName>
    <definedName name="IQRH523" hidden="1">"$I$523:$K$523"</definedName>
    <definedName name="IQRH524" hidden="1">"$I$524"</definedName>
    <definedName name="IQRH525" hidden="1">"$I$525"</definedName>
    <definedName name="IQRH526" hidden="1">"$I$526"</definedName>
    <definedName name="IQRH527" hidden="1">"$I$527"</definedName>
    <definedName name="IQRH528" hidden="1">"$I$528"</definedName>
    <definedName name="IQRH529" hidden="1">"$I$529:$M$529"</definedName>
    <definedName name="IQRH53" hidden="1">"$I$53"</definedName>
    <definedName name="IQRH530" hidden="1">"$I$530"</definedName>
    <definedName name="IQRH531" hidden="1">"$I$531:$J$531"</definedName>
    <definedName name="IQRH532" hidden="1">"$I$532"</definedName>
    <definedName name="IQRH533" hidden="1">"$I$533"</definedName>
    <definedName name="IQRH534" hidden="1">"$I$534"</definedName>
    <definedName name="IQRH535" hidden="1">"$I$535"</definedName>
    <definedName name="IQRH536" hidden="1">"$I$536"</definedName>
    <definedName name="IQRH537" hidden="1">"$I$537"</definedName>
    <definedName name="IQRH538" hidden="1">"$I$538"</definedName>
    <definedName name="IQRH539" hidden="1">"$I$539:$J$539"</definedName>
    <definedName name="IQRH54" hidden="1">"$I$54:$J$54"</definedName>
    <definedName name="IQRH540" hidden="1">"$I$540"</definedName>
    <definedName name="IQRH541" hidden="1">"$I$541:$M$541"</definedName>
    <definedName name="IQRH542" hidden="1">"$I$542:$J$542"</definedName>
    <definedName name="IQRH543" hidden="1">"$I$543"</definedName>
    <definedName name="IQRH544" hidden="1">"$I$544"</definedName>
    <definedName name="IQRH545" hidden="1">"$I$545"</definedName>
    <definedName name="IQRH546" hidden="1">"$I$546"</definedName>
    <definedName name="IQRH547" hidden="1">"$I$547"</definedName>
    <definedName name="IQRH548" hidden="1">"$I$548"</definedName>
    <definedName name="IQRH549" hidden="1">"$I$549"</definedName>
    <definedName name="IQRH55" hidden="1">"$I$55"</definedName>
    <definedName name="IQRH550" hidden="1">"$I$550:$M$550"</definedName>
    <definedName name="IQRH551" hidden="1">"$I$551"</definedName>
    <definedName name="IQRH552" hidden="1">"$I$552"</definedName>
    <definedName name="IQRH553" hidden="1">"$I$553"</definedName>
    <definedName name="IQRH554" hidden="1">"$I$554"</definedName>
    <definedName name="IQRH555" hidden="1">"$I$555:$J$555"</definedName>
    <definedName name="IQRH556" hidden="1">"$I$556"</definedName>
    <definedName name="IQRH557" hidden="1">"$I$557"</definedName>
    <definedName name="IQRH558" hidden="1">"$I$558"</definedName>
    <definedName name="IQRH559" hidden="1">"$I$559"</definedName>
    <definedName name="IQRH56" hidden="1">"$I$56:$M$56"</definedName>
    <definedName name="IQRH560" hidden="1">"$I$560"</definedName>
    <definedName name="IQRH561" hidden="1">"$I$561"</definedName>
    <definedName name="IQRH562" hidden="1">"$I$562:$M$562"</definedName>
    <definedName name="IQRH563" hidden="1">"$I$563"</definedName>
    <definedName name="IQRH564" hidden="1">"$I$564"</definedName>
    <definedName name="IQRH565" hidden="1">"$I$565"</definedName>
    <definedName name="IQRH566" hidden="1">"$I$566"</definedName>
    <definedName name="IQRH567" hidden="1">"$I$567"</definedName>
    <definedName name="IQRH568" hidden="1">"$I$568:$K$568"</definedName>
    <definedName name="IQRH569" hidden="1">"$I$569:$K$569"</definedName>
    <definedName name="IQRH57" hidden="1">"$I$57:$M$57"</definedName>
    <definedName name="IQRH570" hidden="1">"$I$570:$K$570"</definedName>
    <definedName name="IQRH571" hidden="1">"$I$571"</definedName>
    <definedName name="IQRH572" hidden="1">"$I$572"</definedName>
    <definedName name="IQRH573" hidden="1">"$I$573:$J$573"</definedName>
    <definedName name="IQRH574" hidden="1">"$I$574"</definedName>
    <definedName name="IQRH575" hidden="1">"$I$575"</definedName>
    <definedName name="IQRH576" hidden="1">"$I$576"</definedName>
    <definedName name="IQRH577" hidden="1">"$I$577"</definedName>
    <definedName name="IQRH578" hidden="1">"$I$578"</definedName>
    <definedName name="IQRH579" hidden="1">"$I$579"</definedName>
    <definedName name="IQRH58" hidden="1">"$I$58:$L$58"</definedName>
    <definedName name="IQRH580" hidden="1">"$I$580:$L$580"</definedName>
    <definedName name="IQRH581" hidden="1">"$I$581"</definedName>
    <definedName name="IQRH582" hidden="1">"$I$582"</definedName>
    <definedName name="IQRH583" hidden="1">"$I$583"</definedName>
    <definedName name="IQRH584" hidden="1">"$I$584:$J$584"</definedName>
    <definedName name="IQRH585" hidden="1">"$I$585"</definedName>
    <definedName name="IQRH586" hidden="1">"$I$586"</definedName>
    <definedName name="IQRH587" hidden="1">"$I$587:$J$587"</definedName>
    <definedName name="IQRH588" hidden="1">"$I$588:$K$588"</definedName>
    <definedName name="IQRH589" hidden="1">"$I$589"</definedName>
    <definedName name="IQRH59" hidden="1">"$I$59:$J$59"</definedName>
    <definedName name="IQRH590" hidden="1">"$I$590:$J$590"</definedName>
    <definedName name="IQRH591" hidden="1">"$I$591"</definedName>
    <definedName name="IQRH592" hidden="1">"$I$592"</definedName>
    <definedName name="IQRH593" hidden="1">"$I$593"</definedName>
    <definedName name="IQRH594" hidden="1">"$I$594"</definedName>
    <definedName name="IQRH595" hidden="1">"$I$595"</definedName>
    <definedName name="IQRH596" hidden="1">"$I$596"</definedName>
    <definedName name="IQRH597" hidden="1">"$I$597"</definedName>
    <definedName name="IQRH598" hidden="1">"$I$598"</definedName>
    <definedName name="IQRH599" hidden="1">"$I$599"</definedName>
    <definedName name="IQRH60" hidden="1">"$I$60:$J$60"</definedName>
    <definedName name="IQRH600" hidden="1">"$I$600"</definedName>
    <definedName name="IQRH601" hidden="1">"$I$601"</definedName>
    <definedName name="IQRH602" hidden="1">"$I$602"</definedName>
    <definedName name="IQRH603" hidden="1">"$I$603"</definedName>
    <definedName name="IQRH604" hidden="1">"$I$604:$M$604"</definedName>
    <definedName name="IQRH605" hidden="1">"$I$605:$J$605"</definedName>
    <definedName name="IQRH606" hidden="1">"$I$606"</definedName>
    <definedName name="IQRH607" hidden="1">"$I$607"</definedName>
    <definedName name="IQRH608" hidden="1">"$I$608"</definedName>
    <definedName name="IQRH609" hidden="1">"$I$609"</definedName>
    <definedName name="IQRH61" hidden="1">"$I$61:$J$61"</definedName>
    <definedName name="IQRH610" hidden="1">"$I$610:$J$610"</definedName>
    <definedName name="IQRH611" hidden="1">"$I$611"</definedName>
    <definedName name="IQRH612" hidden="1">"$I$612"</definedName>
    <definedName name="IQRH613" hidden="1">"$I$613"</definedName>
    <definedName name="IQRH614" hidden="1">"$I$614:$M$614"</definedName>
    <definedName name="IQRH615" hidden="1">"$I$615:$M$615"</definedName>
    <definedName name="IQRH616" hidden="1">"$I$616"</definedName>
    <definedName name="IQRH617" hidden="1">"$I$617"</definedName>
    <definedName name="IQRH618" hidden="1">"$I$618"</definedName>
    <definedName name="IQRH619" hidden="1">"$I$619"</definedName>
    <definedName name="IQRH62" hidden="1">"$I$62"</definedName>
    <definedName name="IQRH620" hidden="1">"$I$620"</definedName>
    <definedName name="IQRH621" hidden="1">"$I$621"</definedName>
    <definedName name="IQRH622" hidden="1">"$I$622"</definedName>
    <definedName name="IQRH623" hidden="1">"$I$623"</definedName>
    <definedName name="IQRH624" hidden="1">"$I$624"</definedName>
    <definedName name="IQRH625" hidden="1">"$I$625"</definedName>
    <definedName name="IQRH626" hidden="1">"$I$626:$K$626"</definedName>
    <definedName name="IQRH627" hidden="1">"$I$627"</definedName>
    <definedName name="IQRH628" hidden="1">"$I$628:$M$628"</definedName>
    <definedName name="IQRH629" hidden="1">"$I$629:$J$629"</definedName>
    <definedName name="IQRH63" hidden="1">"$I$63:$M$63"</definedName>
    <definedName name="IQRH630" hidden="1">"$I$630"</definedName>
    <definedName name="IQRH631" hidden="1">"$I$631"</definedName>
    <definedName name="IQRH632" hidden="1">"$I$632"</definedName>
    <definedName name="IQRH633" hidden="1">"$I$633"</definedName>
    <definedName name="IQRH634" hidden="1">"$I$634"</definedName>
    <definedName name="IQRH635" hidden="1">"$I$635"</definedName>
    <definedName name="IQRH636" hidden="1">"$I$636"</definedName>
    <definedName name="IQRH637" hidden="1">"$I$637"</definedName>
    <definedName name="IQRH638" hidden="1">"$I$638"</definedName>
    <definedName name="IQRH639" hidden="1">"$I$639:$L$639"</definedName>
    <definedName name="IQRH64" hidden="1">"$I$64"</definedName>
    <definedName name="IQRH640" hidden="1">"$I$640:$M$640"</definedName>
    <definedName name="IQRH641" hidden="1">"$I$641"</definedName>
    <definedName name="IQRH642" hidden="1">"$I$642"</definedName>
    <definedName name="IQRH643" hidden="1">"$I$643"</definedName>
    <definedName name="IQRH644" hidden="1">"$I$644"</definedName>
    <definedName name="IQRH645" hidden="1">"$I$645:$J$645"</definedName>
    <definedName name="IQRH646" hidden="1">"$I$646"</definedName>
    <definedName name="IQRH647" hidden="1">"$I$647"</definedName>
    <definedName name="IQRH648" hidden="1">"$I$648:$M$648"</definedName>
    <definedName name="IQRH649" hidden="1">"$I$649"</definedName>
    <definedName name="IQRH65" hidden="1">"$I$65"</definedName>
    <definedName name="IQRH650" hidden="1">"$I$650"</definedName>
    <definedName name="IQRH651" hidden="1">"$I$651"</definedName>
    <definedName name="IQRH652" hidden="1">"$I$652"</definedName>
    <definedName name="IQRH653" hidden="1">"$I$653:$M$653"</definedName>
    <definedName name="IQRH654" hidden="1">"$I$654"</definedName>
    <definedName name="IQRH655" hidden="1">"$I$655"</definedName>
    <definedName name="IQRH656" hidden="1">"$I$656:$J$656"</definedName>
    <definedName name="IQRH657" hidden="1">"$I$657:$M$657"</definedName>
    <definedName name="IQRH658" hidden="1">"$I$658:$M$658"</definedName>
    <definedName name="IQRH659" hidden="1">"$I$659"</definedName>
    <definedName name="IQRH66" hidden="1">"$I$66"</definedName>
    <definedName name="IQRH660" hidden="1">"$I$660"</definedName>
    <definedName name="IQRH661" hidden="1">"$I$661:$M$661"</definedName>
    <definedName name="IQRH662" hidden="1">"$I$662"</definedName>
    <definedName name="IQRH663" hidden="1">"$I$663"</definedName>
    <definedName name="IQRH664" hidden="1">"$I$664"</definedName>
    <definedName name="IQRH665" hidden="1">"$I$665"</definedName>
    <definedName name="IQRH666" hidden="1">"$I$666"</definedName>
    <definedName name="IQRH667" hidden="1">"$I$667:$J$667"</definedName>
    <definedName name="IQRH668" hidden="1">"$I$668"</definedName>
    <definedName name="IQRH669" hidden="1">"$I$669"</definedName>
    <definedName name="IQRH67" hidden="1">"$I$67"</definedName>
    <definedName name="IQRH670" hidden="1">"$I$670:$M$670"</definedName>
    <definedName name="IQRH671" hidden="1">"$I$671"</definedName>
    <definedName name="IQRH672" hidden="1">"$I$672"</definedName>
    <definedName name="IQRH673" hidden="1">"$I$673"</definedName>
    <definedName name="IQRH674" hidden="1">"$I$674:$J$674"</definedName>
    <definedName name="IQRH675" hidden="1">"$I$675"</definedName>
    <definedName name="IQRH676" hidden="1">"$I$676:$M$676"</definedName>
    <definedName name="IQRH677" hidden="1">"$I$677"</definedName>
    <definedName name="IQRH678" hidden="1">"$I$678"</definedName>
    <definedName name="IQRH679" hidden="1">"$I$679"</definedName>
    <definedName name="IQRH68" hidden="1">"$I$68:$M$68"</definedName>
    <definedName name="IQRH680" hidden="1">"$I$680"</definedName>
    <definedName name="IQRH681" hidden="1">"$I$681"</definedName>
    <definedName name="IQRH682" hidden="1">"$I$682"</definedName>
    <definedName name="IQRH683" hidden="1">"$I$683"</definedName>
    <definedName name="IQRH684" hidden="1">"$I$684"</definedName>
    <definedName name="IQRH685" hidden="1">"$I$685:$J$685"</definedName>
    <definedName name="IQRH686" hidden="1">"$I$686"</definedName>
    <definedName name="IQRH687" hidden="1">"$I$687:$M$687"</definedName>
    <definedName name="IQRH688" hidden="1">"$I$688"</definedName>
    <definedName name="IQRH689" hidden="1">"$I$689"</definedName>
    <definedName name="IQRH69" hidden="1">"$I$69:$M$69"</definedName>
    <definedName name="IQRH690" hidden="1">"$I$690:$J$690"</definedName>
    <definedName name="IQRH691" hidden="1">"$I$691"</definedName>
    <definedName name="IQRH692" hidden="1">"$I$692"</definedName>
    <definedName name="IQRH693" hidden="1">"$I$693:$J$693"</definedName>
    <definedName name="IQRH694" hidden="1">"$I$694"</definedName>
    <definedName name="IQRH695" hidden="1">"$I$695"</definedName>
    <definedName name="IQRH696" hidden="1">"$I$696:$M$696"</definedName>
    <definedName name="IQRH697" hidden="1">"$I$697"</definedName>
    <definedName name="IQRH698" hidden="1">"$I$698"</definedName>
    <definedName name="IQRH699" hidden="1">"$I$699"</definedName>
    <definedName name="IQRH70" hidden="1">"$I$70:$M$70"</definedName>
    <definedName name="IQRH700" hidden="1">"$I$700:$M$700"</definedName>
    <definedName name="IQRH701" hidden="1">"$I$701"</definedName>
    <definedName name="IQRH702" hidden="1">"$I$702"</definedName>
    <definedName name="IQRH703" hidden="1">"$I$703"</definedName>
    <definedName name="IQRH704" hidden="1">"$I$704"</definedName>
    <definedName name="IQRH705" hidden="1">"$I$705"</definedName>
    <definedName name="IQRH706" hidden="1">"$I$706"</definedName>
    <definedName name="IQRH707" hidden="1">"$I$707"</definedName>
    <definedName name="IQRH708" hidden="1">"$I$708:$K$708"</definedName>
    <definedName name="IQRH709" hidden="1">"$I$709"</definedName>
    <definedName name="IQRH71" hidden="1">"$I$71"</definedName>
    <definedName name="IQRH710" hidden="1">"$I$710:$M$710"</definedName>
    <definedName name="IQRH711" hidden="1">"$I$711"</definedName>
    <definedName name="IQRH712" hidden="1">"$I$712"</definedName>
    <definedName name="IQRH713" hidden="1">"$I$713:$K$713"</definedName>
    <definedName name="IQRH714" hidden="1">"$I$714"</definedName>
    <definedName name="IQRH715" hidden="1">"$I$715:$J$715"</definedName>
    <definedName name="IQRH716" hidden="1">"$I$716"</definedName>
    <definedName name="IQRH717" hidden="1">"$I$717"</definedName>
    <definedName name="IQRH718" hidden="1">"$I$718"</definedName>
    <definedName name="IQRH719" hidden="1">"$I$719"</definedName>
    <definedName name="IQRH72" hidden="1">"$I$72"</definedName>
    <definedName name="IQRH720" hidden="1">"$I$720:$J$720"</definedName>
    <definedName name="IQRH721" hidden="1">"$I$721:$M$721"</definedName>
    <definedName name="IQRH722" hidden="1">"$I$722:$M$722"</definedName>
    <definedName name="IQRH723" hidden="1">"$I$723"</definedName>
    <definedName name="IQRH724" hidden="1">"$I$724"</definedName>
    <definedName name="IQRH725" hidden="1">"$I$725"</definedName>
    <definedName name="IQRH726" hidden="1">"$I$726"</definedName>
    <definedName name="IQRH727" hidden="1">"$I$727"</definedName>
    <definedName name="IQRH728" hidden="1">"$I$728:$J$728"</definedName>
    <definedName name="IQRH729" hidden="1">"$I$729"</definedName>
    <definedName name="IQRH73" hidden="1">"$I$73:$K$73"</definedName>
    <definedName name="IQRH730" hidden="1">"$I$730"</definedName>
    <definedName name="IQRH731" hidden="1">"$I$731"</definedName>
    <definedName name="IQRH732" hidden="1">"$I$732"</definedName>
    <definedName name="IQRH733" hidden="1">"$I$733"</definedName>
    <definedName name="IQRH734" hidden="1">"$I$734:$J$734"</definedName>
    <definedName name="IQRH735" hidden="1">"$I$735"</definedName>
    <definedName name="IQRH736" hidden="1">"$I$736:$M$736"</definedName>
    <definedName name="IQRH737" hidden="1">"$I$737"</definedName>
    <definedName name="IQRH738" hidden="1">"$I$738"</definedName>
    <definedName name="IQRH739" hidden="1">"$I$739:$M$739"</definedName>
    <definedName name="IQRH74" hidden="1">"$I$74"</definedName>
    <definedName name="IQRH740" hidden="1">"$I$740"</definedName>
    <definedName name="IQRH741" hidden="1">"$I$741"</definedName>
    <definedName name="IQRH742" hidden="1">"$I$742"</definedName>
    <definedName name="IQRH743" hidden="1">"$I$743"</definedName>
    <definedName name="IQRH744" hidden="1">"$I$744"</definedName>
    <definedName name="IQRH745" hidden="1">"$I$745"</definedName>
    <definedName name="IQRH746" hidden="1">"$I$746"</definedName>
    <definedName name="IQRH747" hidden="1">"$I$747"</definedName>
    <definedName name="IQRH748" hidden="1">"$I$748"</definedName>
    <definedName name="IQRH749" hidden="1">"$I$749:$K$749"</definedName>
    <definedName name="IQRH75" hidden="1">"$I$75:$M$75"</definedName>
    <definedName name="IQRH750" hidden="1">"$I$750:$M$750"</definedName>
    <definedName name="IQRH751" hidden="1">"$I$751"</definedName>
    <definedName name="IQRH752" hidden="1">"$I$752"</definedName>
    <definedName name="IQRH753" hidden="1">"$I$753"</definedName>
    <definedName name="IQRH754" hidden="1">"$I$754"</definedName>
    <definedName name="IQRH755" hidden="1">"$I$755"</definedName>
    <definedName name="IQRH756" hidden="1">"$I$756"</definedName>
    <definedName name="IQRH757" hidden="1">"$I$757"</definedName>
    <definedName name="IQRH758" hidden="1">"$I$758:$L$758"</definedName>
    <definedName name="IQRH759" hidden="1">"$I$759:$M$759"</definedName>
    <definedName name="IQRH76" hidden="1">"$I$76:$J$76"</definedName>
    <definedName name="IQRH760" hidden="1">"$I$760"</definedName>
    <definedName name="IQRH761" hidden="1">"$I$761"</definedName>
    <definedName name="IQRH762" hidden="1">"$I$762"</definedName>
    <definedName name="IQRH763" hidden="1">"$I$763:$J$763"</definedName>
    <definedName name="IQRH764" hidden="1">"$I$764"</definedName>
    <definedName name="IQRH765" hidden="1">"$I$765"</definedName>
    <definedName name="IQRH766" hidden="1">"$I$766"</definedName>
    <definedName name="IQRH767" hidden="1">"$I$767"</definedName>
    <definedName name="IQRH768" hidden="1">"$I$768"</definedName>
    <definedName name="IQRH769" hidden="1">"$I$769"</definedName>
    <definedName name="IQRH77" hidden="1">"$I$77"</definedName>
    <definedName name="IQRH770" hidden="1">"$I$770"</definedName>
    <definedName name="IQRH771" hidden="1">"$I$771"</definedName>
    <definedName name="IQRH772" hidden="1">"$I$772"</definedName>
    <definedName name="IQRH773" hidden="1">"$I$773"</definedName>
    <definedName name="IQRH774" hidden="1">"$I$774"</definedName>
    <definedName name="IQRH775" hidden="1">"$I$775:$J$775"</definedName>
    <definedName name="IQRH776" hidden="1">"$I$776"</definedName>
    <definedName name="IQRH777" hidden="1">"$I$777"</definedName>
    <definedName name="IQRH778" hidden="1">"$I$778"</definedName>
    <definedName name="IQRH779" hidden="1">"$I$779"</definedName>
    <definedName name="IQRH78" hidden="1">"$I$78:$M$78"</definedName>
    <definedName name="IQRH780" hidden="1">"$I$780:$K$780"</definedName>
    <definedName name="IQRH781" hidden="1">"$I$781"</definedName>
    <definedName name="IQRH782" hidden="1">"$I$782"</definedName>
    <definedName name="IQRH783" hidden="1">"$I$783:$K$783"</definedName>
    <definedName name="IQRH784" hidden="1">"$I$784"</definedName>
    <definedName name="IQRH785" hidden="1">"$I$785"</definedName>
    <definedName name="IQRH786" hidden="1">"$I$786"</definedName>
    <definedName name="IQRH787" hidden="1">"$I$787"</definedName>
    <definedName name="IQRH788" hidden="1">"$I$788"</definedName>
    <definedName name="IQRH789" hidden="1">"$I$789"</definedName>
    <definedName name="IQRH79" hidden="1">"$I$79"</definedName>
    <definedName name="IQRH790" hidden="1">"$I$790"</definedName>
    <definedName name="IQRH791" hidden="1">"$I$791"</definedName>
    <definedName name="IQRH792" hidden="1">"$I$792:$K$792"</definedName>
    <definedName name="IQRH793" hidden="1">"$I$793"</definedName>
    <definedName name="IQRH794" hidden="1">"$I$794"</definedName>
    <definedName name="IQRH795" hidden="1">"$I$795"</definedName>
    <definedName name="IQRH796" hidden="1">"$I$796"</definedName>
    <definedName name="IQRH797" hidden="1">"$I$797"</definedName>
    <definedName name="IQRH798" hidden="1">"$I$798"</definedName>
    <definedName name="IQRH799" hidden="1">"$I$799"</definedName>
    <definedName name="IQRH80" hidden="1">"$I$80"</definedName>
    <definedName name="IQRH800" hidden="1">"$I$800"</definedName>
    <definedName name="IQRH801" hidden="1">"$I$801"</definedName>
    <definedName name="IQRH802" hidden="1">"$I$802"</definedName>
    <definedName name="IQRH803" hidden="1">"$I$803"</definedName>
    <definedName name="IQRH804" hidden="1">"$I$804:$J$804"</definedName>
    <definedName name="IQRH805" hidden="1">"$I$805"</definedName>
    <definedName name="IQRH806" hidden="1">"$I$806"</definedName>
    <definedName name="IQRH807" hidden="1">"$I$807"</definedName>
    <definedName name="IQRH808" hidden="1">"$I$808"</definedName>
    <definedName name="IQRH809" hidden="1">"$I$809"</definedName>
    <definedName name="IQRH81" hidden="1">"$I$81:$M$81"</definedName>
    <definedName name="IQRH810" hidden="1">"$I$810:$J$810"</definedName>
    <definedName name="IQRH811" hidden="1">"$I$811"</definedName>
    <definedName name="IQRH812" hidden="1">"$I$812"</definedName>
    <definedName name="IQRH813" hidden="1">"$I$813"</definedName>
    <definedName name="IQRH814" hidden="1">"$I$814"</definedName>
    <definedName name="IQRH815" hidden="1">"$I$815"</definedName>
    <definedName name="IQRH816" hidden="1">"$I$816"</definedName>
    <definedName name="IQRH817" hidden="1">"$I$817"</definedName>
    <definedName name="IQRH818" hidden="1">"$I$818"</definedName>
    <definedName name="IQRH819" hidden="1">"$I$819"</definedName>
    <definedName name="IQRH82" hidden="1">"$I$82:$L$82"</definedName>
    <definedName name="IQRH820" hidden="1">"$I$820"</definedName>
    <definedName name="IQRH821" hidden="1">"$I$821"</definedName>
    <definedName name="IQRH822" hidden="1">"$I$822"</definedName>
    <definedName name="IQRH823" hidden="1">"$I$823"</definedName>
    <definedName name="IQRH824" hidden="1">"$I$824"</definedName>
    <definedName name="IQRH825" hidden="1">"$I$825:$M$825"</definedName>
    <definedName name="IQRH826" hidden="1">"$I$826"</definedName>
    <definedName name="IQRH827" hidden="1">"$I$827:$K$827"</definedName>
    <definedName name="IQRH828" hidden="1">"$I$828"</definedName>
    <definedName name="IQRH829" hidden="1">"$I$829"</definedName>
    <definedName name="IQRH83" hidden="1">"$I$83:$L$83"</definedName>
    <definedName name="IQRH830" hidden="1">"$I$830"</definedName>
    <definedName name="IQRH831" hidden="1">"$I$831:$K$831"</definedName>
    <definedName name="IQRH832" hidden="1">"$I$832"</definedName>
    <definedName name="IQRH833" hidden="1">"$I$833:$L$833"</definedName>
    <definedName name="IQRH834" hidden="1">"$I$834"</definedName>
    <definedName name="IQRH835" hidden="1">"$I$835"</definedName>
    <definedName name="IQRH836" hidden="1">"$I$836"</definedName>
    <definedName name="IQRH837" hidden="1">"$I$837:$M$837"</definedName>
    <definedName name="IQRH838" hidden="1">"$I$838"</definedName>
    <definedName name="IQRH839" hidden="1">"$I$839"</definedName>
    <definedName name="IQRH84" hidden="1">"$I$84"</definedName>
    <definedName name="IQRH840" hidden="1">"$I$840"</definedName>
    <definedName name="IQRH841" hidden="1">"$I$841"</definedName>
    <definedName name="IQRH842" hidden="1">"$I$842"</definedName>
    <definedName name="IQRH843" hidden="1">"$I$843"</definedName>
    <definedName name="IQRH844" hidden="1">"$I$844"</definedName>
    <definedName name="IQRH845" hidden="1">"$I$845"</definedName>
    <definedName name="IQRH846" hidden="1">"$I$846"</definedName>
    <definedName name="IQRH847" hidden="1">"$I$847"</definedName>
    <definedName name="IQRH848" hidden="1">"$I$848"</definedName>
    <definedName name="IQRH849" hidden="1">"$I$849"</definedName>
    <definedName name="IQRH85" hidden="1">"$I$85"</definedName>
    <definedName name="IQRH850" hidden="1">"$I$850"</definedName>
    <definedName name="IQRH851" hidden="1">"$I$851"</definedName>
    <definedName name="IQRH852" hidden="1">"$I$852:$J$852"</definedName>
    <definedName name="IQRH853" hidden="1">"$I$853"</definedName>
    <definedName name="IQRH854" hidden="1">"$I$854"</definedName>
    <definedName name="IQRH855" hidden="1">"$I$855"</definedName>
    <definedName name="IQRH856" hidden="1">"$I$856"</definedName>
    <definedName name="IQRH857" hidden="1">"$I$857"</definedName>
    <definedName name="IQRH858" hidden="1">"$I$858"</definedName>
    <definedName name="IQRH859" hidden="1">"$I$859"</definedName>
    <definedName name="IQRH86" hidden="1">"$I$86:$L$86"</definedName>
    <definedName name="IQRH860" hidden="1">"$I$860"</definedName>
    <definedName name="IQRH861" hidden="1">"$I$861"</definedName>
    <definedName name="IQRH862" hidden="1">"$I$862"</definedName>
    <definedName name="IQRH863" hidden="1">"$I$863"</definedName>
    <definedName name="IQRH864" hidden="1">"$I$864"</definedName>
    <definedName name="IQRH865" hidden="1">"$I$865:$J$865"</definedName>
    <definedName name="IQRH866" hidden="1">"$I$866"</definedName>
    <definedName name="IQRH867" hidden="1">"$I$867"</definedName>
    <definedName name="IQRH868" hidden="1">"$I$868"</definedName>
    <definedName name="IQRH869" hidden="1">"$I$869"</definedName>
    <definedName name="IQRH87" hidden="1">"$I$87"</definedName>
    <definedName name="IQRH870" hidden="1">"$I$870"</definedName>
    <definedName name="IQRH871" hidden="1">"$I$871"</definedName>
    <definedName name="IQRH872" hidden="1">"$I$872:$M$872"</definedName>
    <definedName name="IQRH873" hidden="1">"$I$873"</definedName>
    <definedName name="IQRH874" hidden="1">"$I$874"</definedName>
    <definedName name="IQRH875" hidden="1">"$I$875:$J$875"</definedName>
    <definedName name="IQRH876" hidden="1">"$I$876:$J$876"</definedName>
    <definedName name="IQRH877" hidden="1">"$I$877"</definedName>
    <definedName name="IQRH878" hidden="1">"$I$878:$M$878"</definedName>
    <definedName name="IQRH879" hidden="1">"$I$879"</definedName>
    <definedName name="IQRH88" hidden="1">"$I$88:$J$88"</definedName>
    <definedName name="IQRH880" hidden="1">"$I$880"</definedName>
    <definedName name="IQRH881" hidden="1">"$I$881"</definedName>
    <definedName name="IQRH882" hidden="1">"$I$882"</definedName>
    <definedName name="IQRH883" hidden="1">"$I$883"</definedName>
    <definedName name="IQRH884" hidden="1">"$I$884"</definedName>
    <definedName name="IQRH885" hidden="1">"$I$885"</definedName>
    <definedName name="IQRH886" hidden="1">"$I$886:$M$886"</definedName>
    <definedName name="IQRH887" hidden="1">"$I$887"</definedName>
    <definedName name="IQRH888" hidden="1">"$I$888"</definedName>
    <definedName name="IQRH889" hidden="1">"$I$889"</definedName>
    <definedName name="IQRH89" hidden="1">"$I$89"</definedName>
    <definedName name="IQRH890" hidden="1">"$I$890"</definedName>
    <definedName name="IQRH891" hidden="1">"$I$891"</definedName>
    <definedName name="IQRH892" hidden="1">"$I$892:$J$892"</definedName>
    <definedName name="IQRH893" hidden="1">"$I$893"</definedName>
    <definedName name="IQRH894" hidden="1">"$I$894:$M$894"</definedName>
    <definedName name="IQRH895" hidden="1">"$I$895"</definedName>
    <definedName name="IQRH896" hidden="1">"$I$896"</definedName>
    <definedName name="IQRH897" hidden="1">"$I$897"</definedName>
    <definedName name="IQRH898" hidden="1">"$I$898:$M$898"</definedName>
    <definedName name="IQRH899" hidden="1">"$I$899"</definedName>
    <definedName name="IQRH90" hidden="1">"$I$90"</definedName>
    <definedName name="IQRH900" hidden="1">"$I$900"</definedName>
    <definedName name="IQRH901" hidden="1">"$I$901"</definedName>
    <definedName name="IQRH902" hidden="1">"$I$902"</definedName>
    <definedName name="IQRH903" hidden="1">"$I$903"</definedName>
    <definedName name="IQRH904" hidden="1">"$I$904"</definedName>
    <definedName name="IQRH905" hidden="1">"$I$905"</definedName>
    <definedName name="IQRH906" hidden="1">"$I$906"</definedName>
    <definedName name="IQRH907" hidden="1">"$I$907"</definedName>
    <definedName name="IQRH908" hidden="1">"$I$908"</definedName>
    <definedName name="IQRH909" hidden="1">"$I$909:$L$909"</definedName>
    <definedName name="IQRH91" hidden="1">"$I$91"</definedName>
    <definedName name="IQRH910" hidden="1">"$I$910"</definedName>
    <definedName name="IQRH911" hidden="1">"$I$911"</definedName>
    <definedName name="IQRH912" hidden="1">"$I$912"</definedName>
    <definedName name="IQRH913" hidden="1">"$I$913:$J$913"</definedName>
    <definedName name="IQRH914" hidden="1">"$I$914"</definedName>
    <definedName name="IQRH915" hidden="1">"$I$915"</definedName>
    <definedName name="IQRH916" hidden="1">"$I$916:$K$916"</definedName>
    <definedName name="IQRH917" hidden="1">"$I$917"</definedName>
    <definedName name="IQRH918" hidden="1">"$I$918:$J$918"</definedName>
    <definedName name="IQRH919" hidden="1">"$I$919"</definedName>
    <definedName name="IQRH92" hidden="1">"$I$92"</definedName>
    <definedName name="IQRH920" hidden="1">"$I$920"</definedName>
    <definedName name="IQRH921" hidden="1">"$I$921"</definedName>
    <definedName name="IQRH922" hidden="1">"$I$922:$J$922"</definedName>
    <definedName name="IQRH923" hidden="1">"$I$923:$K$923"</definedName>
    <definedName name="IQRH924" hidden="1">"$I$924:$M$924"</definedName>
    <definedName name="IQRH925" hidden="1">"$I$925"</definedName>
    <definedName name="IQRH926" hidden="1">"$I$926"</definedName>
    <definedName name="IQRH927" hidden="1">"$I$927"</definedName>
    <definedName name="IQRH928" hidden="1">"$I$928"</definedName>
    <definedName name="IQRH929" hidden="1">"$I$929"</definedName>
    <definedName name="IQRH93" hidden="1">"$I$93"</definedName>
    <definedName name="IQRH930" hidden="1">"$I$930"</definedName>
    <definedName name="IQRH931" hidden="1">"$I$931"</definedName>
    <definedName name="IQRH932" hidden="1">"$I$932"</definedName>
    <definedName name="IQRH933" hidden="1">"$I$933"</definedName>
    <definedName name="IQRH934" hidden="1">"$I$934"</definedName>
    <definedName name="IQRH935" hidden="1">"$I$935:$M$935"</definedName>
    <definedName name="IQRH936" hidden="1">"$I$936"</definedName>
    <definedName name="IQRH937" hidden="1">"$I$937:$J$937"</definedName>
    <definedName name="IQRH938" hidden="1">"$I$938"</definedName>
    <definedName name="IQRH939" hidden="1">"$I$939"</definedName>
    <definedName name="IQRH94" hidden="1">"$I$94:$J$94"</definedName>
    <definedName name="IQRH940" hidden="1">"$I$940:$M$940"</definedName>
    <definedName name="IQRH941" hidden="1">"$I$941:$J$941"</definedName>
    <definedName name="IQRH942" hidden="1">"$I$942"</definedName>
    <definedName name="IQRH943" hidden="1">"$I$943"</definedName>
    <definedName name="IQRH944" hidden="1">"$I$944:$K$944"</definedName>
    <definedName name="IQRH945" hidden="1">"$I$945"</definedName>
    <definedName name="IQRH946" hidden="1">"$I$946:$M$946"</definedName>
    <definedName name="IQRH947" hidden="1">"$I$947"</definedName>
    <definedName name="IQRH948" hidden="1">"$I$948"</definedName>
    <definedName name="IQRH949" hidden="1">"$I$949"</definedName>
    <definedName name="IQRH95" hidden="1">"$I$95"</definedName>
    <definedName name="IQRH950" hidden="1">"$I$950"</definedName>
    <definedName name="IQRH951" hidden="1">"$I$951"</definedName>
    <definedName name="IQRH952" hidden="1">"$I$952:$L$952"</definedName>
    <definedName name="IQRH953" hidden="1">"$I$953"</definedName>
    <definedName name="IQRH954" hidden="1">"$I$954"</definedName>
    <definedName name="IQRH955" hidden="1">"$I$955"</definedName>
    <definedName name="IQRH956" hidden="1">"$I$956"</definedName>
    <definedName name="IQRH957" hidden="1">"$I$957"</definedName>
    <definedName name="IQRH958" hidden="1">"$I$958"</definedName>
    <definedName name="IQRH959" hidden="1">"$I$959:$J$959"</definedName>
    <definedName name="IQRH96" hidden="1">"$I$96"</definedName>
    <definedName name="IQRH960" hidden="1">"$I$960"</definedName>
    <definedName name="IQRH961" hidden="1">"$I$961:$J$961"</definedName>
    <definedName name="IQRH962" hidden="1">"$I$962"</definedName>
    <definedName name="IQRH963" hidden="1">"$I$963"</definedName>
    <definedName name="IQRH964" hidden="1">"$I$964"</definedName>
    <definedName name="IQRH965" hidden="1">"$I$965:$M$965"</definedName>
    <definedName name="IQRH966" hidden="1">"$I$966"</definedName>
    <definedName name="IQRH967" hidden="1">"$I$967"</definedName>
    <definedName name="IQRH968" hidden="1">"$I$968"</definedName>
    <definedName name="IQRH969" hidden="1">"$I$969"</definedName>
    <definedName name="IQRH97" hidden="1">"$I$97"</definedName>
    <definedName name="IQRH970" hidden="1">"$I$970"</definedName>
    <definedName name="IQRH971" hidden="1">"$I$971"</definedName>
    <definedName name="IQRH972" hidden="1">"$I$972"</definedName>
    <definedName name="IQRH973" hidden="1">"$I$973"</definedName>
    <definedName name="IQRH974" hidden="1">"$I$974"</definedName>
    <definedName name="IQRH975" hidden="1">"$I$975"</definedName>
    <definedName name="IQRH976" hidden="1">"$I$976"</definedName>
    <definedName name="IQRH977" hidden="1">"$I$977"</definedName>
    <definedName name="IQRH978" hidden="1">"$I$978"</definedName>
    <definedName name="IQRH979" hidden="1">"$I$979:$M$979"</definedName>
    <definedName name="IQRH98" hidden="1">"$I$98:$J$98"</definedName>
    <definedName name="IQRH980" hidden="1">"$I$980"</definedName>
    <definedName name="IQRH981" hidden="1">"$I$981:$J$981"</definedName>
    <definedName name="IQRH982" hidden="1">"$I$982"</definedName>
    <definedName name="IQRH983" hidden="1">"$I$983"</definedName>
    <definedName name="IQRH984" hidden="1">"$I$984"</definedName>
    <definedName name="IQRH985" hidden="1">"$I$985"</definedName>
    <definedName name="IQRH986" hidden="1">"$I$986"</definedName>
    <definedName name="IQRH987" hidden="1">"$I$987:$J$987"</definedName>
    <definedName name="IQRH988" hidden="1">"$I$988"</definedName>
    <definedName name="IQRH989" hidden="1">"$I$989"</definedName>
    <definedName name="IQRH99" hidden="1">"$I$99"</definedName>
    <definedName name="IQRH990" hidden="1">"$I$990"</definedName>
    <definedName name="IQRH991" hidden="1">"$I$991"</definedName>
    <definedName name="IQRH992" hidden="1">"$I$992"</definedName>
    <definedName name="IQRH993" hidden="1">"$I$993"</definedName>
    <definedName name="IQRH994" hidden="1">"$I$994:$J$994"</definedName>
    <definedName name="IQRH995" hidden="1">"$I$995:$J$995"</definedName>
    <definedName name="IQRH996" hidden="1">"$I$996"</definedName>
    <definedName name="IQRH997" hidden="1">"$I$997"</definedName>
    <definedName name="IQRH998" hidden="1">"$I$998"</definedName>
    <definedName name="IQRH999" hidden="1">"$I$999"</definedName>
    <definedName name="IQRI83" hidden="1">"$J$83:$M$83"</definedName>
    <definedName name="IQRJ83" hidden="1">"$K$83:$N$83"</definedName>
    <definedName name="IQRK83" hidden="1">"$L$83:$O$83"</definedName>
    <definedName name="IQRL83" hidden="1">"$M$83:$P$83"</definedName>
    <definedName name="IQRM83" hidden="1">"$N$83:$Q$83"</definedName>
    <definedName name="IQRN10" hidden="1">"$O$10:$AA$10"</definedName>
    <definedName name="IQRN100" hidden="1">"$O$100:$Z$100"</definedName>
    <definedName name="IQRN1000" hidden="1">"$O$1000"</definedName>
    <definedName name="IQRN1001" hidden="1">"$O$1001"</definedName>
    <definedName name="IQRN1002" hidden="1">"$O$1002"</definedName>
    <definedName name="IQRN1003" hidden="1">"$O$1003"</definedName>
    <definedName name="IQRN1004" hidden="1">"$O$1004"</definedName>
    <definedName name="IQRN1005" hidden="1">"$O$1005"</definedName>
    <definedName name="IQRN1006" hidden="1">"$O$1006"</definedName>
    <definedName name="IQRN1007" hidden="1">"$O$1007"</definedName>
    <definedName name="IQRN1008" hidden="1">"$O$1008"</definedName>
    <definedName name="IQRN1009" hidden="1">"$O$1009"</definedName>
    <definedName name="IQRN101" hidden="1">"$O$101"</definedName>
    <definedName name="IQRN1010" hidden="1">"$O$1010"</definedName>
    <definedName name="IQRN1011" hidden="1">"$O$1011:$Q$1011"</definedName>
    <definedName name="IQRN1012" hidden="1">"$O$1012"</definedName>
    <definedName name="IQRN1013" hidden="1">"$O$1013"</definedName>
    <definedName name="IQRN1014" hidden="1">"$O$1014"</definedName>
    <definedName name="IQRN1015" hidden="1">"$O$1015:$P$1015"</definedName>
    <definedName name="IQRN1016" hidden="1">"$O$1016"</definedName>
    <definedName name="IQRN1017" hidden="1">"$O$1017"</definedName>
    <definedName name="IQRN1018" hidden="1">"$O$1018:$Q$1018"</definedName>
    <definedName name="IQRN1019" hidden="1">"$O$1019:$S$1019"</definedName>
    <definedName name="IQRN102" hidden="1">"$O$102:$Z$102"</definedName>
    <definedName name="IQRN1020" hidden="1">"$O$1020:$P$1020"</definedName>
    <definedName name="IQRN1021" hidden="1">"$O$1021"</definedName>
    <definedName name="IQRN1022" hidden="1">"$O$1022"</definedName>
    <definedName name="IQRN1023" hidden="1">"$O$1023"</definedName>
    <definedName name="IQRN1024" hidden="1">"$O$1024"</definedName>
    <definedName name="IQRN1025" hidden="1">"$O$1025"</definedName>
    <definedName name="IQRN1026" hidden="1">"$O$1026"</definedName>
    <definedName name="IQRN1027" hidden="1">"$O$1027"</definedName>
    <definedName name="IQRN1028" hidden="1">"$O$1028"</definedName>
    <definedName name="IQRN1029" hidden="1">"$O$1029"</definedName>
    <definedName name="IQRN103" hidden="1">"$O$103"</definedName>
    <definedName name="IQRN1030" hidden="1">"$O$1030:$P$1030"</definedName>
    <definedName name="IQRN1031" hidden="1">"$O$1031"</definedName>
    <definedName name="IQRN1032" hidden="1">"$O$1032"</definedName>
    <definedName name="IQRN1033" hidden="1">"$O$1033"</definedName>
    <definedName name="IQRN1034" hidden="1">"$O$1034:$P$1034"</definedName>
    <definedName name="IQRN1035" hidden="1">"$O$1035:$Q$1035"</definedName>
    <definedName name="IQRN1036" hidden="1">"$O$1036:$P$1036"</definedName>
    <definedName name="IQRN1037" hidden="1">"$O$1037:$Q$1037"</definedName>
    <definedName name="IQRN1038" hidden="1">"$O$1038"</definedName>
    <definedName name="IQRN1039" hidden="1">"$O$1039"</definedName>
    <definedName name="IQRN104" hidden="1">"$O$104:$S$104"</definedName>
    <definedName name="IQRN1040" hidden="1">"$O$1040"</definedName>
    <definedName name="IQRN1041" hidden="1">"$O$1041:$P$1041"</definedName>
    <definedName name="IQRN1042" hidden="1">"$O$1042"</definedName>
    <definedName name="IQRN1043" hidden="1">"$O$1043"</definedName>
    <definedName name="IQRN1044" hidden="1">"$O$1044"</definedName>
    <definedName name="IQRN1045" hidden="1">"$O$1045"</definedName>
    <definedName name="IQRN1046" hidden="1">"$O$1046"</definedName>
    <definedName name="IQRN1047" hidden="1">"$O$1047"</definedName>
    <definedName name="IQRN1048" hidden="1">"$O$1048"</definedName>
    <definedName name="IQRN1049" hidden="1">"$O$1049"</definedName>
    <definedName name="IQRN105" hidden="1">"$O$105"</definedName>
    <definedName name="IQRN1050" hidden="1">"$O$1050"</definedName>
    <definedName name="IQRN1051" hidden="1">"$O$1051"</definedName>
    <definedName name="IQRN1052" hidden="1">"$O$1052"</definedName>
    <definedName name="IQRN1053" hidden="1">"$O$1053"</definedName>
    <definedName name="IQRN1054" hidden="1">"$O$1054"</definedName>
    <definedName name="IQRN1055" hidden="1">"$O$1055:$P$1055"</definedName>
    <definedName name="IQRN1056" hidden="1">"$O$1056"</definedName>
    <definedName name="IQRN1057" hidden="1">"$O$1057"</definedName>
    <definedName name="IQRN1058" hidden="1">"$O$1058"</definedName>
    <definedName name="IQRN1059" hidden="1">"$O$1059:$Q$1059"</definedName>
    <definedName name="IQRN106" hidden="1">"$O$106"</definedName>
    <definedName name="IQRN1060" hidden="1">"$O$1060"</definedName>
    <definedName name="IQRN1061" hidden="1">"$O$1061"</definedName>
    <definedName name="IQRN1062" hidden="1">"$O$1062"</definedName>
    <definedName name="IQRN1063" hidden="1">"$O$1063:$P$1063"</definedName>
    <definedName name="IQRN1064" hidden="1">"$O$1064"</definedName>
    <definedName name="IQRN1065" hidden="1">"$O$1065:$P$1065"</definedName>
    <definedName name="IQRN1066" hidden="1">"$O$1066"</definedName>
    <definedName name="IQRN1067" hidden="1">"$O$1067"</definedName>
    <definedName name="IQRN1068" hidden="1">"$O$1068:$S$1068"</definedName>
    <definedName name="IQRN1069" hidden="1">"$O$1069"</definedName>
    <definedName name="IQRN107" hidden="1">"$O$107:$P$107"</definedName>
    <definedName name="IQRN1070" hidden="1">"$O$1070"</definedName>
    <definedName name="IQRN1071" hidden="1">"$O$1071"</definedName>
    <definedName name="IQRN1072" hidden="1">"$O$1072"</definedName>
    <definedName name="IQRN1073" hidden="1">"$O$1073:$P$1073"</definedName>
    <definedName name="IQRN1074" hidden="1">"$O$1074:$S$1074"</definedName>
    <definedName name="IQRN1075" hidden="1">"$O$1075"</definedName>
    <definedName name="IQRN1076" hidden="1">"$O$1076"</definedName>
    <definedName name="IQRN1077" hidden="1">"$O$1077"</definedName>
    <definedName name="IQRN1078" hidden="1">"$O$1078"</definedName>
    <definedName name="IQRN1079" hidden="1">"$O$1079"</definedName>
    <definedName name="IQRN108" hidden="1">"$O$108:$P$108"</definedName>
    <definedName name="IQRN1080" hidden="1">"$O$1080"</definedName>
    <definedName name="IQRN1081" hidden="1">"$O$1081"</definedName>
    <definedName name="IQRN1082" hidden="1">"$O$1082"</definedName>
    <definedName name="IQRN1083" hidden="1">"$O$1083"</definedName>
    <definedName name="IQRN1084" hidden="1">"$O$1084"</definedName>
    <definedName name="IQRN1085" hidden="1">"$O$1085"</definedName>
    <definedName name="IQRN1086" hidden="1">"$O$1086:$P$1086"</definedName>
    <definedName name="IQRN1087" hidden="1">"$O$1087"</definedName>
    <definedName name="IQRN1088" hidden="1">"$O$1088:$S$1088"</definedName>
    <definedName name="IQRN1089" hidden="1">"$O$1089"</definedName>
    <definedName name="IQRN109" hidden="1">"$O$109:$Z$109"</definedName>
    <definedName name="IQRN1090" hidden="1">"$O$1090"</definedName>
    <definedName name="IQRN1091" hidden="1">"$O$1091:$S$1091"</definedName>
    <definedName name="IQRN1092" hidden="1">"$O$1092:$S$1092"</definedName>
    <definedName name="IQRN1093" hidden="1">"$O$1093"</definedName>
    <definedName name="IQRN1094" hidden="1">"$O$1094"</definedName>
    <definedName name="IQRN1095" hidden="1">"$O$1095"</definedName>
    <definedName name="IQRN1096" hidden="1">"$O$1096:$R$1096"</definedName>
    <definedName name="IQRN1097" hidden="1">"$O$1097"</definedName>
    <definedName name="IQRN1098" hidden="1">"$O$1098"</definedName>
    <definedName name="IQRN1099" hidden="1">"$O$1099"</definedName>
    <definedName name="IQRN11" hidden="1">"$O$11:$AE$11"</definedName>
    <definedName name="IQRN110" hidden="1">"$O$110:$Z$110"</definedName>
    <definedName name="IQRN1100" hidden="1">"$O$1100"</definedName>
    <definedName name="IQRN1101" hidden="1">"$O$1101"</definedName>
    <definedName name="IQRN1102" hidden="1">"$O$1102"</definedName>
    <definedName name="IQRN1103" hidden="1">"$O$1103"</definedName>
    <definedName name="IQRN1104" hidden="1">"$O$1104"</definedName>
    <definedName name="IQRN1105" hidden="1">"$O$1105"</definedName>
    <definedName name="IQRN1106" hidden="1">"$O$1106"</definedName>
    <definedName name="IQRN1107" hidden="1">"$O$1107"</definedName>
    <definedName name="IQRN1108" hidden="1">"$O$1108"</definedName>
    <definedName name="IQRN1109" hidden="1">"$O$1109:$R$1109"</definedName>
    <definedName name="IQRN111" hidden="1">"$O$111:$P$111"</definedName>
    <definedName name="IQRN1110" hidden="1">"$O$1110"</definedName>
    <definedName name="IQRN1111" hidden="1">"$O$1111"</definedName>
    <definedName name="IQRN1112" hidden="1">"$O$1112"</definedName>
    <definedName name="IQRN1113" hidden="1">"$O$1113"</definedName>
    <definedName name="IQRN1114" hidden="1">"$O$1114"</definedName>
    <definedName name="IQRN1115" hidden="1">"$O$1115:$P$1115"</definedName>
    <definedName name="IQRN1116" hidden="1">"$O$1116"</definedName>
    <definedName name="IQRN1117" hidden="1">"$O$1117"</definedName>
    <definedName name="IQRN1118" hidden="1">"$O$1118:$P$1118"</definedName>
    <definedName name="IQRN1119" hidden="1">"$O$1119"</definedName>
    <definedName name="IQRN112" hidden="1">"$O$112:$P$112"</definedName>
    <definedName name="IQRN1120" hidden="1">"$O$1120"</definedName>
    <definedName name="IQRN1121" hidden="1">"$O$1121"</definedName>
    <definedName name="IQRN1122" hidden="1">"$O$1122"</definedName>
    <definedName name="IQRN1123" hidden="1">"$O$1123"</definedName>
    <definedName name="IQRN1124" hidden="1">"$O$1124"</definedName>
    <definedName name="IQRN1125" hidden="1">"$O$1125"</definedName>
    <definedName name="IQRN1126" hidden="1">"$O$1126"</definedName>
    <definedName name="IQRN1127" hidden="1">"$O$1127"</definedName>
    <definedName name="IQRN1128" hidden="1">"$O$1128"</definedName>
    <definedName name="IQRN1129" hidden="1">"$O$1129"</definedName>
    <definedName name="IQRN113" hidden="1">"$O$113:$T$113"</definedName>
    <definedName name="IQRN1130" hidden="1">"$O$1130"</definedName>
    <definedName name="IQRN1131" hidden="1">"$O$1131"</definedName>
    <definedName name="IQRN1132" hidden="1">"$O$1132"</definedName>
    <definedName name="IQRN1133" hidden="1">"$O$1133"</definedName>
    <definedName name="IQRN1134" hidden="1">"$O$1134:$Q$1134"</definedName>
    <definedName name="IQRN1135" hidden="1">"$O$1135"</definedName>
    <definedName name="IQRN1136" hidden="1">"$O$1136"</definedName>
    <definedName name="IQRN1137" hidden="1">"$O$1137:$Q$1137"</definedName>
    <definedName name="IQRN1138" hidden="1">"$O$1138"</definedName>
    <definedName name="IQRN1139" hidden="1">"$O$1139"</definedName>
    <definedName name="IQRN114" hidden="1">"$O$114:$T$114"</definedName>
    <definedName name="IQRN1140" hidden="1">"$O$1140"</definedName>
    <definedName name="IQRN1141" hidden="1">"$O$1141"</definedName>
    <definedName name="IQRN1142" hidden="1">"$O$1142"</definedName>
    <definedName name="IQRN1143" hidden="1">"$O$1143:$Q$1143"</definedName>
    <definedName name="IQRN1144" hidden="1">"$O$1144"</definedName>
    <definedName name="IQRN1145" hidden="1">"$O$1145"</definedName>
    <definedName name="IQRN1146" hidden="1">"$O$1146:$Q$1146"</definedName>
    <definedName name="IQRN1147" hidden="1">"$O$1147"</definedName>
    <definedName name="IQRN1148" hidden="1">"$O$1148:$R$1148"</definedName>
    <definedName name="IQRN1149" hidden="1">"$O$1149"</definedName>
    <definedName name="IQRN115" hidden="1">"$O$115:$Y$115"</definedName>
    <definedName name="IQRN1150" hidden="1">"$O$1150"</definedName>
    <definedName name="IQRN1151" hidden="1">"$O$1151"</definedName>
    <definedName name="IQRN1152" hidden="1">"$O$1152"</definedName>
    <definedName name="IQRN1153" hidden="1">"$O$1153"</definedName>
    <definedName name="IQRN1154" hidden="1">"$O$1154:$Q$1154"</definedName>
    <definedName name="IQRN1155" hidden="1">"$O$1155"</definedName>
    <definedName name="IQRN1156" hidden="1">"$O$1156"</definedName>
    <definedName name="IQRN1157" hidden="1">"$O$1157:$S$1157"</definedName>
    <definedName name="IQRN1158" hidden="1">"$O$1158"</definedName>
    <definedName name="IQRN1159" hidden="1">"$O$1159"</definedName>
    <definedName name="IQRN116" hidden="1">"$O$116:$Y$116"</definedName>
    <definedName name="IQRN1160" hidden="1">"$O$1160:$P$1160"</definedName>
    <definedName name="IQRN1161" hidden="1">"$O$1161:$P$1161"</definedName>
    <definedName name="IQRN1162" hidden="1">"$O$1162"</definedName>
    <definedName name="IQRN1163" hidden="1">"$O$1163"</definedName>
    <definedName name="IQRN1164" hidden="1">"$O$1164:$S$1164"</definedName>
    <definedName name="IQRN1165" hidden="1">"$O$1165"</definedName>
    <definedName name="IQRN1166" hidden="1">"$O$1166"</definedName>
    <definedName name="IQRN1167" hidden="1">"$O$1167"</definedName>
    <definedName name="IQRN1168" hidden="1">"$O$1168"</definedName>
    <definedName name="IQRN1169" hidden="1">"$O$1169"</definedName>
    <definedName name="IQRN117" hidden="1">"$O$117"</definedName>
    <definedName name="IQRN1170" hidden="1">"$O$1170:$R$1170"</definedName>
    <definedName name="IQRN1171" hidden="1">"$O$1171"</definedName>
    <definedName name="IQRN1172" hidden="1">"$O$1172"</definedName>
    <definedName name="IQRN1173" hidden="1">"$O$1173"</definedName>
    <definedName name="IQRN1174" hidden="1">"$O$1174"</definedName>
    <definedName name="IQRN1175" hidden="1">"$O$1175"</definedName>
    <definedName name="IQRN1176" hidden="1">"$O$1176"</definedName>
    <definedName name="IQRN1177" hidden="1">"$O$1177:$Q$1177"</definedName>
    <definedName name="IQRN1178" hidden="1">"$O$1178"</definedName>
    <definedName name="IQRN1179" hidden="1">"$O$1179"</definedName>
    <definedName name="IQRN118" hidden="1">"$O$118:$Y$118"</definedName>
    <definedName name="IQRN1180" hidden="1">"$O$1180"</definedName>
    <definedName name="IQRN1181" hidden="1">"$O$1181:$P$1181"</definedName>
    <definedName name="IQRN1182" hidden="1">"$O$1182"</definedName>
    <definedName name="IQRN1183" hidden="1">"$O$1183"</definedName>
    <definedName name="IQRN1184" hidden="1">"$O$1184:$Q$1184"</definedName>
    <definedName name="IQRN1185" hidden="1">"$O$1185:$P$1185"</definedName>
    <definedName name="IQRN1186" hidden="1">"$O$1186"</definedName>
    <definedName name="IQRN1187" hidden="1">"$O$1187"</definedName>
    <definedName name="IQRN1188" hidden="1">"$O$1188"</definedName>
    <definedName name="IQRN1189" hidden="1">"$O$1189"</definedName>
    <definedName name="IQRN119" hidden="1">"$O$119:$Z$119"</definedName>
    <definedName name="IQRN1190" hidden="1">"$O$1190"</definedName>
    <definedName name="IQRN1191" hidden="1">"$O$1191"</definedName>
    <definedName name="IQRN1192" hidden="1">"$O$1192:$S$1192"</definedName>
    <definedName name="IQRN1193" hidden="1">"$O$1193"</definedName>
    <definedName name="IQRN1194" hidden="1">"$O$1194:$S$1194"</definedName>
    <definedName name="IQRN1195" hidden="1">"$O$1195:$S$1195"</definedName>
    <definedName name="IQRN1196" hidden="1">"$O$1196"</definedName>
    <definedName name="IQRN1197" hidden="1">"$O$1197"</definedName>
    <definedName name="IQRN1198" hidden="1">"$O$1198"</definedName>
    <definedName name="IQRN1199" hidden="1">"$O$1199"</definedName>
    <definedName name="IQRN12" hidden="1">"$O$12:$AE$12"</definedName>
    <definedName name="IQRN120" hidden="1">"$O$120:$Z$120"</definedName>
    <definedName name="IQRN1200" hidden="1">"$O$1200"</definedName>
    <definedName name="IQRN1201" hidden="1">"$O$1201:$P$1201"</definedName>
    <definedName name="IQRN1202" hidden="1">"$O$1202"</definedName>
    <definedName name="IQRN1203" hidden="1">"$O$1203"</definedName>
    <definedName name="IQRN1204" hidden="1">"$O$1204:$S$1204"</definedName>
    <definedName name="IQRN1205" hidden="1">"$O$1205"</definedName>
    <definedName name="IQRN1206" hidden="1">"$O$1206"</definedName>
    <definedName name="IQRN1207" hidden="1">"$O$1207"</definedName>
    <definedName name="IQRN1208" hidden="1">"$O$1208"</definedName>
    <definedName name="IQRN1209" hidden="1">"$O$1209"</definedName>
    <definedName name="IQRN121" hidden="1">"$O$121:$Y$121"</definedName>
    <definedName name="IQRN1210" hidden="1">"$O$1210"</definedName>
    <definedName name="IQRN1211" hidden="1">"$O$1211"</definedName>
    <definedName name="IQRN1212" hidden="1">"$O$1212"</definedName>
    <definedName name="IQRN1213" hidden="1">"$O$1213:$S$1213"</definedName>
    <definedName name="IQRN1214" hidden="1">"$O$1214:$P$1214"</definedName>
    <definedName name="IQRN1215" hidden="1">"$O$1215:$S$1215"</definedName>
    <definedName name="IQRN1216" hidden="1">"$O$1216"</definedName>
    <definedName name="IQRN1217" hidden="1">"$O$1217"</definedName>
    <definedName name="IQRN1218" hidden="1">"$O$1218"</definedName>
    <definedName name="IQRN1219" hidden="1">"$O$1219:$P$1219"</definedName>
    <definedName name="IQRN122" hidden="1">"$O$122:$Y$122"</definedName>
    <definedName name="IQRN1220" hidden="1">"$O$1220:$P$1220"</definedName>
    <definedName name="IQRN1221" hidden="1">"$O$1221"</definedName>
    <definedName name="IQRN1222" hidden="1">"$O$1222"</definedName>
    <definedName name="IQRN1223" hidden="1">"$O$1223"</definedName>
    <definedName name="IQRN1224" hidden="1">"$O$1224"</definedName>
    <definedName name="IQRN1225" hidden="1">"$O$1225:$P$1225"</definedName>
    <definedName name="IQRN1226" hidden="1">"$O$1226:$S$1226"</definedName>
    <definedName name="IQRN1227" hidden="1">"$O$1227"</definedName>
    <definedName name="IQRN1228" hidden="1">"$O$1228:$P$1228"</definedName>
    <definedName name="IQRN1229" hidden="1">"$O$1229:$S$1229"</definedName>
    <definedName name="IQRN123" hidden="1">"$O$123:$U$123"</definedName>
    <definedName name="IQRN1230" hidden="1">"$O$1230"</definedName>
    <definedName name="IQRN1231" hidden="1">"$O$1231"</definedName>
    <definedName name="IQRN1232" hidden="1">"$O$1232"</definedName>
    <definedName name="IQRN1233" hidden="1">"$O$1233"</definedName>
    <definedName name="IQRN1234" hidden="1">"$O$1234"</definedName>
    <definedName name="IQRN1235" hidden="1">"$O$1235"</definedName>
    <definedName name="IQRN1236" hidden="1">"$O$1236"</definedName>
    <definedName name="IQRN1237" hidden="1">"$O$1237"</definedName>
    <definedName name="IQRN1238" hidden="1">"$O$1238"</definedName>
    <definedName name="IQRN1239" hidden="1">"$O$1239"</definedName>
    <definedName name="IQRN124" hidden="1">"$O$124:$U$124"</definedName>
    <definedName name="IQRN1240" hidden="1">"$O$1240"</definedName>
    <definedName name="IQRN1241" hidden="1">"$O$1241"</definedName>
    <definedName name="IQRN1242" hidden="1">"$O$1242"</definedName>
    <definedName name="IQRN1243" hidden="1">"$O$1243"</definedName>
    <definedName name="IQRN1244" hidden="1">"$O$1244"</definedName>
    <definedName name="IQRN1245" hidden="1">"$O$1245"</definedName>
    <definedName name="IQRN1246" hidden="1">"$O$1246:$P$1246"</definedName>
    <definedName name="IQRN1247" hidden="1">"$O$1247:$S$1247"</definedName>
    <definedName name="IQRN1248" hidden="1">"$O$1248"</definedName>
    <definedName name="IQRN1249" hidden="1">"$O$1249"</definedName>
    <definedName name="IQRN125" hidden="1">"$O$125:$U$125"</definedName>
    <definedName name="IQRN1250" hidden="1">"$O$1250"</definedName>
    <definedName name="IQRN1251" hidden="1">"$O$1251"</definedName>
    <definedName name="IQRN1252" hidden="1">"$O$1252"</definedName>
    <definedName name="IQRN1253" hidden="1">"$O$1253"</definedName>
    <definedName name="IQRN1254" hidden="1">"$O$1254:$S$1254"</definedName>
    <definedName name="IQRN1255" hidden="1">"$O$1255:$S$1255"</definedName>
    <definedName name="IQRN1256" hidden="1">"$O$1256"</definedName>
    <definedName name="IQRN1257" hidden="1">"$O$1257"</definedName>
    <definedName name="IQRN1258" hidden="1">"$O$1258"</definedName>
    <definedName name="IQRN1259" hidden="1">"$O$1259"</definedName>
    <definedName name="IQRN126" hidden="1">"$O$126:$U$126"</definedName>
    <definedName name="IQRN1260" hidden="1">"$O$1260"</definedName>
    <definedName name="IQRN1261" hidden="1">"$O$1261"</definedName>
    <definedName name="IQRN1262" hidden="1">"$O$1262"</definedName>
    <definedName name="IQRN1263" hidden="1">"$O$1263"</definedName>
    <definedName name="IQRN1264" hidden="1">"$O$1264"</definedName>
    <definedName name="IQRN1265" hidden="1">"$O$1265"</definedName>
    <definedName name="IQRN1266" hidden="1">"$O$1266"</definedName>
    <definedName name="IQRN1267" hidden="1">"$O$1267"</definedName>
    <definedName name="IQRN1268" hidden="1">"$O$1268"</definedName>
    <definedName name="IQRN1269" hidden="1">"$O$1269"</definedName>
    <definedName name="IQRN127" hidden="1">"$O$127:$AL$127"</definedName>
    <definedName name="IQRN1270" hidden="1">"$O$1270"</definedName>
    <definedName name="IQRN1271" hidden="1">"$O$1271"</definedName>
    <definedName name="IQRN1272" hidden="1">"$O$1272"</definedName>
    <definedName name="IQRN1273" hidden="1">"$O$1273"</definedName>
    <definedName name="IQRN1274" hidden="1">"$O$1274"</definedName>
    <definedName name="IQRN1275" hidden="1">"$O$1275"</definedName>
    <definedName name="IQRN1276" hidden="1">"$O$1276"</definedName>
    <definedName name="IQRN1277" hidden="1">"$O$1277"</definedName>
    <definedName name="IQRN1278" hidden="1">"$O$1278"</definedName>
    <definedName name="IQRN1279" hidden="1">"$O$1279:$P$1279"</definedName>
    <definedName name="IQRN128" hidden="1">"$O$128:$AL$128"</definedName>
    <definedName name="IQRN1280" hidden="1">"$O$1280"</definedName>
    <definedName name="IQRN1281" hidden="1">"$O$1281"</definedName>
    <definedName name="IQRN1282" hidden="1">"$O$1282"</definedName>
    <definedName name="IQRN1283" hidden="1">"$O$1283"</definedName>
    <definedName name="IQRN1284" hidden="1">"$O$1284"</definedName>
    <definedName name="IQRN1285" hidden="1">"$O$1285"</definedName>
    <definedName name="IQRN1286" hidden="1">"$O$1286"</definedName>
    <definedName name="IQRN1287" hidden="1">"$O$1287:$Q$1287"</definedName>
    <definedName name="IQRN1288" hidden="1">"$O$1288"</definedName>
    <definedName name="IQRN1289" hidden="1">"$O$1289:$S$1289"</definedName>
    <definedName name="IQRN129" hidden="1">"$O$129"</definedName>
    <definedName name="IQRN1290" hidden="1">"$O$1290:$P$1290"</definedName>
    <definedName name="IQRN1291" hidden="1">"$O$1291:$P$1291"</definedName>
    <definedName name="IQRN1292" hidden="1">"$O$1292:$Q$1292"</definedName>
    <definedName name="IQRN1293" hidden="1">"$O$1293"</definedName>
    <definedName name="IQRN1294" hidden="1">"$O$1294"</definedName>
    <definedName name="IQRN1295" hidden="1">"$O$1295"</definedName>
    <definedName name="IQRN1296" hidden="1">"$O$1296"</definedName>
    <definedName name="IQRN1297" hidden="1">"$O$1297"</definedName>
    <definedName name="IQRN1298" hidden="1">"$O$1298"</definedName>
    <definedName name="IQRN1299" hidden="1">"$O$1299"</definedName>
    <definedName name="IQRN13" hidden="1">"$O$13:$AA$13"</definedName>
    <definedName name="IQRN130" hidden="1">"$O$130"</definedName>
    <definedName name="IQRN1300" hidden="1">"$O$1300"</definedName>
    <definedName name="IQRN1301" hidden="1">"$O$1301"</definedName>
    <definedName name="IQRN1302" hidden="1">"$O$1302:$S$1302"</definedName>
    <definedName name="IQRN1303" hidden="1">"$O$1303"</definedName>
    <definedName name="IQRN1304" hidden="1">"$O$1304"</definedName>
    <definedName name="IQRN1305" hidden="1">"$O$1305"</definedName>
    <definedName name="IQRN1306" hidden="1">"$O$1306"</definedName>
    <definedName name="IQRN1307" hidden="1">"$O$1307"</definedName>
    <definedName name="IQRN1308" hidden="1">"$O$1308:$S$1308"</definedName>
    <definedName name="IQRN1309" hidden="1">"$O$1309"</definedName>
    <definedName name="IQRN131" hidden="1">"$O$131:$Y$131"</definedName>
    <definedName name="IQRN1310" hidden="1">"$O$1310"</definedName>
    <definedName name="IQRN1311" hidden="1">"$O$1311"</definedName>
    <definedName name="IQRN1312" hidden="1">"$O$1312:$S$1312"</definedName>
    <definedName name="IQRN1313" hidden="1">"$O$1313"</definedName>
    <definedName name="IQRN1314" hidden="1">"$O$1314:$P$1314"</definedName>
    <definedName name="IQRN1315" hidden="1">"$O$1315:$S$1315"</definedName>
    <definedName name="IQRN1316" hidden="1">"$O$1316"</definedName>
    <definedName name="IQRN1317" hidden="1">"$O$1317"</definedName>
    <definedName name="IQRN1318" hidden="1">"$O$1318:$S$1318"</definedName>
    <definedName name="IQRN1319" hidden="1">"$O$1319"</definedName>
    <definedName name="IQRN132" hidden="1">"$O$132:$Y$132"</definedName>
    <definedName name="IQRN1320" hidden="1">"$O$1320:$Q$1320"</definedName>
    <definedName name="IQRN1321" hidden="1">"$O$1321:$Q$1321"</definedName>
    <definedName name="IQRN1322" hidden="1">"$O$1322"</definedName>
    <definedName name="IQRN1323" hidden="1">"$O$1323"</definedName>
    <definedName name="IQRN1324" hidden="1">"$O$1324"</definedName>
    <definedName name="IQRN1325" hidden="1">"$O$1325"</definedName>
    <definedName name="IQRN1326" hidden="1">"$O$1326"</definedName>
    <definedName name="IQRN1327" hidden="1">"$O$1327"</definedName>
    <definedName name="IQRN1328" hidden="1">"$O$1328"</definedName>
    <definedName name="IQRN1329" hidden="1">"$O$1329:$P$1329"</definedName>
    <definedName name="IQRN133" hidden="1">"$O$133:$T$133"</definedName>
    <definedName name="IQRN1330" hidden="1">"$O$1330"</definedName>
    <definedName name="IQRN1331" hidden="1">"$O$1331"</definedName>
    <definedName name="IQRN1332" hidden="1">"$O$1332"</definedName>
    <definedName name="IQRN1333" hidden="1">"$O$1333"</definedName>
    <definedName name="IQRN1334" hidden="1">"$O$1334"</definedName>
    <definedName name="IQRN1335" hidden="1">"$O$1335"</definedName>
    <definedName name="IQRN1336" hidden="1">"$O$1336"</definedName>
    <definedName name="IQRN1337" hidden="1">"$O$1337"</definedName>
    <definedName name="IQRN1338" hidden="1">"$O$1338"</definedName>
    <definedName name="IQRN1339" hidden="1">"$O$1339"</definedName>
    <definedName name="IQRN134" hidden="1">"$O$134:$T$134"</definedName>
    <definedName name="IQRN1340" hidden="1">"$O$1340"</definedName>
    <definedName name="IQRN1341" hidden="1">"$O$1341"</definedName>
    <definedName name="IQRN1342" hidden="1">"$O$1342"</definedName>
    <definedName name="IQRN1343" hidden="1">"$O$1343"</definedName>
    <definedName name="IQRN1344" hidden="1">"$O$1344"</definedName>
    <definedName name="IQRN1345" hidden="1">"$O$1345"</definedName>
    <definedName name="IQRN1346" hidden="1">"$O$1346"</definedName>
    <definedName name="IQRN1347" hidden="1">"$O$1347"</definedName>
    <definedName name="IQRN1348" hidden="1">"$O$1348"</definedName>
    <definedName name="IQRN1349" hidden="1">"$O$1349"</definedName>
    <definedName name="IQRN135" hidden="1">"$O$135"</definedName>
    <definedName name="IQRN1350" hidden="1">"$O$1350"</definedName>
    <definedName name="IQRN1351" hidden="1">"$O$1351"</definedName>
    <definedName name="IQRN1352" hidden="1">"$O$1352"</definedName>
    <definedName name="IQRN1353" hidden="1">"$O$1353:$P$1353"</definedName>
    <definedName name="IQRN1354" hidden="1">"$O$1354:$S$1354"</definedName>
    <definedName name="IQRN1355" hidden="1">"$O$1355"</definedName>
    <definedName name="IQRN1356" hidden="1">"$O$1356:$S$1356"</definedName>
    <definedName name="IQRN1357" hidden="1">"$O$1357:$R$1357"</definedName>
    <definedName name="IQRN1358" hidden="1">"$O$1358"</definedName>
    <definedName name="IQRN1359" hidden="1">"$O$1359"</definedName>
    <definedName name="IQRN136" hidden="1">"$O$136"</definedName>
    <definedName name="IQRN1360" hidden="1">"$O$1360"</definedName>
    <definedName name="IQRN1361" hidden="1">"$O$1361"</definedName>
    <definedName name="IQRN1362" hidden="1">"$O$1362"</definedName>
    <definedName name="IQRN1363" hidden="1">"$O$1363"</definedName>
    <definedName name="IQRN1364" hidden="1">"$O$1364"</definedName>
    <definedName name="IQRN1365" hidden="1">"$O$1365"</definedName>
    <definedName name="IQRN1366" hidden="1">"$O$1366"</definedName>
    <definedName name="IQRN1367" hidden="1">"$O$1367:$S$1367"</definedName>
    <definedName name="IQRN1368" hidden="1">"$O$1368"</definedName>
    <definedName name="IQRN1369" hidden="1">"$O$1369"</definedName>
    <definedName name="IQRN137" hidden="1">"$O$137:$AA$137"</definedName>
    <definedName name="IQRN1370" hidden="1">"$O$1370"</definedName>
    <definedName name="IQRN1371" hidden="1">"$O$1371"</definedName>
    <definedName name="IQRN1372" hidden="1">"$O$1372"</definedName>
    <definedName name="IQRN1373" hidden="1">"$O$1373:$S$1373"</definedName>
    <definedName name="IQRN1374" hidden="1">"$O$1374"</definedName>
    <definedName name="IQRN1375" hidden="1">"$O$1375"</definedName>
    <definedName name="IQRN1376" hidden="1">"$O$1376:$S$1376"</definedName>
    <definedName name="IQRN1377" hidden="1">"$O$1377"</definedName>
    <definedName name="IQRN1378" hidden="1">"$O$1378"</definedName>
    <definedName name="IQRN1379" hidden="1">"$O$1379:$S$1379"</definedName>
    <definedName name="IQRN138" hidden="1">"$O$138:$AA$138"</definedName>
    <definedName name="IQRN1380" hidden="1">"$O$1380"</definedName>
    <definedName name="IQRN1381" hidden="1">"$O$1381"</definedName>
    <definedName name="IQRN1382" hidden="1">"$O$1382"</definedName>
    <definedName name="IQRN1383" hidden="1">"$O$1383"</definedName>
    <definedName name="IQRN1384" hidden="1">"$O$1384"</definedName>
    <definedName name="IQRN1385" hidden="1">"$O$1385"</definedName>
    <definedName name="IQRN1386" hidden="1">"$O$1386:$P$1386"</definedName>
    <definedName name="IQRN1387" hidden="1">"$O$1387:$S$1387"</definedName>
    <definedName name="IQRN1388" hidden="1">"$O$1388"</definedName>
    <definedName name="IQRN1389" hidden="1">"$O$1389:$S$1389"</definedName>
    <definedName name="IQRN139" hidden="1">"$O$139:$P$139"</definedName>
    <definedName name="IQRN1390" hidden="1">"$O$1390"</definedName>
    <definedName name="IQRN1391" hidden="1">"$O$1391"</definedName>
    <definedName name="IQRN1392" hidden="1">"$O$1392"</definedName>
    <definedName name="IQRN1393" hidden="1">"$O$1393"</definedName>
    <definedName name="IQRN1394" hidden="1">"$O$1394:$P$1394"</definedName>
    <definedName name="IQRN1395" hidden="1">"$O$1395:$P$1395"</definedName>
    <definedName name="IQRN1396" hidden="1">"$O$1396"</definedName>
    <definedName name="IQRN1397" hidden="1">"$O$1397"</definedName>
    <definedName name="IQRN1398" hidden="1">"$O$1398:$R$1398"</definedName>
    <definedName name="IQRN1399" hidden="1">"$O$1399"</definedName>
    <definedName name="IQRN14" hidden="1">"$O$14:$AA$14"</definedName>
    <definedName name="IQRN140" hidden="1">"$O$140:$P$140"</definedName>
    <definedName name="IQRN1400" hidden="1">"$O$1400"</definedName>
    <definedName name="IQRN1401" hidden="1">"$O$1401:$S$1401"</definedName>
    <definedName name="IQRN1402" hidden="1">"$O$1402:$S$1402"</definedName>
    <definedName name="IQRN1403" hidden="1">"$O$1403"</definedName>
    <definedName name="IQRN1404" hidden="1">"$O$1404"</definedName>
    <definedName name="IQRN1405" hidden="1">"$O$1405"</definedName>
    <definedName name="IQRN1406" hidden="1">"$O$1406"</definedName>
    <definedName name="IQRN1407" hidden="1">"$O$1407:$S$1407"</definedName>
    <definedName name="IQRN1408" hidden="1">"$O$1408"</definedName>
    <definedName name="IQRN1409" hidden="1">"$O$1409"</definedName>
    <definedName name="IQRN141" hidden="1">"$O$141"</definedName>
    <definedName name="IQRN1410" hidden="1">"$O$1410:$S$1410"</definedName>
    <definedName name="IQRN1411" hidden="1">"$O$1411"</definedName>
    <definedName name="IQRN1412" hidden="1">"$O$1412"</definedName>
    <definedName name="IQRN1413" hidden="1">"$O$1413"</definedName>
    <definedName name="IQRN1414" hidden="1">"$O$1414:$P$1414"</definedName>
    <definedName name="IQRN1415" hidden="1">"$O$1415"</definedName>
    <definedName name="IQRN1416" hidden="1">"$O$1416"</definedName>
    <definedName name="IQRN1417" hidden="1">"$O$1417"</definedName>
    <definedName name="IQRN1418" hidden="1">"$O$1418"</definedName>
    <definedName name="IQRN1419" hidden="1">"$O$1419"</definedName>
    <definedName name="IQRN142" hidden="1">"$O$142"</definedName>
    <definedName name="IQRN1420" hidden="1">"$O$1420:$S$1420"</definedName>
    <definedName name="IQRN1421" hidden="1">"$O$1421"</definedName>
    <definedName name="IQRN1422" hidden="1">"$O$1422"</definedName>
    <definedName name="IQRN1423" hidden="1">"$O$1423"</definedName>
    <definedName name="IQRN1424" hidden="1">"$O$1424"</definedName>
    <definedName name="IQRN1425" hidden="1">"$O$1425"</definedName>
    <definedName name="IQRN1426" hidden="1">"$O$1426"</definedName>
    <definedName name="IQRN1427" hidden="1">"$O$1427"</definedName>
    <definedName name="IQRN1428" hidden="1">"$O$1428"</definedName>
    <definedName name="IQRN1429" hidden="1">"$O$1429:$P$1429"</definedName>
    <definedName name="IQRN143" hidden="1">"$O$143"</definedName>
    <definedName name="IQRN1430" hidden="1">"$O$1430:$S$1430"</definedName>
    <definedName name="IQRN1431" hidden="1">"$O$1431:$P$1431"</definedName>
    <definedName name="IQRN1432" hidden="1">"$O$1432"</definedName>
    <definedName name="IQRN1433" hidden="1">"$O$1433"</definedName>
    <definedName name="IQRN1434" hidden="1">"$O$1434"</definedName>
    <definedName name="IQRN1435" hidden="1">"$O$1435"</definedName>
    <definedName name="IQRN1436" hidden="1">"$O$1436"</definedName>
    <definedName name="IQRN1437" hidden="1">"$O$1437"</definedName>
    <definedName name="IQRN1438" hidden="1">"$O$1438"</definedName>
    <definedName name="IQRN1439" hidden="1">"$O$1439"</definedName>
    <definedName name="IQRN144" hidden="1">"$O$144"</definedName>
    <definedName name="IQRN1440" hidden="1">"$O$1440"</definedName>
    <definedName name="IQRN1441" hidden="1">"$O$1441"</definedName>
    <definedName name="IQRN1442" hidden="1">"$O$1442"</definedName>
    <definedName name="IQRN1443" hidden="1">"$O$1443"</definedName>
    <definedName name="IQRN1444" hidden="1">"$O$1444"</definedName>
    <definedName name="IQRN1445" hidden="1">"$O$1445:$P$1445"</definedName>
    <definedName name="IQRN1446" hidden="1">"$O$1446"</definedName>
    <definedName name="IQRN1447" hidden="1">"$O$1447"</definedName>
    <definedName name="IQRN1448" hidden="1">"$O$1448"</definedName>
    <definedName name="IQRN1449" hidden="1">"$O$1449:$Q$1449"</definedName>
    <definedName name="IQRN145" hidden="1">"$O$145:$T$145"</definedName>
    <definedName name="IQRN1450" hidden="1">"$O$1450"</definedName>
    <definedName name="IQRN1451" hidden="1">"$O$1451:$P$1451"</definedName>
    <definedName name="IQRN1452" hidden="1">"$O$1452"</definedName>
    <definedName name="IQRN1453" hidden="1">"$O$1453"</definedName>
    <definedName name="IQRN1454" hidden="1">"$O$1454"</definedName>
    <definedName name="IQRN1455" hidden="1">"$O$1455:$S$1455"</definedName>
    <definedName name="IQRN1456" hidden="1">"$O$1456:$Q$1456"</definedName>
    <definedName name="IQRN1457" hidden="1">"$O$1457"</definedName>
    <definedName name="IQRN1458" hidden="1">"$O$1458:$P$1458"</definedName>
    <definedName name="IQRN1459" hidden="1">"$O$1459"</definedName>
    <definedName name="IQRN146" hidden="1">"$O$146:$T$146"</definedName>
    <definedName name="IQRN1460" hidden="1">"$O$1460"</definedName>
    <definedName name="IQRN1461" hidden="1">"$O$1461:$Q$1461"</definedName>
    <definedName name="IQRN1462" hidden="1">"$O$1462"</definedName>
    <definedName name="IQRN1463" hidden="1">"$O$1463"</definedName>
    <definedName name="IQRN1464" hidden="1">"$O$1464"</definedName>
    <definedName name="IQRN1465" hidden="1">"$O$1465"</definedName>
    <definedName name="IQRN1466" hidden="1">"$O$1466"</definedName>
    <definedName name="IQRN1467" hidden="1">"$O$1467:$P$1467"</definedName>
    <definedName name="IQRN1468" hidden="1">"$O$1468"</definedName>
    <definedName name="IQRN1469" hidden="1">"$O$1469:$P$1469"</definedName>
    <definedName name="IQRN147" hidden="1">"$O$147:$W$147"</definedName>
    <definedName name="IQRN1470" hidden="1">"$O$1470"</definedName>
    <definedName name="IQRN1471" hidden="1">"$O$1471"</definedName>
    <definedName name="IQRN1472" hidden="1">"$O$1472"</definedName>
    <definedName name="IQRN1473" hidden="1">"$O$1473:$S$1473"</definedName>
    <definedName name="IQRN1474" hidden="1">"$O$1474"</definedName>
    <definedName name="IQRN1475" hidden="1">"$O$1475"</definedName>
    <definedName name="IQRN1476" hidden="1">"$O$1476"</definedName>
    <definedName name="IQRN1477" hidden="1">"$O$1477"</definedName>
    <definedName name="IQRN1478" hidden="1">"$O$1478"</definedName>
    <definedName name="IQRN1479" hidden="1">"$O$1479"</definedName>
    <definedName name="IQRN148" hidden="1">"$O$148:$W$148"</definedName>
    <definedName name="IQRN1480" hidden="1">"$O$1480"</definedName>
    <definedName name="IQRN1481" hidden="1">"$O$1481"</definedName>
    <definedName name="IQRN1482" hidden="1">"$O$1482:$P$1482"</definedName>
    <definedName name="IQRN1483" hidden="1">"$O$1483"</definedName>
    <definedName name="IQRN1484" hidden="1">"$O$1484"</definedName>
    <definedName name="IQRN1485" hidden="1">"$O$1485"</definedName>
    <definedName name="IQRN1486" hidden="1">"$O$1486"</definedName>
    <definedName name="IQRN1487" hidden="1">"$O$1487"</definedName>
    <definedName name="IQRN1488" hidden="1">"$O$1488"</definedName>
    <definedName name="IQRN1489" hidden="1">"$O$1489"</definedName>
    <definedName name="IQRN149" hidden="1">"$O$149"</definedName>
    <definedName name="IQRN1490" hidden="1">"$O$1490"</definedName>
    <definedName name="IQRN1491" hidden="1">"$O$1491:$Q$1491"</definedName>
    <definedName name="IQRN1492" hidden="1">"$O$1492:$S$1492"</definedName>
    <definedName name="IQRN1493" hidden="1">"$O$1493"</definedName>
    <definedName name="IQRN1494" hidden="1">"$O$1494:$Q$1494"</definedName>
    <definedName name="IQRN1495" hidden="1">"$O$1495"</definedName>
    <definedName name="IQRN1496" hidden="1">"$O$1496"</definedName>
    <definedName name="IQRN1497" hidden="1">"$O$1497:$P$1497"</definedName>
    <definedName name="IQRN1498" hidden="1">"$O$1498"</definedName>
    <definedName name="IQRN1499" hidden="1">"$O$1499"</definedName>
    <definedName name="IQRN15" hidden="1">"$O$15:$AI$15"</definedName>
    <definedName name="IQRN150" hidden="1">"$O$150:$W$150"</definedName>
    <definedName name="IQRN1500" hidden="1">"$O$1500"</definedName>
    <definedName name="IQRN1501" hidden="1">"$O$1501"</definedName>
    <definedName name="IQRN1502" hidden="1">"$O$1502"</definedName>
    <definedName name="IQRN1503" hidden="1">"$O$1503"</definedName>
    <definedName name="IQRN1504" hidden="1">"$O$1504:$P$1504"</definedName>
    <definedName name="IQRN1505" hidden="1">"$O$1505"</definedName>
    <definedName name="IQRN1506" hidden="1">"$O$1506:$P$1506"</definedName>
    <definedName name="IQRN1507" hidden="1">"$O$1507:$P$1507"</definedName>
    <definedName name="IQRN1508" hidden="1">"$O$1508:$P$1508"</definedName>
    <definedName name="IQRN1509" hidden="1">"$O$1509"</definedName>
    <definedName name="IQRN151" hidden="1">"$O$151:$P$151"</definedName>
    <definedName name="IQRN1510" hidden="1">"$O$1510"</definedName>
    <definedName name="IQRN1511" hidden="1">"$O$1511"</definedName>
    <definedName name="IQRN1512" hidden="1">"$O$1512"</definedName>
    <definedName name="IQRN1513" hidden="1">"$O$1513"</definedName>
    <definedName name="IQRN1514" hidden="1">"$O$1514"</definedName>
    <definedName name="IQRN1515" hidden="1">"$O$1515"</definedName>
    <definedName name="IQRN1516" hidden="1">"$O$1516"</definedName>
    <definedName name="IQRN1517" hidden="1">"$O$1517"</definedName>
    <definedName name="IQRN1518" hidden="1">"$O$1518"</definedName>
    <definedName name="IQRN1519" hidden="1">"$O$1519"</definedName>
    <definedName name="IQRN152" hidden="1">"$O$152:$P$152"</definedName>
    <definedName name="IQRN1520" hidden="1">"$O$1520"</definedName>
    <definedName name="IQRN1521" hidden="1">"$O$1521"</definedName>
    <definedName name="IQRN1522" hidden="1">"$O$1522:$S$1522"</definedName>
    <definedName name="IQRN1523" hidden="1">"$O$1523:$Q$1523"</definedName>
    <definedName name="IQRN1524" hidden="1">"$O$1524:$P$1524"</definedName>
    <definedName name="IQRN1525" hidden="1">"$O$1525"</definedName>
    <definedName name="IQRN1526" hidden="1">"$O$1526"</definedName>
    <definedName name="IQRN1527" hidden="1">"$O$1527:$S$1527"</definedName>
    <definedName name="IQRN1528" hidden="1">"$O$1528"</definedName>
    <definedName name="IQRN1529" hidden="1">"$O$1529"</definedName>
    <definedName name="IQRN153" hidden="1">"$O$153"</definedName>
    <definedName name="IQRN1530" hidden="1">"$O$1530"</definedName>
    <definedName name="IQRN1531" hidden="1">"$O$1531"</definedName>
    <definedName name="IQRN1532" hidden="1">"$O$1532"</definedName>
    <definedName name="IQRN1533" hidden="1">"$O$1533"</definedName>
    <definedName name="IQRN1534" hidden="1">"$O$1534"</definedName>
    <definedName name="IQRN1535" hidden="1">"$O$1535"</definedName>
    <definedName name="IQRN1536" hidden="1">"$O$1536"</definedName>
    <definedName name="IQRN1537" hidden="1">"$O$1537"</definedName>
    <definedName name="IQRN1538" hidden="1">"$O$1538"</definedName>
    <definedName name="IQRN1539" hidden="1">"$O$1539"</definedName>
    <definedName name="IQRN154" hidden="1">"$O$154:$P$154"</definedName>
    <definedName name="IQRN1540" hidden="1">"$O$1540"</definedName>
    <definedName name="IQRN1541" hidden="1">"$O$1541"</definedName>
    <definedName name="IQRN1542" hidden="1">"$O$1542"</definedName>
    <definedName name="IQRN1543" hidden="1">"$O$1543:$P$1543"</definedName>
    <definedName name="IQRN1544" hidden="1">"$O$1544"</definedName>
    <definedName name="IQRN1545" hidden="1">"$O$1545:$P$1545"</definedName>
    <definedName name="IQRN1546" hidden="1">"$O$1546:$S$1546"</definedName>
    <definedName name="IQRN1547" hidden="1">"$O$1547"</definedName>
    <definedName name="IQRN1548" hidden="1">"$O$1548"</definedName>
    <definedName name="IQRN1549" hidden="1">"$O$1549"</definedName>
    <definedName name="IQRN155" hidden="1">"$O$155"</definedName>
    <definedName name="IQRN1550" hidden="1">"$O$1550"</definedName>
    <definedName name="IQRN1551" hidden="1">"$O$1551:$S$1551"</definedName>
    <definedName name="IQRN1552" hidden="1">"$O$1552"</definedName>
    <definedName name="IQRN1553" hidden="1">"$O$1553:$S$1553"</definedName>
    <definedName name="IQRN1554" hidden="1">"$O$1554:$Q$1554"</definedName>
    <definedName name="IQRN1555" hidden="1">"$O$1555"</definedName>
    <definedName name="IQRN1556" hidden="1">"$O$1556"</definedName>
    <definedName name="IQRN1557" hidden="1">"$O$1557"</definedName>
    <definedName name="IQRN1558" hidden="1">"$O$1558"</definedName>
    <definedName name="IQRN1559" hidden="1">"$O$1559"</definedName>
    <definedName name="IQRN156" hidden="1">"$O$156"</definedName>
    <definedName name="IQRN1560" hidden="1">"$O$1560"</definedName>
    <definedName name="IQRN1561" hidden="1">"$O$1561:$S$1561"</definedName>
    <definedName name="IQRN1562" hidden="1">"$O$1562"</definedName>
    <definedName name="IQRN1563" hidden="1">"$O$1563"</definedName>
    <definedName name="IQRN1564" hidden="1">"$O$1564"</definedName>
    <definedName name="IQRN1565" hidden="1">"$O$1565:$S$1565"</definedName>
    <definedName name="IQRN1566" hidden="1">"$O$1566"</definedName>
    <definedName name="IQRN1567" hidden="1">"$O$1567"</definedName>
    <definedName name="IQRN1568" hidden="1">"$O$1568"</definedName>
    <definedName name="IQRN1569" hidden="1">"$O$1569"</definedName>
    <definedName name="IQRN157" hidden="1">"$O$157:$U$157"</definedName>
    <definedName name="IQRN1570" hidden="1">"$O$1570"</definedName>
    <definedName name="IQRN1571" hidden="1">"$O$1571"</definedName>
    <definedName name="IQRN1572" hidden="1">"$O$1572"</definedName>
    <definedName name="IQRN1573" hidden="1">"$O$1573"</definedName>
    <definedName name="IQRN1574" hidden="1">"$O$1574"</definedName>
    <definedName name="IQRN1575" hidden="1">"$O$1575"</definedName>
    <definedName name="IQRN1576" hidden="1">"$O$1576:$P$1576"</definedName>
    <definedName name="IQRN1577" hidden="1">"$O$1577"</definedName>
    <definedName name="IQRN1578" hidden="1">"$O$1578"</definedName>
    <definedName name="IQRN1579" hidden="1">"$O$1579"</definedName>
    <definedName name="IQRN158" hidden="1">"$O$158:$U$158"</definedName>
    <definedName name="IQRN1580" hidden="1">"$O$1580"</definedName>
    <definedName name="IQRN1581" hidden="1">"$O$1581"</definedName>
    <definedName name="IQRN1582" hidden="1">"$O$1582"</definedName>
    <definedName name="IQRN1583" hidden="1">"$O$1583"</definedName>
    <definedName name="IQRN1584" hidden="1">"$O$1584"</definedName>
    <definedName name="IQRN1585" hidden="1">"$O$1585"</definedName>
    <definedName name="IQRN1586" hidden="1">"$O$1586"</definedName>
    <definedName name="IQRN1587" hidden="1">"$O$1587"</definedName>
    <definedName name="IQRN1588" hidden="1">"$O$1588:$P$1588"</definedName>
    <definedName name="IQRN1589" hidden="1">"$O$1589"</definedName>
    <definedName name="IQRN159" hidden="1">"$O$159"</definedName>
    <definedName name="IQRN1590" hidden="1">"$O$1590"</definedName>
    <definedName name="IQRN1591" hidden="1">"$O$1591:$P$1591"</definedName>
    <definedName name="IQRN1592" hidden="1">"$O$1592"</definedName>
    <definedName name="IQRN1593" hidden="1">"$O$1593:$P$1593"</definedName>
    <definedName name="IQRN1594" hidden="1">"$O$1594"</definedName>
    <definedName name="IQRN1595" hidden="1">"$O$1595"</definedName>
    <definedName name="IQRN1596" hidden="1">"$O$1596:$S$1596"</definedName>
    <definedName name="IQRN1597" hidden="1">"$O$1597"</definedName>
    <definedName name="IQRN1598" hidden="1">"$O$1598"</definedName>
    <definedName name="IQRN1599" hidden="1">"$O$1599"</definedName>
    <definedName name="IQRN16" hidden="1">"$O$16:$AI$16"</definedName>
    <definedName name="IQRN160" hidden="1">"$O$160"</definedName>
    <definedName name="IQRN1600" hidden="1">"$O$1600"</definedName>
    <definedName name="IQRN1601" hidden="1">"$O$1601"</definedName>
    <definedName name="IQRN1602" hidden="1">"$O$1602"</definedName>
    <definedName name="IQRN1603" hidden="1">"$O$1603"</definedName>
    <definedName name="IQRN1604" hidden="1">"$O$1604"</definedName>
    <definedName name="IQRN1605" hidden="1">"$O$1605"</definedName>
    <definedName name="IQRN1606" hidden="1">"$O$1606"</definedName>
    <definedName name="IQRN1607" hidden="1">"$O$1607"</definedName>
    <definedName name="IQRN1608" hidden="1">"$O$1608"</definedName>
    <definedName name="IQRN1609" hidden="1">"$O$1609:$P$1609"</definedName>
    <definedName name="IQRN161" hidden="1">"$O$161:$R$161"</definedName>
    <definedName name="IQRN1610" hidden="1">"$O$1610"</definedName>
    <definedName name="IQRN1611" hidden="1">"$O$1611"</definedName>
    <definedName name="IQRN1612" hidden="1">"$O$1612"</definedName>
    <definedName name="IQRN1613" hidden="1">"$O$1613"</definedName>
    <definedName name="IQRN1614" hidden="1">"$O$1614"</definedName>
    <definedName name="IQRN1615" hidden="1">"$O$1615:$S$1615"</definedName>
    <definedName name="IQRN1616" hidden="1">"$O$1616:$P$1616"</definedName>
    <definedName name="IQRN1617" hidden="1">"$O$1617"</definedName>
    <definedName name="IQRN1618" hidden="1">"$O$1618"</definedName>
    <definedName name="IQRN1619" hidden="1">"$O$1619:$Q$1619"</definedName>
    <definedName name="IQRN162" hidden="1">"$O$162:$R$162"</definedName>
    <definedName name="IQRN1620" hidden="1">"$O$1620"</definedName>
    <definedName name="IQRN1621" hidden="1">"$O$1621"</definedName>
    <definedName name="IQRN1622" hidden="1">"$O$1622"</definedName>
    <definedName name="IQRN1623" hidden="1">"$O$1623"</definedName>
    <definedName name="IQRN1624" hidden="1">"$O$1624:$S$1624"</definedName>
    <definedName name="IQRN1625" hidden="1">"$O$1625"</definedName>
    <definedName name="IQRN1626" hidden="1">"$O$1626"</definedName>
    <definedName name="IQRN1627" hidden="1">"$O$1627"</definedName>
    <definedName name="IQRN1628" hidden="1">"$O$1628"</definedName>
    <definedName name="IQRN1629" hidden="1">"$O$1629:$P$1629"</definedName>
    <definedName name="IQRN163" hidden="1">"$O$163"</definedName>
    <definedName name="IQRN1630" hidden="1">"$O$1630"</definedName>
    <definedName name="IQRN1631" hidden="1">"$O$1631"</definedName>
    <definedName name="IQRN1632" hidden="1">"$O$1632:$P$1632"</definedName>
    <definedName name="IQRN1633" hidden="1">"$O$1633"</definedName>
    <definedName name="IQRN1634" hidden="1">"$O$1634"</definedName>
    <definedName name="IQRN1635" hidden="1">"$O$1635"</definedName>
    <definedName name="IQRN1636" hidden="1">"$O$1636:$Q$1636"</definedName>
    <definedName name="IQRN1637" hidden="1">"$O$1637:$S$1637"</definedName>
    <definedName name="IQRN1638" hidden="1">"$O$1638"</definedName>
    <definedName name="IQRN1639" hidden="1">"$O$1639"</definedName>
    <definedName name="IQRN164" hidden="1">"$O$164:$R$164"</definedName>
    <definedName name="IQRN1640" hidden="1">"$O$1640"</definedName>
    <definedName name="IQRN1641" hidden="1">"$O$1641"</definedName>
    <definedName name="IQRN1642" hidden="1">"$O$1642"</definedName>
    <definedName name="IQRN1643" hidden="1">"$O$1643"</definedName>
    <definedName name="IQRN1644" hidden="1">"$O$1644"</definedName>
    <definedName name="IQRN1645" hidden="1">"$O$1645"</definedName>
    <definedName name="IQRN1646" hidden="1">"$O$1646"</definedName>
    <definedName name="IQRN1647" hidden="1">"$O$1647"</definedName>
    <definedName name="IQRN1648" hidden="1">"$O$1648"</definedName>
    <definedName name="IQRN1649" hidden="1">"$O$1649"</definedName>
    <definedName name="IQRN165" hidden="1">"$O$165"</definedName>
    <definedName name="IQRN1650" hidden="1">"$O$1650"</definedName>
    <definedName name="IQRN1651" hidden="1">"$O$1651"</definedName>
    <definedName name="IQRN1652" hidden="1">"$O$1652"</definedName>
    <definedName name="IQRN1653" hidden="1">"$O$1653:$S$1653"</definedName>
    <definedName name="IQRN1654" hidden="1">"$O$1654"</definedName>
    <definedName name="IQRN1655" hidden="1">"$O$1655"</definedName>
    <definedName name="IQRN1656" hidden="1">"$O$1656"</definedName>
    <definedName name="IQRN1657" hidden="1">"$O$1657"</definedName>
    <definedName name="IQRN1658" hidden="1">"$O$1658"</definedName>
    <definedName name="IQRN1659" hidden="1">"$O$1659"</definedName>
    <definedName name="IQRN166" hidden="1">"$O$166"</definedName>
    <definedName name="IQRN1660" hidden="1">"$O$1660"</definedName>
    <definedName name="IQRN1661" hidden="1">"$O$1661"</definedName>
    <definedName name="IQRN1662" hidden="1">"$O$1662:$P$1662"</definedName>
    <definedName name="IQRN1663" hidden="1">"$O$1663"</definedName>
    <definedName name="IQRN1664" hidden="1">"$O$1664"</definedName>
    <definedName name="IQRN1665" hidden="1">"$O$1665"</definedName>
    <definedName name="IQRN1666" hidden="1">"$O$1666"</definedName>
    <definedName name="IQRN1667" hidden="1">"$O$1667"</definedName>
    <definedName name="IQRN1668" hidden="1">"$O$1668:$S$1668"</definedName>
    <definedName name="IQRN1669" hidden="1">"$O$1669"</definedName>
    <definedName name="IQRN167" hidden="1">"$O$167:$Q$167"</definedName>
    <definedName name="IQRN1670" hidden="1">"$O$1670"</definedName>
    <definedName name="IQRN1671" hidden="1">"$O$1671:$P$1671"</definedName>
    <definedName name="IQRN1672" hidden="1">"$O$1672"</definedName>
    <definedName name="IQRN1673" hidden="1">"$O$1673:$P$1673"</definedName>
    <definedName name="IQRN1674" hidden="1">"$O$1674"</definedName>
    <definedName name="IQRN1675" hidden="1">"$O$1675"</definedName>
    <definedName name="IQRN1676" hidden="1">"$O$1676:$S$1676"</definedName>
    <definedName name="IQRN1677" hidden="1">"$O$1677"</definedName>
    <definedName name="IQRN1678" hidden="1">"$O$1678"</definedName>
    <definedName name="IQRN1679" hidden="1">"$O$1679"</definedName>
    <definedName name="IQRN168" hidden="1">"$O$168:$Q$168"</definedName>
    <definedName name="IQRN1680" hidden="1">"$O$1680"</definedName>
    <definedName name="IQRN1681" hidden="1">"$O$1681"</definedName>
    <definedName name="IQRN1682" hidden="1">"$O$1682"</definedName>
    <definedName name="IQRN1683" hidden="1">"$O$1683"</definedName>
    <definedName name="IQRN1684" hidden="1">"$O$1684:$P$1684"</definedName>
    <definedName name="IQRN1685" hidden="1">"$O$1685"</definedName>
    <definedName name="IQRN1686" hidden="1">"$O$1686"</definedName>
    <definedName name="IQRN1687" hidden="1">"$O$1687"</definedName>
    <definedName name="IQRN1688" hidden="1">"$O$1688"</definedName>
    <definedName name="IQRN1689" hidden="1">"$O$1689:$S$1689"</definedName>
    <definedName name="IQRN169" hidden="1">"$O$169:$W$169"</definedName>
    <definedName name="IQRN1690" hidden="1">"$O$1690:$P$1690"</definedName>
    <definedName name="IQRN1691" hidden="1">"$O$1691"</definedName>
    <definedName name="IQRN1692" hidden="1">"$O$1692"</definedName>
    <definedName name="IQRN1693" hidden="1">"$O$1693"</definedName>
    <definedName name="IQRN1694" hidden="1">"$O$1694"</definedName>
    <definedName name="IQRN1695" hidden="1">"$O$1695:$S$1695"</definedName>
    <definedName name="IQRN1696" hidden="1">"$O$1696"</definedName>
    <definedName name="IQRN1697" hidden="1">"$O$1697"</definedName>
    <definedName name="IQRN1698" hidden="1">"$O$1698"</definedName>
    <definedName name="IQRN1699" hidden="1">"$O$1699:$P$1699"</definedName>
    <definedName name="IQRN17" hidden="1">"$O$17:$V$17"</definedName>
    <definedName name="IQRN170" hidden="1">"$O$170:$W$170"</definedName>
    <definedName name="IQRN1700" hidden="1">"$O$1700:$S$1700"</definedName>
    <definedName name="IQRN1701" hidden="1">"$O$1701"</definedName>
    <definedName name="IQRN1702" hidden="1">"$O$1702:$P$1702"</definedName>
    <definedName name="IQRN1703" hidden="1">"$O$1703"</definedName>
    <definedName name="IQRN1704" hidden="1">"$O$1704"</definedName>
    <definedName name="IQRN1705" hidden="1">"$O$1705"</definedName>
    <definedName name="IQRN1706" hidden="1">"$O$1706"</definedName>
    <definedName name="IQRN1707" hidden="1">"$O$1707"</definedName>
    <definedName name="IQRN1708" hidden="1">"$O$1708"</definedName>
    <definedName name="IQRN1709" hidden="1">"$O$1709"</definedName>
    <definedName name="IQRN171" hidden="1">"$O$171:$AB$171"</definedName>
    <definedName name="IQRN1710" hidden="1">"$O$1710"</definedName>
    <definedName name="IQRN1711" hidden="1">"$O$1711:$S$1711"</definedName>
    <definedName name="IQRN1712" hidden="1">"$O$1712"</definedName>
    <definedName name="IQRN1713" hidden="1">"$O$1713"</definedName>
    <definedName name="IQRN1714" hidden="1">"$O$1714"</definedName>
    <definedName name="IQRN1715" hidden="1">"$O$1715"</definedName>
    <definedName name="IQRN1716" hidden="1">"$O$1716:$P$1716"</definedName>
    <definedName name="IQRN1717" hidden="1">"$O$1717"</definedName>
    <definedName name="IQRN1718" hidden="1">"$O$1718"</definedName>
    <definedName name="IQRN1719" hidden="1">"$O$1719:$P$1719"</definedName>
    <definedName name="IQRN172" hidden="1">"$O$172:$AB$172"</definedName>
    <definedName name="IQRN1720" hidden="1">"$O$1720"</definedName>
    <definedName name="IQRN1721" hidden="1">"$O$1721"</definedName>
    <definedName name="IQRN1722" hidden="1">"$O$1722"</definedName>
    <definedName name="IQRN1723" hidden="1">"$O$1723"</definedName>
    <definedName name="IQRN1724" hidden="1">"$O$1724"</definedName>
    <definedName name="IQRN1725" hidden="1">"$O$1725:$S$1725"</definedName>
    <definedName name="IQRN1726" hidden="1">"$O$1726"</definedName>
    <definedName name="IQRN1727" hidden="1">"$O$1727"</definedName>
    <definedName name="IQRN1728" hidden="1">"$O$1728"</definedName>
    <definedName name="IQRN1729" hidden="1">"$O$1729"</definedName>
    <definedName name="IQRN173" hidden="1">"$O$173:$R$173"</definedName>
    <definedName name="IQRN1730" hidden="1">"$O$1730"</definedName>
    <definedName name="IQRN1731" hidden="1">"$O$1731"</definedName>
    <definedName name="IQRN1732" hidden="1">"$O$1732"</definedName>
    <definedName name="IQRN1733" hidden="1">"$O$1733"</definedName>
    <definedName name="IQRN1734" hidden="1">"$O$1734"</definedName>
    <definedName name="IQRN1735" hidden="1">"$O$1735"</definedName>
    <definedName name="IQRN1736" hidden="1">"$O$1736"</definedName>
    <definedName name="IQRN1737" hidden="1">"$O$1737"</definedName>
    <definedName name="IQRN1738" hidden="1">"$O$1738"</definedName>
    <definedName name="IQRN1739" hidden="1">"$O$1739"</definedName>
    <definedName name="IQRN174" hidden="1">"$O$174:$R$174"</definedName>
    <definedName name="IQRN1740" hidden="1">"$O$1740"</definedName>
    <definedName name="IQRN1741" hidden="1">"$O$1741"</definedName>
    <definedName name="IQRN1742" hidden="1">"$O$1742"</definedName>
    <definedName name="IQRN1743" hidden="1">"$O$1743:$S$1743"</definedName>
    <definedName name="IQRN1744" hidden="1">"$O$1744"</definedName>
    <definedName name="IQRN1745" hidden="1">"$O$1745"</definedName>
    <definedName name="IQRN1746" hidden="1">"$O$1746"</definedName>
    <definedName name="IQRN1747" hidden="1">"$O$1747:$S$1747"</definedName>
    <definedName name="IQRN1748" hidden="1">"$O$1748"</definedName>
    <definedName name="IQRN1749" hidden="1">"$O$1749"</definedName>
    <definedName name="IQRN175" hidden="1">"$O$175"</definedName>
    <definedName name="IQRN1750" hidden="1">"$O$1750"</definedName>
    <definedName name="IQRN1751" hidden="1">"$O$1751"</definedName>
    <definedName name="IQRN1752" hidden="1">"$O$1752"</definedName>
    <definedName name="IQRN1753" hidden="1">"$O$1753"</definedName>
    <definedName name="IQRN1754" hidden="1">"$O$1754"</definedName>
    <definedName name="IQRN1755" hidden="1">"$O$1755"</definedName>
    <definedName name="IQRN1756" hidden="1">"$O$1756"</definedName>
    <definedName name="IQRN1757" hidden="1">"$O$1757"</definedName>
    <definedName name="IQRN1758" hidden="1">"$O$1758"</definedName>
    <definedName name="IQRN1759" hidden="1">"$O$1759"</definedName>
    <definedName name="IQRN176" hidden="1">"$O$176:$R$176"</definedName>
    <definedName name="IQRN1760" hidden="1">"$O$1760"</definedName>
    <definedName name="IQRN1761" hidden="1">"$O$1761"</definedName>
    <definedName name="IQRN1762" hidden="1">"$O$1762"</definedName>
    <definedName name="IQRN1763" hidden="1">"$O$1763"</definedName>
    <definedName name="IQRN1764" hidden="1">"$O$1764:$S$1764"</definedName>
    <definedName name="IQRN1765" hidden="1">"$O$1765"</definedName>
    <definedName name="IQRN1766" hidden="1">"$O$1766"</definedName>
    <definedName name="IQRN1767" hidden="1">"$O$1767"</definedName>
    <definedName name="IQRN1768" hidden="1">"$O$1768"</definedName>
    <definedName name="IQRN1769" hidden="1">"$O$1769:$S$1769"</definedName>
    <definedName name="IQRN177" hidden="1">"$O$177"</definedName>
    <definedName name="IQRN1770" hidden="1">"$O$1770"</definedName>
    <definedName name="IQRN1771" hidden="1">"$O$1771:$P$1771"</definedName>
    <definedName name="IQRN1772" hidden="1">"$O$1772"</definedName>
    <definedName name="IQRN1773" hidden="1">"$O$1773:$S$1773"</definedName>
    <definedName name="IQRN1774" hidden="1">"$O$1774"</definedName>
    <definedName name="IQRN1775" hidden="1">"$O$1775:$P$1775"</definedName>
    <definedName name="IQRN1776" hidden="1">"$O$1776:$S$1776"</definedName>
    <definedName name="IQRN1777" hidden="1">"$O$1777"</definedName>
    <definedName name="IQRN1778" hidden="1">"$O$1778"</definedName>
    <definedName name="IQRN1779" hidden="1">"$O$1779:$P$1779"</definedName>
    <definedName name="IQRN178" hidden="1">"$O$178:$P$178"</definedName>
    <definedName name="IQRN1780" hidden="1">"$O$1780"</definedName>
    <definedName name="IQRN1781" hidden="1">"$O$1781"</definedName>
    <definedName name="IQRN1782" hidden="1">"$O$1782"</definedName>
    <definedName name="IQRN1783" hidden="1">"$O$1783"</definedName>
    <definedName name="IQRN1784" hidden="1">"$O$1784"</definedName>
    <definedName name="IQRN1785" hidden="1">"$O$1785:$S$1785"</definedName>
    <definedName name="IQRN1786" hidden="1">"$O$1786"</definedName>
    <definedName name="IQRN1787" hidden="1">"$O$1787"</definedName>
    <definedName name="IQRN1788" hidden="1">"$O$1788"</definedName>
    <definedName name="IQRN1789" hidden="1">"$O$1789"</definedName>
    <definedName name="IQRN179" hidden="1">"$O$179:$Q$179"</definedName>
    <definedName name="IQRN1790" hidden="1">"$O$1790"</definedName>
    <definedName name="IQRN1791" hidden="1">"$O$1791:$P$1791"</definedName>
    <definedName name="IQRN1792" hidden="1">"$O$1792:$P$1792"</definedName>
    <definedName name="IQRN1793" hidden="1">"$O$1793"</definedName>
    <definedName name="IQRN1794" hidden="1">"$O$1794:$P$1794"</definedName>
    <definedName name="IQRN1795" hidden="1">"$O$1795"</definedName>
    <definedName name="IQRN1796" hidden="1">"$O$1796"</definedName>
    <definedName name="IQRN1797" hidden="1">"$O$1797:$S$1797"</definedName>
    <definedName name="IQRN1798" hidden="1">"$O$1798"</definedName>
    <definedName name="IQRN1799" hidden="1">"$O$1799"</definedName>
    <definedName name="IQRN18" hidden="1">"$O$18:$V$18"</definedName>
    <definedName name="IQRN180" hidden="1">"$O$180:$Q$180"</definedName>
    <definedName name="IQRN1800" hidden="1">"$O$1800"</definedName>
    <definedName name="IQRN1801" hidden="1">"$O$1801"</definedName>
    <definedName name="IQRN1802" hidden="1">"$O$1802"</definedName>
    <definedName name="IQRN1803" hidden="1">"$O$1803"</definedName>
    <definedName name="IQRN1804" hidden="1">"$O$1804"</definedName>
    <definedName name="IQRN1805" hidden="1">"$O$1805"</definedName>
    <definedName name="IQRN1806" hidden="1">"$O$1806"</definedName>
    <definedName name="IQRN1807" hidden="1">"$O$1807:$S$1807"</definedName>
    <definedName name="IQRN1808" hidden="1">"$O$1808"</definedName>
    <definedName name="IQRN1809" hidden="1">"$O$1809:$P$1809"</definedName>
    <definedName name="IQRN181" hidden="1">"$O$181:$Q$181"</definedName>
    <definedName name="IQRN1810" hidden="1">"$O$1810"</definedName>
    <definedName name="IQRN1811" hidden="1">"$O$1811"</definedName>
    <definedName name="IQRN1812" hidden="1">"$O$1812"</definedName>
    <definedName name="IQRN1813" hidden="1">"$O$1813"</definedName>
    <definedName name="IQRN1814" hidden="1">"$O$1814:$P$1814"</definedName>
    <definedName name="IQRN1815" hidden="1">"$O$1815"</definedName>
    <definedName name="IQRN1816" hidden="1">"$O$1816"</definedName>
    <definedName name="IQRN1817" hidden="1">"$O$1817"</definedName>
    <definedName name="IQRN1818" hidden="1">"$O$1818"</definedName>
    <definedName name="IQRN1819" hidden="1">"$O$1819"</definedName>
    <definedName name="IQRN182" hidden="1">"$O$182:$Q$182"</definedName>
    <definedName name="IQRN1820" hidden="1">"$O$1820"</definedName>
    <definedName name="IQRN1821" hidden="1">"$O$1821"</definedName>
    <definedName name="IQRN1822" hidden="1">"$O$1822:$S$1822"</definedName>
    <definedName name="IQRN1823" hidden="1">"$O$1823"</definedName>
    <definedName name="IQRN1824" hidden="1">"$O$1824"</definedName>
    <definedName name="IQRN1825" hidden="1">"$O$1825"</definedName>
    <definedName name="IQRN1826" hidden="1">"$O$1826"</definedName>
    <definedName name="IQRN1827" hidden="1">"$O$1827"</definedName>
    <definedName name="IQRN1828" hidden="1">"$O$1828"</definedName>
    <definedName name="IQRN1829" hidden="1">"$O$1829"</definedName>
    <definedName name="IQRN183" hidden="1">"$O$183"</definedName>
    <definedName name="IQRN1830" hidden="1">"$O$1830"</definedName>
    <definedName name="IQRN1831" hidden="1">"$O$1831"</definedName>
    <definedName name="IQRN1832" hidden="1">"$O$1832"</definedName>
    <definedName name="IQRN1833" hidden="1">"$O$1833"</definedName>
    <definedName name="IQRN1834" hidden="1">"$O$1834"</definedName>
    <definedName name="IQRN1835" hidden="1">"$O$1835:$P$1835"</definedName>
    <definedName name="IQRN1836" hidden="1">"$O$1836:$P$1836"</definedName>
    <definedName name="IQRN1837" hidden="1">"$O$1837"</definedName>
    <definedName name="IQRN1838" hidden="1">"$O$1838"</definedName>
    <definedName name="IQRN1839" hidden="1">"$O$1839"</definedName>
    <definedName name="IQRN184" hidden="1">"$O$184:$Q$184"</definedName>
    <definedName name="IQRN1840" hidden="1">"$O$1840:$S$1840"</definedName>
    <definedName name="IQRN1841" hidden="1">"$O$1841"</definedName>
    <definedName name="IQRN1842" hidden="1">"$O$1842"</definedName>
    <definedName name="IQRN1843" hidden="1">"$O$1843"</definedName>
    <definedName name="IQRN1844" hidden="1">"$O$1844"</definedName>
    <definedName name="IQRN1845" hidden="1">"$O$1845"</definedName>
    <definedName name="IQRN1846" hidden="1">"$O$1846"</definedName>
    <definedName name="IQRN1847" hidden="1">"$O$1847"</definedName>
    <definedName name="IQRN1848" hidden="1">"$O$1848"</definedName>
    <definedName name="IQRN1849" hidden="1">"$O$1849"</definedName>
    <definedName name="IQRN185" hidden="1">"$O$185:$W$185"</definedName>
    <definedName name="IQRN1850" hidden="1">"$O$1850"</definedName>
    <definedName name="IQRN1851" hidden="1">"$O$1851:$S$1851"</definedName>
    <definedName name="IQRN1852" hidden="1">"$O$1852"</definedName>
    <definedName name="IQRN1853" hidden="1">"$O$1853"</definedName>
    <definedName name="IQRN1854" hidden="1">"$O$1854:$P$1854"</definedName>
    <definedName name="IQRN1855" hidden="1">"$O$1855"</definedName>
    <definedName name="IQRN1856" hidden="1">"$O$1856"</definedName>
    <definedName name="IQRN1857" hidden="1">"$O$1857:$P$1857"</definedName>
    <definedName name="IQRN1858" hidden="1">"$O$1858:$P$1858"</definedName>
    <definedName name="IQRN1859" hidden="1">"$O$1859"</definedName>
    <definedName name="IQRN186" hidden="1">"$O$186:$W$186"</definedName>
    <definedName name="IQRN1860" hidden="1">"$O$1860"</definedName>
    <definedName name="IQRN1861" hidden="1">"$O$1861"</definedName>
    <definedName name="IQRN1862" hidden="1">"$O$1862"</definedName>
    <definedName name="IQRN1863" hidden="1">"$O$1863"</definedName>
    <definedName name="IQRN1864" hidden="1">"$O$1864"</definedName>
    <definedName name="IQRN1865" hidden="1">"$O$1865"</definedName>
    <definedName name="IQRN1866" hidden="1">"$O$1866"</definedName>
    <definedName name="IQRN1867" hidden="1">"$O$1867"</definedName>
    <definedName name="IQRN1868" hidden="1">"$O$1868"</definedName>
    <definedName name="IQRN1869" hidden="1">"$O$1869"</definedName>
    <definedName name="IQRN187" hidden="1">"$O$187"</definedName>
    <definedName name="IQRN1870" hidden="1">"$O$1870"</definedName>
    <definedName name="IQRN1871" hidden="1">"$O$1871"</definedName>
    <definedName name="IQRN1872" hidden="1">"$O$1872"</definedName>
    <definedName name="IQRN1873" hidden="1">"$O$1873:$S$1873"</definedName>
    <definedName name="IQRN1874" hidden="1">"$O$1874"</definedName>
    <definedName name="IQRN1875" hidden="1">"$O$1875"</definedName>
    <definedName name="IQRN1876" hidden="1">"$O$1876:$S$1876"</definedName>
    <definedName name="IQRN1877" hidden="1">"$O$1877"</definedName>
    <definedName name="IQRN1878" hidden="1">"$O$1878:$P$1878"</definedName>
    <definedName name="IQRN1879" hidden="1">"$O$1879"</definedName>
    <definedName name="IQRN188" hidden="1">"$O$188"</definedName>
    <definedName name="IQRN1880" hidden="1">"$O$1880:$P$1880"</definedName>
    <definedName name="IQRN1881" hidden="1">"$O$1881"</definedName>
    <definedName name="IQRN1882" hidden="1">"$O$1882"</definedName>
    <definedName name="IQRN1883" hidden="1">"$O$1883:$P$1883"</definedName>
    <definedName name="IQRN1884" hidden="1">"$O$1884"</definedName>
    <definedName name="IQRN1885" hidden="1">"$O$1885"</definedName>
    <definedName name="IQRN1886" hidden="1">"$O$1886"</definedName>
    <definedName name="IQRN1887" hidden="1">"$O$1887"</definedName>
    <definedName name="IQRN1888" hidden="1">"$O$1888"</definedName>
    <definedName name="IQRN1889" hidden="1">"$O$1889:$P$1889"</definedName>
    <definedName name="IQRN189" hidden="1">"$O$189:$Q$189"</definedName>
    <definedName name="IQRN1890" hidden="1">"$O$1890"</definedName>
    <definedName name="IQRN1891" hidden="1">"$O$1891"</definedName>
    <definedName name="IQRN1892" hidden="1">"$O$1892"</definedName>
    <definedName name="IQRN1893" hidden="1">"$O$1893"</definedName>
    <definedName name="IQRN1894" hidden="1">"$O$1894:$S$1894"</definedName>
    <definedName name="IQRN1895" hidden="1">"$O$1895"</definedName>
    <definedName name="IQRN1896" hidden="1">"$O$1896:$P$1896"</definedName>
    <definedName name="IQRN1897" hidden="1">"$O$1897"</definedName>
    <definedName name="IQRN1898" hidden="1">"$O$1898"</definedName>
    <definedName name="IQRN1899" hidden="1">"$O$1899"</definedName>
    <definedName name="IQRN19" hidden="1">"$O$19:$AD$19"</definedName>
    <definedName name="IQRN190" hidden="1">"$O$190:$Q$190"</definedName>
    <definedName name="IQRN1900" hidden="1">"$O$1900"</definedName>
    <definedName name="IQRN1901" hidden="1">"$O$1901"</definedName>
    <definedName name="IQRN1902" hidden="1">"$O$1902:$P$1902"</definedName>
    <definedName name="IQRN1903" hidden="1">"$O$1903"</definedName>
    <definedName name="IQRN1904" hidden="1">"$O$1904"</definedName>
    <definedName name="IQRN1905" hidden="1">"$O$1905:$S$1905"</definedName>
    <definedName name="IQRN1906" hidden="1">"$O$1906:$Q$1906"</definedName>
    <definedName name="IQRN1907" hidden="1">"$O$1907"</definedName>
    <definedName name="IQRN1908" hidden="1">"$O$1908"</definedName>
    <definedName name="IQRN1909" hidden="1">"$O$1909"</definedName>
    <definedName name="IQRN191" hidden="1">"$O$191:$S$191"</definedName>
    <definedName name="IQRN1910" hidden="1">"$O$1910"</definedName>
    <definedName name="IQRN1911" hidden="1">"$O$1911"</definedName>
    <definedName name="IQRN1912" hidden="1">"$O$1912:$S$1912"</definedName>
    <definedName name="IQRN1913" hidden="1">"$O$1913"</definedName>
    <definedName name="IQRN1914" hidden="1">"$O$1914:$Q$1914"</definedName>
    <definedName name="IQRN1915" hidden="1">"$O$1915"</definedName>
    <definedName name="IQRN1916" hidden="1">"$O$1916"</definedName>
    <definedName name="IQRN1917" hidden="1">"$O$1917:$S$1917"</definedName>
    <definedName name="IQRN1918" hidden="1">"$O$1918"</definedName>
    <definedName name="IQRN1919" hidden="1">"$O$1919:$P$1919"</definedName>
    <definedName name="IQRN192" hidden="1">"$O$192:$S$192"</definedName>
    <definedName name="IQRN1920" hidden="1">"$O$1920"</definedName>
    <definedName name="IQRN1921" hidden="1">"$O$1921"</definedName>
    <definedName name="IQRN1922" hidden="1">"$O$1922"</definedName>
    <definedName name="IQRN1923" hidden="1">"$O$1923:$P$1923"</definedName>
    <definedName name="IQRN1924" hidden="1">"$O$1924"</definedName>
    <definedName name="IQRN1925" hidden="1">"$O$1925"</definedName>
    <definedName name="IQRN1926" hidden="1">"$O$1926"</definedName>
    <definedName name="IQRN1927" hidden="1">"$O$1927"</definedName>
    <definedName name="IQRN1928" hidden="1">"$O$1928:$S$1928"</definedName>
    <definedName name="IQRN1929" hidden="1">"$O$1929:$S$1929"</definedName>
    <definedName name="IQRN193" hidden="1">"$O$193:$X$193"</definedName>
    <definedName name="IQRN1930" hidden="1">"$O$1930"</definedName>
    <definedName name="IQRN1931" hidden="1">"$O$1931"</definedName>
    <definedName name="IQRN1932" hidden="1">"$O$1932"</definedName>
    <definedName name="IQRN1933" hidden="1">"$O$1933"</definedName>
    <definedName name="IQRN1934" hidden="1">"$O$1934"</definedName>
    <definedName name="IQRN1935" hidden="1">"$O$1935"</definedName>
    <definedName name="IQRN1936" hidden="1">"$O$1936"</definedName>
    <definedName name="IQRN1937" hidden="1">"$O$1937"</definedName>
    <definedName name="IQRN1938" hidden="1">"$O$1938:$P$1938"</definedName>
    <definedName name="IQRN1939" hidden="1">"$O$1939:$S$1939"</definedName>
    <definedName name="IQRN194" hidden="1">"$O$194:$X$194"</definedName>
    <definedName name="IQRN1940" hidden="1">"$O$1940"</definedName>
    <definedName name="IQRN1941" hidden="1">"$O$1941"</definedName>
    <definedName name="IQRN1942" hidden="1">"$O$1942"</definedName>
    <definedName name="IQRN1943" hidden="1">"$O$1943"</definedName>
    <definedName name="IQRN1944" hidden="1">"$O$1944"</definedName>
    <definedName name="IQRN1945" hidden="1">"$O$1945:$Q$1945"</definedName>
    <definedName name="IQRN1946" hidden="1">"$O$1946"</definedName>
    <definedName name="IQRN1947" hidden="1">"$O$1947"</definedName>
    <definedName name="IQRN1948" hidden="1">"$O$1948"</definedName>
    <definedName name="IQRN1949" hidden="1">"$O$1949:$S$1949"</definedName>
    <definedName name="IQRN195" hidden="1">"$O$195"</definedName>
    <definedName name="IQRN1950" hidden="1">"$O$1950:$S$1950"</definedName>
    <definedName name="IQRN1951" hidden="1">"$O$1951:$S$1951"</definedName>
    <definedName name="IQRN1952" hidden="1">"$O$1952"</definedName>
    <definedName name="IQRN1953" hidden="1">"$O$1953:$S$1953"</definedName>
    <definedName name="IQRN1954" hidden="1">"$O$1954"</definedName>
    <definedName name="IQRN1955" hidden="1">"$O$1955"</definedName>
    <definedName name="IQRN1956" hidden="1">"$O$1956:$R$1956"</definedName>
    <definedName name="IQRN1957" hidden="1">"$O$1957"</definedName>
    <definedName name="IQRN1958" hidden="1">"$O$1958"</definedName>
    <definedName name="IQRN1959" hidden="1">"$O$1959"</definedName>
    <definedName name="IQRN196" hidden="1">"$O$196:$X$196"</definedName>
    <definedName name="IQRN1960" hidden="1">"$O$1960"</definedName>
    <definedName name="IQRN1961" hidden="1">"$O$1961"</definedName>
    <definedName name="IQRN1962" hidden="1">"$O$1962:$P$1962"</definedName>
    <definedName name="IQRN1963" hidden="1">"$O$1963"</definedName>
    <definedName name="IQRN1964" hidden="1">"$O$1964:$P$1964"</definedName>
    <definedName name="IQRN1965" hidden="1">"$O$1965"</definedName>
    <definedName name="IQRN1966" hidden="1">"$O$1966:$P$1966"</definedName>
    <definedName name="IQRN1967" hidden="1">"$O$1967:$S$1967"</definedName>
    <definedName name="IQRN1968" hidden="1">"$O$1968:$S$1968"</definedName>
    <definedName name="IQRN1969" hidden="1">"$O$1969"</definedName>
    <definedName name="IQRN197" hidden="1">"$O$197:$U$197"</definedName>
    <definedName name="IQRN1970" hidden="1">"$O$1970"</definedName>
    <definedName name="IQRN1971" hidden="1">"$O$1971"</definedName>
    <definedName name="IQRN1972" hidden="1">"$O$1972"</definedName>
    <definedName name="IQRN1973" hidden="1">"$O$1973"</definedName>
    <definedName name="IQRN1974" hidden="1">"$O$1974"</definedName>
    <definedName name="IQRN1975" hidden="1">"$O$1975"</definedName>
    <definedName name="IQRN1976" hidden="1">"$O$1976"</definedName>
    <definedName name="IQRN1977" hidden="1">"$O$1977"</definedName>
    <definedName name="IQRN1978" hidden="1">"$O$1978"</definedName>
    <definedName name="IQRN1979" hidden="1">"$O$1979"</definedName>
    <definedName name="IQRN198" hidden="1">"$O$198:$U$198"</definedName>
    <definedName name="IQRN1980" hidden="1">"$O$1980"</definedName>
    <definedName name="IQRN1981" hidden="1">"$O$1981:$P$1981"</definedName>
    <definedName name="IQRN1982" hidden="1">"$O$1982:$R$1982"</definedName>
    <definedName name="IQRN1983" hidden="1">"$O$1983"</definedName>
    <definedName name="IQRN1984" hidden="1">"$O$1984"</definedName>
    <definedName name="IQRN1985" hidden="1">"$O$1985"</definedName>
    <definedName name="IQRN1986" hidden="1">"$O$1986"</definedName>
    <definedName name="IQRN1987" hidden="1">"$O$1987"</definedName>
    <definedName name="IQRN1988" hidden="1">"$O$1988"</definedName>
    <definedName name="IQRN1989" hidden="1">"$O$1989"</definedName>
    <definedName name="IQRN199" hidden="1">"$O$199"</definedName>
    <definedName name="IQRN1990" hidden="1">"$O$1990"</definedName>
    <definedName name="IQRN1991" hidden="1">"$O$1991"</definedName>
    <definedName name="IQRN1992" hidden="1">"$O$1992:$S$1992"</definedName>
    <definedName name="IQRN1993" hidden="1">"$O$1993"</definedName>
    <definedName name="IQRN1994" hidden="1">"$O$1994"</definedName>
    <definedName name="IQRN1995" hidden="1">"$O$1995"</definedName>
    <definedName name="IQRN1996" hidden="1">"$O$1996:$P$1996"</definedName>
    <definedName name="IQRN1997" hidden="1">"$O$1997"</definedName>
    <definedName name="IQRN1998" hidden="1">"$O$1998:$P$1998"</definedName>
    <definedName name="IQRN1999" hidden="1">"$O$1999"</definedName>
    <definedName name="IQRN20" hidden="1">"$O$20:$AD$20"</definedName>
    <definedName name="IQRN200" hidden="1">"$O$200:$U$200"</definedName>
    <definedName name="IQRN2000" hidden="1">"$O$2000"</definedName>
    <definedName name="IQRN2001" hidden="1">"$O$2001"</definedName>
    <definedName name="IQRN2002" hidden="1">"$O$2002"</definedName>
    <definedName name="IQRN2003" hidden="1">"$O$2003"</definedName>
    <definedName name="IQRN2004" hidden="1">"$O$2004"</definedName>
    <definedName name="IQRN2005" hidden="1">"$O$2005"</definedName>
    <definedName name="IQRN2006" hidden="1">"$O$2006"</definedName>
    <definedName name="IQRN2007" hidden="1">"$O$2007"</definedName>
    <definedName name="IQRN2008" hidden="1">"$O$2008"</definedName>
    <definedName name="IQRN2009" hidden="1">"$O$2009"</definedName>
    <definedName name="IQRN201" hidden="1">"$O$201:$R$201"</definedName>
    <definedName name="IQRN2010" hidden="1">"$O$2010:$S$2010"</definedName>
    <definedName name="IQRN2011" hidden="1">"$O$2011"</definedName>
    <definedName name="IQRN2012" hidden="1">"$O$2012"</definedName>
    <definedName name="IQRN2013" hidden="1">"$O$2013"</definedName>
    <definedName name="IQRN2014" hidden="1">"$O$2014:$P$2014"</definedName>
    <definedName name="IQRN2015" hidden="1">"$O$2015:$P$2015"</definedName>
    <definedName name="IQRN2016" hidden="1">"$O$2016"</definedName>
    <definedName name="IQRN2017" hidden="1">"$O$2017"</definedName>
    <definedName name="IQRN2018" hidden="1">"$O$2018"</definedName>
    <definedName name="IQRN2019" hidden="1">"$O$2019:$P$2019"</definedName>
    <definedName name="IQRN202" hidden="1">"$O$202:$R$202"</definedName>
    <definedName name="IQRN2020" hidden="1">"$O$2020:$S$2020"</definedName>
    <definedName name="IQRN2021" hidden="1">"$O$2021"</definedName>
    <definedName name="IQRN2022" hidden="1">"$O$2022"</definedName>
    <definedName name="IQRN2023" hidden="1">"$O$2023"</definedName>
    <definedName name="IQRN2024" hidden="1">"$O$2024"</definedName>
    <definedName name="IQRN2025" hidden="1">"$O$2025"</definedName>
    <definedName name="IQRN2026" hidden="1">"$O$2026"</definedName>
    <definedName name="IQRN2027" hidden="1">"$O$2027"</definedName>
    <definedName name="IQRN2028" hidden="1">"$O$2028"</definedName>
    <definedName name="IQRN2029" hidden="1">"$O$2029"</definedName>
    <definedName name="IQRN203" hidden="1">"$O$203:$P$203"</definedName>
    <definedName name="IQRN2030" hidden="1">"$O$2030"</definedName>
    <definedName name="IQRN2031" hidden="1">"$O$2031:$S$2031"</definedName>
    <definedName name="IQRN2032" hidden="1">"$O$2032"</definedName>
    <definedName name="IQRN2033" hidden="1">"$O$2033"</definedName>
    <definedName name="IQRN2034" hidden="1">"$O$2034"</definedName>
    <definedName name="IQRN2035" hidden="1">"$O$2035"</definedName>
    <definedName name="IQRN2036" hidden="1">"$O$2036"</definedName>
    <definedName name="IQRN2037" hidden="1">"$O$2037"</definedName>
    <definedName name="IQRN2038" hidden="1">"$O$2038"</definedName>
    <definedName name="IQRN2039" hidden="1">"$O$2039:$R$2039"</definedName>
    <definedName name="IQRN204" hidden="1">"$O$204:$P$204"</definedName>
    <definedName name="IQRN2040" hidden="1">"$O$2040"</definedName>
    <definedName name="IQRN2041" hidden="1">"$O$2041:$R$2041"</definedName>
    <definedName name="IQRN2042" hidden="1">"$O$2042"</definedName>
    <definedName name="IQRN2043" hidden="1">"$O$2043:$Q$2043"</definedName>
    <definedName name="IQRN2044" hidden="1">"$O$2044"</definedName>
    <definedName name="IQRN2045" hidden="1">"$O$2045:$Q$2045"</definedName>
    <definedName name="IQRN2046" hidden="1">"$O$2046"</definedName>
    <definedName name="IQRN2047" hidden="1">"$O$2047:$Q$2047"</definedName>
    <definedName name="IQRN2048" hidden="1">"$O$2048"</definedName>
    <definedName name="IQRN2049" hidden="1">"$O$2049"</definedName>
    <definedName name="IQRN205" hidden="1">"$O$205"</definedName>
    <definedName name="IQRN2050" hidden="1">"$O$2050:$Q$2050"</definedName>
    <definedName name="IQRN2051" hidden="1">"$O$2051"</definedName>
    <definedName name="IQRN2052" hidden="1">"$O$2052"</definedName>
    <definedName name="IQRN2053" hidden="1">"$O$2053:$S$2053"</definedName>
    <definedName name="IQRN2054" hidden="1">"$O$2054"</definedName>
    <definedName name="IQRN2055" hidden="1">"$O$2055"</definedName>
    <definedName name="IQRN2056" hidden="1">"$O$2056"</definedName>
    <definedName name="IQRN2057" hidden="1">"$O$2057"</definedName>
    <definedName name="IQRN2058" hidden="1">"$O$2058"</definedName>
    <definedName name="IQRN2059" hidden="1">"$O$2059"</definedName>
    <definedName name="IQRN206" hidden="1">"$O$206:$P$206"</definedName>
    <definedName name="IQRN2060" hidden="1">"$O$2060"</definedName>
    <definedName name="IQRN2061" hidden="1">"$O$2061:$S$2061"</definedName>
    <definedName name="IQRN2062" hidden="1">"$O$2062"</definedName>
    <definedName name="IQRN2063" hidden="1">"$O$2063:$S$2063"</definedName>
    <definedName name="IQRN2064" hidden="1">"$O$2064"</definedName>
    <definedName name="IQRN2065" hidden="1">"$O$2065"</definedName>
    <definedName name="IQRN2066" hidden="1">"$O$2066"</definedName>
    <definedName name="IQRN2067" hidden="1">"$O$2067"</definedName>
    <definedName name="IQRN2068" hidden="1">"$O$2068"</definedName>
    <definedName name="IQRN2069" hidden="1">"$O$2069"</definedName>
    <definedName name="IQRN207" hidden="1">"$O$207:$AM$207"</definedName>
    <definedName name="IQRN2070" hidden="1">"$O$2070"</definedName>
    <definedName name="IQRN2071" hidden="1">"$O$2071"</definedName>
    <definedName name="IQRN2072" hidden="1">"$O$2072"</definedName>
    <definedName name="IQRN2073" hidden="1">"$O$2073"</definedName>
    <definedName name="IQRN2074" hidden="1">"$O$2074"</definedName>
    <definedName name="IQRN2075" hidden="1">"$O$2075"</definedName>
    <definedName name="IQRN2076" hidden="1">"$O$2076"</definedName>
    <definedName name="IQRN2077" hidden="1">"$O$2077"</definedName>
    <definedName name="IQRN2078" hidden="1">"$O$2078:$S$2078"</definedName>
    <definedName name="IQRN2079" hidden="1">"$O$2079"</definedName>
    <definedName name="IQRN208" hidden="1">"$O$208:$AM$208"</definedName>
    <definedName name="IQRN2080" hidden="1">"$O$2080:$P$2080"</definedName>
    <definedName name="IQRN2081" hidden="1">"$O$2081"</definedName>
    <definedName name="IQRN2082" hidden="1">"$O$2082"</definedName>
    <definedName name="IQRN2083" hidden="1">"$O$2083"</definedName>
    <definedName name="IQRN2084" hidden="1">"$O$2084"</definedName>
    <definedName name="IQRN2085" hidden="1">"$O$2085"</definedName>
    <definedName name="IQRN2086" hidden="1">"$O$2086"</definedName>
    <definedName name="IQRN2087" hidden="1">"$O$2087"</definedName>
    <definedName name="IQRN2088" hidden="1">"$O$2088"</definedName>
    <definedName name="IQRN2089" hidden="1">"$O$2089:$P$2089"</definedName>
    <definedName name="IQRN209" hidden="1">"$O$209:$Q$209"</definedName>
    <definedName name="IQRN2090" hidden="1">"$O$2090"</definedName>
    <definedName name="IQRN2091" hidden="1">"$O$2091:$S$2091"</definedName>
    <definedName name="IQRN2092" hidden="1">"$O$2092"</definedName>
    <definedName name="IQRN2093" hidden="1">"$O$2093"</definedName>
    <definedName name="IQRN2094" hidden="1">"$O$2094"</definedName>
    <definedName name="IQRN2095" hidden="1">"$O$2095"</definedName>
    <definedName name="IQRN2096" hidden="1">"$O$2096:$P$2096"</definedName>
    <definedName name="IQRN2097" hidden="1">"$O$2097"</definedName>
    <definedName name="IQRN2098" hidden="1">"$O$2098"</definedName>
    <definedName name="IQRN2099" hidden="1">"$O$2099"</definedName>
    <definedName name="IQRN21" hidden="1">"$O$21:$Q$21"</definedName>
    <definedName name="IQRN210" hidden="1">"$O$210:$Q$210"</definedName>
    <definedName name="IQRN2100" hidden="1">"$O$2100:$P$2100"</definedName>
    <definedName name="IQRN2101" hidden="1">"$O$2101"</definedName>
    <definedName name="IQRN2102" hidden="1">"$O$2102"</definedName>
    <definedName name="IQRN2103" hidden="1">"$O$2103"</definedName>
    <definedName name="IQRN2104" hidden="1">"$O$2104"</definedName>
    <definedName name="IQRN2105" hidden="1">"$O$2105"</definedName>
    <definedName name="IQRN2106" hidden="1">"$O$2106:$S$2106"</definedName>
    <definedName name="IQRN2107" hidden="1">"$O$2107"</definedName>
    <definedName name="IQRN2108" hidden="1">"$O$2108"</definedName>
    <definedName name="IQRN2109" hidden="1">"$O$2109"</definedName>
    <definedName name="IQRN211" hidden="1">"$O$211"</definedName>
    <definedName name="IQRN2110" hidden="1">"$O$2110"</definedName>
    <definedName name="IQRN2111" hidden="1">"$O$2111"</definedName>
    <definedName name="IQRN2112" hidden="1">"$O$2112:$P$2112"</definedName>
    <definedName name="IQRN2113" hidden="1">"$O$2113"</definedName>
    <definedName name="IQRN2114" hidden="1">"$O$2114"</definedName>
    <definedName name="IQRN2115" hidden="1">"$O$2115"</definedName>
    <definedName name="IQRN2116" hidden="1">"$O$2116:$S$2116"</definedName>
    <definedName name="IQRN2117" hidden="1">"$O$2117"</definedName>
    <definedName name="IQRN2118" hidden="1">"$O$2118"</definedName>
    <definedName name="IQRN2119" hidden="1">"$O$2119"</definedName>
    <definedName name="IQRN212" hidden="1">"$O$212:$Q$212"</definedName>
    <definedName name="IQRN2120" hidden="1">"$O$2120"</definedName>
    <definedName name="IQRN2121" hidden="1">"$O$2121"</definedName>
    <definedName name="IQRN2122" hidden="1">"$O$2122:$S$2122"</definedName>
    <definedName name="IQRN2123" hidden="1">"$O$2123:$P$2123"</definedName>
    <definedName name="IQRN2124" hidden="1">"$O$2124"</definedName>
    <definedName name="IQRN2125" hidden="1">"$O$2125"</definedName>
    <definedName name="IQRN2126" hidden="1">"$O$2126"</definedName>
    <definedName name="IQRN2127" hidden="1">"$O$2127:$S$2127"</definedName>
    <definedName name="IQRN2128" hidden="1">"$O$2128:$S$2128"</definedName>
    <definedName name="IQRN2129" hidden="1">"$O$2129:$P$2129"</definedName>
    <definedName name="IQRN213" hidden="1">"$O$213:$P$213"</definedName>
    <definedName name="IQRN2130" hidden="1">"$O$2130"</definedName>
    <definedName name="IQRN2131" hidden="1">"$O$2131:$S$2131"</definedName>
    <definedName name="IQRN2132" hidden="1">"$O$2132:$Q$2132"</definedName>
    <definedName name="IQRN2133" hidden="1">"$O$2133"</definedName>
    <definedName name="IQRN2134" hidden="1">"$O$2134"</definedName>
    <definedName name="IQRN2135" hidden="1">"$O$2135:$P$2135"</definedName>
    <definedName name="IQRN2136" hidden="1">"$O$2136"</definedName>
    <definedName name="IQRN2137" hidden="1">"$O$2137"</definedName>
    <definedName name="IQRN2138" hidden="1">"$O$2138"</definedName>
    <definedName name="IQRN2139" hidden="1">"$O$2139"</definedName>
    <definedName name="IQRN214" hidden="1">"$O$214:$P$214"</definedName>
    <definedName name="IQRN2140" hidden="1">"$O$2140"</definedName>
    <definedName name="IQRN2141" hidden="1">"$O$2141"</definedName>
    <definedName name="IQRN2142" hidden="1">"$O$2142"</definedName>
    <definedName name="IQRN2143" hidden="1">"$O$2143:$P$2143"</definedName>
    <definedName name="IQRN2144" hidden="1">"$O$2144"</definedName>
    <definedName name="IQRN2145" hidden="1">"$O$2145"</definedName>
    <definedName name="IQRN2146" hidden="1">"$O$2146:$S$2146"</definedName>
    <definedName name="IQRN2147" hidden="1">"$O$2147"</definedName>
    <definedName name="IQRN2148" hidden="1">"$O$2148"</definedName>
    <definedName name="IQRN2149" hidden="1">"$O$2149"</definedName>
    <definedName name="IQRN215" hidden="1">"$O$215:$P$215"</definedName>
    <definedName name="IQRN2150" hidden="1">"$O$2150"</definedName>
    <definedName name="IQRN2151" hidden="1">"$O$2151"</definedName>
    <definedName name="IQRN2152" hidden="1">"$O$2152"</definedName>
    <definedName name="IQRN2153" hidden="1">"$O$2153:$P$2153"</definedName>
    <definedName name="IQRN2154" hidden="1">"$O$2154"</definedName>
    <definedName name="IQRN2155" hidden="1">"$O$2155"</definedName>
    <definedName name="IQRN2156" hidden="1">"$O$2156"</definedName>
    <definedName name="IQRN2157" hidden="1">"$O$2157"</definedName>
    <definedName name="IQRN2158" hidden="1">"$O$2158:$P$2158"</definedName>
    <definedName name="IQRN2159" hidden="1">"$O$2159"</definedName>
    <definedName name="IQRN216" hidden="1">"$O$216:$P$216"</definedName>
    <definedName name="IQRN2160" hidden="1">"$O$2160"</definedName>
    <definedName name="IQRN2161" hidden="1">"$O$2161"</definedName>
    <definedName name="IQRN2162" hidden="1">"$O$2162"</definedName>
    <definedName name="IQRN2163" hidden="1">"$O$2163"</definedName>
    <definedName name="IQRN2164" hidden="1">"$O$2164"</definedName>
    <definedName name="IQRN2165" hidden="1">"$O$2165"</definedName>
    <definedName name="IQRN2166" hidden="1">"$O$2166:$P$2166"</definedName>
    <definedName name="IQRN2167" hidden="1">"$O$2167:$Q$2167"</definedName>
    <definedName name="IQRN2168" hidden="1">"$O$2168"</definedName>
    <definedName name="IQRN2169" hidden="1">"$O$2169"</definedName>
    <definedName name="IQRN217" hidden="1">"$O$217:$V$217"</definedName>
    <definedName name="IQRN2170" hidden="1">"$O$2170:$P$2170"</definedName>
    <definedName name="IQRN2171" hidden="1">"$O$2171"</definedName>
    <definedName name="IQRN2172" hidden="1">"$O$2172"</definedName>
    <definedName name="IQRN2173" hidden="1">"$O$2173"</definedName>
    <definedName name="IQRN2174" hidden="1">"$O$2174"</definedName>
    <definedName name="IQRN2175" hidden="1">"$O$2175"</definedName>
    <definedName name="IQRN2176" hidden="1">"$O$2176"</definedName>
    <definedName name="IQRN2177" hidden="1">"$O$2177"</definedName>
    <definedName name="IQRN2178" hidden="1">"$O$2178"</definedName>
    <definedName name="IQRN2179" hidden="1">"$O$2179:$P$2179"</definedName>
    <definedName name="IQRN218" hidden="1">"$O$218:$V$218"</definedName>
    <definedName name="IQRN2180" hidden="1">"$O$2180"</definedName>
    <definedName name="IQRN2181" hidden="1">"$O$2181"</definedName>
    <definedName name="IQRN2182" hidden="1">"$O$2182"</definedName>
    <definedName name="IQRN2183" hidden="1">"$O$2183"</definedName>
    <definedName name="IQRN2184" hidden="1">"$O$2184"</definedName>
    <definedName name="IQRN2185" hidden="1">"$O$2185"</definedName>
    <definedName name="IQRN2186" hidden="1">"$O$2186"</definedName>
    <definedName name="IQRN2187" hidden="1">"$O$2187"</definedName>
    <definedName name="IQRN2188" hidden="1">"$O$2188"</definedName>
    <definedName name="IQRN2189" hidden="1">"$O$2189"</definedName>
    <definedName name="IQRN219" hidden="1">"$O$219:$S$219"</definedName>
    <definedName name="IQRN2190" hidden="1">"$O$2190"</definedName>
    <definedName name="IQRN2191" hidden="1">"$O$2191:$S$2191"</definedName>
    <definedName name="IQRN2192" hidden="1">"$O$2192:$Q$2192"</definedName>
    <definedName name="IQRN2193" hidden="1">"$O$2193:$Q$2193"</definedName>
    <definedName name="IQRN2194" hidden="1">"$O$2194:$P$2194"</definedName>
    <definedName name="IQRN2195" hidden="1">"$O$2195"</definedName>
    <definedName name="IQRN2196" hidden="1">"$O$2196"</definedName>
    <definedName name="IQRN2197" hidden="1">"$O$2197"</definedName>
    <definedName name="IQRN2198" hidden="1">"$O$2198"</definedName>
    <definedName name="IQRN2199" hidden="1">"$O$2199"</definedName>
    <definedName name="IQRN22" hidden="1">"$O$22:$Q$22"</definedName>
    <definedName name="IQRN220" hidden="1">"$O$220:$S$220"</definedName>
    <definedName name="IQRN2200" hidden="1">"$O$2200"</definedName>
    <definedName name="IQRN2201" hidden="1">"$O$2201"</definedName>
    <definedName name="IQRN2202" hidden="1">"$O$2202"</definedName>
    <definedName name="IQRN2203" hidden="1">"$O$2203:$P$2203"</definedName>
    <definedName name="IQRN2204" hidden="1">"$O$2204"</definedName>
    <definedName name="IQRN2205" hidden="1">"$O$2205"</definedName>
    <definedName name="IQRN2206" hidden="1">"$O$2206"</definedName>
    <definedName name="IQRN2207" hidden="1">"$O$2207:$S$2207"</definedName>
    <definedName name="IQRN2208" hidden="1">"$O$2208"</definedName>
    <definedName name="IQRN2209" hidden="1">"$O$2209"</definedName>
    <definedName name="IQRN221" hidden="1">"$O$221:$AA$221"</definedName>
    <definedName name="IQRN2210" hidden="1">"$O$2210"</definedName>
    <definedName name="IQRN2211" hidden="1">"$O$2211"</definedName>
    <definedName name="IQRN2212" hidden="1">"$O$2212"</definedName>
    <definedName name="IQRN2213" hidden="1">"$O$2213"</definedName>
    <definedName name="IQRN2214" hidden="1">"$O$2214"</definedName>
    <definedName name="IQRN2215" hidden="1">"$O$2215:$P$2215"</definedName>
    <definedName name="IQRN2216" hidden="1">"$O$2216"</definedName>
    <definedName name="IQRN2217" hidden="1">"$O$2217"</definedName>
    <definedName name="IQRN2218" hidden="1">"$O$2218"</definedName>
    <definedName name="IQRN2219" hidden="1">"$O$2219:$S$2219"</definedName>
    <definedName name="IQRN222" hidden="1">"$O$222:$AA$222"</definedName>
    <definedName name="IQRN2220" hidden="1">"$O$2220"</definedName>
    <definedName name="IQRN2221" hidden="1">"$O$2221:$P$2221"</definedName>
    <definedName name="IQRN2222" hidden="1">"$O$2222"</definedName>
    <definedName name="IQRN2223" hidden="1">"$O$2223"</definedName>
    <definedName name="IQRN2224" hidden="1">"$O$2224"</definedName>
    <definedName name="IQRN2225" hidden="1">"$O$2225:$P$2225"</definedName>
    <definedName name="IQRN2226" hidden="1">"$O$2226"</definedName>
    <definedName name="IQRN2227" hidden="1">"$O$2227"</definedName>
    <definedName name="IQRN2228" hidden="1">"$O$2228:$P$2228"</definedName>
    <definedName name="IQRN2229" hidden="1">"$O$2229"</definedName>
    <definedName name="IQRN223" hidden="1">"$O$223"</definedName>
    <definedName name="IQRN2230" hidden="1">"$O$2230"</definedName>
    <definedName name="IQRN2231" hidden="1">"$O$2231"</definedName>
    <definedName name="IQRN2232" hidden="1">"$O$2232"</definedName>
    <definedName name="IQRN2233" hidden="1">"$O$2233"</definedName>
    <definedName name="IQRN2234" hidden="1">"$O$2234"</definedName>
    <definedName name="IQRN2235" hidden="1">"$O$2235"</definedName>
    <definedName name="IQRN2236" hidden="1">"$O$2236"</definedName>
    <definedName name="IQRN2237" hidden="1">"$O$2237:$S$2237"</definedName>
    <definedName name="IQRN2238" hidden="1">"$O$2238:$S$2238"</definedName>
    <definedName name="IQRN2239" hidden="1">"$O$2239"</definedName>
    <definedName name="IQRN224" hidden="1">"$O$224:$AA$224"</definedName>
    <definedName name="IQRN2240" hidden="1">"$O$2240:$R$2240"</definedName>
    <definedName name="IQRN2241" hidden="1">"$O$2241"</definedName>
    <definedName name="IQRN2242" hidden="1">"$O$2242"</definedName>
    <definedName name="IQRN2243" hidden="1">"$O$2243:$S$2243"</definedName>
    <definedName name="IQRN2244" hidden="1">"$O$2244"</definedName>
    <definedName name="IQRN2245" hidden="1">"$O$2245"</definedName>
    <definedName name="IQRN2246" hidden="1">"$O$2246"</definedName>
    <definedName name="IQRN2247" hidden="1">"$O$2247"</definedName>
    <definedName name="IQRN2248" hidden="1">"$O$2248:$S$2248"</definedName>
    <definedName name="IQRN2249" hidden="1">"$O$2249:$S$2249"</definedName>
    <definedName name="IQRN225" hidden="1">"$O$225:$S$225"</definedName>
    <definedName name="IQRN2250" hidden="1">"$O$2250:$P$2250"</definedName>
    <definedName name="IQRN2251" hidden="1">"$O$2251"</definedName>
    <definedName name="IQRN2252" hidden="1">"$O$2252"</definedName>
    <definedName name="IQRN2253" hidden="1">"$O$2253:$R$2253"</definedName>
    <definedName name="IQRN2254" hidden="1">"$O$2254"</definedName>
    <definedName name="IQRN2255" hidden="1">"$O$2255:$S$2255"</definedName>
    <definedName name="IQRN2256" hidden="1">"$O$2256"</definedName>
    <definedName name="IQRN2257" hidden="1">"$O$2257"</definedName>
    <definedName name="IQRN2258" hidden="1">"$O$2258"</definedName>
    <definedName name="IQRN2259" hidden="1">"$O$2259"</definedName>
    <definedName name="IQRN226" hidden="1">"$O$226:$S$226"</definedName>
    <definedName name="IQRN2260" hidden="1">"$O$2260:$Q$2260"</definedName>
    <definedName name="IQRN2261" hidden="1">"$O$2261"</definedName>
    <definedName name="IQRN2262" hidden="1">"$O$2262"</definedName>
    <definedName name="IQRN2263" hidden="1">"$O$2263:$P$2263"</definedName>
    <definedName name="IQRN2264" hidden="1">"$O$2264"</definedName>
    <definedName name="IQRN2265" hidden="1">"$O$2265:$P$2265"</definedName>
    <definedName name="IQRN2266" hidden="1">"$O$2266:$S$2266"</definedName>
    <definedName name="IQRN2267" hidden="1">"$O$2267"</definedName>
    <definedName name="IQRN2268" hidden="1">"$O$2268"</definedName>
    <definedName name="IQRN2269" hidden="1">"$O$2269"</definedName>
    <definedName name="IQRN227" hidden="1">"$O$227:$R$227"</definedName>
    <definedName name="IQRN2270" hidden="1">"$O$2270"</definedName>
    <definedName name="IQRN2271" hidden="1">"$O$2271:$P$2271"</definedName>
    <definedName name="IQRN2272" hidden="1">"$O$2272"</definedName>
    <definedName name="IQRN2273" hidden="1">"$O$2273:$P$2273"</definedName>
    <definedName name="IQRN2274" hidden="1">"$O$2274"</definedName>
    <definedName name="IQRN2275" hidden="1">"$O$2275:$P$2275"</definedName>
    <definedName name="IQRN2276" hidden="1">"$O$2276"</definedName>
    <definedName name="IQRN2277" hidden="1">"$O$2277:$S$2277"</definedName>
    <definedName name="IQRN2278" hidden="1">"$O$2278"</definedName>
    <definedName name="IQRN2279" hidden="1">"$O$2279"</definedName>
    <definedName name="IQRN228" hidden="1">"$O$228:$R$228"</definedName>
    <definedName name="IQRN2280" hidden="1">"$O$2280"</definedName>
    <definedName name="IQRN2281" hidden="1">"$O$2281"</definedName>
    <definedName name="IQRN2282" hidden="1">"$O$2282"</definedName>
    <definedName name="IQRN2283" hidden="1">"$O$2283:$P$2283"</definedName>
    <definedName name="IQRN2284" hidden="1">"$O$2284"</definedName>
    <definedName name="IQRN2285" hidden="1">"$O$2285"</definedName>
    <definedName name="IQRN2286" hidden="1">"$O$2286"</definedName>
    <definedName name="IQRN2287" hidden="1">"$O$2287:$S$2287"</definedName>
    <definedName name="IQRN2288" hidden="1">"$O$2288"</definedName>
    <definedName name="IQRN2289" hidden="1">"$O$2289"</definedName>
    <definedName name="IQRN229" hidden="1">"$O$229:$S$229"</definedName>
    <definedName name="IQRN2290" hidden="1">"$O$2290"</definedName>
    <definedName name="IQRN2291" hidden="1">"$O$2291"</definedName>
    <definedName name="IQRN2292" hidden="1">"$O$2292"</definedName>
    <definedName name="IQRN2293" hidden="1">"$O$2293"</definedName>
    <definedName name="IQRN2294" hidden="1">"$O$2294"</definedName>
    <definedName name="IQRN2295" hidden="1">"$O$2295"</definedName>
    <definedName name="IQRN2296" hidden="1">"$O$2296"</definedName>
    <definedName name="IQRN2297" hidden="1">"$O$2297"</definedName>
    <definedName name="IQRN2298" hidden="1">"$O$2298:$S$2298"</definedName>
    <definedName name="IQRN2299" hidden="1">"$O$2299"</definedName>
    <definedName name="IQRN23" hidden="1">"$O$23:$V$23"</definedName>
    <definedName name="IQRN230" hidden="1">"$O$230:$S$230"</definedName>
    <definedName name="IQRN2300" hidden="1">"$O$2300"</definedName>
    <definedName name="IQRN2301" hidden="1">"$O$2301:$Q$2301"</definedName>
    <definedName name="IQRN2302" hidden="1">"$O$2302:$P$2302"</definedName>
    <definedName name="IQRN2303" hidden="1">"$O$2303"</definedName>
    <definedName name="IQRN2304" hidden="1">"$O$2304"</definedName>
    <definedName name="IQRN2305" hidden="1">"$O$2305:$R$2305"</definedName>
    <definedName name="IQRN2306" hidden="1">"$O$2306"</definedName>
    <definedName name="IQRN2307" hidden="1">"$O$2307"</definedName>
    <definedName name="IQRN2308" hidden="1">"$O$2308"</definedName>
    <definedName name="IQRN2309" hidden="1">"$O$2309"</definedName>
    <definedName name="IQRN231" hidden="1">"$O$231:$T$231"</definedName>
    <definedName name="IQRN2310" hidden="1">"$O$2310"</definedName>
    <definedName name="IQRN2311" hidden="1">"$O$2311"</definedName>
    <definedName name="IQRN2312" hidden="1">"$O$2312"</definedName>
    <definedName name="IQRN2313" hidden="1">"$O$2313"</definedName>
    <definedName name="IQRN2314" hidden="1">"$O$2314:$S$2314"</definedName>
    <definedName name="IQRN2315" hidden="1">"$O$2315"</definedName>
    <definedName name="IQRN2316" hidden="1">"$O$2316"</definedName>
    <definedName name="IQRN2317" hidden="1">"$O$2317"</definedName>
    <definedName name="IQRN2318" hidden="1">"$O$2318"</definedName>
    <definedName name="IQRN2319" hidden="1">"$O$2319"</definedName>
    <definedName name="IQRN232" hidden="1">"$O$232:$T$232"</definedName>
    <definedName name="IQRN2320" hidden="1">"$O$2320"</definedName>
    <definedName name="IQRN2321" hidden="1">"$O$2321"</definedName>
    <definedName name="IQRN2322" hidden="1">"$O$2322"</definedName>
    <definedName name="IQRN2323" hidden="1">"$O$2323"</definedName>
    <definedName name="IQRN2324" hidden="1">"$O$2324"</definedName>
    <definedName name="IQRN2325" hidden="1">"$O$2325:$S$2325"</definedName>
    <definedName name="IQRN2326" hidden="1">"$O$2326:$Q$2326"</definedName>
    <definedName name="IQRN2327" hidden="1">"$O$2327"</definedName>
    <definedName name="IQRN2328" hidden="1">"$O$2328"</definedName>
    <definedName name="IQRN2329" hidden="1">"$O$2329"</definedName>
    <definedName name="IQRN233" hidden="1">"$O$233:$S$233"</definedName>
    <definedName name="IQRN2330" hidden="1">"$O$2330"</definedName>
    <definedName name="IQRN2331" hidden="1">"$O$2331"</definedName>
    <definedName name="IQRN2332" hidden="1">"$O$2332:$S$2332"</definedName>
    <definedName name="IQRN2333" hidden="1">"$O$2333"</definedName>
    <definedName name="IQRN2334" hidden="1">"$O$2334"</definedName>
    <definedName name="IQRN2335" hidden="1">"$O$2335"</definedName>
    <definedName name="IQRN2336" hidden="1">"$O$2336"</definedName>
    <definedName name="IQRN2337" hidden="1">"$O$2337"</definedName>
    <definedName name="IQRN2338" hidden="1">"$O$2338"</definedName>
    <definedName name="IQRN2339" hidden="1">"$O$2339"</definedName>
    <definedName name="IQRN234" hidden="1">"$O$234:$S$234"</definedName>
    <definedName name="IQRN2340" hidden="1">"$O$2340"</definedName>
    <definedName name="IQRN2341" hidden="1">"$O$2341"</definedName>
    <definedName name="IQRN2342" hidden="1">"$O$2342"</definedName>
    <definedName name="IQRN2343" hidden="1">"$O$2343"</definedName>
    <definedName name="IQRN2344" hidden="1">"$O$2344"</definedName>
    <definedName name="IQRN2345" hidden="1">"$O$2345"</definedName>
    <definedName name="IQRN2346" hidden="1">"$O$2346:$Q$2346"</definedName>
    <definedName name="IQRN2347" hidden="1">"$O$2347:$P$2347"</definedName>
    <definedName name="IQRN2348" hidden="1">"$O$2348:$P$2348"</definedName>
    <definedName name="IQRN2349" hidden="1">"$O$2349"</definedName>
    <definedName name="IQRN235" hidden="1">"$O$235:$Q$235"</definedName>
    <definedName name="IQRN2350" hidden="1">"$O$2350"</definedName>
    <definedName name="IQRN2351" hidden="1">"$O$2351"</definedName>
    <definedName name="IQRN2352" hidden="1">"$O$2352"</definedName>
    <definedName name="IQRN2353" hidden="1">"$O$2353"</definedName>
    <definedName name="IQRN2354" hidden="1">"$O$2354:$P$2354"</definedName>
    <definedName name="IQRN2355" hidden="1">"$O$2355"</definedName>
    <definedName name="IQRN2356" hidden="1">"$O$2356:$P$2356"</definedName>
    <definedName name="IQRN2357" hidden="1">"$O$2357:$S$2357"</definedName>
    <definedName name="IQRN2358" hidden="1">"$O$2358:$P$2358"</definedName>
    <definedName name="IQRN2359" hidden="1">"$O$2359"</definedName>
    <definedName name="IQRN236" hidden="1">"$O$236:$Q$236"</definedName>
    <definedName name="IQRN2360" hidden="1">"$O$2360"</definedName>
    <definedName name="IQRN2361" hidden="1">"$O$2361"</definedName>
    <definedName name="IQRN2362" hidden="1">"$O$2362"</definedName>
    <definedName name="IQRN2363" hidden="1">"$O$2363"</definedName>
    <definedName name="IQRN2364" hidden="1">"$O$2364"</definedName>
    <definedName name="IQRN2365" hidden="1">"$O$2365"</definedName>
    <definedName name="IQRN2366" hidden="1">"$O$2366"</definedName>
    <definedName name="IQRN2367" hidden="1">"$O$2367"</definedName>
    <definedName name="IQRN2368" hidden="1">"$O$2368"</definedName>
    <definedName name="IQRN2369" hidden="1">"$O$2369"</definedName>
    <definedName name="IQRN237" hidden="1">"$O$237:$Q$237"</definedName>
    <definedName name="IQRN2370" hidden="1">"$O$2370"</definedName>
    <definedName name="IQRN2371" hidden="1">"$O$2371"</definedName>
    <definedName name="IQRN2372" hidden="1">"$O$2372"</definedName>
    <definedName name="IQRN2373" hidden="1">"$O$2373"</definedName>
    <definedName name="IQRN2374" hidden="1">"$O$2374"</definedName>
    <definedName name="IQRN2375" hidden="1">"$O$2375"</definedName>
    <definedName name="IQRN2376" hidden="1">"$O$2376"</definedName>
    <definedName name="IQRN2377" hidden="1">"$O$2377"</definedName>
    <definedName name="IQRN2378" hidden="1">"$O$2378"</definedName>
    <definedName name="IQRN2379" hidden="1">"$O$2379:$S$2379"</definedName>
    <definedName name="IQRN238" hidden="1">"$O$238:$Q$238"</definedName>
    <definedName name="IQRN2380" hidden="1">"$O$2380"</definedName>
    <definedName name="IQRN2381" hidden="1">"$O$2381:$P$2381"</definedName>
    <definedName name="IQRN2382" hidden="1">"$O$2382"</definedName>
    <definedName name="IQRN2383" hidden="1">"$O$2383"</definedName>
    <definedName name="IQRN2384" hidden="1">"$O$2384"</definedName>
    <definedName name="IQRN2385" hidden="1">"$O$2385:$P$2385"</definedName>
    <definedName name="IQRN2386" hidden="1">"$O$2386"</definedName>
    <definedName name="IQRN2387" hidden="1">"$O$2387:$S$2387"</definedName>
    <definedName name="IQRN2388" hidden="1">"$O$2388:$S$2388"</definedName>
    <definedName name="IQRN2389" hidden="1">"$O$2389"</definedName>
    <definedName name="IQRN239" hidden="1">"$O$239:$R$239"</definedName>
    <definedName name="IQRN2390" hidden="1">"$O$2390"</definedName>
    <definedName name="IQRN2391" hidden="1">"$O$2391"</definedName>
    <definedName name="IQRN2392" hidden="1">"$O$2392"</definedName>
    <definedName name="IQRN2393" hidden="1">"$O$2393"</definedName>
    <definedName name="IQRN2394" hidden="1">"$O$2394"</definedName>
    <definedName name="IQRN2395" hidden="1">"$O$2395:$S$2395"</definedName>
    <definedName name="IQRN2396" hidden="1">"$O$2396"</definedName>
    <definedName name="IQRN2397" hidden="1">"$O$2397"</definedName>
    <definedName name="IQRN2398" hidden="1">"$O$2398"</definedName>
    <definedName name="IQRN2399" hidden="1">"$O$2399"</definedName>
    <definedName name="IQRN24" hidden="1">"$O$24:$V$24"</definedName>
    <definedName name="IQRN240" hidden="1">"$O$240:$R$240"</definedName>
    <definedName name="IQRN2400" hidden="1">"$O$2400:$S$2400"</definedName>
    <definedName name="IQRN2401" hidden="1">"$O$2401"</definedName>
    <definedName name="IQRN2402" hidden="1">"$O$2402"</definedName>
    <definedName name="IQRN2403" hidden="1">"$O$2403"</definedName>
    <definedName name="IQRN2404" hidden="1">"$O$2404"</definedName>
    <definedName name="IQRN2405" hidden="1">"$O$2405"</definedName>
    <definedName name="IQRN2406" hidden="1">"$O$2406:$P$2406"</definedName>
    <definedName name="IQRN2407" hidden="1">"$O$2407"</definedName>
    <definedName name="IQRN2408" hidden="1">"$O$2408"</definedName>
    <definedName name="IQRN2409" hidden="1">"$O$2409"</definedName>
    <definedName name="IQRN241" hidden="1">"$O$241"</definedName>
    <definedName name="IQRN2410" hidden="1">"$O$2410"</definedName>
    <definedName name="IQRN2411" hidden="1">"$O$2411"</definedName>
    <definedName name="IQRN2412" hidden="1">"$O$2412"</definedName>
    <definedName name="IQRN2413" hidden="1">"$O$2413"</definedName>
    <definedName name="IQRN2414" hidden="1">"$O$2414"</definedName>
    <definedName name="IQRN2415" hidden="1">"$O$2415"</definedName>
    <definedName name="IQRN2416" hidden="1">"$O$2416:$S$2416"</definedName>
    <definedName name="IQRN2417" hidden="1">"$O$2417"</definedName>
    <definedName name="IQRN2418" hidden="1">"$O$2418"</definedName>
    <definedName name="IQRN2419" hidden="1">"$O$2419"</definedName>
    <definedName name="IQRN242" hidden="1">"$O$242"</definedName>
    <definedName name="IQRN2420" hidden="1">"$O$2420"</definedName>
    <definedName name="IQRN2421" hidden="1">"$O$2421"</definedName>
    <definedName name="IQRN2422" hidden="1">"$O$2422"</definedName>
    <definedName name="IQRN2423" hidden="1">"$O$2423:$S$2423"</definedName>
    <definedName name="IQRN2424" hidden="1">"$O$2424"</definedName>
    <definedName name="IQRN2425" hidden="1">"$O$2425"</definedName>
    <definedName name="IQRN2426" hidden="1">"$O$2426"</definedName>
    <definedName name="IQRN2427" hidden="1">"$O$2427"</definedName>
    <definedName name="IQRN2428" hidden="1">"$O$2428"</definedName>
    <definedName name="IQRN2429" hidden="1">"$O$2429"</definedName>
    <definedName name="IQRN243" hidden="1">"$O$243:$P$243"</definedName>
    <definedName name="IQRN2430" hidden="1">"$O$2430"</definedName>
    <definedName name="IQRN2431" hidden="1">"$O$2431"</definedName>
    <definedName name="IQRN2432" hidden="1">"$O$2432"</definedName>
    <definedName name="IQRN2433" hidden="1">"$O$2433"</definedName>
    <definedName name="IQRN2434" hidden="1">"$O$2434"</definedName>
    <definedName name="IQRN2435" hidden="1">"$O$2435"</definedName>
    <definedName name="IQRN2436" hidden="1">"$O$2436"</definedName>
    <definedName name="IQRN2437" hidden="1">"$O$2437"</definedName>
    <definedName name="IQRN2438" hidden="1">"$O$2438"</definedName>
    <definedName name="IQRN2439" hidden="1">"$O$2439"</definedName>
    <definedName name="IQRN244" hidden="1">"$O$244:$P$244"</definedName>
    <definedName name="IQRN2440" hidden="1">"$O$2440:$S$2440"</definedName>
    <definedName name="IQRN2441" hidden="1">"$O$2441"</definedName>
    <definedName name="IQRN2442" hidden="1">"$O$2442:$S$2442"</definedName>
    <definedName name="IQRN2443" hidden="1">"$O$2443:$P$2443"</definedName>
    <definedName name="IQRN2444" hidden="1">"$O$2444"</definedName>
    <definedName name="IQRN2445" hidden="1">"$O$2445"</definedName>
    <definedName name="IQRN2446" hidden="1">"$O$2446"</definedName>
    <definedName name="IQRN2447" hidden="1">"$O$2447"</definedName>
    <definedName name="IQRN2448" hidden="1">"$O$2448:$S$2448"</definedName>
    <definedName name="IQRN2449" hidden="1">"$O$2449"</definedName>
    <definedName name="IQRN245" hidden="1">"$O$245:$P$245"</definedName>
    <definedName name="IQRN2450" hidden="1">"$O$2450:$P$2450"</definedName>
    <definedName name="IQRN2451" hidden="1">"$O$2451"</definedName>
    <definedName name="IQRN2452" hidden="1">"$O$2452"</definedName>
    <definedName name="IQRN2453" hidden="1">"$O$2453"</definedName>
    <definedName name="IQRN2454" hidden="1">"$O$2454"</definedName>
    <definedName name="IQRN2455" hidden="1">"$O$2455"</definedName>
    <definedName name="IQRN2456" hidden="1">"$O$2456:$P$2456"</definedName>
    <definedName name="IQRN2457" hidden="1">"$O$2457"</definedName>
    <definedName name="IQRN2458" hidden="1">"$O$2458"</definedName>
    <definedName name="IQRN2459" hidden="1">"$O$2459"</definedName>
    <definedName name="IQRN246" hidden="1">"$O$246:$P$246"</definedName>
    <definedName name="IQRN2460" hidden="1">"$O$2460"</definedName>
    <definedName name="IQRN2461" hidden="1">"$O$2461:$R$2461"</definedName>
    <definedName name="IQRN2462" hidden="1">"$O$2462"</definedName>
    <definedName name="IQRN2463" hidden="1">"$O$2463"</definedName>
    <definedName name="IQRN2464" hidden="1">"$O$2464"</definedName>
    <definedName name="IQRN2465" hidden="1">"$O$2465"</definedName>
    <definedName name="IQRN2466" hidden="1">"$O$2466"</definedName>
    <definedName name="IQRN2467" hidden="1">"$O$2467"</definedName>
    <definedName name="IQRN2468" hidden="1">"$O$2468"</definedName>
    <definedName name="IQRN2469" hidden="1">"$O$2469"</definedName>
    <definedName name="IQRN247" hidden="1">"$O$247"</definedName>
    <definedName name="IQRN2470" hidden="1">"$O$2470"</definedName>
    <definedName name="IQRN2471" hidden="1">"$O$2471"</definedName>
    <definedName name="IQRN2472" hidden="1">"$O$2472"</definedName>
    <definedName name="IQRN2473" hidden="1">"$O$2473"</definedName>
    <definedName name="IQRN2474" hidden="1">"$O$2474"</definedName>
    <definedName name="IQRN2475" hidden="1">"$O$2475:$S$2475"</definedName>
    <definedName name="IQRN2476" hidden="1">"$O$2476"</definedName>
    <definedName name="IQRN2477" hidden="1">"$O$2477"</definedName>
    <definedName name="IQRN2478" hidden="1">"$O$2478"</definedName>
    <definedName name="IQRN2479" hidden="1">"$O$2479"</definedName>
    <definedName name="IQRN248" hidden="1">"$O$248:$P$248"</definedName>
    <definedName name="IQRN2480" hidden="1">"$O$2480:$S$2480"</definedName>
    <definedName name="IQRN2481" hidden="1">"$O$2481"</definedName>
    <definedName name="IQRN2482" hidden="1">"$O$2482"</definedName>
    <definedName name="IQRN2483" hidden="1">"$O$2483"</definedName>
    <definedName name="IQRN2484" hidden="1">"$O$2484"</definedName>
    <definedName name="IQRN2485" hidden="1">"$O$2485"</definedName>
    <definedName name="IQRN2486" hidden="1">"$O$2486:$P$2486"</definedName>
    <definedName name="IQRN2487" hidden="1">"$O$2487"</definedName>
    <definedName name="IQRN2488" hidden="1">"$O$2488"</definedName>
    <definedName name="IQRN2489" hidden="1">"$O$2489"</definedName>
    <definedName name="IQRN249" hidden="1">"$O$249"</definedName>
    <definedName name="IQRN2490" hidden="1">"$O$2490:$P$2490"</definedName>
    <definedName name="IQRN2491" hidden="1">"$O$2491:$S$2491"</definedName>
    <definedName name="IQRN2492" hidden="1">"$O$2492"</definedName>
    <definedName name="IQRN2493" hidden="1">"$O$2493"</definedName>
    <definedName name="IQRN2494" hidden="1">"$O$2494"</definedName>
    <definedName name="IQRN2495" hidden="1">"$O$2495"</definedName>
    <definedName name="IQRN2496" hidden="1">"$O$2496"</definedName>
    <definedName name="IQRN2497" hidden="1">"$O$2497"</definedName>
    <definedName name="IQRN2498" hidden="1">"$O$2498"</definedName>
    <definedName name="IQRN2499" hidden="1">"$O$2499"</definedName>
    <definedName name="IQRN25" hidden="1">"$O$25:$X$25"</definedName>
    <definedName name="IQRN250" hidden="1">"$O$250"</definedName>
    <definedName name="IQRN2500" hidden="1">"$O$2500"</definedName>
    <definedName name="IQRN2501" hidden="1">"$O$2501"</definedName>
    <definedName name="IQRN2502" hidden="1">"$O$2502"</definedName>
    <definedName name="IQRN2503" hidden="1">"$O$2503"</definedName>
    <definedName name="IQRN2504" hidden="1">"$O$2504"</definedName>
    <definedName name="IQRN2505" hidden="1">"$O$2505"</definedName>
    <definedName name="IQRN2506" hidden="1">"$O$2506"</definedName>
    <definedName name="IQRN2507" hidden="1">"$O$2507"</definedName>
    <definedName name="IQRN2508" hidden="1">"$O$2508"</definedName>
    <definedName name="IQRN2509" hidden="1">"$O$2509"</definedName>
    <definedName name="IQRN251" hidden="1">"$O$251:$Y$251"</definedName>
    <definedName name="IQRN2510" hidden="1">"$O$2510"</definedName>
    <definedName name="IQRN2511" hidden="1">"$O$2511"</definedName>
    <definedName name="IQRN2512" hidden="1">"$O$2512"</definedName>
    <definedName name="IQRN2513" hidden="1">"$O$2513"</definedName>
    <definedName name="IQRN2514" hidden="1">"$O$2514"</definedName>
    <definedName name="IQRN2515" hidden="1">"$O$2515"</definedName>
    <definedName name="IQRN2516" hidden="1">"$O$2516"</definedName>
    <definedName name="IQRN2517" hidden="1">"$O$2517:$P$2517"</definedName>
    <definedName name="IQRN2518" hidden="1">"$O$2518:$P$2518"</definedName>
    <definedName name="IQRN2519" hidden="1">"$O$2519:$P$2519"</definedName>
    <definedName name="IQRN252" hidden="1">"$O$252:$Y$252"</definedName>
    <definedName name="IQRN2520" hidden="1">"$O$2520"</definedName>
    <definedName name="IQRN2521" hidden="1">"$O$2521"</definedName>
    <definedName name="IQRN2522" hidden="1">"$O$2522:$S$2522"</definedName>
    <definedName name="IQRN2523" hidden="1">"$O$2523:$S$2523"</definedName>
    <definedName name="IQRN2524" hidden="1">"$O$2524"</definedName>
    <definedName name="IQRN2525" hidden="1">"$O$2525"</definedName>
    <definedName name="IQRN2526" hidden="1">"$O$2526:$P$2526"</definedName>
    <definedName name="IQRN2527" hidden="1">"$O$2527:$P$2527"</definedName>
    <definedName name="IQRN2528" hidden="1">"$O$2528"</definedName>
    <definedName name="IQRN2529" hidden="1">"$O$2529"</definedName>
    <definedName name="IQRN253" hidden="1">"$O$253"</definedName>
    <definedName name="IQRN2530" hidden="1">"$O$2530"</definedName>
    <definedName name="IQRN2531" hidden="1">"$O$2531"</definedName>
    <definedName name="IQRN2532" hidden="1">"$O$2532"</definedName>
    <definedName name="IQRN2533" hidden="1">"$O$2533"</definedName>
    <definedName name="IQRN2534" hidden="1">"$O$2534:$R$2534"</definedName>
    <definedName name="IQRN2535" hidden="1">"$O$2535"</definedName>
    <definedName name="IQRN2536" hidden="1">"$O$2536"</definedName>
    <definedName name="IQRN2537" hidden="1">"$O$2537"</definedName>
    <definedName name="IQRN2538" hidden="1">"$O$2538:$S$2538"</definedName>
    <definedName name="IQRN2539" hidden="1">"$O$2539"</definedName>
    <definedName name="IQRN254" hidden="1">"$O$254:$Z$254"</definedName>
    <definedName name="IQRN2540" hidden="1">"$O$2540"</definedName>
    <definedName name="IQRN2541" hidden="1">"$O$2541"</definedName>
    <definedName name="IQRN2542" hidden="1">"$O$2542"</definedName>
    <definedName name="IQRN2543" hidden="1">"$O$2543:$P$2543"</definedName>
    <definedName name="IQRN2544" hidden="1">"$O$2544:$S$2544"</definedName>
    <definedName name="IQRN2545" hidden="1">"$O$2545"</definedName>
    <definedName name="IQRN2546" hidden="1">"$O$2546:$P$2546"</definedName>
    <definedName name="IQRN2547" hidden="1">"$O$2547"</definedName>
    <definedName name="IQRN2548" hidden="1">"$O$2548"</definedName>
    <definedName name="IQRN2549" hidden="1">"$O$2549"</definedName>
    <definedName name="IQRN255" hidden="1">"$O$255:$U$255"</definedName>
    <definedName name="IQRN2550" hidden="1">"$O$2550"</definedName>
    <definedName name="IQRN2551" hidden="1">"$O$2551"</definedName>
    <definedName name="IQRN2552" hidden="1">"$O$2552"</definedName>
    <definedName name="IQRN2553" hidden="1">"$O$2553"</definedName>
    <definedName name="IQRN2554" hidden="1">"$O$2554"</definedName>
    <definedName name="IQRN2555" hidden="1">"$O$2555"</definedName>
    <definedName name="IQRN2556" hidden="1">"$O$2556"</definedName>
    <definedName name="IQRN2557" hidden="1">"$O$2557"</definedName>
    <definedName name="IQRN2558" hidden="1">"$O$2558"</definedName>
    <definedName name="IQRN2559" hidden="1">"$O$2559"</definedName>
    <definedName name="IQRN256" hidden="1">"$O$256:$U$256"</definedName>
    <definedName name="IQRN2560" hidden="1">"$O$2560:$P$2560"</definedName>
    <definedName name="IQRN2561" hidden="1">"$O$2561"</definedName>
    <definedName name="IQRN2562" hidden="1">"$O$2562"</definedName>
    <definedName name="IQRN2563" hidden="1">"$O$2563"</definedName>
    <definedName name="IQRN2564" hidden="1">"$O$2564"</definedName>
    <definedName name="IQRN2565" hidden="1">"$O$2565:$R$2565"</definedName>
    <definedName name="IQRN2566" hidden="1">"$O$2566"</definedName>
    <definedName name="IQRN2567" hidden="1">"$O$2567"</definedName>
    <definedName name="IQRN2568" hidden="1">"$O$2568"</definedName>
    <definedName name="IQRN2569" hidden="1">"$O$2569"</definedName>
    <definedName name="IQRN257" hidden="1">"$O$257:$R$257"</definedName>
    <definedName name="IQRN2570" hidden="1">"$O$2570"</definedName>
    <definedName name="IQRN2571" hidden="1">"$O$2571"</definedName>
    <definedName name="IQRN2572" hidden="1">"$O$2572:$P$2572"</definedName>
    <definedName name="IQRN2573" hidden="1">"$O$2573:$S$2573"</definedName>
    <definedName name="IQRN2574" hidden="1">"$O$2574"</definedName>
    <definedName name="IQRN2575" hidden="1">"$O$2575"</definedName>
    <definedName name="IQRN2576" hidden="1">"$O$2576"</definedName>
    <definedName name="IQRN2577" hidden="1">"$O$2577"</definedName>
    <definedName name="IQRN2578" hidden="1">"$O$2578"</definedName>
    <definedName name="IQRN2579" hidden="1">"$O$2579"</definedName>
    <definedName name="IQRN258" hidden="1">"$O$258:$R$258"</definedName>
    <definedName name="IQRN2580" hidden="1">"$O$2580"</definedName>
    <definedName name="IQRN2581" hidden="1">"$O$2581"</definedName>
    <definedName name="IQRN2582" hidden="1">"$O$2582"</definedName>
    <definedName name="IQRN2583" hidden="1">"$O$2583"</definedName>
    <definedName name="IQRN2584" hidden="1">"$O$2584"</definedName>
    <definedName name="IQRN2585" hidden="1">"$O$2585"</definedName>
    <definedName name="IQRN2586" hidden="1">"$O$2586:$S$2586"</definedName>
    <definedName name="IQRN2587" hidden="1">"$O$2587"</definedName>
    <definedName name="IQRN2588" hidden="1">"$O$2588"</definedName>
    <definedName name="IQRN2589" hidden="1">"$O$2589"</definedName>
    <definedName name="IQRN259" hidden="1">"$O$259:$Q$259"</definedName>
    <definedName name="IQRN2590" hidden="1">"$O$2590:$S$2590"</definedName>
    <definedName name="IQRN2591" hidden="1">"$O$2591:$P$2591"</definedName>
    <definedName name="IQRN2592" hidden="1">"$O$2592"</definedName>
    <definedName name="IQRN2593" hidden="1">"$O$2593"</definedName>
    <definedName name="IQRN2594" hidden="1">"$O$2594:$S$2594"</definedName>
    <definedName name="IQRN2595" hidden="1">"$O$2595"</definedName>
    <definedName name="IQRN2596" hidden="1">"$O$2596"</definedName>
    <definedName name="IQRN2597" hidden="1">"$O$2597"</definedName>
    <definedName name="IQRN2598" hidden="1">"$O$2598"</definedName>
    <definedName name="IQRN2599" hidden="1">"$O$2599"</definedName>
    <definedName name="IQRN26" hidden="1">"$O$26:$X$26"</definedName>
    <definedName name="IQRN260" hidden="1">"$O$260:$Q$260"</definedName>
    <definedName name="IQRN2600" hidden="1">"$O$2600"</definedName>
    <definedName name="IQRN2601" hidden="1">"$O$2601"</definedName>
    <definedName name="IQRN2602" hidden="1">"$O$2602"</definedName>
    <definedName name="IQRN2603" hidden="1">"$O$2603:$P$2603"</definedName>
    <definedName name="IQRN2604" hidden="1">"$O$2604"</definedName>
    <definedName name="IQRN2605" hidden="1">"$O$2605"</definedName>
    <definedName name="IQRN2606" hidden="1">"$O$2606"</definedName>
    <definedName name="IQRN2607" hidden="1">"$O$2607"</definedName>
    <definedName name="IQRN2608" hidden="1">"$O$2608"</definedName>
    <definedName name="IQRN2609" hidden="1">"$O$2609"</definedName>
    <definedName name="IQRN261" hidden="1">"$O$261:$R$261"</definedName>
    <definedName name="IQRN2610" hidden="1">"$O$2610"</definedName>
    <definedName name="IQRN2611" hidden="1">"$O$2611"</definedName>
    <definedName name="IQRN2612" hidden="1">"$O$2612:$S$2612"</definedName>
    <definedName name="IQRN2613" hidden="1">"$O$2613"</definedName>
    <definedName name="IQRN2614" hidden="1">"$O$2614"</definedName>
    <definedName name="IQRN2615" hidden="1">"$O$2615"</definedName>
    <definedName name="IQRN2616" hidden="1">"$O$2616"</definedName>
    <definedName name="IQRN2617" hidden="1">"$O$2617"</definedName>
    <definedName name="IQRN2618" hidden="1">"$O$2618"</definedName>
    <definedName name="IQRN2619" hidden="1">"$O$2619"</definedName>
    <definedName name="IQRN262" hidden="1">"$O$262:$R$262"</definedName>
    <definedName name="IQRN2620" hidden="1">"$O$2620"</definedName>
    <definedName name="IQRN2621" hidden="1">"$O$2621"</definedName>
    <definedName name="IQRN2622" hidden="1">"$O$2622"</definedName>
    <definedName name="IQRN2623" hidden="1">"$O$2623"</definedName>
    <definedName name="IQRN2624" hidden="1">"$O$2624"</definedName>
    <definedName name="IQRN2625" hidden="1">"$O$2625"</definedName>
    <definedName name="IQRN2626" hidden="1">"$O$2626"</definedName>
    <definedName name="IQRN2627" hidden="1">"$O$2627:$S$2627"</definedName>
    <definedName name="IQRN2628" hidden="1">"$O$2628"</definedName>
    <definedName name="IQRN2629" hidden="1">"$O$2629:$S$2629"</definedName>
    <definedName name="IQRN263" hidden="1">"$O$263:$AG$263"</definedName>
    <definedName name="IQRN2630" hidden="1">"$O$2630"</definedName>
    <definedName name="IQRN2631" hidden="1">"$O$2631"</definedName>
    <definedName name="IQRN2632" hidden="1">"$O$2632:$S$2632"</definedName>
    <definedName name="IQRN2633" hidden="1">"$O$2633:$P$2633"</definedName>
    <definedName name="IQRN2634" hidden="1">"$O$2634:$S$2634"</definedName>
    <definedName name="IQRN2635" hidden="1">"$O$2635"</definedName>
    <definedName name="IQRN2636" hidden="1">"$O$2636"</definedName>
    <definedName name="IQRN2637" hidden="1">"$O$2637"</definedName>
    <definedName name="IQRN2638" hidden="1">"$O$2638"</definedName>
    <definedName name="IQRN2639" hidden="1">"$O$2639"</definedName>
    <definedName name="IQRN264" hidden="1">"$O$264:$AG$264"</definedName>
    <definedName name="IQRN2640" hidden="1">"$O$2640"</definedName>
    <definedName name="IQRN2641" hidden="1">"$O$2641"</definedName>
    <definedName name="IQRN2642" hidden="1">"$O$2642"</definedName>
    <definedName name="IQRN2643" hidden="1">"$O$2643"</definedName>
    <definedName name="IQRN2644" hidden="1">"$O$2644"</definedName>
    <definedName name="IQRN2645" hidden="1">"$O$2645"</definedName>
    <definedName name="IQRN2646" hidden="1">"$O$2646"</definedName>
    <definedName name="IQRN2647" hidden="1">"$O$2647:$P$2647"</definedName>
    <definedName name="IQRN2648" hidden="1">"$O$2648"</definedName>
    <definedName name="IQRN2649" hidden="1">"$O$2649"</definedName>
    <definedName name="IQRN265" hidden="1">"$O$265:$Z$265"</definedName>
    <definedName name="IQRN2650" hidden="1">"$O$2650"</definedName>
    <definedName name="IQRN2651" hidden="1">"$O$2651"</definedName>
    <definedName name="IQRN2652" hidden="1">"$O$2652"</definedName>
    <definedName name="IQRN2653" hidden="1">"$O$2653"</definedName>
    <definedName name="IQRN2654" hidden="1">"$O$2654:$S$2654"</definedName>
    <definedName name="IQRN2655" hidden="1">"$O$2655"</definedName>
    <definedName name="IQRN2656" hidden="1">"$O$2656"</definedName>
    <definedName name="IQRN2657" hidden="1">"$O$2657"</definedName>
    <definedName name="IQRN2658" hidden="1">"$O$2658"</definedName>
    <definedName name="IQRN2659" hidden="1">"$O$2659:$R$2659"</definedName>
    <definedName name="IQRN266" hidden="1">"$O$266:$Z$266"</definedName>
    <definedName name="IQRN2660" hidden="1">"$O$2660"</definedName>
    <definedName name="IQRN2661" hidden="1">"$O$2661:$P$2661"</definedName>
    <definedName name="IQRN2662" hidden="1">"$O$2662"</definedName>
    <definedName name="IQRN2663" hidden="1">"$O$2663"</definedName>
    <definedName name="IQRN2664" hidden="1">"$O$2664"</definedName>
    <definedName name="IQRN2665" hidden="1">"$O$2665"</definedName>
    <definedName name="IQRN2666" hidden="1">"$O$2666"</definedName>
    <definedName name="IQRN2667" hidden="1">"$O$2667"</definedName>
    <definedName name="IQRN2668" hidden="1">"$O$2668:$P$2668"</definedName>
    <definedName name="IQRN2669" hidden="1">"$O$2669:$P$2669"</definedName>
    <definedName name="IQRN267" hidden="1">"$O$267:$Q$267"</definedName>
    <definedName name="IQRN2670" hidden="1">"$O$2670:$R$2670"</definedName>
    <definedName name="IQRN2671" hidden="1">"$O$2671"</definedName>
    <definedName name="IQRN2672" hidden="1">"$O$2672"</definedName>
    <definedName name="IQRN2673" hidden="1">"$O$2673"</definedName>
    <definedName name="IQRN2674" hidden="1">"$O$2674"</definedName>
    <definedName name="IQRN2675" hidden="1">"$O$2675"</definedName>
    <definedName name="IQRN2676" hidden="1">"$O$2676"</definedName>
    <definedName name="IQRN2677" hidden="1">"$O$2677:$S$2677"</definedName>
    <definedName name="IQRN2678" hidden="1">"$O$2678:$S$2678"</definedName>
    <definedName name="IQRN2679" hidden="1">"$O$2679"</definedName>
    <definedName name="IQRN268" hidden="1">"$O$268:$Q$268"</definedName>
    <definedName name="IQRN2680" hidden="1">"$O$2680:$S$2680"</definedName>
    <definedName name="IQRN2681" hidden="1">"$O$2681"</definedName>
    <definedName name="IQRN2682" hidden="1">"$O$2682"</definedName>
    <definedName name="IQRN2683" hidden="1">"$O$2683"</definedName>
    <definedName name="IQRN2684" hidden="1">"$O$2684:$S$2684"</definedName>
    <definedName name="IQRN2685" hidden="1">"$O$2685"</definedName>
    <definedName name="IQRN2686" hidden="1">"$O$2686"</definedName>
    <definedName name="IQRN2687" hidden="1">"$O$2687"</definedName>
    <definedName name="IQRN2688" hidden="1">"$O$2688"</definedName>
    <definedName name="IQRN2689" hidden="1">"$O$2689"</definedName>
    <definedName name="IQRN269" hidden="1">"$O$269:$Q$269"</definedName>
    <definedName name="IQRN2690" hidden="1">"$O$2690"</definedName>
    <definedName name="IQRN2691" hidden="1">"$O$2691"</definedName>
    <definedName name="IQRN2692" hidden="1">"$O$2692"</definedName>
    <definedName name="IQRN2693" hidden="1">"$O$2693"</definedName>
    <definedName name="IQRN2694" hidden="1">"$O$2694:$P$2694"</definedName>
    <definedName name="IQRN2695" hidden="1">"$O$2695"</definedName>
    <definedName name="IQRN2696" hidden="1">"$O$2696"</definedName>
    <definedName name="IQRN2697" hidden="1">"$O$2697"</definedName>
    <definedName name="IQRN2698" hidden="1">"$O$2698:$S$2698"</definedName>
    <definedName name="IQRN2699" hidden="1">"$O$2699"</definedName>
    <definedName name="IQRN27" hidden="1">"$O$27:$S$27"</definedName>
    <definedName name="IQRN270" hidden="1">"$O$270:$Q$270"</definedName>
    <definedName name="IQRN2700" hidden="1">"$O$2700"</definedName>
    <definedName name="IQRN2701" hidden="1">"$O$2701"</definedName>
    <definedName name="IQRN2702" hidden="1">"$O$2702"</definedName>
    <definedName name="IQRN2703" hidden="1">"$O$2703:$S$2703"</definedName>
    <definedName name="IQRN2704" hidden="1">"$O$2704"</definedName>
    <definedName name="IQRN2705" hidden="1">"$O$2705"</definedName>
    <definedName name="IQRN2706" hidden="1">"$O$2706"</definedName>
    <definedName name="IQRN2707" hidden="1">"$O$2707"</definedName>
    <definedName name="IQRN2708" hidden="1">"$O$2708"</definedName>
    <definedName name="IQRN2709" hidden="1">"$O$2709"</definedName>
    <definedName name="IQRN271" hidden="1">"$O$271"</definedName>
    <definedName name="IQRN2710" hidden="1">"$O$2710"</definedName>
    <definedName name="IQRN2711" hidden="1">"$O$2711"</definedName>
    <definedName name="IQRN2712" hidden="1">"$O$2712"</definedName>
    <definedName name="IQRN2713" hidden="1">"$O$2713"</definedName>
    <definedName name="IQRN2714" hidden="1">"$O$2714"</definedName>
    <definedName name="IQRN2715" hidden="1">"$O$2715"</definedName>
    <definedName name="IQRN2716" hidden="1">"$O$2716:$S$2716"</definedName>
    <definedName name="IQRN2717" hidden="1">"$O$2717"</definedName>
    <definedName name="IQRN2718" hidden="1">"$O$2718"</definedName>
    <definedName name="IQRN2719" hidden="1">"$O$2719"</definedName>
    <definedName name="IQRN272" hidden="1">"$O$272:$P$272"</definedName>
    <definedName name="IQRN2720" hidden="1">"$O$2720"</definedName>
    <definedName name="IQRN2721" hidden="1">"$O$2721"</definedName>
    <definedName name="IQRN2722" hidden="1">"$O$2722:$R$2722"</definedName>
    <definedName name="IQRN2723" hidden="1">"$O$2723"</definedName>
    <definedName name="IQRN2724" hidden="1">"$O$2724"</definedName>
    <definedName name="IQRN2725" hidden="1">"$O$2725"</definedName>
    <definedName name="IQRN2726" hidden="1">"$O$2726"</definedName>
    <definedName name="IQRN2727" hidden="1">"$O$2727"</definedName>
    <definedName name="IQRN2728" hidden="1">"$O$2728"</definedName>
    <definedName name="IQRN2729" hidden="1">"$O$2729:$P$2729"</definedName>
    <definedName name="IQRN273" hidden="1">"$O$273"</definedName>
    <definedName name="IQRN2730" hidden="1">"$O$2730"</definedName>
    <definedName name="IQRN2731" hidden="1">"$O$2731"</definedName>
    <definedName name="IQRN2732" hidden="1">"$O$2732:$P$2732"</definedName>
    <definedName name="IQRN2733" hidden="1">"$O$2733"</definedName>
    <definedName name="IQRN2734" hidden="1">"$O$2734"</definedName>
    <definedName name="IQRN2735" hidden="1">"$O$2735"</definedName>
    <definedName name="IQRN2736" hidden="1">"$O$2736:$P$2736"</definedName>
    <definedName name="IQRN2737" hidden="1">"$O$2737"</definedName>
    <definedName name="IQRN2738" hidden="1">"$O$2738:$S$2738"</definedName>
    <definedName name="IQRN2739" hidden="1">"$O$2739"</definedName>
    <definedName name="IQRN274" hidden="1">"$O$274:$P$274"</definedName>
    <definedName name="IQRN2740" hidden="1">"$O$2740"</definedName>
    <definedName name="IQRN2741" hidden="1">"$O$2741"</definedName>
    <definedName name="IQRN2742" hidden="1">"$O$2742"</definedName>
    <definedName name="IQRN2743" hidden="1">"$O$2743"</definedName>
    <definedName name="IQRN2744" hidden="1">"$O$2744:$P$2744"</definedName>
    <definedName name="IQRN2745" hidden="1">"$O$2745:$Q$2745"</definedName>
    <definedName name="IQRN2746" hidden="1">"$O$2746:$P$2746"</definedName>
    <definedName name="IQRN2747" hidden="1">"$O$2747"</definedName>
    <definedName name="IQRN2748" hidden="1">"$O$2748"</definedName>
    <definedName name="IQRN2749" hidden="1">"$O$2749"</definedName>
    <definedName name="IQRN275" hidden="1">"$O$275"</definedName>
    <definedName name="IQRN2750" hidden="1">"$O$2750"</definedName>
    <definedName name="IQRN2751" hidden="1">"$O$2751:$S$2751"</definedName>
    <definedName name="IQRN2752" hidden="1">"$O$2752"</definedName>
    <definedName name="IQRN2753" hidden="1">"$O$2753"</definedName>
    <definedName name="IQRN2754" hidden="1">"$O$2754:$S$2754"</definedName>
    <definedName name="IQRN2755" hidden="1">"$O$2755"</definedName>
    <definedName name="IQRN2756" hidden="1">"$O$2756:$P$2756"</definedName>
    <definedName name="IQRN2757" hidden="1">"$O$2757"</definedName>
    <definedName name="IQRN2758" hidden="1">"$O$2758"</definedName>
    <definedName name="IQRN2759" hidden="1">"$O$2759"</definedName>
    <definedName name="IQRN276" hidden="1">"$O$276"</definedName>
    <definedName name="IQRN2760" hidden="1">"$O$2760"</definedName>
    <definedName name="IQRN2761" hidden="1">"$O$2761"</definedName>
    <definedName name="IQRN2762" hidden="1">"$O$2762:$P$2762"</definedName>
    <definedName name="IQRN2763" hidden="1">"$O$2763"</definedName>
    <definedName name="IQRN2764" hidden="1">"$O$2764:$R$2764"</definedName>
    <definedName name="IQRN2765" hidden="1">"$O$2765"</definedName>
    <definedName name="IQRN2766" hidden="1">"$O$2766"</definedName>
    <definedName name="IQRN2767" hidden="1">"$O$2767"</definedName>
    <definedName name="IQRN2768" hidden="1">"$O$2768:$Q$2768"</definedName>
    <definedName name="IQRN2769" hidden="1">"$O$2769"</definedName>
    <definedName name="IQRN277" hidden="1">"$O$277:$R$277"</definedName>
    <definedName name="IQRN2770" hidden="1">"$O$2770"</definedName>
    <definedName name="IQRN2771" hidden="1">"$O$2771"</definedName>
    <definedName name="IQRN2772" hidden="1">"$O$2772"</definedName>
    <definedName name="IQRN2773" hidden="1">"$O$2773:$P$2773"</definedName>
    <definedName name="IQRN2774" hidden="1">"$O$2774"</definedName>
    <definedName name="IQRN2775" hidden="1">"$O$2775"</definedName>
    <definedName name="IQRN2776" hidden="1">"$O$2776"</definedName>
    <definedName name="IQRN2777" hidden="1">"$O$2777:$Q$2777"</definedName>
    <definedName name="IQRN2778" hidden="1">"$O$2778"</definedName>
    <definedName name="IQRN2779" hidden="1">"$O$2779"</definedName>
    <definedName name="IQRN278" hidden="1">"$O$278:$R$278"</definedName>
    <definedName name="IQRN2780" hidden="1">"$O$2780"</definedName>
    <definedName name="IQRN2781" hidden="1">"$O$2781"</definedName>
    <definedName name="IQRN2782" hidden="1">"$O$2782"</definedName>
    <definedName name="IQRN2783" hidden="1">"$O$2783"</definedName>
    <definedName name="IQRN2784" hidden="1">"$O$2784"</definedName>
    <definedName name="IQRN2785" hidden="1">"$O$2785"</definedName>
    <definedName name="IQRN2786" hidden="1">"$O$2786"</definedName>
    <definedName name="IQRN2787" hidden="1">"$O$2787:$S$2787"</definedName>
    <definedName name="IQRN2788" hidden="1">"$O$2788"</definedName>
    <definedName name="IQRN2789" hidden="1">"$O$2789"</definedName>
    <definedName name="IQRN279" hidden="1">"$O$279:$R$279"</definedName>
    <definedName name="IQRN2790" hidden="1">"$O$2790:$P$2790"</definedName>
    <definedName name="IQRN2791" hidden="1">"$O$2791"</definedName>
    <definedName name="IQRN2792" hidden="1">"$O$2792"</definedName>
    <definedName name="IQRN2793" hidden="1">"$O$2793"</definedName>
    <definedName name="IQRN2794" hidden="1">"$O$2794:$P$2794"</definedName>
    <definedName name="IQRN2795" hidden="1">"$O$2795"</definedName>
    <definedName name="IQRN2796" hidden="1">"$O$2796"</definedName>
    <definedName name="IQRN2797" hidden="1">"$O$2797"</definedName>
    <definedName name="IQRN2798" hidden="1">"$O$2798"</definedName>
    <definedName name="IQRN2799" hidden="1">"$O$2799"</definedName>
    <definedName name="IQRN28" hidden="1">"$O$28:$S$28"</definedName>
    <definedName name="IQRN280" hidden="1">"$O$280:$R$280"</definedName>
    <definedName name="IQRN2800" hidden="1">"$O$2800:$R$2800"</definedName>
    <definedName name="IQRN2801" hidden="1">"$O$2801"</definedName>
    <definedName name="IQRN2802" hidden="1">"$O$2802:$S$2802"</definedName>
    <definedName name="IQRN2803" hidden="1">"$O$2803:$S$2803"</definedName>
    <definedName name="IQRN2804" hidden="1">"$O$2804"</definedName>
    <definedName name="IQRN2805" hidden="1">"$O$2805:$R$2805"</definedName>
    <definedName name="IQRN2806" hidden="1">"$O$2806:$S$2806"</definedName>
    <definedName name="IQRN2807" hidden="1">"$O$2807:$S$2807"</definedName>
    <definedName name="IQRN2808" hidden="1">"$O$2808:$S$2808"</definedName>
    <definedName name="IQRN2809" hidden="1">"$O$2809:$S$2809"</definedName>
    <definedName name="IQRN281" hidden="1">"$O$281"</definedName>
    <definedName name="IQRN2810" hidden="1">"$O$2810"</definedName>
    <definedName name="IQRN2811" hidden="1">"$O$2811"</definedName>
    <definedName name="IQRN2812" hidden="1">"$O$2812"</definedName>
    <definedName name="IQRN2813" hidden="1">"$O$2813:$S$2813"</definedName>
    <definedName name="IQRN2814" hidden="1">"$O$2814"</definedName>
    <definedName name="IQRN2815" hidden="1">"$O$2815:$S$2815"</definedName>
    <definedName name="IQRN2816" hidden="1">"$O$2816"</definedName>
    <definedName name="IQRN2817" hidden="1">"$O$2817"</definedName>
    <definedName name="IQRN2818" hidden="1">"$O$2818:$Q$2818"</definedName>
    <definedName name="IQRN2819" hidden="1">"$O$2819:$R$2819"</definedName>
    <definedName name="IQRN282" hidden="1">"$O$282:$R$282"</definedName>
    <definedName name="IQRN2820" hidden="1">"$O$2820:$R$2820"</definedName>
    <definedName name="IQRN2821" hidden="1">"$O$2821:$S$2821"</definedName>
    <definedName name="IQRN2822" hidden="1">"$O$2822"</definedName>
    <definedName name="IQRN2823" hidden="1">"$O$2823:$S$2823"</definedName>
    <definedName name="IQRN2824" hidden="1">"$O$2824:$Q$2824"</definedName>
    <definedName name="IQRN2825" hidden="1">"$O$2825"</definedName>
    <definedName name="IQRN2826" hidden="1">"$O$2826:$S$2826"</definedName>
    <definedName name="IQRN2827" hidden="1">"$O$2827:$S$2827"</definedName>
    <definedName name="IQRN2828" hidden="1">"$O$2828"</definedName>
    <definedName name="IQRN2829" hidden="1">"$O$2829:$S$2829"</definedName>
    <definedName name="IQRN283" hidden="1">"$O$283"</definedName>
    <definedName name="IQRN2830" hidden="1">"$O$2830"</definedName>
    <definedName name="IQRN2831" hidden="1">"$O$2831:$S$2831"</definedName>
    <definedName name="IQRN2832" hidden="1">"$O$2832:$Q$2832"</definedName>
    <definedName name="IQRN2833" hidden="1">"$O$2833"</definedName>
    <definedName name="IQRN2834" hidden="1">"$O$2834:$S$2834"</definedName>
    <definedName name="IQRN2835" hidden="1">"$O$2835:$Q$2835"</definedName>
    <definedName name="IQRN2836" hidden="1">"$O$2836:$S$2836"</definedName>
    <definedName name="IQRN2837" hidden="1">"$O$2837:$S$2837"</definedName>
    <definedName name="IQRN2838" hidden="1">"$O$2838:$S$2838"</definedName>
    <definedName name="IQRN2839" hidden="1">"$O$2839:$P$2839"</definedName>
    <definedName name="IQRN284" hidden="1">"$O$284:$R$284"</definedName>
    <definedName name="IQRN2840" hidden="1">"$O$2840:$P$2840"</definedName>
    <definedName name="IQRN2841" hidden="1">"$O$2841:$P$2841"</definedName>
    <definedName name="IQRN285" hidden="1">"$O$285:$T$285"</definedName>
    <definedName name="IQRN286" hidden="1">"$O$286:$T$286"</definedName>
    <definedName name="IQRN287" hidden="1">"$O$287"</definedName>
    <definedName name="IQRN288" hidden="1">"$O$288:$U$288"</definedName>
    <definedName name="IQRN289" hidden="1">"$O$289"</definedName>
    <definedName name="IQRN29" hidden="1">"$O$29:$Y$29"</definedName>
    <definedName name="IQRN290" hidden="1">"$O$290"</definedName>
    <definedName name="IQRN291" hidden="1">"$O$291:$U$291"</definedName>
    <definedName name="IQRN292" hidden="1">"$O$292:$U$292"</definedName>
    <definedName name="IQRN293" hidden="1">"$O$293:$Y$293"</definedName>
    <definedName name="IQRN294" hidden="1">"$O$294:$Y$294"</definedName>
    <definedName name="IQRN295" hidden="1">"$O$295:$P$295"</definedName>
    <definedName name="IQRN296" hidden="1">"$O$296:$P$296"</definedName>
    <definedName name="IQRN297" hidden="1">"$O$297:$Y$297"</definedName>
    <definedName name="IQRN298" hidden="1">"$O$298:$Y$298"</definedName>
    <definedName name="IQRN299" hidden="1">"$O$299:$S$299"</definedName>
    <definedName name="IQRN3" hidden="1">"$O$3:$T$3"</definedName>
    <definedName name="IQRN30" hidden="1">"$O$30:$Y$30"</definedName>
    <definedName name="IQRN300" hidden="1">"$O$300:$S$300"</definedName>
    <definedName name="IQRN301" hidden="1">"$O$301"</definedName>
    <definedName name="IQRN302" hidden="1">"$O$302:$P$302"</definedName>
    <definedName name="IQRN303" hidden="1">"$O$303:$U$303"</definedName>
    <definedName name="IQRN304" hidden="1">"$O$304:$U$304"</definedName>
    <definedName name="IQRN305" hidden="1">"$O$305"</definedName>
    <definedName name="IQRN306" hidden="1">"$O$306:$S$306"</definedName>
    <definedName name="IQRN307" hidden="1">"$O$307:$Q$307"</definedName>
    <definedName name="IQRN308" hidden="1">"$O$308:$Q$308"</definedName>
    <definedName name="IQRN309" hidden="1">"$O$309"</definedName>
    <definedName name="IQRN31" hidden="1">"$O$31:$AK$31"</definedName>
    <definedName name="IQRN310" hidden="1">"$O$310"</definedName>
    <definedName name="IQRN311" hidden="1">"$O$311:$Q$311"</definedName>
    <definedName name="IQRN312" hidden="1">"$O$312:$Q$312"</definedName>
    <definedName name="IQRN313" hidden="1">"$O$313"</definedName>
    <definedName name="IQRN314" hidden="1">"$O$314"</definedName>
    <definedName name="IQRN315" hidden="1">"$O$315"</definedName>
    <definedName name="IQRN316" hidden="1">"$O$316"</definedName>
    <definedName name="IQRN317" hidden="1">"$O$317"</definedName>
    <definedName name="IQRN318" hidden="1">"$O$318"</definedName>
    <definedName name="IQRN319" hidden="1">"$O$319:$Z$319"</definedName>
    <definedName name="IQRN32" hidden="1">"$O$32:$AK$32"</definedName>
    <definedName name="IQRN320" hidden="1">"$O$320:$Z$320"</definedName>
    <definedName name="IQRN321" hidden="1">"$O$321"</definedName>
    <definedName name="IQRN322" hidden="1">"$O$322"</definedName>
    <definedName name="IQRN323" hidden="1">"$O$323"</definedName>
    <definedName name="IQRN324" hidden="1">"$O$324"</definedName>
    <definedName name="IQRN325" hidden="1">"$O$325:$T$325"</definedName>
    <definedName name="IQRN326" hidden="1">"$O$326:$T$326"</definedName>
    <definedName name="IQRN327" hidden="1">"$O$327:$Q$327"</definedName>
    <definedName name="IQRN328" hidden="1">"$O$328:$Q$328"</definedName>
    <definedName name="IQRN329" hidden="1">"$O$329:$T$329"</definedName>
    <definedName name="IQRN33" hidden="1">"$O$33:$AJ$33"</definedName>
    <definedName name="IQRN330" hidden="1">"$O$330:$T$330"</definedName>
    <definedName name="IQRN331" hidden="1">"$O$331:$AF$331"</definedName>
    <definedName name="IQRN332" hidden="1">"$O$332:$AF$332"</definedName>
    <definedName name="IQRN333" hidden="1">"$O$333"</definedName>
    <definedName name="IQRN334" hidden="1">"$O$334:$Q$334"</definedName>
    <definedName name="IQRN335" hidden="1">"$O$335"</definedName>
    <definedName name="IQRN336" hidden="1">"$O$336"</definedName>
    <definedName name="IQRN337" hidden="1">"$O$337"</definedName>
    <definedName name="IQRN338" hidden="1">"$O$338:$P$338"</definedName>
    <definedName name="IQRN339" hidden="1">"$O$339"</definedName>
    <definedName name="IQRN34" hidden="1">"$O$34:$AJ$34"</definedName>
    <definedName name="IQRN340" hidden="1">"$O$340"</definedName>
    <definedName name="IQRN341" hidden="1">"$O$341:$V$341"</definedName>
    <definedName name="IQRN342" hidden="1">"$O$342:$V$342"</definedName>
    <definedName name="IQRN343" hidden="1">"$O$343:$P$343"</definedName>
    <definedName name="IQRN344" hidden="1">"$O$344:$P$344"</definedName>
    <definedName name="IQRN345" hidden="1">"$O$345:$P$345"</definedName>
    <definedName name="IQRN346" hidden="1">"$O$346:$P$346"</definedName>
    <definedName name="IQRN347" hidden="1">"$O$347:$V$347"</definedName>
    <definedName name="IQRN348" hidden="1">"$O$348:$V$348"</definedName>
    <definedName name="IQRN349" hidden="1">"$O$349:$S$349"</definedName>
    <definedName name="IQRN35" hidden="1">"$O$35"</definedName>
    <definedName name="IQRN350" hidden="1">"$O$350:$S$350"</definedName>
    <definedName name="IQRN351" hidden="1">"$O$351:$P$351"</definedName>
    <definedName name="IQRN352" hidden="1">"$O$352:$P$352"</definedName>
    <definedName name="IQRN353" hidden="1">"$O$353:$S$353"</definedName>
    <definedName name="IQRN354" hidden="1">"$O$354:$S$354"</definedName>
    <definedName name="IQRN355" hidden="1">"$O$355:$Q$355"</definedName>
    <definedName name="IQRN356" hidden="1">"$O$356:$Q$356"</definedName>
    <definedName name="IQRN357" hidden="1">"$O$357:$T$357"</definedName>
    <definedName name="IQRN358" hidden="1">"$O$358:$T$358"</definedName>
    <definedName name="IQRN359" hidden="1">"$O$359"</definedName>
    <definedName name="IQRN36" hidden="1">"$O$36"</definedName>
    <definedName name="IQRN360" hidden="1">"$O$360:$AC$360"</definedName>
    <definedName name="IQRN361" hidden="1">"$O$361:$T$361"</definedName>
    <definedName name="IQRN362" hidden="1">"$O$362:$T$362"</definedName>
    <definedName name="IQRN363" hidden="1">"$O$363:$T$363"</definedName>
    <definedName name="IQRN364" hidden="1">"$O$364:$T$364"</definedName>
    <definedName name="IQRN365" hidden="1">"$O$365:$U$365"</definedName>
    <definedName name="IQRN366" hidden="1">"$O$366:$U$366"</definedName>
    <definedName name="IQRN367" hidden="1">"$O$367:$R$367"</definedName>
    <definedName name="IQRN368" hidden="1">"$O$368:$R$368"</definedName>
    <definedName name="IQRN369" hidden="1">"$O$369"</definedName>
    <definedName name="IQRN37" hidden="1">"$O$37:$U$37"</definedName>
    <definedName name="IQRN370" hidden="1">"$O$370"</definedName>
    <definedName name="IQRN371" hidden="1">"$O$371:$U$371"</definedName>
    <definedName name="IQRN372" hidden="1">"$O$372:$U$372"</definedName>
    <definedName name="IQRN373" hidden="1">"$O$373"</definedName>
    <definedName name="IQRN374" hidden="1">"$O$374:$V$374"</definedName>
    <definedName name="IQRN375" hidden="1">"$O$375:$R$375"</definedName>
    <definedName name="IQRN376" hidden="1">"$O$376:$R$376"</definedName>
    <definedName name="IQRN377" hidden="1">"$O$377:$R$377"</definedName>
    <definedName name="IQRN378" hidden="1">"$O$378:$R$378"</definedName>
    <definedName name="IQRN379" hidden="1">"$O$379:$Q$379"</definedName>
    <definedName name="IQRN38" hidden="1">"$O$38:$U$38"</definedName>
    <definedName name="IQRN380" hidden="1">"$O$380:$Q$380"</definedName>
    <definedName name="IQRN381" hidden="1">"$O$381:$Q$381"</definedName>
    <definedName name="IQRN382" hidden="1">"$O$382:$Q$382"</definedName>
    <definedName name="IQRN383" hidden="1">"$O$383"</definedName>
    <definedName name="IQRN384" hidden="1">"$O$384:$R$384"</definedName>
    <definedName name="IQRN385" hidden="1">"$O$385:$Q$385"</definedName>
    <definedName name="IQRN386" hidden="1">"$O$386:$Q$386"</definedName>
    <definedName name="IQRN387" hidden="1">"$O$387:$Q$387"</definedName>
    <definedName name="IQRN388" hidden="1">"$O$388:$Q$388"</definedName>
    <definedName name="IQRN389" hidden="1">"$O$389:$V$389"</definedName>
    <definedName name="IQRN39" hidden="1">"$O$39:$AC$39"</definedName>
    <definedName name="IQRN390" hidden="1">"$O$390:$V$390"</definedName>
    <definedName name="IQRN391" hidden="1">"$O$391:$R$391"</definedName>
    <definedName name="IQRN392" hidden="1">"$O$392:$R$392"</definedName>
    <definedName name="IQRN393" hidden="1">"$O$393:$Z$393"</definedName>
    <definedName name="IQRN394" hidden="1">"$O$394:$Z$394"</definedName>
    <definedName name="IQRN395" hidden="1">"$O$395"</definedName>
    <definedName name="IQRN396" hidden="1">"$O$396:$Z$396"</definedName>
    <definedName name="IQRN397" hidden="1">"$O$397"</definedName>
    <definedName name="IQRN398" hidden="1">"$O$398"</definedName>
    <definedName name="IQRN399" hidden="1">"$O$399"</definedName>
    <definedName name="IQRN4" hidden="1">"$O$4:$T$4"</definedName>
    <definedName name="IQRN40" hidden="1">"$O$40:$AC$40"</definedName>
    <definedName name="IQRN400" hidden="1">"$O$400"</definedName>
    <definedName name="IQRN401" hidden="1">"$O$401:$U$401"</definedName>
    <definedName name="IQRN402" hidden="1">"$O$402:$U$402"</definedName>
    <definedName name="IQRN403" hidden="1">"$O$403"</definedName>
    <definedName name="IQRN404" hidden="1">"$O$404:$S$404"</definedName>
    <definedName name="IQRN405" hidden="1">"$O$405:$AK$405"</definedName>
    <definedName name="IQRN406" hidden="1">"$O$406:$AK$406"</definedName>
    <definedName name="IQRN407" hidden="1">"$O$407:$P$407"</definedName>
    <definedName name="IQRN408" hidden="1">"$O$408:$P$408"</definedName>
    <definedName name="IQRN409" hidden="1">"$O$409:$S$409"</definedName>
    <definedName name="IQRN41" hidden="1">"$O$41:$T$41"</definedName>
    <definedName name="IQRN410" hidden="1">"$O$410:$S$410"</definedName>
    <definedName name="IQRN411" hidden="1">"$O$411:$P$411"</definedName>
    <definedName name="IQRN412" hidden="1">"$O$412:$P$412"</definedName>
    <definedName name="IQRN413" hidden="1">"$O$413"</definedName>
    <definedName name="IQRN414" hidden="1">"$O$414"</definedName>
    <definedName name="IQRN415" hidden="1">"$O$415:$Y$415"</definedName>
    <definedName name="IQRN416" hidden="1">"$O$416:$Y$416"</definedName>
    <definedName name="IQRN417" hidden="1">"$O$417:$P$417"</definedName>
    <definedName name="IQRN418" hidden="1">"$O$418:$P$418"</definedName>
    <definedName name="IQRN419" hidden="1">"$O$419:$Y$419"</definedName>
    <definedName name="IQRN42" hidden="1">"$O$42:$T$42"</definedName>
    <definedName name="IQRN420" hidden="1">"$O$420:$Y$420"</definedName>
    <definedName name="IQRN421" hidden="1">"$O$421"</definedName>
    <definedName name="IQRN422" hidden="1">"$O$422"</definedName>
    <definedName name="IQRN423" hidden="1">"$O$423"</definedName>
    <definedName name="IQRN424" hidden="1">"$O$424"</definedName>
    <definedName name="IQRN425" hidden="1">"$O$425"</definedName>
    <definedName name="IQRN426" hidden="1">"$O$426:$S$426"</definedName>
    <definedName name="IQRN427" hidden="1">"$O$427"</definedName>
    <definedName name="IQRN428" hidden="1">"$O$428"</definedName>
    <definedName name="IQRN429" hidden="1">"$O$429"</definedName>
    <definedName name="IQRN43" hidden="1">"$O$43:$R$43"</definedName>
    <definedName name="IQRN430" hidden="1">"$O$430"</definedName>
    <definedName name="IQRN431" hidden="1">"$O$431:$X$431"</definedName>
    <definedName name="IQRN432" hidden="1">"$O$432:$X$432"</definedName>
    <definedName name="IQRN433" hidden="1">"$O$433"</definedName>
    <definedName name="IQRN434" hidden="1">"$O$434"</definedName>
    <definedName name="IQRN435" hidden="1">"$O$435:$W$435"</definedName>
    <definedName name="IQRN436" hidden="1">"$O$436:$W$436"</definedName>
    <definedName name="IQRN437" hidden="1">"$O$437:$X$437"</definedName>
    <definedName name="IQRN438" hidden="1">"$O$438:$X$438"</definedName>
    <definedName name="IQRN439" hidden="1">"$O$439"</definedName>
    <definedName name="IQRN44" hidden="1">"$O$44:$R$44"</definedName>
    <definedName name="IQRN440" hidden="1">"$O$440"</definedName>
    <definedName name="IQRN441" hidden="1">"$O$441:$P$441"</definedName>
    <definedName name="IQRN442" hidden="1">"$O$442:$P$442"</definedName>
    <definedName name="IQRN443" hidden="1">"$O$443:$X$443"</definedName>
    <definedName name="IQRN444" hidden="1">"$O$444:$X$444"</definedName>
    <definedName name="IQRN445" hidden="1">"$O$445:$Q$445"</definedName>
    <definedName name="IQRN446" hidden="1">"$O$446:$Q$446"</definedName>
    <definedName name="IQRN447" hidden="1">"$O$447:$P$447"</definedName>
    <definedName name="IQRN448" hidden="1">"$O$448:$P$448"</definedName>
    <definedName name="IQRN449" hidden="1">"$O$449:$W$449"</definedName>
    <definedName name="IQRN45" hidden="1">"$O$45:$S$45"</definedName>
    <definedName name="IQRN450" hidden="1">"$O$450:$W$450"</definedName>
    <definedName name="IQRN451" hidden="1">"$O$451"</definedName>
    <definedName name="IQRN452" hidden="1">"$O$452"</definedName>
    <definedName name="IQRN453" hidden="1">"$O$453:$T$453"</definedName>
    <definedName name="IQRN454" hidden="1">"$O$454:$T$454"</definedName>
    <definedName name="IQRN455" hidden="1">"$O$455:$P$455"</definedName>
    <definedName name="IQRN456" hidden="1">"$O$456:$P$456"</definedName>
    <definedName name="IQRN457" hidden="1">"$O$457:$S$457"</definedName>
    <definedName name="IQRN458" hidden="1">"$O$458:$S$458"</definedName>
    <definedName name="IQRN459" hidden="1">"$O$459:$R$459"</definedName>
    <definedName name="IQRN46" hidden="1">"$O$46:$S$46"</definedName>
    <definedName name="IQRN460" hidden="1">"$O$460:$R$460"</definedName>
    <definedName name="IQRN461" hidden="1">"$O$461"</definedName>
    <definedName name="IQRN462" hidden="1">"$O$462"</definedName>
    <definedName name="IQRN463" hidden="1">"$O$463:$S$463"</definedName>
    <definedName name="IQRN464" hidden="1">"$O$464:$S$464"</definedName>
    <definedName name="IQRN465" hidden="1">"$O$465"</definedName>
    <definedName name="IQRN466" hidden="1">"$O$466"</definedName>
    <definedName name="IQRN467" hidden="1">"$O$467:$Q$467"</definedName>
    <definedName name="IQRN468" hidden="1">"$O$468:$Q$468"</definedName>
    <definedName name="IQRN469" hidden="1">"$O$469:$V$469"</definedName>
    <definedName name="IQRN47" hidden="1">"$O$47:$AM$47"</definedName>
    <definedName name="IQRN470" hidden="1">"$O$470:$V$470"</definedName>
    <definedName name="IQRN471" hidden="1">"$O$471:$R$471"</definedName>
    <definedName name="IQRN472" hidden="1">"$O$472:$R$472"</definedName>
    <definedName name="IQRN473" hidden="1">"$O$473:$R$473"</definedName>
    <definedName name="IQRN474" hidden="1">"$O$474:$R$474"</definedName>
    <definedName name="IQRN475" hidden="1">"$O$475"</definedName>
    <definedName name="IQRN476" hidden="1">"$O$476"</definedName>
    <definedName name="IQRN477" hidden="1">"$O$477"</definedName>
    <definedName name="IQRN478" hidden="1">"$O$478"</definedName>
    <definedName name="IQRN479" hidden="1">"$O$479:$S$479"</definedName>
    <definedName name="IQRN48" hidden="1">"$O$48:$AM$48"</definedName>
    <definedName name="IQRN480" hidden="1">"$O$480:$S$480"</definedName>
    <definedName name="IQRN481" hidden="1">"$O$481:$P$481"</definedName>
    <definedName name="IQRN482" hidden="1">"$O$482:$P$482"</definedName>
    <definedName name="IQRN483" hidden="1">"$O$483"</definedName>
    <definedName name="IQRN484" hidden="1">"$O$484"</definedName>
    <definedName name="IQRN485" hidden="1">"$O$485"</definedName>
    <definedName name="IQRN486" hidden="1">"$O$486"</definedName>
    <definedName name="IQRN487" hidden="1">"$O$487"</definedName>
    <definedName name="IQRN488" hidden="1">"$O$488"</definedName>
    <definedName name="IQRN489" hidden="1">"$O$489"</definedName>
    <definedName name="IQRN49" hidden="1">"$O$49:$AH$49"</definedName>
    <definedName name="IQRN490" hidden="1">"$O$490"</definedName>
    <definedName name="IQRN491" hidden="1">"$O$491:$R$491"</definedName>
    <definedName name="IQRN492" hidden="1">"$O$492:$R$492"</definedName>
    <definedName name="IQRN493" hidden="1">"$O$493"</definedName>
    <definedName name="IQRN494" hidden="1">"$O$494"</definedName>
    <definedName name="IQRN495" hidden="1">"$O$495:$Q$495"</definedName>
    <definedName name="IQRN496" hidden="1">"$O$496:$Q$496"</definedName>
    <definedName name="IQRN497" hidden="1">"$O$497:$S$497"</definedName>
    <definedName name="IQRN498" hidden="1">"$O$498:$S$498"</definedName>
    <definedName name="IQRN499" hidden="1">"$O$499:$AF$499"</definedName>
    <definedName name="IQRN5" hidden="1">"$O$5:$Y$5"</definedName>
    <definedName name="IQRN50" hidden="1">"$O$50:$AH$50"</definedName>
    <definedName name="IQRN500" hidden="1">"$O$500:$AF$500"</definedName>
    <definedName name="IQRN501" hidden="1">"$O$501:$R$501"</definedName>
    <definedName name="IQRN502" hidden="1">"$O$502:$R$502"</definedName>
    <definedName name="IQRN503" hidden="1">"$O$503:$S$503"</definedName>
    <definedName name="IQRN504" hidden="1">"$O$504:$S$504"</definedName>
    <definedName name="IQRN505" hidden="1">"$O$505"</definedName>
    <definedName name="IQRN506" hidden="1">"$O$506"</definedName>
    <definedName name="IQRN507" hidden="1">"$O$507:$R$507"</definedName>
    <definedName name="IQRN508" hidden="1">"$O$508:$R$508"</definedName>
    <definedName name="IQRN509" hidden="1">"$O$509:$Z$509"</definedName>
    <definedName name="IQRN51" hidden="1">"$O$51:$AT$51"</definedName>
    <definedName name="IQRN510" hidden="1">"$O$510:$Z$510"</definedName>
    <definedName name="IQRN511" hidden="1">"$O$511"</definedName>
    <definedName name="IQRN512" hidden="1">"$O$512"</definedName>
    <definedName name="IQRN513" hidden="1">"$O$513:$R$513"</definedName>
    <definedName name="IQRN514" hidden="1">"$O$514:$R$514"</definedName>
    <definedName name="IQRN515" hidden="1">"$O$515:$Z$515"</definedName>
    <definedName name="IQRN516" hidden="1">"$O$516:$Z$516"</definedName>
    <definedName name="IQRN517" hidden="1">"$O$517"</definedName>
    <definedName name="IQRN518" hidden="1">"$O$518"</definedName>
    <definedName name="IQRN519" hidden="1">"$O$519"</definedName>
    <definedName name="IQRN52" hidden="1">"$O$52:$AT$52"</definedName>
    <definedName name="IQRN520" hidden="1">"$O$520"</definedName>
    <definedName name="IQRN521" hidden="1">"$O$521:$W$521"</definedName>
    <definedName name="IQRN522" hidden="1">"$O$522:$W$522"</definedName>
    <definedName name="IQRN523" hidden="1">"$O$523"</definedName>
    <definedName name="IQRN524" hidden="1">"$O$524"</definedName>
    <definedName name="IQRN525" hidden="1">"$O$525"</definedName>
    <definedName name="IQRN526" hidden="1">"$O$526"</definedName>
    <definedName name="IQRN527" hidden="1">"$O$527:$R$527"</definedName>
    <definedName name="IQRN528" hidden="1">"$O$528:$R$528"</definedName>
    <definedName name="IQRN529" hidden="1">"$O$529"</definedName>
    <definedName name="IQRN53" hidden="1">"$O$53:$P$53"</definedName>
    <definedName name="IQRN530" hidden="1">"$O$530"</definedName>
    <definedName name="IQRN531" hidden="1">"$O$531"</definedName>
    <definedName name="IQRN532" hidden="1">"$O$532"</definedName>
    <definedName name="IQRN533" hidden="1">"$O$533"</definedName>
    <definedName name="IQRN534" hidden="1">"$O$534"</definedName>
    <definedName name="IQRN535" hidden="1">"$O$535"</definedName>
    <definedName name="IQRN536" hidden="1">"$O$536"</definedName>
    <definedName name="IQRN537" hidden="1">"$O$537"</definedName>
    <definedName name="IQRN538" hidden="1">"$O$538"</definedName>
    <definedName name="IQRN539" hidden="1">"$O$539"</definedName>
    <definedName name="IQRN54" hidden="1">"$O$54:$P$54"</definedName>
    <definedName name="IQRN540" hidden="1">"$O$540"</definedName>
    <definedName name="IQRN541" hidden="1">"$O$541:$R$541"</definedName>
    <definedName name="IQRN542" hidden="1">"$O$542:$R$542"</definedName>
    <definedName name="IQRN543" hidden="1">"$O$543"</definedName>
    <definedName name="IQRN544" hidden="1">"$O$544"</definedName>
    <definedName name="IQRN545" hidden="1">"$O$545:$S$545"</definedName>
    <definedName name="IQRN546" hidden="1">"$O$546:$S$546"</definedName>
    <definedName name="IQRN547" hidden="1">"$O$547"</definedName>
    <definedName name="IQRN548" hidden="1">"$O$548"</definedName>
    <definedName name="IQRN549" hidden="1">"$O$549:$R$549"</definedName>
    <definedName name="IQRN55" hidden="1">"$O$55:$BD$55"</definedName>
    <definedName name="IQRN550" hidden="1">"$O$550:$R$550"</definedName>
    <definedName name="IQRN551" hidden="1">"$O$551:$U$551"</definedName>
    <definedName name="IQRN552" hidden="1">"$O$552:$U$552"</definedName>
    <definedName name="IQRN553" hidden="1">"$O$553"</definedName>
    <definedName name="IQRN554" hidden="1">"$O$554"</definedName>
    <definedName name="IQRN555" hidden="1">"$O$555:$R$555"</definedName>
    <definedName name="IQRN556" hidden="1">"$O$556:$R$556"</definedName>
    <definedName name="IQRN557" hidden="1">"$O$557:$Q$557"</definedName>
    <definedName name="IQRN558" hidden="1">"$O$558:$Q$558"</definedName>
    <definedName name="IQRN559" hidden="1">"$O$559"</definedName>
    <definedName name="IQRN56" hidden="1">"$O$56:$BD$56"</definedName>
    <definedName name="IQRN560" hidden="1">"$O$560"</definedName>
    <definedName name="IQRN561" hidden="1">"$O$561:$R$561"</definedName>
    <definedName name="IQRN562" hidden="1">"$O$562:$R$562"</definedName>
    <definedName name="IQRN563" hidden="1">"$O$563"</definedName>
    <definedName name="IQRN564" hidden="1">"$O$564"</definedName>
    <definedName name="IQRN565" hidden="1">"$O$565:$U$565"</definedName>
    <definedName name="IQRN566" hidden="1">"$O$566:$U$566"</definedName>
    <definedName name="IQRN567" hidden="1">"$O$567"</definedName>
    <definedName name="IQRN568" hidden="1">"$O$568:$U$568"</definedName>
    <definedName name="IQRN569" hidden="1">"$O$569"</definedName>
    <definedName name="IQRN57" hidden="1">"$O$57:$X$57"</definedName>
    <definedName name="IQRN570" hidden="1">"$O$570"</definedName>
    <definedName name="IQRN571" hidden="1">"$O$571:$U$571"</definedName>
    <definedName name="IQRN572" hidden="1">"$O$572:$U$572"</definedName>
    <definedName name="IQRN573" hidden="1">"$O$573:$Q$573"</definedName>
    <definedName name="IQRN574" hidden="1">"$O$574:$Q$574"</definedName>
    <definedName name="IQRN575" hidden="1">"$O$575:$Q$575"</definedName>
    <definedName name="IQRN576" hidden="1">"$O$576:$Q$576"</definedName>
    <definedName name="IQRN577" hidden="1">"$O$577:$S$577"</definedName>
    <definedName name="IQRN578" hidden="1">"$O$578:$S$578"</definedName>
    <definedName name="IQRN579" hidden="1">"$O$579:$AB$579"</definedName>
    <definedName name="IQRN58" hidden="1">"$O$58:$X$58"</definedName>
    <definedName name="IQRN580" hidden="1">"$O$580:$AB$580"</definedName>
    <definedName name="IQRN581" hidden="1">"$O$581:$S$581"</definedName>
    <definedName name="IQRN582" hidden="1">"$O$582:$S$582"</definedName>
    <definedName name="IQRN583" hidden="1">"$O$583:$Q$583"</definedName>
    <definedName name="IQRN584" hidden="1">"$O$584:$Q$584"</definedName>
    <definedName name="IQRN585" hidden="1">"$O$585:$R$585"</definedName>
    <definedName name="IQRN586" hidden="1">"$O$586:$R$586"</definedName>
    <definedName name="IQRN587" hidden="1">"$O$587"</definedName>
    <definedName name="IQRN588" hidden="1">"$O$588"</definedName>
    <definedName name="IQRN589" hidden="1">"$O$589:$S$589"</definedName>
    <definedName name="IQRN59" hidden="1">"$O$59:$R$59"</definedName>
    <definedName name="IQRN590" hidden="1">"$O$590:$S$590"</definedName>
    <definedName name="IQRN591" hidden="1">"$O$591"</definedName>
    <definedName name="IQRN592" hidden="1">"$O$592:$P$592"</definedName>
    <definedName name="IQRN593" hidden="1">"$O$593:$R$593"</definedName>
    <definedName name="IQRN594" hidden="1">"$O$594:$R$594"</definedName>
    <definedName name="IQRN595" hidden="1">"$O$595"</definedName>
    <definedName name="IQRN596" hidden="1">"$O$596"</definedName>
    <definedName name="IQRN597" hidden="1">"$O$597:$S$597"</definedName>
    <definedName name="IQRN598" hidden="1">"$O$598:$S$598"</definedName>
    <definedName name="IQRN599" hidden="1">"$O$599"</definedName>
    <definedName name="IQRN6" hidden="1">"$O$6:$Y$6"</definedName>
    <definedName name="IQRN60" hidden="1">"$O$60:$R$60"</definedName>
    <definedName name="IQRN600" hidden="1">"$O$600:$P$600"</definedName>
    <definedName name="IQRN601" hidden="1">"$O$601"</definedName>
    <definedName name="IQRN602" hidden="1">"$O$602"</definedName>
    <definedName name="IQRN603" hidden="1">"$O$603"</definedName>
    <definedName name="IQRN604" hidden="1">"$O$604"</definedName>
    <definedName name="IQRN605" hidden="1">"$O$605"</definedName>
    <definedName name="IQRN606" hidden="1">"$O$606:$P$606"</definedName>
    <definedName name="IQRN607" hidden="1">"$O$607"</definedName>
    <definedName name="IQRN608" hidden="1">"$O$608:$P$608"</definedName>
    <definedName name="IQRN609" hidden="1">"$O$609"</definedName>
    <definedName name="IQRN61" hidden="1">"$O$61:$U$61"</definedName>
    <definedName name="IQRN610" hidden="1">"$O$610:$P$610"</definedName>
    <definedName name="IQRN611" hidden="1">"$O$611"</definedName>
    <definedName name="IQRN612" hidden="1">"$O$612"</definedName>
    <definedName name="IQRN613" hidden="1">"$O$613"</definedName>
    <definedName name="IQRN614" hidden="1">"$O$614:$S$614"</definedName>
    <definedName name="IQRN615" hidden="1">"$O$615"</definedName>
    <definedName name="IQRN616" hidden="1">"$O$616"</definedName>
    <definedName name="IQRN617" hidden="1">"$O$617:$P$617"</definedName>
    <definedName name="IQRN618" hidden="1">"$O$618:$P$618"</definedName>
    <definedName name="IQRN619" hidden="1">"$O$619:$P$619"</definedName>
    <definedName name="IQRN62" hidden="1">"$O$62:$U$62"</definedName>
    <definedName name="IQRN620" hidden="1">"$O$620:$P$620"</definedName>
    <definedName name="IQRN621" hidden="1">"$O$621"</definedName>
    <definedName name="IQRN622" hidden="1">"$O$622"</definedName>
    <definedName name="IQRN623" hidden="1">"$O$623"</definedName>
    <definedName name="IQRN624" hidden="1">"$O$624"</definedName>
    <definedName name="IQRN625" hidden="1">"$O$625:$V$625"</definedName>
    <definedName name="IQRN626" hidden="1">"$O$626:$V$626"</definedName>
    <definedName name="IQRN627" hidden="1">"$O$627"</definedName>
    <definedName name="IQRN628" hidden="1">"$O$628:$S$628"</definedName>
    <definedName name="IQRN629" hidden="1">"$O$629"</definedName>
    <definedName name="IQRN63" hidden="1">"$O$63:$V$63"</definedName>
    <definedName name="IQRN630" hidden="1">"$O$630"</definedName>
    <definedName name="IQRN631" hidden="1">"$O$631"</definedName>
    <definedName name="IQRN632" hidden="1">"$O$632"</definedName>
    <definedName name="IQRN633" hidden="1">"$O$633"</definedName>
    <definedName name="IQRN634" hidden="1">"$O$634"</definedName>
    <definedName name="IQRN635" hidden="1">"$O$635"</definedName>
    <definedName name="IQRN636" hidden="1">"$O$636"</definedName>
    <definedName name="IQRN637" hidden="1">"$O$637"</definedName>
    <definedName name="IQRN638" hidden="1">"$O$638"</definedName>
    <definedName name="IQRN639" hidden="1">"$O$639:$R$639"</definedName>
    <definedName name="IQRN64" hidden="1">"$O$64:$V$64"</definedName>
    <definedName name="IQRN640" hidden="1">"$O$640:$S$640"</definedName>
    <definedName name="IQRN641" hidden="1">"$O$641"</definedName>
    <definedName name="IQRN642" hidden="1">"$O$642"</definedName>
    <definedName name="IQRN643" hidden="1">"$O$643"</definedName>
    <definedName name="IQRN644" hidden="1">"$O$644"</definedName>
    <definedName name="IQRN645" hidden="1">"$O$645:$P$645"</definedName>
    <definedName name="IQRN646" hidden="1">"$O$646"</definedName>
    <definedName name="IQRN647" hidden="1">"$O$647"</definedName>
    <definedName name="IQRN648" hidden="1">"$O$648:$S$648"</definedName>
    <definedName name="IQRN649" hidden="1">"$O$649"</definedName>
    <definedName name="IQRN65" hidden="1">"$O$65"</definedName>
    <definedName name="IQRN650" hidden="1">"$O$650"</definedName>
    <definedName name="IQRN651" hidden="1">"$O$651"</definedName>
    <definedName name="IQRN652" hidden="1">"$O$652"</definedName>
    <definedName name="IQRN653" hidden="1">"$O$653:$S$653"</definedName>
    <definedName name="IQRN654" hidden="1">"$O$654"</definedName>
    <definedName name="IQRN655" hidden="1">"$O$655"</definedName>
    <definedName name="IQRN656" hidden="1">"$O$656:$P$656"</definedName>
    <definedName name="IQRN657" hidden="1">"$O$657:$S$657"</definedName>
    <definedName name="IQRN658" hidden="1">"$O$658:$S$658"</definedName>
    <definedName name="IQRN659" hidden="1">"$O$659"</definedName>
    <definedName name="IQRN66" hidden="1">"$O$66:$T$66"</definedName>
    <definedName name="IQRN660" hidden="1">"$O$660"</definedName>
    <definedName name="IQRN661" hidden="1">"$O$661:$S$661"</definedName>
    <definedName name="IQRN662" hidden="1">"$O$662"</definedName>
    <definedName name="IQRN663" hidden="1">"$O$663"</definedName>
    <definedName name="IQRN664" hidden="1">"$O$664"</definedName>
    <definedName name="IQRN665" hidden="1">"$O$665"</definedName>
    <definedName name="IQRN666" hidden="1">"$O$666"</definedName>
    <definedName name="IQRN667" hidden="1">"$O$667:$P$667"</definedName>
    <definedName name="IQRN668" hidden="1">"$O$668"</definedName>
    <definedName name="IQRN669" hidden="1">"$O$669"</definedName>
    <definedName name="IQRN67" hidden="1">"$O$67:$Q$67"</definedName>
    <definedName name="IQRN670" hidden="1">"$O$670:$S$670"</definedName>
    <definedName name="IQRN671" hidden="1">"$O$671"</definedName>
    <definedName name="IQRN672" hidden="1">"$O$672"</definedName>
    <definedName name="IQRN673" hidden="1">"$O$673"</definedName>
    <definedName name="IQRN674" hidden="1">"$O$674:$P$674"</definedName>
    <definedName name="IQRN675" hidden="1">"$O$675"</definedName>
    <definedName name="IQRN676" hidden="1">"$O$676:$S$676"</definedName>
    <definedName name="IQRN677" hidden="1">"$O$677"</definedName>
    <definedName name="IQRN678" hidden="1">"$O$678"</definedName>
    <definedName name="IQRN679" hidden="1">"$O$679"</definedName>
    <definedName name="IQRN68" hidden="1">"$O$68:$Q$68"</definedName>
    <definedName name="IQRN680" hidden="1">"$O$680"</definedName>
    <definedName name="IQRN681" hidden="1">"$O$681"</definedName>
    <definedName name="IQRN682" hidden="1">"$O$682"</definedName>
    <definedName name="IQRN683" hidden="1">"$O$683"</definedName>
    <definedName name="IQRN684" hidden="1">"$O$684"</definedName>
    <definedName name="IQRN685" hidden="1">"$O$685:$P$685"</definedName>
    <definedName name="IQRN686" hidden="1">"$O$686"</definedName>
    <definedName name="IQRN687" hidden="1">"$O$687:$S$687"</definedName>
    <definedName name="IQRN688" hidden="1">"$O$688"</definedName>
    <definedName name="IQRN689" hidden="1">"$O$689"</definedName>
    <definedName name="IQRN69" hidden="1">"$O$69:$AA$69"</definedName>
    <definedName name="IQRN690" hidden="1">"$O$690:$P$690"</definedName>
    <definedName name="IQRN691" hidden="1">"$O$691"</definedName>
    <definedName name="IQRN692" hidden="1">"$O$692"</definedName>
    <definedName name="IQRN693" hidden="1">"$O$693:$P$693"</definedName>
    <definedName name="IQRN694" hidden="1">"$O$694"</definedName>
    <definedName name="IQRN695" hidden="1">"$O$695"</definedName>
    <definedName name="IQRN696" hidden="1">"$O$696:$S$696"</definedName>
    <definedName name="IQRN697" hidden="1">"$O$697"</definedName>
    <definedName name="IQRN698" hidden="1">"$O$698"</definedName>
    <definedName name="IQRN699" hidden="1">"$O$699"</definedName>
    <definedName name="IQRN7" hidden="1">"$O$7:$AH$7"</definedName>
    <definedName name="IQRN70" hidden="1">"$O$70:$AA$70"</definedName>
    <definedName name="IQRN700" hidden="1">"$O$700:$S$700"</definedName>
    <definedName name="IQRN701" hidden="1">"$O$701"</definedName>
    <definedName name="IQRN702" hidden="1">"$O$702"</definedName>
    <definedName name="IQRN703" hidden="1">"$O$703"</definedName>
    <definedName name="IQRN704" hidden="1">"$O$704"</definedName>
    <definedName name="IQRN705" hidden="1">"$O$705"</definedName>
    <definedName name="IQRN706" hidden="1">"$O$706"</definedName>
    <definedName name="IQRN707" hidden="1">"$O$707"</definedName>
    <definedName name="IQRN708" hidden="1">"$O$708:$Q$708"</definedName>
    <definedName name="IQRN709" hidden="1">"$O$709"</definedName>
    <definedName name="IQRN71" hidden="1">"$O$71:$U$71"</definedName>
    <definedName name="IQRN710" hidden="1">"$O$710:$S$710"</definedName>
    <definedName name="IQRN711" hidden="1">"$O$711"</definedName>
    <definedName name="IQRN712" hidden="1">"$O$712"</definedName>
    <definedName name="IQRN713" hidden="1">"$O$713:$Q$713"</definedName>
    <definedName name="IQRN714" hidden="1">"$O$714"</definedName>
    <definedName name="IQRN715" hidden="1">"$O$715:$P$715"</definedName>
    <definedName name="IQRN716" hidden="1">"$O$716"</definedName>
    <definedName name="IQRN717" hidden="1">"$O$717"</definedName>
    <definedName name="IQRN718" hidden="1">"$O$718"</definedName>
    <definedName name="IQRN719" hidden="1">"$O$719"</definedName>
    <definedName name="IQRN72" hidden="1">"$O$72:$U$72"</definedName>
    <definedName name="IQRN720" hidden="1">"$O$720:$P$720"</definedName>
    <definedName name="IQRN721" hidden="1">"$O$721:$S$721"</definedName>
    <definedName name="IQRN722" hidden="1">"$O$722:$S$722"</definedName>
    <definedName name="IQRN723" hidden="1">"$O$723"</definedName>
    <definedName name="IQRN724" hidden="1">"$O$724"</definedName>
    <definedName name="IQRN725" hidden="1">"$O$725"</definedName>
    <definedName name="IQRN726" hidden="1">"$O$726"</definedName>
    <definedName name="IQRN727" hidden="1">"$O$727"</definedName>
    <definedName name="IQRN728" hidden="1">"$O$728:$P$728"</definedName>
    <definedName name="IQRN729" hidden="1">"$O$729"</definedName>
    <definedName name="IQRN73" hidden="1">"$O$73"</definedName>
    <definedName name="IQRN730" hidden="1">"$O$730"</definedName>
    <definedName name="IQRN731" hidden="1">"$O$731"</definedName>
    <definedName name="IQRN732" hidden="1">"$O$732"</definedName>
    <definedName name="IQRN733" hidden="1">"$O$733"</definedName>
    <definedName name="IQRN734" hidden="1">"$O$734:$P$734"</definedName>
    <definedName name="IQRN735" hidden="1">"$O$735"</definedName>
    <definedName name="IQRN736" hidden="1">"$O$736:$S$736"</definedName>
    <definedName name="IQRN737" hidden="1">"$O$737"</definedName>
    <definedName name="IQRN738" hidden="1">"$O$738"</definedName>
    <definedName name="IQRN739" hidden="1">"$O$739:$S$739"</definedName>
    <definedName name="IQRN74" hidden="1">"$O$74"</definedName>
    <definedName name="IQRN740" hidden="1">"$O$740"</definedName>
    <definedName name="IQRN741" hidden="1">"$O$741"</definedName>
    <definedName name="IQRN742" hidden="1">"$O$742"</definedName>
    <definedName name="IQRN743" hidden="1">"$O$743"</definedName>
    <definedName name="IQRN744" hidden="1">"$O$744"</definedName>
    <definedName name="IQRN745" hidden="1">"$O$745"</definedName>
    <definedName name="IQRN746" hidden="1">"$O$746"</definedName>
    <definedName name="IQRN747" hidden="1">"$O$747"</definedName>
    <definedName name="IQRN748" hidden="1">"$O$748"</definedName>
    <definedName name="IQRN749" hidden="1">"$O$749:$Q$749"</definedName>
    <definedName name="IQRN75" hidden="1">"$O$75:$V$75"</definedName>
    <definedName name="IQRN750" hidden="1">"$O$750:$S$750"</definedName>
    <definedName name="IQRN751" hidden="1">"$O$751"</definedName>
    <definedName name="IQRN752" hidden="1">"$O$752"</definedName>
    <definedName name="IQRN753" hidden="1">"$O$753"</definedName>
    <definedName name="IQRN754" hidden="1">"$O$754"</definedName>
    <definedName name="IQRN755" hidden="1">"$O$755"</definedName>
    <definedName name="IQRN756" hidden="1">"$O$756"</definedName>
    <definedName name="IQRN757" hidden="1">"$O$757"</definedName>
    <definedName name="IQRN758" hidden="1">"$O$758:$R$758"</definedName>
    <definedName name="IQRN759" hidden="1">"$O$759:$S$759"</definedName>
    <definedName name="IQRN76" hidden="1">"$O$76:$V$76"</definedName>
    <definedName name="IQRN760" hidden="1">"$O$760"</definedName>
    <definedName name="IQRN761" hidden="1">"$O$761"</definedName>
    <definedName name="IQRN762" hidden="1">"$O$762"</definedName>
    <definedName name="IQRN763" hidden="1">"$O$763:$P$763"</definedName>
    <definedName name="IQRN764" hidden="1">"$O$764"</definedName>
    <definedName name="IQRN765" hidden="1">"$O$765"</definedName>
    <definedName name="IQRN766" hidden="1">"$O$766"</definedName>
    <definedName name="IQRN767" hidden="1">"$O$767"</definedName>
    <definedName name="IQRN768" hidden="1">"$O$768"</definedName>
    <definedName name="IQRN769" hidden="1">"$O$769"</definedName>
    <definedName name="IQRN77" hidden="1">"$O$77:$S$77"</definedName>
    <definedName name="IQRN770" hidden="1">"$O$770"</definedName>
    <definedName name="IQRN771" hidden="1">"$O$771"</definedName>
    <definedName name="IQRN772" hidden="1">"$O$772"</definedName>
    <definedName name="IQRN773" hidden="1">"$O$773"</definedName>
    <definedName name="IQRN774" hidden="1">"$O$774"</definedName>
    <definedName name="IQRN775" hidden="1">"$O$775:$P$775"</definedName>
    <definedName name="IQRN776" hidden="1">"$O$776"</definedName>
    <definedName name="IQRN777" hidden="1">"$O$777"</definedName>
    <definedName name="IQRN778" hidden="1">"$O$778"</definedName>
    <definedName name="IQRN779" hidden="1">"$O$779"</definedName>
    <definedName name="IQRN78" hidden="1">"$O$78:$S$78"</definedName>
    <definedName name="IQRN780" hidden="1">"$O$780:$Q$780"</definedName>
    <definedName name="IQRN781" hidden="1">"$O$781"</definedName>
    <definedName name="IQRN782" hidden="1">"$O$782"</definedName>
    <definedName name="IQRN783" hidden="1">"$O$783:$Q$783"</definedName>
    <definedName name="IQRN784" hidden="1">"$O$784"</definedName>
    <definedName name="IQRN785" hidden="1">"$O$785"</definedName>
    <definedName name="IQRN786" hidden="1">"$O$786"</definedName>
    <definedName name="IQRN787" hidden="1">"$O$787"</definedName>
    <definedName name="IQRN788" hidden="1">"$O$788"</definedName>
    <definedName name="IQRN789" hidden="1">"$O$789"</definedName>
    <definedName name="IQRN79" hidden="1">"$O$79:$T$79"</definedName>
    <definedName name="IQRN790" hidden="1">"$O$790"</definedName>
    <definedName name="IQRN791" hidden="1">"$O$791"</definedName>
    <definedName name="IQRN792" hidden="1">"$O$792:$Q$792"</definedName>
    <definedName name="IQRN793" hidden="1">"$O$793"</definedName>
    <definedName name="IQRN794" hidden="1">"$O$794"</definedName>
    <definedName name="IQRN795" hidden="1">"$O$795"</definedName>
    <definedName name="IQRN796" hidden="1">"$O$796"</definedName>
    <definedName name="IQRN797" hidden="1">"$O$797"</definedName>
    <definedName name="IQRN798" hidden="1">"$O$798"</definedName>
    <definedName name="IQRN799" hidden="1">"$O$799"</definedName>
    <definedName name="IQRN8" hidden="1">"$O$8:$AH$8"</definedName>
    <definedName name="IQRN80" hidden="1">"$O$80:$T$80"</definedName>
    <definedName name="IQRN800" hidden="1">"$O$800"</definedName>
    <definedName name="IQRN801" hidden="1">"$O$801"</definedName>
    <definedName name="IQRN802" hidden="1">"$O$802"</definedName>
    <definedName name="IQRN803" hidden="1">"$O$803"</definedName>
    <definedName name="IQRN804" hidden="1">"$O$804:$P$804"</definedName>
    <definedName name="IQRN805" hidden="1">"$O$805"</definedName>
    <definedName name="IQRN806" hidden="1">"$O$806"</definedName>
    <definedName name="IQRN807" hidden="1">"$O$807"</definedName>
    <definedName name="IQRN808" hidden="1">"$O$808"</definedName>
    <definedName name="IQRN809" hidden="1">"$O$809"</definedName>
    <definedName name="IQRN81" hidden="1">"$O$81:$R$81"</definedName>
    <definedName name="IQRN810" hidden="1">"$O$810:$P$810"</definedName>
    <definedName name="IQRN811" hidden="1">"$O$811"</definedName>
    <definedName name="IQRN812" hidden="1">"$O$812"</definedName>
    <definedName name="IQRN813" hidden="1">"$O$813"</definedName>
    <definedName name="IQRN814" hidden="1">"$O$814"</definedName>
    <definedName name="IQRN815" hidden="1">"$O$815"</definedName>
    <definedName name="IQRN816" hidden="1">"$O$816"</definedName>
    <definedName name="IQRN817" hidden="1">"$O$817"</definedName>
    <definedName name="IQRN818" hidden="1">"$O$818"</definedName>
    <definedName name="IQRN819" hidden="1">"$O$819"</definedName>
    <definedName name="IQRN82" hidden="1">"$O$82:$R$82"</definedName>
    <definedName name="IQRN820" hidden="1">"$O$820"</definedName>
    <definedName name="IQRN821" hidden="1">"$O$821"</definedName>
    <definedName name="IQRN822" hidden="1">"$O$822"</definedName>
    <definedName name="IQRN823" hidden="1">"$O$823"</definedName>
    <definedName name="IQRN824" hidden="1">"$O$824"</definedName>
    <definedName name="IQRN825" hidden="1">"$O$825:$S$825"</definedName>
    <definedName name="IQRN826" hidden="1">"$O$826"</definedName>
    <definedName name="IQRN827" hidden="1">"$O$827:$Q$827"</definedName>
    <definedName name="IQRN828" hidden="1">"$O$828"</definedName>
    <definedName name="IQRN829" hidden="1">"$O$829"</definedName>
    <definedName name="IQRN83" hidden="1">"$O$83:$AA$83"</definedName>
    <definedName name="IQRN830" hidden="1">"$O$830"</definedName>
    <definedName name="IQRN831" hidden="1">"$O$831:$Q$831"</definedName>
    <definedName name="IQRN832" hidden="1">"$O$832"</definedName>
    <definedName name="IQRN833" hidden="1">"$O$833:$R$833"</definedName>
    <definedName name="IQRN834" hidden="1">"$O$834"</definedName>
    <definedName name="IQRN835" hidden="1">"$O$835"</definedName>
    <definedName name="IQRN836" hidden="1">"$O$836"</definedName>
    <definedName name="IQRN837" hidden="1">"$O$837:$S$837"</definedName>
    <definedName name="IQRN838" hidden="1">"$O$838"</definedName>
    <definedName name="IQRN839" hidden="1">"$O$839"</definedName>
    <definedName name="IQRN84" hidden="1">"$O$84:$AA$84"</definedName>
    <definedName name="IQRN840" hidden="1">"$O$840"</definedName>
    <definedName name="IQRN841" hidden="1">"$O$841"</definedName>
    <definedName name="IQRN842" hidden="1">"$O$842"</definedName>
    <definedName name="IQRN843" hidden="1">"$O$843"</definedName>
    <definedName name="IQRN844" hidden="1">"$O$844"</definedName>
    <definedName name="IQRN845" hidden="1">"$O$845"</definedName>
    <definedName name="IQRN846" hidden="1">"$O$846"</definedName>
    <definedName name="IQRN847" hidden="1">"$O$847"</definedName>
    <definedName name="IQRN848" hidden="1">"$O$848"</definedName>
    <definedName name="IQRN849" hidden="1">"$O$849"</definedName>
    <definedName name="IQRN85" hidden="1">"$O$85:$X$85"</definedName>
    <definedName name="IQRN850" hidden="1">"$O$850"</definedName>
    <definedName name="IQRN851" hidden="1">"$O$851"</definedName>
    <definedName name="IQRN852" hidden="1">"$O$852:$P$852"</definedName>
    <definedName name="IQRN853" hidden="1">"$O$853"</definedName>
    <definedName name="IQRN854" hidden="1">"$O$854"</definedName>
    <definedName name="IQRN855" hidden="1">"$O$855"</definedName>
    <definedName name="IQRN856" hidden="1">"$O$856"</definedName>
    <definedName name="IQRN857" hidden="1">"$O$857"</definedName>
    <definedName name="IQRN858" hidden="1">"$O$858"</definedName>
    <definedName name="IQRN859" hidden="1">"$O$859"</definedName>
    <definedName name="IQRN86" hidden="1">"$O$86:$X$86"</definedName>
    <definedName name="IQRN860" hidden="1">"$O$860"</definedName>
    <definedName name="IQRN861" hidden="1">"$O$861"</definedName>
    <definedName name="IQRN862" hidden="1">"$O$862"</definedName>
    <definedName name="IQRN863" hidden="1">"$O$863"</definedName>
    <definedName name="IQRN864" hidden="1">"$O$864"</definedName>
    <definedName name="IQRN865" hidden="1">"$O$865:$P$865"</definedName>
    <definedName name="IQRN866" hidden="1">"$O$866"</definedName>
    <definedName name="IQRN867" hidden="1">"$O$867"</definedName>
    <definedName name="IQRN868" hidden="1">"$O$868"</definedName>
    <definedName name="IQRN869" hidden="1">"$O$869"</definedName>
    <definedName name="IQRN87" hidden="1">"$O$87:$U$87"</definedName>
    <definedName name="IQRN870" hidden="1">"$O$870"</definedName>
    <definedName name="IQRN871" hidden="1">"$O$871"</definedName>
    <definedName name="IQRN872" hidden="1">"$O$872:$S$872"</definedName>
    <definedName name="IQRN873" hidden="1">"$O$873"</definedName>
    <definedName name="IQRN874" hidden="1">"$O$874"</definedName>
    <definedName name="IQRN875" hidden="1">"$O$875:$P$875"</definedName>
    <definedName name="IQRN876" hidden="1">"$O$876:$P$876"</definedName>
    <definedName name="IQRN877" hidden="1">"$O$877"</definedName>
    <definedName name="IQRN878" hidden="1">"$O$878:$S$878"</definedName>
    <definedName name="IQRN879" hidden="1">"$O$879"</definedName>
    <definedName name="IQRN88" hidden="1">"$O$88:$U$88"</definedName>
    <definedName name="IQRN880" hidden="1">"$O$880"</definedName>
    <definedName name="IQRN881" hidden="1">"$O$881"</definedName>
    <definedName name="IQRN882" hidden="1">"$O$882"</definedName>
    <definedName name="IQRN883" hidden="1">"$O$883"</definedName>
    <definedName name="IQRN884" hidden="1">"$O$884"</definedName>
    <definedName name="IQRN885" hidden="1">"$O$885"</definedName>
    <definedName name="IQRN886" hidden="1">"$O$886:$S$886"</definedName>
    <definedName name="IQRN887" hidden="1">"$O$887"</definedName>
    <definedName name="IQRN888" hidden="1">"$O$888"</definedName>
    <definedName name="IQRN889" hidden="1">"$O$889"</definedName>
    <definedName name="IQRN89" hidden="1">"$O$89:$AE$89"</definedName>
    <definedName name="IQRN890" hidden="1">"$O$890"</definedName>
    <definedName name="IQRN891" hidden="1">"$O$891"</definedName>
    <definedName name="IQRN892" hidden="1">"$O$892:$P$892"</definedName>
    <definedName name="IQRN893" hidden="1">"$O$893"</definedName>
    <definedName name="IQRN894" hidden="1">"$O$894:$S$894"</definedName>
    <definedName name="IQRN895" hidden="1">"$O$895"</definedName>
    <definedName name="IQRN896" hidden="1">"$O$896"</definedName>
    <definedName name="IQRN897" hidden="1">"$O$897"</definedName>
    <definedName name="IQRN898" hidden="1">"$O$898:$S$898"</definedName>
    <definedName name="IQRN899" hidden="1">"$O$899"</definedName>
    <definedName name="IQRN9" hidden="1">"$O$9:$AA$9"</definedName>
    <definedName name="IQRN90" hidden="1">"$O$90:$AE$90"</definedName>
    <definedName name="IQRN900" hidden="1">"$O$900"</definedName>
    <definedName name="IQRN901" hidden="1">"$O$901"</definedName>
    <definedName name="IQRN902" hidden="1">"$O$902"</definedName>
    <definedName name="IQRN903" hidden="1">"$O$903"</definedName>
    <definedName name="IQRN904" hidden="1">"$O$904"</definedName>
    <definedName name="IQRN905" hidden="1">"$O$905"</definedName>
    <definedName name="IQRN906" hidden="1">"$O$906"</definedName>
    <definedName name="IQRN907" hidden="1">"$O$907"</definedName>
    <definedName name="IQRN908" hidden="1">"$O$908"</definedName>
    <definedName name="IQRN909" hidden="1">"$O$909:$R$909"</definedName>
    <definedName name="IQRN91" hidden="1">"$O$91:$S$91"</definedName>
    <definedName name="IQRN910" hidden="1">"$O$910"</definedName>
    <definedName name="IQRN911" hidden="1">"$O$911"</definedName>
    <definedName name="IQRN912" hidden="1">"$O$912"</definedName>
    <definedName name="IQRN913" hidden="1">"$O$913:$P$913"</definedName>
    <definedName name="IQRN914" hidden="1">"$O$914"</definedName>
    <definedName name="IQRN915" hidden="1">"$O$915"</definedName>
    <definedName name="IQRN916" hidden="1">"$O$916:$Q$916"</definedName>
    <definedName name="IQRN917" hidden="1">"$O$917"</definedName>
    <definedName name="IQRN918" hidden="1">"$O$918:$P$918"</definedName>
    <definedName name="IQRN919" hidden="1">"$O$919"</definedName>
    <definedName name="IQRN92" hidden="1">"$O$92:$S$92"</definedName>
    <definedName name="IQRN920" hidden="1">"$O$920"</definedName>
    <definedName name="IQRN921" hidden="1">"$O$921"</definedName>
    <definedName name="IQRN922" hidden="1">"$O$922:$P$922"</definedName>
    <definedName name="IQRN923" hidden="1">"$O$923:$Q$923"</definedName>
    <definedName name="IQRN924" hidden="1">"$O$924:$S$924"</definedName>
    <definedName name="IQRN925" hidden="1">"$O$925"</definedName>
    <definedName name="IQRN926" hidden="1">"$O$926"</definedName>
    <definedName name="IQRN927" hidden="1">"$O$927"</definedName>
    <definedName name="IQRN928" hidden="1">"$O$928"</definedName>
    <definedName name="IQRN929" hidden="1">"$O$929"</definedName>
    <definedName name="IQRN93" hidden="1">"$O$93:$V$93"</definedName>
    <definedName name="IQRN930" hidden="1">"$O$930"</definedName>
    <definedName name="IQRN931" hidden="1">"$O$931"</definedName>
    <definedName name="IQRN932" hidden="1">"$O$932"</definedName>
    <definedName name="IQRN933" hidden="1">"$O$933"</definedName>
    <definedName name="IQRN934" hidden="1">"$O$934"</definedName>
    <definedName name="IQRN935" hidden="1">"$O$935:$S$935"</definedName>
    <definedName name="IQRN936" hidden="1">"$O$936"</definedName>
    <definedName name="IQRN937" hidden="1">"$O$937:$P$937"</definedName>
    <definedName name="IQRN938" hidden="1">"$O$938"</definedName>
    <definedName name="IQRN939" hidden="1">"$O$939"</definedName>
    <definedName name="IQRN94" hidden="1">"$O$94:$V$94"</definedName>
    <definedName name="IQRN940" hidden="1">"$O$940:$S$940"</definedName>
    <definedName name="IQRN941" hidden="1">"$O$941:$P$941"</definedName>
    <definedName name="IQRN942" hidden="1">"$O$942"</definedName>
    <definedName name="IQRN943" hidden="1">"$O$943"</definedName>
    <definedName name="IQRN944" hidden="1">"$O$944:$Q$944"</definedName>
    <definedName name="IQRN945" hidden="1">"$O$945"</definedName>
    <definedName name="IQRN946" hidden="1">"$O$946:$S$946"</definedName>
    <definedName name="IQRN947" hidden="1">"$O$947"</definedName>
    <definedName name="IQRN948" hidden="1">"$O$948"</definedName>
    <definedName name="IQRN949" hidden="1">"$O$949"</definedName>
    <definedName name="IQRN95" hidden="1">"$O$95"</definedName>
    <definedName name="IQRN950" hidden="1">"$O$950"</definedName>
    <definedName name="IQRN951" hidden="1">"$O$951"</definedName>
    <definedName name="IQRN952" hidden="1">"$O$952:$R$952"</definedName>
    <definedName name="IQRN953" hidden="1">"$O$953"</definedName>
    <definedName name="IQRN954" hidden="1">"$O$954"</definedName>
    <definedName name="IQRN955" hidden="1">"$O$955"</definedName>
    <definedName name="IQRN956" hidden="1">"$O$956"</definedName>
    <definedName name="IQRN957" hidden="1">"$O$957"</definedName>
    <definedName name="IQRN958" hidden="1">"$O$958"</definedName>
    <definedName name="IQRN959" hidden="1">"$O$959:$P$959"</definedName>
    <definedName name="IQRN96" hidden="1">"$O$96"</definedName>
    <definedName name="IQRN960" hidden="1">"$O$960"</definedName>
    <definedName name="IQRN961" hidden="1">"$O$961:$P$961"</definedName>
    <definedName name="IQRN962" hidden="1">"$O$962"</definedName>
    <definedName name="IQRN963" hidden="1">"$O$963"</definedName>
    <definedName name="IQRN964" hidden="1">"$O$964"</definedName>
    <definedName name="IQRN965" hidden="1">"$O$965:$S$965"</definedName>
    <definedName name="IQRN966" hidden="1">"$O$966"</definedName>
    <definedName name="IQRN967" hidden="1">"$O$967"</definedName>
    <definedName name="IQRN968" hidden="1">"$O$968"</definedName>
    <definedName name="IQRN969" hidden="1">"$O$969"</definedName>
    <definedName name="IQRN97" hidden="1">"$O$97"</definedName>
    <definedName name="IQRN970" hidden="1">"$O$970"</definedName>
    <definedName name="IQRN971" hidden="1">"$O$971"</definedName>
    <definedName name="IQRN972" hidden="1">"$O$972"</definedName>
    <definedName name="IQRN973" hidden="1">"$O$973"</definedName>
    <definedName name="IQRN974" hidden="1">"$O$974"</definedName>
    <definedName name="IQRN975" hidden="1">"$O$975"</definedName>
    <definedName name="IQRN976" hidden="1">"$O$976"</definedName>
    <definedName name="IQRN977" hidden="1">"$O$977"</definedName>
    <definedName name="IQRN978" hidden="1">"$O$978"</definedName>
    <definedName name="IQRN979" hidden="1">"$O$979:$S$979"</definedName>
    <definedName name="IQRN98" hidden="1">"$O$98"</definedName>
    <definedName name="IQRN980" hidden="1">"$O$980"</definedName>
    <definedName name="IQRN981" hidden="1">"$O$981:$P$981"</definedName>
    <definedName name="IQRN982" hidden="1">"$O$982"</definedName>
    <definedName name="IQRN983" hidden="1">"$O$983"</definedName>
    <definedName name="IQRN984" hidden="1">"$O$984"</definedName>
    <definedName name="IQRN985" hidden="1">"$O$985"</definedName>
    <definedName name="IQRN986" hidden="1">"$O$986"</definedName>
    <definedName name="IQRN987" hidden="1">"$O$987:$P$987"</definedName>
    <definedName name="IQRN988" hidden="1">"$O$988"</definedName>
    <definedName name="IQRN989" hidden="1">"$O$989"</definedName>
    <definedName name="IQRN99" hidden="1">"$O$99:$Z$99"</definedName>
    <definedName name="IQRN990" hidden="1">"$O$990"</definedName>
    <definedName name="IQRN991" hidden="1">"$O$991"</definedName>
    <definedName name="IQRN992" hidden="1">"$O$992"</definedName>
    <definedName name="IQRN993" hidden="1">"$O$993"</definedName>
    <definedName name="IQRN994" hidden="1">"$O$994:$P$994"</definedName>
    <definedName name="IQRN995" hidden="1">"$O$995:$P$995"</definedName>
    <definedName name="IQRN996" hidden="1">"$O$996"</definedName>
    <definedName name="IQRN997" hidden="1">"$O$997"</definedName>
    <definedName name="IQRN998" hidden="1">"$O$998"</definedName>
    <definedName name="IQRN999" hidden="1">"$O$999"</definedName>
    <definedName name="IQRU13" hidden="1">"$V$13:$AA$13"</definedName>
    <definedName name="IQRU14" hidden="1">"$V$14:$AA$14"</definedName>
    <definedName name="IQRU15" hidden="1">"$V$15:$AF$15"</definedName>
    <definedName name="IQRU16" hidden="1">"$V$16:$AF$16"</definedName>
    <definedName name="IQRV13" hidden="1">"$W$13:$AQ$13"</definedName>
    <definedName name="IQRV14" hidden="1">"$W$14:$AQ$14"</definedName>
    <definedName name="j" localSheetId="1" hidden="1">{#N/A,#N/A,TRUE,"Task Status";#N/A,#N/A,TRUE,"Document Status";#N/A,#N/A,TRUE,"Percent Complete";#N/A,#N/A,TRUE,"Manhour Sum"}</definedName>
    <definedName name="j" localSheetId="2" hidden="1">{#N/A,#N/A,TRUE,"Task Status";#N/A,#N/A,TRUE,"Document Status";#N/A,#N/A,TRUE,"Percent Complete";#N/A,#N/A,TRUE,"Manhour Sum"}</definedName>
    <definedName name="j" hidden="1">{#N/A,#N/A,TRUE,"Task Status";#N/A,#N/A,TRUE,"Document Status";#N/A,#N/A,TRUE,"Percent Complete";#N/A,#N/A,TRUE,"Manhour Sum"}</definedName>
    <definedName name="JanSun1" localSheetId="2">DATE(CalendarYear,1,1)-WEEKDAY(DATE(CalendarYear,1,1))+1</definedName>
    <definedName name="JanSun1">DATE(CalendarYear,1,1)-WEEKDAY(DATE(CalendarYear,1,1))+1</definedName>
    <definedName name="Jeanne" localSheetId="1" hidden="1">#REF!</definedName>
    <definedName name="Jeanne" localSheetId="2" hidden="1">#REF!</definedName>
    <definedName name="Jeanne" hidden="1">#REF!</definedName>
    <definedName name="jhnhgg" localSheetId="1" hidden="1">{#N/A,#N/A,FALSE,"Aging Summary";#N/A,#N/A,FALSE,"Ratio Analysis";#N/A,#N/A,FALSE,"Test 120 Day Accts";#N/A,#N/A,FALSE,"Tickmarks"}</definedName>
    <definedName name="jhnhgg" localSheetId="2" hidden="1">{#N/A,#N/A,FALSE,"Aging Summary";#N/A,#N/A,FALSE,"Ratio Analysis";#N/A,#N/A,FALSE,"Test 120 Day Accts";#N/A,#N/A,FALSE,"Tickmarks"}</definedName>
    <definedName name="jhnhgg" hidden="1">{#N/A,#N/A,FALSE,"Aging Summary";#N/A,#N/A,FALSE,"Ratio Analysis";#N/A,#N/A,FALSE,"Test 120 Day Accts";#N/A,#N/A,FALSE,"Tickmarks"}</definedName>
    <definedName name="jj" localSheetId="1" hidden="1">{#N/A,#N/A,FALSE,"CTC Summary - EOY";#N/A,#N/A,FALSE,"CTC Summary - Wtavg"}</definedName>
    <definedName name="jj" localSheetId="2" hidden="1">{#N/A,#N/A,FALSE,"CTC Summary - EOY";#N/A,#N/A,FALSE,"CTC Summary - Wtavg"}</definedName>
    <definedName name="jj" hidden="1">{#N/A,#N/A,FALSE,"CTC Summary - EOY";#N/A,#N/A,FALSE,"CTC Summary - Wtavg"}</definedName>
    <definedName name="jk" localSheetId="1" hidden="1">{#N/A,#N/A,FALSE,"CTC Summary - EOY";#N/A,#N/A,FALSE,"CTC Summary - Wtavg"}</definedName>
    <definedName name="jk" localSheetId="2" hidden="1">{#N/A,#N/A,FALSE,"CTC Summary - EOY";#N/A,#N/A,FALSE,"CTC Summary - Wtavg"}</definedName>
    <definedName name="jk" hidden="1">{#N/A,#N/A,FALSE,"CTC Summary - EOY";#N/A,#N/A,FALSE,"CTC Summary - Wtavg"}</definedName>
    <definedName name="JulSun1" localSheetId="2">DATE(CalendarYear,7,1)-WEEKDAY(DATE(CalendarYear,7,1))+1</definedName>
    <definedName name="JulSun1">DATE(CalendarYear,7,1)-WEEKDAY(DATE(CalendarYear,7,1))+1</definedName>
    <definedName name="July" localSheetId="1" hidden="1">{#N/A,#N/A,FALSE,"CTC Summary - EOY";#N/A,#N/A,FALSE,"CTC Summary - Wtavg"}</definedName>
    <definedName name="July" localSheetId="2" hidden="1">{#N/A,#N/A,FALSE,"CTC Summary - EOY";#N/A,#N/A,FALSE,"CTC Summary - Wtavg"}</definedName>
    <definedName name="July" hidden="1">{#N/A,#N/A,FALSE,"CTC Summary - EOY";#N/A,#N/A,FALSE,"CTC Summary - Wtavg"}</definedName>
    <definedName name="July_1" localSheetId="1" hidden="1">{#N/A,#N/A,FALSE,"CTC Summary - EOY";#N/A,#N/A,FALSE,"CTC Summary - Wtavg"}</definedName>
    <definedName name="July_1" localSheetId="2" hidden="1">{#N/A,#N/A,FALSE,"CTC Summary - EOY";#N/A,#N/A,FALSE,"CTC Summary - Wtavg"}</definedName>
    <definedName name="July_1" hidden="1">{#N/A,#N/A,FALSE,"CTC Summary - EOY";#N/A,#N/A,FALSE,"CTC Summary - Wtavg"}</definedName>
    <definedName name="July_2" localSheetId="1" hidden="1">{#N/A,#N/A,FALSE,"CTC Summary - EOY";#N/A,#N/A,FALSE,"CTC Summary - Wtavg"}</definedName>
    <definedName name="July_2" localSheetId="2" hidden="1">{#N/A,#N/A,FALSE,"CTC Summary - EOY";#N/A,#N/A,FALSE,"CTC Summary - Wtavg"}</definedName>
    <definedName name="July_2" hidden="1">{#N/A,#N/A,FALSE,"CTC Summary - EOY";#N/A,#N/A,FALSE,"CTC Summary - Wtavg"}</definedName>
    <definedName name="July_3" localSheetId="1" hidden="1">{#N/A,#N/A,FALSE,"CTC Summary - EOY";#N/A,#N/A,FALSE,"CTC Summary - Wtavg"}</definedName>
    <definedName name="July_3" localSheetId="2" hidden="1">{#N/A,#N/A,FALSE,"CTC Summary - EOY";#N/A,#N/A,FALSE,"CTC Summary - Wtavg"}</definedName>
    <definedName name="July_3" hidden="1">{#N/A,#N/A,FALSE,"CTC Summary - EOY";#N/A,#N/A,FALSE,"CTC Summary - Wtavg"}</definedName>
    <definedName name="June" localSheetId="1" hidden="1">{#N/A,#N/A,FALSE,"CTC Summary - EOY";#N/A,#N/A,FALSE,"CTC Summary - Wtavg"}</definedName>
    <definedName name="June" localSheetId="2" hidden="1">{#N/A,#N/A,FALSE,"CTC Summary - EOY";#N/A,#N/A,FALSE,"CTC Summary - Wtavg"}</definedName>
    <definedName name="June" hidden="1">{#N/A,#N/A,FALSE,"CTC Summary - EOY";#N/A,#N/A,FALSE,"CTC Summary - Wtavg"}</definedName>
    <definedName name="June_1" localSheetId="1" hidden="1">{#N/A,#N/A,FALSE,"CTC Summary - EOY";#N/A,#N/A,FALSE,"CTC Summary - Wtavg"}</definedName>
    <definedName name="June_1" localSheetId="2" hidden="1">{#N/A,#N/A,FALSE,"CTC Summary - EOY";#N/A,#N/A,FALSE,"CTC Summary - Wtavg"}</definedName>
    <definedName name="June_1" hidden="1">{#N/A,#N/A,FALSE,"CTC Summary - EOY";#N/A,#N/A,FALSE,"CTC Summary - Wtavg"}</definedName>
    <definedName name="June_2" localSheetId="1" hidden="1">{#N/A,#N/A,FALSE,"CTC Summary - EOY";#N/A,#N/A,FALSE,"CTC Summary - Wtavg"}</definedName>
    <definedName name="June_2" localSheetId="2" hidden="1">{#N/A,#N/A,FALSE,"CTC Summary - EOY";#N/A,#N/A,FALSE,"CTC Summary - Wtavg"}</definedName>
    <definedName name="June_2" hidden="1">{#N/A,#N/A,FALSE,"CTC Summary - EOY";#N/A,#N/A,FALSE,"CTC Summary - Wtavg"}</definedName>
    <definedName name="June_3" localSheetId="1" hidden="1">{#N/A,#N/A,FALSE,"CTC Summary - EOY";#N/A,#N/A,FALSE,"CTC Summary - Wtavg"}</definedName>
    <definedName name="June_3" localSheetId="2" hidden="1">{#N/A,#N/A,FALSE,"CTC Summary - EOY";#N/A,#N/A,FALSE,"CTC Summary - Wtavg"}</definedName>
    <definedName name="June_3" hidden="1">{#N/A,#N/A,FALSE,"CTC Summary - EOY";#N/A,#N/A,FALSE,"CTC Summary - Wtavg"}</definedName>
    <definedName name="junk" hidden="1">"S:\23150\06RET\Transformation\"</definedName>
    <definedName name="junk1" hidden="1">"Will Kane"</definedName>
    <definedName name="JunSun1" localSheetId="2">DATE(CalendarYear,6,1)-WEEKDAY(DATE(CalendarYear,6,1))+1</definedName>
    <definedName name="JunSun1">DATE(CalendarYear,6,1)-WEEKDAY(DATE(CalendarYear,6,1))+1</definedName>
    <definedName name="K2_WBEVMODE" hidden="1">0</definedName>
    <definedName name="KK" localSheetId="1" hidden="1">{#N/A,#N/A,FALSE,"Aging Summary";#N/A,#N/A,FALSE,"Ratio Analysis";#N/A,#N/A,FALSE,"Test 120 Day Accts";#N/A,#N/A,FALSE,"Tickmarks"}</definedName>
    <definedName name="KK" localSheetId="2" hidden="1">{#N/A,#N/A,FALSE,"Aging Summary";#N/A,#N/A,FALSE,"Ratio Analysis";#N/A,#N/A,FALSE,"Test 120 Day Accts";#N/A,#N/A,FALSE,"Tickmarks"}</definedName>
    <definedName name="KK" hidden="1">{#N/A,#N/A,FALSE,"Aging Summary";#N/A,#N/A,FALSE,"Ratio Analysis";#N/A,#N/A,FALSE,"Test 120 Day Accts";#N/A,#N/A,FALSE,"Tickmarks"}</definedName>
    <definedName name="L" localSheetId="1" hidden="1">{"PI_Data",#N/A,TRUE,"P&amp;I Data"}</definedName>
    <definedName name="L" localSheetId="2" hidden="1">{"PI_Data",#N/A,TRUE,"P&amp;I Data"}</definedName>
    <definedName name="L" hidden="1">{"PI_Data",#N/A,TRUE,"P&amp;I Data"}</definedName>
    <definedName name="L2X" localSheetId="1" hidden="1">{"PI_Data",#N/A,TRUE,"P&amp;I Data"}</definedName>
    <definedName name="L2X" localSheetId="2" hidden="1">{"PI_Data",#N/A,TRUE,"P&amp;I Data"}</definedName>
    <definedName name="L2X" hidden="1">{"PI_Data",#N/A,TRUE,"P&amp;I Data"}</definedName>
    <definedName name="leaders" localSheetId="1" hidden="1">{#N/A,#N/A,FALSE,"Sum6 (1)"}</definedName>
    <definedName name="leaders" localSheetId="2" hidden="1">{#N/A,#N/A,FALSE,"Sum6 (1)"}</definedName>
    <definedName name="leaders" hidden="1">{#N/A,#N/A,FALSE,"Sum6 (1)"}</definedName>
    <definedName name="leroy" localSheetId="1" hidden="1">{#N/A,#N/A,TRUE,"Task Status";#N/A,#N/A,TRUE,"Document Status";#N/A,#N/A,TRUE,"Percent Complete";#N/A,#N/A,TRUE,"Manhour Sum"}</definedName>
    <definedName name="leroy" localSheetId="2" hidden="1">{#N/A,#N/A,TRUE,"Task Status";#N/A,#N/A,TRUE,"Document Status";#N/A,#N/A,TRUE,"Percent Complete";#N/A,#N/A,TRUE,"Manhour Sum"}</definedName>
    <definedName name="leroy" hidden="1">{#N/A,#N/A,TRUE,"Task Status";#N/A,#N/A,TRUE,"Document Status";#N/A,#N/A,TRUE,"Percent Complete";#N/A,#N/A,TRUE,"Manhour Sum"}</definedName>
    <definedName name="ListOffset" hidden="1">1</definedName>
    <definedName name="LL" localSheetId="1" hidden="1">{"PI_Data",#N/A,TRUE,"P&amp;I Data"}</definedName>
    <definedName name="LL" localSheetId="2" hidden="1">{"PI_Data",#N/A,TRUE,"P&amp;I Data"}</definedName>
    <definedName name="LL" hidden="1">{"PI_Data",#N/A,TRUE,"P&amp;I Data"}</definedName>
    <definedName name="Look_up_SS_Tranche">[5]Substation_Tranche!$B$3:$C$726</definedName>
    <definedName name="m" localSheetId="1" hidden="1">{#N/A,#N/A,FALSE,"Aging Summary";#N/A,#N/A,FALSE,"Ratio Analysis";#N/A,#N/A,FALSE,"Test 120 Day Accts";#N/A,#N/A,FALSE,"Tickmarks"}</definedName>
    <definedName name="m" localSheetId="2" hidden="1">{#N/A,#N/A,FALSE,"Aging Summary";#N/A,#N/A,FALSE,"Ratio Analysis";#N/A,#N/A,FALSE,"Test 120 Day Accts";#N/A,#N/A,FALSE,"Tickmarks"}</definedName>
    <definedName name="m" hidden="1">{#N/A,#N/A,FALSE,"Aging Summary";#N/A,#N/A,FALSE,"Ratio Analysis";#N/A,#N/A,FALSE,"Test 120 Day Accts";#N/A,#N/A,FALSE,"Tickmarks"}</definedName>
    <definedName name="M2X" localSheetId="1" hidden="1">{"PI_Data",#N/A,TRUE,"P&amp;I Data"}</definedName>
    <definedName name="M2X" localSheetId="2" hidden="1">{"PI_Data",#N/A,TRUE,"P&amp;I Data"}</definedName>
    <definedName name="M2X" hidden="1">{"PI_Data",#N/A,TRUE,"P&amp;I Data"}</definedName>
    <definedName name="MarSun1" localSheetId="2">DATE(CalendarYear,3,1)-WEEKDAY(DATE(CalendarYear,3,1))+1</definedName>
    <definedName name="MarSun1">DATE(CalendarYear,3,1)-WEEKDAY(DATE(CalendarYear,3,1))+1</definedName>
    <definedName name="May" localSheetId="1" hidden="1">{#N/A,#N/A,FALSE,"CTC Summary - EOY";#N/A,#N/A,FALSE,"CTC Summary - Wtavg"}</definedName>
    <definedName name="May" localSheetId="2" hidden="1">{#N/A,#N/A,FALSE,"CTC Summary - EOY";#N/A,#N/A,FALSE,"CTC Summary - Wtavg"}</definedName>
    <definedName name="May" hidden="1">{#N/A,#N/A,FALSE,"CTC Summary - EOY";#N/A,#N/A,FALSE,"CTC Summary - Wtavg"}</definedName>
    <definedName name="May_1" localSheetId="1" hidden="1">{#N/A,#N/A,FALSE,"CTC Summary - EOY";#N/A,#N/A,FALSE,"CTC Summary - Wtavg"}</definedName>
    <definedName name="May_1" localSheetId="2" hidden="1">{#N/A,#N/A,FALSE,"CTC Summary - EOY";#N/A,#N/A,FALSE,"CTC Summary - Wtavg"}</definedName>
    <definedName name="May_1" hidden="1">{#N/A,#N/A,FALSE,"CTC Summary - EOY";#N/A,#N/A,FALSE,"CTC Summary - Wtavg"}</definedName>
    <definedName name="May_2" localSheetId="1" hidden="1">{#N/A,#N/A,FALSE,"CTC Summary - EOY";#N/A,#N/A,FALSE,"CTC Summary - Wtavg"}</definedName>
    <definedName name="May_2" localSheetId="2" hidden="1">{#N/A,#N/A,FALSE,"CTC Summary - EOY";#N/A,#N/A,FALSE,"CTC Summary - Wtavg"}</definedName>
    <definedName name="May_2" hidden="1">{#N/A,#N/A,FALSE,"CTC Summary - EOY";#N/A,#N/A,FALSE,"CTC Summary - Wtavg"}</definedName>
    <definedName name="May_3" localSheetId="1" hidden="1">{#N/A,#N/A,FALSE,"CTC Summary - EOY";#N/A,#N/A,FALSE,"CTC Summary - Wtavg"}</definedName>
    <definedName name="May_3" localSheetId="2" hidden="1">{#N/A,#N/A,FALSE,"CTC Summary - EOY";#N/A,#N/A,FALSE,"CTC Summary - Wtavg"}</definedName>
    <definedName name="May_3" hidden="1">{#N/A,#N/A,FALSE,"CTC Summary - EOY";#N/A,#N/A,FALSE,"CTC Summary - Wtavg"}</definedName>
    <definedName name="MaySun1" localSheetId="2">DATE(CalendarYear,5,1)-WEEKDAY(DATE(CalendarYear,5,1))+1</definedName>
    <definedName name="MaySun1">DATE(CalendarYear,5,1)-WEEKDAY(DATE(CalendarYear,5,1))+1</definedName>
    <definedName name="MEWarning" hidden="1">1</definedName>
    <definedName name="MM" hidden="1">#N/A</definedName>
    <definedName name="n" localSheetId="1" hidden="1">{#N/A,#N/A,FALSE,"Inputs And Assumptions";#N/A,#N/A,FALSE,"Revenue Allocation";#N/A,#N/A,FALSE,"RSP Surch Allocations";#N/A,#N/A,FALSE,"Generation Calculations";#N/A,#N/A,FALSE,"Test Year 2001 Sales and Revs."}</definedName>
    <definedName name="n" localSheetId="2" hidden="1">{#N/A,#N/A,FALSE,"Inputs And Assumptions";#N/A,#N/A,FALSE,"Revenue Allocation";#N/A,#N/A,FALSE,"RSP Surch Allocations";#N/A,#N/A,FALSE,"Generation Calculations";#N/A,#N/A,FALSE,"Test Year 2001 Sales and Revs."}</definedName>
    <definedName name="n" hidden="1">{#N/A,#N/A,FALSE,"Inputs And Assumptions";#N/A,#N/A,FALSE,"Revenue Allocation";#N/A,#N/A,FALSE,"RSP Surch Allocations";#N/A,#N/A,FALSE,"Generation Calculations";#N/A,#N/A,FALSE,"Test Year 2001 Sales and Revs."}</definedName>
    <definedName name="New" localSheetId="1" hidden="1">{#N/A,#N/A,FALSE,"CTC Summary - EOY";#N/A,#N/A,FALSE,"CTC Summary - Wtavg"}</definedName>
    <definedName name="New" localSheetId="2" hidden="1">{#N/A,#N/A,FALSE,"CTC Summary - EOY";#N/A,#N/A,FALSE,"CTC Summary - Wtavg"}</definedName>
    <definedName name="New" hidden="1">{#N/A,#N/A,FALSE,"CTC Summary - EOY";#N/A,#N/A,FALSE,"CTC Summary - Wtavg"}</definedName>
    <definedName name="New_1" localSheetId="1" hidden="1">{#N/A,#N/A,FALSE,"CTC Summary - EOY";#N/A,#N/A,FALSE,"CTC Summary - Wtavg"}</definedName>
    <definedName name="New_1" localSheetId="2" hidden="1">{#N/A,#N/A,FALSE,"CTC Summary - EOY";#N/A,#N/A,FALSE,"CTC Summary - Wtavg"}</definedName>
    <definedName name="New_1" hidden="1">{#N/A,#N/A,FALSE,"CTC Summary - EOY";#N/A,#N/A,FALSE,"CTC Summary - Wtavg"}</definedName>
    <definedName name="New_2" localSheetId="1" hidden="1">{#N/A,#N/A,FALSE,"CTC Summary - EOY";#N/A,#N/A,FALSE,"CTC Summary - Wtavg"}</definedName>
    <definedName name="New_2" localSheetId="2" hidden="1">{#N/A,#N/A,FALSE,"CTC Summary - EOY";#N/A,#N/A,FALSE,"CTC Summary - Wtavg"}</definedName>
    <definedName name="New_2" hidden="1">{#N/A,#N/A,FALSE,"CTC Summary - EOY";#N/A,#N/A,FALSE,"CTC Summary - Wtavg"}</definedName>
    <definedName name="New_3" localSheetId="1" hidden="1">{#N/A,#N/A,FALSE,"CTC Summary - EOY";#N/A,#N/A,FALSE,"CTC Summary - Wtavg"}</definedName>
    <definedName name="New_3" localSheetId="2" hidden="1">{#N/A,#N/A,FALSE,"CTC Summary - EOY";#N/A,#N/A,FALSE,"CTC Summary - Wtavg"}</definedName>
    <definedName name="New_3" hidden="1">{#N/A,#N/A,FALSE,"CTC Summary - EOY";#N/A,#N/A,FALSE,"CTC Summary - Wtavg"}</definedName>
    <definedName name="nj" localSheetId="1" hidden="1">{#N/A,#N/A,FALSE,"CTC Summary - EOY";#N/A,#N/A,FALSE,"CTC Summary - Wtavg"}</definedName>
    <definedName name="nj" localSheetId="2" hidden="1">{#N/A,#N/A,FALSE,"CTC Summary - EOY";#N/A,#N/A,FALSE,"CTC Summary - Wtavg"}</definedName>
    <definedName name="nj" hidden="1">{#N/A,#N/A,FALSE,"CTC Summary - EOY";#N/A,#N/A,FALSE,"CTC Summary - Wtavg"}</definedName>
    <definedName name="nn" localSheetId="1" hidden="1">{"PI_Data",#N/A,TRUE,"P&amp;I Data"}</definedName>
    <definedName name="nn" localSheetId="2" hidden="1">{"PI_Data",#N/A,TRUE,"P&amp;I Data"}</definedName>
    <definedName name="nn" hidden="1">{"PI_Data",#N/A,TRUE,"P&amp;I Data"}</definedName>
    <definedName name="NO" localSheetId="2" hidden="1">{"'Sheet1'!$A$1:$J$121"}</definedName>
    <definedName name="NO" hidden="1">{"'Sheet1'!$A$1:$J$121"}</definedName>
    <definedName name="Note">"* (Amount requiring additional detail) Included within each Priority Category"</definedName>
    <definedName name="NovSun1" localSheetId="2">DATE(CalendarYear,11,1)-WEEKDAY(DATE(CalendarYear,11,1))+1</definedName>
    <definedName name="NovSun1">DATE(CalendarYear,11,1)-WEEKDAY(DATE(CalendarYear,11,1))+1</definedName>
    <definedName name="NPV_Year">'RSE Lite'!$C$6</definedName>
    <definedName name="o" localSheetId="1" hidden="1">{#N/A,#N/A,TRUE,"Task Status";#N/A,#N/A,TRUE,"Document Status";#N/A,#N/A,TRUE,"Percent Complete";#N/A,#N/A,TRUE,"Manhour Sum"}</definedName>
    <definedName name="o" localSheetId="2" hidden="1">{#N/A,#N/A,TRUE,"Task Status";#N/A,#N/A,TRUE,"Document Status";#N/A,#N/A,TRUE,"Percent Complete";#N/A,#N/A,TRUE,"Manhour Sum"}</definedName>
    <definedName name="o" hidden="1">{#N/A,#N/A,TRUE,"Task Status";#N/A,#N/A,TRUE,"Document Status";#N/A,#N/A,TRUE,"Percent Complete";#N/A,#N/A,TRUE,"Manhour Sum"}</definedName>
    <definedName name="OctSun1" localSheetId="2">DATE(CalendarYear,10,1)-WEEKDAY(DATE(CalendarYear,10,1))+1</definedName>
    <definedName name="OctSun1">DATE(CalendarYear,10,1)-WEEKDAY(DATE(CalendarYear,10,1))+1</definedName>
    <definedName name="oo" localSheetId="1" hidden="1">{#N/A,#N/A,FALSE,"CTC Summary - EOY";#N/A,#N/A,FALSE,"CTC Summary - Wtavg"}</definedName>
    <definedName name="oo" localSheetId="2" hidden="1">{#N/A,#N/A,FALSE,"CTC Summary - EOY";#N/A,#N/A,FALSE,"CTC Summary - Wtavg"}</definedName>
    <definedName name="oo" hidden="1">{#N/A,#N/A,FALSE,"CTC Summary - EOY";#N/A,#N/A,FALSE,"CTC Summary - Wtavg"}</definedName>
    <definedName name="p" localSheetId="1" hidden="1">{#N/A,#N/A,TRUE,"Task Status";#N/A,#N/A,TRUE,"Document Status";#N/A,#N/A,TRUE,"Percent Complete";#N/A,#N/A,TRUE,"Manhour Sum"}</definedName>
    <definedName name="p" localSheetId="2" hidden="1">{#N/A,#N/A,TRUE,"Task Status";#N/A,#N/A,TRUE,"Document Status";#N/A,#N/A,TRUE,"Percent Complete";#N/A,#N/A,TRUE,"Manhour Sum"}</definedName>
    <definedName name="p" hidden="1">{#N/A,#N/A,TRUE,"Task Status";#N/A,#N/A,TRUE,"Document Status";#N/A,#N/A,TRUE,"Percent Complete";#N/A,#N/A,TRUE,"Manhour Sum"}</definedName>
    <definedName name="P2X" localSheetId="1" hidden="1">{"PI_Data",#N/A,TRUE,"P&amp;I Data"}</definedName>
    <definedName name="P2X" localSheetId="2" hidden="1">{"PI_Data",#N/A,TRUE,"P&amp;I Data"}</definedName>
    <definedName name="P2X" hidden="1">{"PI_Data",#N/A,TRUE,"P&amp;I Data"}</definedName>
    <definedName name="Pal_Workbook_GUID" hidden="1">"F55CCCMZ2H366UJT6F4KNGTX"</definedName>
    <definedName name="pay_month2" localSheetId="2">{"Mar","Apr","Jun","Sep","Dec"}</definedName>
    <definedName name="pay_month2">{"Mar","Apr","Jun","Sep","Dec"}</definedName>
    <definedName name="PDA">"Prioritization Discussion Amount*"</definedName>
    <definedName name="PIX" localSheetId="1" hidden="1">{"PI_Data",#N/A,TRUE,"P&amp;I Data"}</definedName>
    <definedName name="PIX" localSheetId="2" hidden="1">{"PI_Data",#N/A,TRUE,"P&amp;I Data"}</definedName>
    <definedName name="PIX" hidden="1">{"PI_Data",#N/A,TRUE,"P&amp;I Data"}</definedName>
    <definedName name="PP" localSheetId="1" hidden="1">{"PI_Data",#N/A,TRUE,"P&amp;I Data"}</definedName>
    <definedName name="PP" localSheetId="2" hidden="1">{"PI_Data",#N/A,TRUE,"P&amp;I Data"}</definedName>
    <definedName name="PP" hidden="1">{"PI_Data",#N/A,TRUE,"P&amp;I Data"}</definedName>
    <definedName name="ppppppppppppppppppppppppppppppp" localSheetId="1" hidden="1">{"PI_Data",#N/A,TRUE,"P&amp;I Data"}</definedName>
    <definedName name="ppppppppppppppppppppppppppppppp" localSheetId="2" hidden="1">{"PI_Data",#N/A,TRUE,"P&amp;I Data"}</definedName>
    <definedName name="ppppppppppppppppppppppppppppppp" hidden="1">{"PI_Data",#N/A,TRUE,"P&amp;I Data"}</definedName>
    <definedName name="_xlnm.Print_Titles" localSheetId="5">'1-Program Exposure'!$7:$7</definedName>
    <definedName name="_xlnm.Print_Titles" localSheetId="6">'2-Program Cost'!$8:$8</definedName>
    <definedName name="_xlnm.Print_Titles" localSheetId="7">'3-Eff - Freq Programs'!$7:$7</definedName>
    <definedName name="_xlnm.Print_Titles" localSheetId="4">'Summary of Programs'!$17:$17</definedName>
    <definedName name="ProgramList" localSheetId="2">[2]!TableProgSpend[Program]</definedName>
    <definedName name="ProgramList">TableProgSpend[Program]</definedName>
    <definedName name="ProgramName" localSheetId="9">'RSE Lite'!$B$12</definedName>
    <definedName name="q" localSheetId="2" hidden="1">{"'Summary'!$A$1:$J$24"}</definedName>
    <definedName name="q" hidden="1">{"'Summary'!$A$1:$J$24"}</definedName>
    <definedName name="QEWR" localSheetId="1" hidden="1">{"Network Summary",#N/A,TRUE,"Summary";"Piping Summary",#N/A,TRUE," Piping";"Meters Summary",#N/A,TRUE,"Meters &amp; Connections";"Connections Summary",#N/A,TRUE,"Meters &amp; Connections";"Stations Summary",#N/A,TRUE,"Stations Pivot"}</definedName>
    <definedName name="QEWR" localSheetId="2" hidden="1">{"Network Summary",#N/A,TRUE,"Summary";"Piping Summary",#N/A,TRUE," Piping";"Meters Summary",#N/A,TRUE,"Meters &amp; Connections";"Connections Summary",#N/A,TRUE,"Meters &amp; Connections";"Stations Summary",#N/A,TRUE,"Stations Pivot"}</definedName>
    <definedName name="QEWR" hidden="1">{"Network Summary",#N/A,TRUE,"Summary";"Piping Summary",#N/A,TRUE," Piping";"Meters Summary",#N/A,TRUE,"Meters &amp; Connections";"Connections Summary",#N/A,TRUE,"Meters &amp; Connections";"Stations Summary",#N/A,TRUE,"Stations Pivot"}</definedName>
    <definedName name="qqqqqqq" localSheetId="1" hidden="1">{#N/A,#N/A,FALSE,"Sum6 (1)"}</definedName>
    <definedName name="qqqqqqq" localSheetId="2" hidden="1">{#N/A,#N/A,FALSE,"Sum6 (1)"}</definedName>
    <definedName name="qqqqqqq" hidden="1">{#N/A,#N/A,FALSE,"Sum6 (1)"}</definedName>
    <definedName name="qwer" localSheetId="1" hidden="1">{"PI_Data",#N/A,TRUE,"P&amp;I Data"}</definedName>
    <definedName name="qwer" localSheetId="2" hidden="1">{"PI_Data",#N/A,TRUE,"P&amp;I Data"}</definedName>
    <definedName name="qwer" hidden="1">{"PI_Data",#N/A,TRUE,"P&amp;I Data"}</definedName>
    <definedName name="QWER1" localSheetId="1" hidden="1">{"PI_Data",#N/A,TRUE,"P&amp;I Data"}</definedName>
    <definedName name="QWER1" localSheetId="2" hidden="1">{"PI_Data",#N/A,TRUE,"P&amp;I Data"}</definedName>
    <definedName name="QWER1" hidden="1">{"PI_Data",#N/A,TRUE,"P&amp;I Data"}</definedName>
    <definedName name="qwer2" localSheetId="1" hidden="1">{"PI_Data",#N/A,TRUE,"P&amp;I Data"}</definedName>
    <definedName name="qwer2" localSheetId="2" hidden="1">{"PI_Data",#N/A,TRUE,"P&amp;I Data"}</definedName>
    <definedName name="qwer2" hidden="1">{"PI_Data",#N/A,TRUE,"P&amp;I Data"}</definedName>
    <definedName name="QWERX" localSheetId="1" hidden="1">{"PI_Data",#N/A,TRUE,"P&amp;I Data"}</definedName>
    <definedName name="QWERX" localSheetId="2" hidden="1">{"PI_Data",#N/A,TRUE,"P&amp;I Data"}</definedName>
    <definedName name="QWERX" hidden="1">{"PI_Data",#N/A,TRUE,"P&amp;I Data"}</definedName>
    <definedName name="ReportGroup" hidden="1">6</definedName>
    <definedName name="RES_MTR">1.8</definedName>
    <definedName name="risk_data_folder">'RSE Lite'!$C$2</definedName>
    <definedName name="RiskAfterRecalcMacro" hidden="1">""</definedName>
    <definedName name="RiskAfterSimMacro" hidden="1">""</definedName>
    <definedName name="RiskBeforeRecalcMacro" hidden="1">""</definedName>
    <definedName name="RiskBeforeSimMacro" hidden="1">""</definedName>
    <definedName name="RiskCollectDistributionSamples" localSheetId="7" hidden="1">0</definedName>
    <definedName name="RiskCollectDistributionSamples" localSheetId="8" hidden="1">0</definedName>
    <definedName name="RiskCollectDistributionSamples" hidden="1">2</definedName>
    <definedName name="RiskFixedSeed" hidden="1">1</definedName>
    <definedName name="RiskHasSettings" hidden="1">7</definedName>
    <definedName name="RiskID" localSheetId="2">'[2]Summary of Programs'!$C$5</definedName>
    <definedName name="RiskID">'Summary of Programs'!$C$5</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localSheetId="7" hidden="1">10000</definedName>
    <definedName name="RiskNumIterations" localSheetId="8" hidden="1">10000</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r" localSheetId="1" hidden="1">{#N/A,#N/A,FALSE,"Aging Summary";#N/A,#N/A,FALSE,"Ratio Analysis";#N/A,#N/A,FALSE,"Test 120 Day Accts";#N/A,#N/A,FALSE,"Tickmarks"}</definedName>
    <definedName name="rr" localSheetId="2" hidden="1">{#N/A,#N/A,FALSE,"Aging Summary";#N/A,#N/A,FALSE,"Ratio Analysis";#N/A,#N/A,FALSE,"Test 120 Day Accts";#N/A,#N/A,FALSE,"Tickmarks"}</definedName>
    <definedName name="rr" hidden="1">{#N/A,#N/A,FALSE,"Aging Summary";#N/A,#N/A,FALSE,"Ratio Analysis";#N/A,#N/A,FALSE,"Test 120 Day Accts";#N/A,#N/A,FALSE,"Tickmarks"}</definedName>
    <definedName name="RunMessage" localSheetId="9">'RSE Lite'!$B$13</definedName>
    <definedName name="RunMessage" localSheetId="10">'RSE Results'!$B$9</definedName>
    <definedName name="s" localSheetId="1" hidden="1">{#N/A,#N/A,TRUE,"Task Status";#N/A,#N/A,TRUE,"Document Status";#N/A,#N/A,TRUE,"Percent Complete";#N/A,#N/A,TRUE,"Manhour Sum"}</definedName>
    <definedName name="s" localSheetId="2" hidden="1">{#N/A,#N/A,TRUE,"Task Status";#N/A,#N/A,TRUE,"Document Status";#N/A,#N/A,TRUE,"Percent Complete";#N/A,#N/A,TRUE,"Manhour Sum"}</definedName>
    <definedName name="s" hidden="1">{#N/A,#N/A,TRUE,"Task Status";#N/A,#N/A,TRUE,"Document Status";#N/A,#N/A,TRUE,"Percent Complete";#N/A,#N/A,TRUE,"Manhour Sum"}</definedName>
    <definedName name="SAPBEXdnldView" hidden="1">"49BGT7GXT9EX51LLJXMJKZ8Y6"</definedName>
    <definedName name="SAPBEXhrIndnt" hidden="1">1</definedName>
    <definedName name="SAPBEXhrIndnt_1" hidden="1">2</definedName>
    <definedName name="SAPBEXrevision" hidden="1">1</definedName>
    <definedName name="SAPBEXrevision_1" hidden="1">1</definedName>
    <definedName name="SAPBEXsysID" hidden="1">"BPR"</definedName>
    <definedName name="SAPBEXwbID" hidden="1">"3X9DWKUFYE1BNC0NXAOOMH5X1"</definedName>
    <definedName name="SAPBEXwbID_1" hidden="1">"3WKCYM5JUCTNWZ07AQPBI1ELX"</definedName>
    <definedName name="SAPBEXwbID_2" hidden="1">"3XN5FMTC8H3J5YOVEA8EJAJW5"</definedName>
    <definedName name="SAPBEXwbID2" hidden="1">"43PJT8J5QINLSBNFYJLE3ZU45"</definedName>
    <definedName name="SAPCrosstab3">#REF!</definedName>
    <definedName name="SAPCrosstab6" localSheetId="2">#REF!</definedName>
    <definedName name="SAPCrosstab6">#REF!</definedName>
    <definedName name="SAPCrosstab9" localSheetId="2">#REF!</definedName>
    <definedName name="SAPCrosstab9">#REF!</definedName>
    <definedName name="SAPEXwbID1" hidden="1">"471C2VSNPC28U9XYPMV2AOH11"</definedName>
    <definedName name="SAPrevision" hidden="1">27</definedName>
    <definedName name="SDF" localSheetId="1" hidden="1">{#N/A,#N/A,FALSE,"Aging Summary";#N/A,#N/A,FALSE,"Ratio Analysis";#N/A,#N/A,FALSE,"Test 120 Day Accts";#N/A,#N/A,FALSE,"Tickmarks"}</definedName>
    <definedName name="SDF" localSheetId="2" hidden="1">{#N/A,#N/A,FALSE,"Aging Summary";#N/A,#N/A,FALSE,"Ratio Analysis";#N/A,#N/A,FALSE,"Test 120 Day Accts";#N/A,#N/A,FALSE,"Tickmarks"}</definedName>
    <definedName name="SDF" hidden="1">{#N/A,#N/A,FALSE,"Aging Summary";#N/A,#N/A,FALSE,"Ratio Analysis";#N/A,#N/A,FALSE,"Test 120 Day Accts";#N/A,#N/A,FALSE,"Tickmarks"}</definedName>
    <definedName name="sdfg" localSheetId="1" hidden="1">{#N/A,#N/A,FALSE,"Aging Summary";#N/A,#N/A,FALSE,"Ratio Analysis";#N/A,#N/A,FALSE,"Test 120 Day Accts";#N/A,#N/A,FALSE,"Tickmarks"}</definedName>
    <definedName name="sdfg" localSheetId="2" hidden="1">{#N/A,#N/A,FALSE,"Aging Summary";#N/A,#N/A,FALSE,"Ratio Analysis";#N/A,#N/A,FALSE,"Test 120 Day Accts";#N/A,#N/A,FALSE,"Tickmarks"}</definedName>
    <definedName name="sdfg" hidden="1">{#N/A,#N/A,FALSE,"Aging Summary";#N/A,#N/A,FALSE,"Ratio Analysis";#N/A,#N/A,FALSE,"Test 120 Day Accts";#N/A,#N/A,FALSE,"Tickmarks"}</definedName>
    <definedName name="sdfvsdfv" localSheetId="1" hidden="1">{#N/A,#N/A,FALSE,"Aging Summary";#N/A,#N/A,FALSE,"Ratio Analysis";#N/A,#N/A,FALSE,"Test 120 Day Accts";#N/A,#N/A,FALSE,"Tickmarks"}</definedName>
    <definedName name="sdfvsdfv" localSheetId="2" hidden="1">{#N/A,#N/A,FALSE,"Aging Summary";#N/A,#N/A,FALSE,"Ratio Analysis";#N/A,#N/A,FALSE,"Test 120 Day Accts";#N/A,#N/A,FALSE,"Tickmarks"}</definedName>
    <definedName name="sdfvsdfv" hidden="1">{#N/A,#N/A,FALSE,"Aging Summary";#N/A,#N/A,FALSE,"Ratio Analysis";#N/A,#N/A,FALSE,"Test 120 Day Accts";#N/A,#N/A,FALSE,"Tickmarks"}</definedName>
    <definedName name="sds" localSheetId="1" hidden="1">{"Summary","1",FALSE,"Summary"}</definedName>
    <definedName name="sds" localSheetId="2" hidden="1">{"Summary","1",FALSE,"Summary"}</definedName>
    <definedName name="sds" hidden="1">{"Summary","1",FALSE,"Summary"}</definedName>
    <definedName name="sdsb" localSheetId="1" hidden="1">{"Summary","1",FALSE,"Summary"}</definedName>
    <definedName name="sdsb" localSheetId="2" hidden="1">{"Summary","1",FALSE,"Summary"}</definedName>
    <definedName name="sdsb" hidden="1">{"Summary","1",FALSE,"Summary"}</definedName>
    <definedName name="sencount" hidden="1">1</definedName>
    <definedName name="SepSun1" localSheetId="2">DATE(CalendarYear,9,1)-WEEKDAY(DATE(CalendarYear,9,1))+1</definedName>
    <definedName name="SepSun1">DATE(CalendarYear,9,1)-WEEKDAY(DATE(CalendarYear,9,1))+1</definedName>
    <definedName name="sfas" localSheetId="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fas"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olver_lin" hidden="1">0</definedName>
    <definedName name="solver_num" localSheetId="1" hidden="1">0</definedName>
    <definedName name="solver_num" hidden="1">1</definedName>
    <definedName name="solver_opt" localSheetId="2" hidden="1">#REF!</definedName>
    <definedName name="solver_opt" hidden="1">#REF!</definedName>
    <definedName name="solver_rhs1" hidden="1">0.15</definedName>
    <definedName name="solver_tmp" hidden="1">0.15</definedName>
    <definedName name="solver_typ" localSheetId="1" hidden="1">1</definedName>
    <definedName name="solver_typ" hidden="1">3</definedName>
    <definedName name="solver_val" localSheetId="1" hidden="1">0</definedName>
    <definedName name="solver_val" hidden="1">0.25</definedName>
    <definedName name="srdfg" localSheetId="1" hidden="1">{#N/A,#N/A,FALSE,"Aging Summary";#N/A,#N/A,FALSE,"Ratio Analysis";#N/A,#N/A,FALSE,"Test 120 Day Accts";#N/A,#N/A,FALSE,"Tickmarks"}</definedName>
    <definedName name="srdfg" localSheetId="2" hidden="1">{#N/A,#N/A,FALSE,"Aging Summary";#N/A,#N/A,FALSE,"Ratio Analysis";#N/A,#N/A,FALSE,"Test 120 Day Accts";#N/A,#N/A,FALSE,"Tickmarks"}</definedName>
    <definedName name="srdfg" hidden="1">{#N/A,#N/A,FALSE,"Aging Summary";#N/A,#N/A,FALSE,"Ratio Analysis";#N/A,#N/A,FALSE,"Test 120 Day Accts";#N/A,#N/A,FALSE,"Tickmarks"}</definedName>
    <definedName name="SS_Tranche_header">[5]Substation_Tranche!$B$3:$C$3</definedName>
    <definedName name="ssd" localSheetId="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localSheetId="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s" localSheetId="1" hidden="1">{"summary",#N/A,TRUE,"Coal Inventory Summary";"view 1",#N/A,TRUE,"Coal Inv. By Station";"view 2",#N/A,TRUE,"Coal inv by sta 2";"view 3",#N/A,TRUE,"Coal inv by sta 3";"oil",#N/A,TRUE,"Oil Purchases"}</definedName>
    <definedName name="sss" localSheetId="2" hidden="1">{"summary",#N/A,TRUE,"Coal Inventory Summary";"view 1",#N/A,TRUE,"Coal Inv. By Station";"view 2",#N/A,TRUE,"Coal inv by sta 2";"view 3",#N/A,TRUE,"Coal inv by sta 3";"oil",#N/A,TRUE,"Oil Purchases"}</definedName>
    <definedName name="sss" hidden="1">{"summary",#N/A,TRUE,"Coal Inventory Summary";"view 1",#N/A,TRUE,"Coal Inv. By Station";"view 2",#N/A,TRUE,"Coal inv by sta 2";"view 3",#N/A,TRUE,"Coal inv by sta 3";"oil",#N/A,TRUE,"Oil Purchases"}</definedName>
    <definedName name="stdhg" localSheetId="1" hidden="1">{#N/A,#N/A,FALSE,"Aging Summary";#N/A,#N/A,FALSE,"Ratio Analysis";#N/A,#N/A,FALSE,"Test 120 Day Accts";#N/A,#N/A,FALSE,"Tickmarks"}</definedName>
    <definedName name="stdhg" localSheetId="2" hidden="1">{#N/A,#N/A,FALSE,"Aging Summary";#N/A,#N/A,FALSE,"Ratio Analysis";#N/A,#N/A,FALSE,"Test 120 Day Accts";#N/A,#N/A,FALSE,"Tickmarks"}</definedName>
    <definedName name="stdhg" hidden="1">{#N/A,#N/A,FALSE,"Aging Summary";#N/A,#N/A,FALSE,"Ratio Analysis";#N/A,#N/A,FALSE,"Test 120 Day Accts";#N/A,#N/A,FALSE,"Tickmarks"}</definedName>
    <definedName name="Step2" localSheetId="1" hidden="1">{#N/A,#N/A,FALSE,"CTC Summary - EOY";#N/A,#N/A,FALSE,"CTC Summary - Wtavg"}</definedName>
    <definedName name="Step2" localSheetId="2" hidden="1">{#N/A,#N/A,FALSE,"CTC Summary - EOY";#N/A,#N/A,FALSE,"CTC Summary - Wtavg"}</definedName>
    <definedName name="Step2" hidden="1">{#N/A,#N/A,FALSE,"CTC Summary - EOY";#N/A,#N/A,FALSE,"CTC Summary - Wtavg"}</definedName>
    <definedName name="stsg" localSheetId="1" hidden="1">{"Network Summary",#N/A,TRUE,"Summary";"Piping Summary",#N/A,TRUE," Piping";"Meters Summary",#N/A,TRUE,"Meters &amp; Connections";"Connections Summary",#N/A,TRUE,"Meters &amp; Connections";"Stations Summary",#N/A,TRUE,"Stations Pivot"}</definedName>
    <definedName name="stsg" localSheetId="2" hidden="1">{"Network Summary",#N/A,TRUE,"Summary";"Piping Summary",#N/A,TRUE," Piping";"Meters Summary",#N/A,TRUE,"Meters &amp; Connections";"Connections Summary",#N/A,TRUE,"Meters &amp; Connections";"Stations Summary",#N/A,TRUE,"Stations Pivot"}</definedName>
    <definedName name="stsg" hidden="1">{"Network Summary",#N/A,TRUE,"Summary";"Piping Summary",#N/A,TRUE," Piping";"Meters Summary",#N/A,TRUE,"Meters &amp; Connections";"Connections Summary",#N/A,TRUE,"Meters &amp; Connections";"Stations Summary",#N/A,TRUE,"Stations Pivot"}</definedName>
    <definedName name="Substation_Name">[5]Substation_Tranche!$B$4:$B$726</definedName>
    <definedName name="Support" localSheetId="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Support" localSheetId="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Support"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T" localSheetId="1" hidden="1">{"PI_Data",#N/A,TRUE,"P&amp;I Data"}</definedName>
    <definedName name="T" localSheetId="2" hidden="1">{"PI_Data",#N/A,TRUE,"P&amp;I Data"}</definedName>
    <definedName name="T" hidden="1">{"PI_Data",#N/A,TRUE,"P&amp;I Data"}</definedName>
    <definedName name="T2X" localSheetId="1" hidden="1">{"PI_Data",#N/A,TRUE,"P&amp;I Data"}</definedName>
    <definedName name="T2X" localSheetId="2" hidden="1">{"PI_Data",#N/A,TRUE,"P&amp;I Data"}</definedName>
    <definedName name="T2X" hidden="1">{"PI_Data",#N/A,TRUE,"P&amp;I Data"}</definedName>
    <definedName name="temp1" localSheetId="1" hidden="1">{#N/A,#N/A,TRUE,"Task Status";#N/A,#N/A,TRUE,"Document Status";#N/A,#N/A,TRUE,"Percent Complete";#N/A,#N/A,TRUE,"Manhour Sum"}</definedName>
    <definedName name="temp1" localSheetId="2" hidden="1">{#N/A,#N/A,TRUE,"Task Status";#N/A,#N/A,TRUE,"Document Status";#N/A,#N/A,TRUE,"Percent Complete";#N/A,#N/A,TRUE,"Manhour Sum"}</definedName>
    <definedName name="temp1" hidden="1">{#N/A,#N/A,TRUE,"Task Status";#N/A,#N/A,TRUE,"Document Status";#N/A,#N/A,TRUE,"Percent Complete";#N/A,#N/A,TRUE,"Manhour Sum"}</definedName>
    <definedName name="temp2" localSheetId="1" hidden="1">{#N/A,#N/A,TRUE,"Task Status";#N/A,#N/A,TRUE,"Document Status";#N/A,#N/A,TRUE,"Percent Complete";#N/A,#N/A,TRUE,"Manhour Sum"}</definedName>
    <definedName name="temp2" localSheetId="2" hidden="1">{#N/A,#N/A,TRUE,"Task Status";#N/A,#N/A,TRUE,"Document Status";#N/A,#N/A,TRUE,"Percent Complete";#N/A,#N/A,TRUE,"Manhour Sum"}</definedName>
    <definedName name="temp2" hidden="1">{#N/A,#N/A,TRUE,"Task Status";#N/A,#N/A,TRUE,"Document Status";#N/A,#N/A,TRUE,"Percent Complete";#N/A,#N/A,TRUE,"Manhour Sum"}</definedName>
    <definedName name="temp3" localSheetId="1" hidden="1">{#N/A,#N/A,TRUE,"Task Status";#N/A,#N/A,TRUE,"Document Status";#N/A,#N/A,TRUE,"Percent Complete";#N/A,#N/A,TRUE,"Manhour Sum"}</definedName>
    <definedName name="temp3" localSheetId="2" hidden="1">{#N/A,#N/A,TRUE,"Task Status";#N/A,#N/A,TRUE,"Document Status";#N/A,#N/A,TRUE,"Percent Complete";#N/A,#N/A,TRUE,"Manhour Sum"}</definedName>
    <definedName name="temp3" hidden="1">{#N/A,#N/A,TRUE,"Task Status";#N/A,#N/A,TRUE,"Document Status";#N/A,#N/A,TRUE,"Percent Complete";#N/A,#N/A,TRUE,"Manhour Sum"}</definedName>
    <definedName name="templateVersion">Instructions!$C$1</definedName>
    <definedName name="test_1" localSheetId="1" hidden="1">{#N/A,#N/A,FALSE,"CTC Summary - EOY";#N/A,#N/A,FALSE,"CTC Summary - Wtavg"}</definedName>
    <definedName name="test_1" localSheetId="2" hidden="1">{#N/A,#N/A,FALSE,"CTC Summary - EOY";#N/A,#N/A,FALSE,"CTC Summary - Wtavg"}</definedName>
    <definedName name="test_1" hidden="1">{#N/A,#N/A,FALSE,"CTC Summary - EOY";#N/A,#N/A,FALSE,"CTC Summary - Wtavg"}</definedName>
    <definedName name="test_2" localSheetId="1" hidden="1">{#N/A,#N/A,FALSE,"CTC Summary - EOY";#N/A,#N/A,FALSE,"CTC Summary - Wtavg"}</definedName>
    <definedName name="test_2" localSheetId="2" hidden="1">{#N/A,#N/A,FALSE,"CTC Summary - EOY";#N/A,#N/A,FALSE,"CTC Summary - Wtavg"}</definedName>
    <definedName name="test_2" hidden="1">{#N/A,#N/A,FALSE,"CTC Summary - EOY";#N/A,#N/A,FALSE,"CTC Summary - Wtavg"}</definedName>
    <definedName name="test_3" localSheetId="1" hidden="1">{#N/A,#N/A,FALSE,"CTC Summary - EOY";#N/A,#N/A,FALSE,"CTC Summary - Wtavg"}</definedName>
    <definedName name="test_3" localSheetId="2" hidden="1">{#N/A,#N/A,FALSE,"CTC Summary - EOY";#N/A,#N/A,FALSE,"CTC Summary - Wtavg"}</definedName>
    <definedName name="test_3" hidden="1">{#N/A,#N/A,FALSE,"CTC Summary - EOY";#N/A,#N/A,FALSE,"CTC Summary - Wtavg"}</definedName>
    <definedName name="text">"($ in '000s)"</definedName>
    <definedName name="TextRefCopyRangeCount" hidden="1">1</definedName>
    <definedName name="TP_Footer_Path" hidden="1">"S:\23150\05RET\exec calcs\Chinn\"</definedName>
    <definedName name="TP_Footer_User" hidden="1">"CORBINP"</definedName>
    <definedName name="TP_Footer_Version" hidden="1">"v3.00"</definedName>
    <definedName name="treeList" hidden="1">"01000000000000000000000000000000000000000000000000000000000000000000000000000000000000000000000000000000000000000000000000000000000000000000000000000000000000000000000000000000000000000000000000000000"</definedName>
    <definedName name="TT" localSheetId="1" hidden="1">{"PI_Data",#N/A,TRUE,"P&amp;I Data"}</definedName>
    <definedName name="TT" localSheetId="2" hidden="1">{"PI_Data",#N/A,TRUE,"P&amp;I Data"}</definedName>
    <definedName name="TT" hidden="1">{"PI_Data",#N/A,TRUE,"P&amp;I Data"}</definedName>
    <definedName name="TtO_A">'[6]Data Validation'!$D$34</definedName>
    <definedName name="TtO_B">'[6]Data, Validation'!$D$35</definedName>
    <definedName name="TtO_FDist">'[6]Data, Validation'!$D$38</definedName>
    <definedName name="ttttttttttttttttttttttaaaaaaaaaaaa" localSheetId="1" hidden="1">{"PI_Data",#N/A,TRUE,"P&amp;I Data"}</definedName>
    <definedName name="ttttttttttttttttttttttaaaaaaaaaaaa" localSheetId="2" hidden="1">{"PI_Data",#N/A,TRUE,"P&amp;I Data"}</definedName>
    <definedName name="ttttttttttttttttttttttaaaaaaaaaaaa" hidden="1">{"PI_Data",#N/A,TRUE,"P&amp;I Data"}</definedName>
    <definedName name="txtMillions">"($ in Millions)"</definedName>
    <definedName name="txtThousands">"($ in Thousands)"</definedName>
    <definedName name="ty" localSheetId="1" hidden="1">#REF!</definedName>
    <definedName name="ty" localSheetId="2" hidden="1">#REF!</definedName>
    <definedName name="ty" hidden="1">#REF!</definedName>
    <definedName name="u" localSheetId="1" hidden="1">{#N/A,#N/A,FALSE,"Aging Summary";#N/A,#N/A,FALSE,"Ratio Analysis";#N/A,#N/A,FALSE,"Test 120 Day Accts";#N/A,#N/A,FALSE,"Tickmarks"}</definedName>
    <definedName name="u" localSheetId="2" hidden="1">{#N/A,#N/A,FALSE,"Aging Summary";#N/A,#N/A,FALSE,"Ratio Analysis";#N/A,#N/A,FALSE,"Test 120 Day Accts";#N/A,#N/A,FALSE,"Tickmarks"}</definedName>
    <definedName name="u" hidden="1">{#N/A,#N/A,FALSE,"Aging Summary";#N/A,#N/A,FALSE,"Ratio Analysis";#N/A,#N/A,FALSE,"Test 120 Day Accts";#N/A,#N/A,FALSE,"Tickmarks"}</definedName>
    <definedName name="UCC_500" hidden="1">'[7]1_1'!$Z$78:$AA$92</definedName>
    <definedName name="UCC_510" hidden="1">'[7]1_1'!$Z$78:$AB$83</definedName>
    <definedName name="UCC_800" hidden="1">'[7]1_1'!$Y$48:$Z$97</definedName>
    <definedName name="UCC_801" hidden="1">'[7]1_1'!$Z$54:$AB$74</definedName>
    <definedName name="UCC_802" hidden="1">'[7]1_1'!$Z$78:$AC$97</definedName>
    <definedName name="uu" localSheetId="1" hidden="1">{"PI_Data",#N/A,TRUE,"P&amp;I Data"}</definedName>
    <definedName name="uu" localSheetId="2" hidden="1">{"PI_Data",#N/A,TRUE,"P&amp;I Data"}</definedName>
    <definedName name="uu" hidden="1">{"PI_Data",#N/A,TRUE,"P&amp;I Data"}</definedName>
    <definedName name="vc" localSheetId="1" hidden="1">#REF!</definedName>
    <definedName name="vc" localSheetId="2" hidden="1">#REF!</definedName>
    <definedName name="vc" hidden="1">#REF!</definedName>
    <definedName name="VMBA05" localSheetId="1" hidden="1">{"PI_Data",#N/A,TRUE,"P&amp;I Data"}</definedName>
    <definedName name="VMBA05" localSheetId="2" hidden="1">{"PI_Data",#N/A,TRUE,"P&amp;I Data"}</definedName>
    <definedName name="VMBA05" hidden="1">{"PI_Data",#N/A,TRUE,"P&amp;I Data"}</definedName>
    <definedName name="VV" localSheetId="1" hidden="1">{#N/A,#N/A,FALSE,"Aging Summary";#N/A,#N/A,FALSE,"Ratio Analysis";#N/A,#N/A,FALSE,"Test 120 Day Accts";#N/A,#N/A,FALSE,"Tickmarks"}</definedName>
    <definedName name="VV" localSheetId="2" hidden="1">{#N/A,#N/A,FALSE,"Aging Summary";#N/A,#N/A,FALSE,"Ratio Analysis";#N/A,#N/A,FALSE,"Test 120 Day Accts";#N/A,#N/A,FALSE,"Tickmarks"}</definedName>
    <definedName name="VV" hidden="1">{#N/A,#N/A,FALSE,"Aging Summary";#N/A,#N/A,FALSE,"Ratio Analysis";#N/A,#N/A,FALSE,"Test 120 Day Accts";#N/A,#N/A,FALSE,"Tickmarks"}</definedName>
    <definedName name="w" localSheetId="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aresd" localSheetId="1" hidden="1">{#N/A,#N/A,FALSE,"Aging Summary";#N/A,#N/A,FALSE,"Ratio Analysis";#N/A,#N/A,FALSE,"Test 120 Day Accts";#N/A,#N/A,FALSE,"Tickmarks"}</definedName>
    <definedName name="waresd" localSheetId="2" hidden="1">{#N/A,#N/A,FALSE,"Aging Summary";#N/A,#N/A,FALSE,"Ratio Analysis";#N/A,#N/A,FALSE,"Test 120 Day Accts";#N/A,#N/A,FALSE,"Tickmarks"}</definedName>
    <definedName name="waresd" hidden="1">{#N/A,#N/A,FALSE,"Aging Summary";#N/A,#N/A,FALSE,"Ratio Analysis";#N/A,#N/A,FALSE,"Test 120 Day Accts";#N/A,#N/A,FALSE,"Tickmarks"}</definedName>
    <definedName name="Whocares" hidden="1">41619.7118865741</definedName>
    <definedName name="wlkednjfc" localSheetId="1" hidden="1">{#N/A,#N/A,FALSE,"Aging Summary";#N/A,#N/A,FALSE,"Ratio Analysis";#N/A,#N/A,FALSE,"Test 120 Day Accts";#N/A,#N/A,FALSE,"Tickmarks"}</definedName>
    <definedName name="wlkednjfc" localSheetId="2" hidden="1">{#N/A,#N/A,FALSE,"Aging Summary";#N/A,#N/A,FALSE,"Ratio Analysis";#N/A,#N/A,FALSE,"Test 120 Day Accts";#N/A,#N/A,FALSE,"Tickmarks"}</definedName>
    <definedName name="wlkednjfc" hidden="1">{#N/A,#N/A,FALSE,"Aging Summary";#N/A,#N/A,FALSE,"Ratio Analysis";#N/A,#N/A,FALSE,"Test 120 Day Accts";#N/A,#N/A,FALSE,"Tickmarks"}</definedName>
    <definedName name="wnm.Cost._.Report." localSheetId="1" hidden="1">{#N/A,#N/A,FALSE,"Cost Report"}</definedName>
    <definedName name="wnm.Cost._.Report." localSheetId="2" hidden="1">{#N/A,#N/A,FALSE,"Cost Report"}</definedName>
    <definedName name="wnm.Cost._.Report." hidden="1">{#N/A,#N/A,FALSE,"Cost Report"}</definedName>
    <definedName name="wnn.Cost._.Report." localSheetId="1" hidden="1">{#N/A,#N/A,FALSE,"Cost Report"}</definedName>
    <definedName name="wnn.Cost._.Report." localSheetId="2" hidden="1">{#N/A,#N/A,FALSE,"Cost Report"}</definedName>
    <definedName name="wnn.Cost._.Report." hidden="1">{#N/A,#N/A,FALSE,"Cost Report"}</definedName>
    <definedName name="wrn.Accelerated." localSheetId="1" hidden="1">{#N/A,#N/A,FALSE,"CTC Summary - EOY";#N/A,#N/A,FALSE,"CTC Summary - Wtavg"}</definedName>
    <definedName name="wrn.Accelerated." localSheetId="2" hidden="1">{#N/A,#N/A,FALSE,"CTC Summary - EOY";#N/A,#N/A,FALSE,"CTC Summary - Wtavg"}</definedName>
    <definedName name="wrn.Accelerated." hidden="1">{#N/A,#N/A,FALSE,"CTC Summary - EOY";#N/A,#N/A,FALSE,"CTC Summary - Wtavg"}</definedName>
    <definedName name="wrn.Accelerated._1" localSheetId="1" hidden="1">{#N/A,#N/A,FALSE,"CTC Summary - EOY";#N/A,#N/A,FALSE,"CTC Summary - Wtavg"}</definedName>
    <definedName name="wrn.Accelerated._1" localSheetId="2" hidden="1">{#N/A,#N/A,FALSE,"CTC Summary - EOY";#N/A,#N/A,FALSE,"CTC Summary - Wtavg"}</definedName>
    <definedName name="wrn.Accelerated._1" hidden="1">{#N/A,#N/A,FALSE,"CTC Summary - EOY";#N/A,#N/A,FALSE,"CTC Summary - Wtavg"}</definedName>
    <definedName name="wrn.Accelerated._2" localSheetId="1" hidden="1">{#N/A,#N/A,FALSE,"CTC Summary - EOY";#N/A,#N/A,FALSE,"CTC Summary - Wtavg"}</definedName>
    <definedName name="wrn.Accelerated._2" localSheetId="2" hidden="1">{#N/A,#N/A,FALSE,"CTC Summary - EOY";#N/A,#N/A,FALSE,"CTC Summary - Wtavg"}</definedName>
    <definedName name="wrn.Accelerated._2" hidden="1">{#N/A,#N/A,FALSE,"CTC Summary - EOY";#N/A,#N/A,FALSE,"CTC Summary - Wtavg"}</definedName>
    <definedName name="wrn.Accelerated._3" localSheetId="1" hidden="1">{#N/A,#N/A,FALSE,"CTC Summary - EOY";#N/A,#N/A,FALSE,"CTC Summary - Wtavg"}</definedName>
    <definedName name="wrn.Accelerated._3" localSheetId="2" hidden="1">{#N/A,#N/A,FALSE,"CTC Summary - EOY";#N/A,#N/A,FALSE,"CTC Summary - Wtavg"}</definedName>
    <definedName name="wrn.Accelerated._3" hidden="1">{#N/A,#N/A,FALSE,"CTC Summary - EOY";#N/A,#N/A,FALSE,"CTC Summary - Wtavg"}</definedName>
    <definedName name="wrn.accellerated1" localSheetId="1" hidden="1">{#N/A,#N/A,FALSE,"CTC Summary - EOY";#N/A,#N/A,FALSE,"CTC Summary - Wtavg"}</definedName>
    <definedName name="wrn.accellerated1" localSheetId="2" hidden="1">{#N/A,#N/A,FALSE,"CTC Summary - EOY";#N/A,#N/A,FALSE,"CTC Summary - Wtavg"}</definedName>
    <definedName name="wrn.accellerated1" hidden="1">{#N/A,#N/A,FALSE,"CTC Summary - EOY";#N/A,#N/A,FALSE,"CTC Summary - Wtavg"}</definedName>
    <definedName name="wrn.AG." localSheetId="1" hidden="1">{#N/A,#N/A,FALSE,"AG-1";#N/A,#N/A,FALSE,"AG-R";#N/A,#N/A,FALSE,"AG-V";#N/A,#N/A,FALSE,"AG-4";#N/A,#N/A,FALSE,"AG-5";#N/A,#N/A,FALSE,"AG-6";#N/A,#N/A,FALSE,"AG-7"}</definedName>
    <definedName name="wrn.AG." localSheetId="2" hidden="1">{#N/A,#N/A,FALSE,"AG-1";#N/A,#N/A,FALSE,"AG-R";#N/A,#N/A,FALSE,"AG-V";#N/A,#N/A,FALSE,"AG-4";#N/A,#N/A,FALSE,"AG-5";#N/A,#N/A,FALSE,"AG-6";#N/A,#N/A,FALSE,"AG-7"}</definedName>
    <definedName name="wrn.AG." hidden="1">{#N/A,#N/A,FALSE,"AG-1";#N/A,#N/A,FALSE,"AG-R";#N/A,#N/A,FALSE,"AG-V";#N/A,#N/A,FALSE,"AG-4";#N/A,#N/A,FALSE,"AG-5";#N/A,#N/A,FALSE,"AG-6";#N/A,#N/A,FALSE,"AG-7"}</definedName>
    <definedName name="wrn.AGa." localSheetId="1" hidden="1">{#N/A,#N/A,FALSE,"UN-AGRA";#N/A,#N/A,FALSE,"UN-AG1A";#N/A,#N/A,FALSE,"UN-AGVA";#N/A,#N/A,FALSE,"UN-AG4A ";#N/A,#N/A,FALSE,"UN-AG5A";#N/A,#N/A,FALSE,"UN-AG6A";#N/A,#N/A,FALSE,"Dist Calcs";#N/A,#N/A,FALSE,"7A-Avg.";#N/A,#N/A,FALSE,"7A Tier1-avg";#N/A,#N/A,FALSE,"7A Tier2-avg";#N/A,#N/A,FALSE,"Ag-7A Dist Calc"}</definedName>
    <definedName name="wrn.AGa." localSheetId="2" hidden="1">{#N/A,#N/A,FALSE,"UN-AGRA";#N/A,#N/A,FALSE,"UN-AG1A";#N/A,#N/A,FALSE,"UN-AGVA";#N/A,#N/A,FALSE,"UN-AG4A ";#N/A,#N/A,FALSE,"UN-AG5A";#N/A,#N/A,FALSE,"UN-AG6A";#N/A,#N/A,FALSE,"Dist Calcs";#N/A,#N/A,FALSE,"7A-Avg.";#N/A,#N/A,FALSE,"7A Tier1-avg";#N/A,#N/A,FALSE,"7A Tier2-avg";#N/A,#N/A,FALSE,"Ag-7A Dist Calc"}</definedName>
    <definedName name="wrn.AGa." hidden="1">{#N/A,#N/A,FALSE,"UN-AGRA";#N/A,#N/A,FALSE,"UN-AG1A";#N/A,#N/A,FALSE,"UN-AGVA";#N/A,#N/A,FALSE,"UN-AG4A ";#N/A,#N/A,FALSE,"UN-AG5A";#N/A,#N/A,FALSE,"UN-AG6A";#N/A,#N/A,FALSE,"Dist Calcs";#N/A,#N/A,FALSE,"7A-Avg.";#N/A,#N/A,FALSE,"7A Tier1-avg";#N/A,#N/A,FALSE,"7A Tier2-avg";#N/A,#N/A,FALSE,"Ag-7A Dist Calc"}</definedName>
    <definedName name="wrn.Agb." localSheetId="1"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localSheetId="2"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hidden="1">{#N/A,#N/A,FALSE,"UN-AG1B";#N/A,#N/A,FALSE,"UN-AGRB  ";#N/A,#N/A,FALSE,"UN-AGVB ";#N/A,#N/A,FALSE,"UN-AG4B";#N/A,#N/A,FALSE,"UN-AG4C";#N/A,#N/A,FALSE,"UN-AG5B";#N/A,#N/A,FALSE,"UN-AG5C ";#N/A,#N/A,FALSE,"UN-AG6B";#N/A,#N/A,FALSE,"Dist Cals";#N/A,#N/A,FALSE,"7B-Avg.";#N/A,#N/A,FALSE,"7B Tier1-avg";#N/A,#N/A,FALSE,"7B Tier2-avg";#N/A,#N/A,FALSE,"Ag-7B Dist Calc";#N/A,#N/A,FALSE,"AG RL Calc"}</definedName>
    <definedName name="wrn.Aging._.and._.Trend._.Analysis." localSheetId="1"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_.Sheets._.Engrs._.PMs." localSheetId="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localSheetId="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owance._.Analysis." localSheetId="1" hidden="1">{#N/A,#N/A,FALSE,"F. Tax Analysis";#N/A,#N/A,FALSE,"G. Bond Analysis";#N/A,#N/A,FALSE,"H. Insurance Analysis"}</definedName>
    <definedName name="wrn.Allowance._.Analysis." localSheetId="2" hidden="1">{#N/A,#N/A,FALSE,"F. Tax Analysis";#N/A,#N/A,FALSE,"G. Bond Analysis";#N/A,#N/A,FALSE,"H. Insurance Analysis"}</definedName>
    <definedName name="wrn.Allowance._.Analysis." hidden="1">{#N/A,#N/A,FALSE,"F. Tax Analysis";#N/A,#N/A,FALSE,"G. Bond Analysis";#N/A,#N/A,FALSE,"H. Insurance Analysis"}</definedName>
    <definedName name="wrn.Basic._.Report." localSheetId="1" hidden="1">{#N/A,#N/A,FALSE,"New Depr Sch-150% DB";#N/A,#N/A,FALSE,"Cash Flows RLP";#N/A,#N/A,FALSE,"IRR";#N/A,#N/A,FALSE,"Proforma IS";#N/A,#N/A,FALSE,"Assumptions"}</definedName>
    <definedName name="wrn.Basic._.Report." localSheetId="2" hidden="1">{#N/A,#N/A,FALSE,"New Depr Sch-150% DB";#N/A,#N/A,FALSE,"Cash Flows RLP";#N/A,#N/A,FALSE,"IRR";#N/A,#N/A,FALSE,"Proforma IS";#N/A,#N/A,FALSE,"Assumptions"}</definedName>
    <definedName name="wrn.Basic._.Report." hidden="1">{#N/A,#N/A,FALSE,"New Depr Sch-150% DB";#N/A,#N/A,FALSE,"Cash Flows RLP";#N/A,#N/A,FALSE,"IRR";#N/A,#N/A,FALSE,"Proforma IS";#N/A,#N/A,FALSE,"Assumptions"}</definedName>
    <definedName name="wrn.Citgo._.Status." localSheetId="1" hidden="1">{#N/A,#N/A,TRUE,"Task Status";#N/A,#N/A,TRUE,"Document Status";#N/A,#N/A,TRUE,"Percent Complete";#N/A,#N/A,TRUE,"Manhour Sum"}</definedName>
    <definedName name="wrn.Citgo._.Status." localSheetId="2" hidden="1">{#N/A,#N/A,TRUE,"Task Status";#N/A,#N/A,TRUE,"Document Status";#N/A,#N/A,TRUE,"Percent Complete";#N/A,#N/A,TRUE,"Manhour Sum"}</definedName>
    <definedName name="wrn.Citgo._.Status." hidden="1">{#N/A,#N/A,TRUE,"Task Status";#N/A,#N/A,TRUE,"Document Status";#N/A,#N/A,TRUE,"Percent Complete";#N/A,#N/A,TRUE,"Manhour Sum"}</definedName>
    <definedName name="wrn.clientcopy." localSheetId="1" hidden="1">{"Multiples_clientcopy",#N/A,FALSE,"Multiples";"Adjustments_clientcopy",#N/A,FALSE,"Adjustments to Multiples";"GrowthAdj_clientcopy",#N/A,FALSE,"Growth Adjustments";"RiskAdj_clientcopy",#N/A,FALSE,"Risk Adjustments ";"MarginAdj_clientcopy",#N/A,FALSE,"Margin Adjustments";"Regression_clientcopy",#N/A,FALSE,"Regression";"Ratios_clientcopy",#N/A,FALSE,"Ratios"}</definedName>
    <definedName name="wrn.clientcopy." localSheetId="2" hidden="1">{"Multiples_clientcopy",#N/A,FALSE,"Multiples";"Adjustments_clientcopy",#N/A,FALSE,"Adjustments to Multiples";"GrowthAdj_clientcopy",#N/A,FALSE,"Growth Adjustments";"RiskAdj_clientcopy",#N/A,FALSE,"Risk Adjustments ";"MarginAdj_clientcopy",#N/A,FALSE,"Margin Adjustments";"Regression_clientcopy",#N/A,FALSE,"Regression";"Ratios_clientcopy",#N/A,FALSE,"Ratios"}</definedName>
    <definedName name="wrn.clientcopy." hidden="1">{"Multiples_clientcopy",#N/A,FALSE,"Multiples";"Adjustments_clientcopy",#N/A,FALSE,"Adjustments to Multiples";"GrowthAdj_clientcopy",#N/A,FALSE,"Growth Adjustments";"RiskAdj_clientcopy",#N/A,FALSE,"Risk Adjustments ";"MarginAdj_clientcopy",#N/A,FALSE,"Margin Adjustments";"Regression_clientcopy",#N/A,FALSE,"Regression";"Ratios_clientcopy",#N/A,FALSE,"Ratios"}</definedName>
    <definedName name="wrn.comind." localSheetId="1" hidden="1">{#N/A,#N/A,FALSE,"A-1, A-6, A-10, A-15";#N/A,#N/A,FALSE,"E-19 Firm";#N/A,#N/A,FALSE,"E-19 Nonfirm";#N/A,#N/A,FALSE,"E-20 Firm ";#N/A,#N/A,FALSE,"E-20 Nonfirm ";#N/A,#N/A,FALSE,"E-25";#N/A,#N/A,FALSE,"E-36, E-37";#N/A,#N/A,FALSE,"LS-1,-2,-3, TC-1, OL-1";#N/A,#N/A,FALSE,"Standby"}</definedName>
    <definedName name="wrn.comind." localSheetId="2" hidden="1">{#N/A,#N/A,FALSE,"A-1, A-6, A-10, A-15";#N/A,#N/A,FALSE,"E-19 Firm";#N/A,#N/A,FALSE,"E-19 Nonfirm";#N/A,#N/A,FALSE,"E-20 Firm ";#N/A,#N/A,FALSE,"E-20 Nonfirm ";#N/A,#N/A,FALSE,"E-25";#N/A,#N/A,FALSE,"E-36, E-37";#N/A,#N/A,FALSE,"LS-1,-2,-3, TC-1, OL-1";#N/A,#N/A,FALSE,"Standby"}</definedName>
    <definedName name="wrn.comind." hidden="1">{#N/A,#N/A,FALSE,"A-1, A-6, A-10, A-15";#N/A,#N/A,FALSE,"E-19 Firm";#N/A,#N/A,FALSE,"E-19 Nonfirm";#N/A,#N/A,FALSE,"E-20 Firm ";#N/A,#N/A,FALSE,"E-20 Nonfirm ";#N/A,#N/A,FALSE,"E-25";#N/A,#N/A,FALSE,"E-36, E-37";#N/A,#N/A,FALSE,"LS-1,-2,-3, TC-1, OL-1";#N/A,#N/A,FALSE,"Standby"}</definedName>
    <definedName name="wrn.Complete._.Report." localSheetId="1" hidden="1">{#N/A,#N/A,FALSE,"Assumptions";#N/A,#N/A,FALSE,"Proforma IS";#N/A,#N/A,FALSE,"Cash Flows RLP";#N/A,#N/A,FALSE,"IRR";#N/A,#N/A,FALSE,"New Depr Sch-150% DB";#N/A,#N/A,FALSE,"Comments"}</definedName>
    <definedName name="wrn.Complete._.Report." localSheetId="2" hidden="1">{#N/A,#N/A,FALSE,"Assumptions";#N/A,#N/A,FALSE,"Proforma IS";#N/A,#N/A,FALSE,"Cash Flows RLP";#N/A,#N/A,FALSE,"IRR";#N/A,#N/A,FALSE,"New Depr Sch-150% DB";#N/A,#N/A,FALSE,"Comments"}</definedName>
    <definedName name="wrn.Complete._.Report." hidden="1">{#N/A,#N/A,FALSE,"Assumptions";#N/A,#N/A,FALSE,"Proforma IS";#N/A,#N/A,FALSE,"Cash Flows RLP";#N/A,#N/A,FALSE,"IRR";#N/A,#N/A,FALSE,"New Depr Sch-150% DB";#N/A,#N/A,FALSE,"Comments"}</definedName>
    <definedName name="wrn.Cost._.Report." localSheetId="1" hidden="1">{#N/A,#N/A,FALSE,"Cost Report"}</definedName>
    <definedName name="wrn.Cost._.Report." localSheetId="2" hidden="1">{#N/A,#N/A,FALSE,"Cost Report"}</definedName>
    <definedName name="wrn.Cost._.Report." hidden="1">{#N/A,#N/A,FALSE,"Cost Report"}</definedName>
    <definedName name="wrn.Detail." localSheetId="1" hidden="1">{"Detail",#N/A,FALSE,"Detail"}</definedName>
    <definedName name="wrn.Detail." localSheetId="2" hidden="1">{"Detail",#N/A,FALSE,"Detail"}</definedName>
    <definedName name="wrn.Detail." hidden="1">{"Detail",#N/A,FALSE,"Detail"}</definedName>
    <definedName name="wrn.Distr." localSheetId="1" hidden="1">{#N/A,#N/A,FALSE,"Dist Rev at PR ";#N/A,#N/A,FALSE,"Spec";#N/A,#N/A,FALSE,"Res";#N/A,#N/A,FALSE,"Small L&amp;P";#N/A,#N/A,FALSE,"Medium L&amp;P";#N/A,#N/A,FALSE,"E-19";#N/A,#N/A,FALSE,"E-20";#N/A,#N/A,FALSE,"Strtlts &amp; Standby";#N/A,#N/A,FALSE,"A-RTP";#N/A,#N/A,FALSE,"2003mixeduse"}</definedName>
    <definedName name="wrn.Distr." localSheetId="2" hidden="1">{#N/A,#N/A,FALSE,"Dist Rev at PR ";#N/A,#N/A,FALSE,"Spec";#N/A,#N/A,FALSE,"Res";#N/A,#N/A,FALSE,"Small L&amp;P";#N/A,#N/A,FALSE,"Medium L&amp;P";#N/A,#N/A,FALSE,"E-19";#N/A,#N/A,FALSE,"E-20";#N/A,#N/A,FALSE,"Strtlts &amp; Standby";#N/A,#N/A,FALSE,"A-RTP";#N/A,#N/A,FALSE,"2003mixeduse"}</definedName>
    <definedName name="wrn.Distr." hidden="1">{#N/A,#N/A,FALSE,"Dist Rev at PR ";#N/A,#N/A,FALSE,"Spec";#N/A,#N/A,FALSE,"Res";#N/A,#N/A,FALSE,"Small L&amp;P";#N/A,#N/A,FALSE,"Medium L&amp;P";#N/A,#N/A,FALSE,"E-19";#N/A,#N/A,FALSE,"E-20";#N/A,#N/A,FALSE,"Strtlts &amp; Standby";#N/A,#N/A,FALSE,"A-RTP";#N/A,#N/A,FALSE,"2003mixeduse"}</definedName>
    <definedName name="wrn.Div._.Estimators." localSheetId="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localSheetId="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TandR._.Supersiorsnew." localSheetId="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localSheetId="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Executive._.Review._.Report." localSheetId="1" hidden="1">{#N/A,#N/A,FALSE,"Executive Review Sheet";#N/A,#N/A,FALSE,"Summary of Estimate Components";#N/A,#N/A,FALSE,"Summary of Allowances"}</definedName>
    <definedName name="wrn.Executive._.Review._.Report." localSheetId="2" hidden="1">{#N/A,#N/A,FALSE,"Executive Review Sheet";#N/A,#N/A,FALSE,"Summary of Estimate Components";#N/A,#N/A,FALSE,"Summary of Allowances"}</definedName>
    <definedName name="wrn.Executive._.Review._.Report." hidden="1">{#N/A,#N/A,FALSE,"Executive Review Sheet";#N/A,#N/A,FALSE,"Summary of Estimate Components";#N/A,#N/A,FALSE,"Summary of Allowances"}</definedName>
    <definedName name="wrn.filecopy." localSheetId="1" hidden="1">{"Multiples_filecopy",#N/A,FALSE,"Multiples";"Adjustments_filecopy",#N/A,FALSE,"Adjustments to Multiples";"GrowthAdj_filecopy",#N/A,FALSE,"Growth Adjustments";"RiskAdj_filecopy",#N/A,FALSE,"Risk Adjustments ";"MarginAdj_filecopy",#N/A,FALSE,"Margin Adjustments";"Regression_filecopy",#N/A,FALSE,"Regression";"Ratios_filecopy",#N/A,FALSE,"Ratios"}</definedName>
    <definedName name="wrn.filecopy." localSheetId="2" hidden="1">{"Multiples_filecopy",#N/A,FALSE,"Multiples";"Adjustments_filecopy",#N/A,FALSE,"Adjustments to Multiples";"GrowthAdj_filecopy",#N/A,FALSE,"Growth Adjustments";"RiskAdj_filecopy",#N/A,FALSE,"Risk Adjustments ";"MarginAdj_filecopy",#N/A,FALSE,"Margin Adjustments";"Regression_filecopy",#N/A,FALSE,"Regression";"Ratios_filecopy",#N/A,FALSE,"Ratios"}</definedName>
    <definedName name="wrn.filecopy." hidden="1">{"Multiples_filecopy",#N/A,FALSE,"Multiples";"Adjustments_filecopy",#N/A,FALSE,"Adjustments to Multiples";"GrowthAdj_filecopy",#N/A,FALSE,"Growth Adjustments";"RiskAdj_filecopy",#N/A,FALSE,"Risk Adjustments ";"MarginAdj_filecopy",#N/A,FALSE,"Margin Adjustments";"Regression_filecopy",#N/A,FALSE,"Regression";"Ratios_filecopy",#N/A,FALSE,"Ratios"}</definedName>
    <definedName name="wrn.Full._.Package." localSheetId="2" hidden="1">{#N/A,#N/A,FALSE,"COVER";#N/A,#N/A,FALSE,"INDEX";#N/A,#N/A,FALSE,"P1000 P&amp;L";#N/A,#N/A,FALSE,"B1000 Balance Sheet";#N/A,#N/A,FALSE,"P1100 Turnover";#N/A,#N/A,FALSE,"P1200 Exceptional";#N/A,#N/A,FALSE,"P1300 Interest";#N/A,#N/A,FALSE,"P1400 Dividends";#N/A,#N/A,FALSE,"P1500 Other P&amp;L Details";#N/A,#N/A,FALSE,"P1600 Profit Reconciliation";#N/A,#N/A,FALSE,"B1100 Tangible Assets";#N/A,#N/A,FALSE,"B1110 Plant and Equipment";#N/A,#N/A,FALSE,"B1120 FA Disps &amp; Historic Cost";#N/A,#N/A,FALSE,"B1200 Investment in Subs";#N/A,#N/A,FALSE,"B1210 Provision in Subs";#N/A,#N/A,FALSE,"B1300 Asso, Other Invs &amp; G'will";#N/A,#N/A,FALSE,"B1400 Stocks";#N/A,#N/A,FALSE,"B1500 Debtors";#N/A,#N/A,FALSE,"B1600 Current Asset Investments";#N/A,#N/A,FALSE,"B1700 Cash, Bank, Loans";#N/A,#N/A,FALSE,"B1800 Creditors &lt; 1 Year";#N/A,#N/A,FALSE,"B1900 Creditors &gt; 1 Year";#N/A,#N/A,FALSE,"B2000 Leasing and Provisions";#N/A,#N/A,FALSE,"B2100 Intra Group";#N/A,#N/A,FALSE,"B2200 Assoc, Cap Com, Conting";#N/A,#N/A,FALSE,"B3000 Share Capital &amp; Reserves";#N/A,#N/A,FALSE,"T1000 Taxation";#N/A,#N/A,FALSE,"D1000 Derivatives etc";#N/A,#N/A,FALSE,"R1000 Related Party"}</definedName>
    <definedName name="wrn.Full._.Package." hidden="1">{#N/A,#N/A,FALSE,"COVER";#N/A,#N/A,FALSE,"INDEX";#N/A,#N/A,FALSE,"P1000 P&amp;L";#N/A,#N/A,FALSE,"B1000 Balance Sheet";#N/A,#N/A,FALSE,"P1100 Turnover";#N/A,#N/A,FALSE,"P1200 Exceptional";#N/A,#N/A,FALSE,"P1300 Interest";#N/A,#N/A,FALSE,"P1400 Dividends";#N/A,#N/A,FALSE,"P1500 Other P&amp;L Details";#N/A,#N/A,FALSE,"P1600 Profit Reconciliation";#N/A,#N/A,FALSE,"B1100 Tangible Assets";#N/A,#N/A,FALSE,"B1110 Plant and Equipment";#N/A,#N/A,FALSE,"B1120 FA Disps &amp; Historic Cost";#N/A,#N/A,FALSE,"B1200 Investment in Subs";#N/A,#N/A,FALSE,"B1210 Provision in Subs";#N/A,#N/A,FALSE,"B1300 Asso, Other Invs &amp; G'will";#N/A,#N/A,FALSE,"B1400 Stocks";#N/A,#N/A,FALSE,"B1500 Debtors";#N/A,#N/A,FALSE,"B1600 Current Asset Investments";#N/A,#N/A,FALSE,"B1700 Cash, Bank, Loans";#N/A,#N/A,FALSE,"B1800 Creditors &lt; 1 Year";#N/A,#N/A,FALSE,"B1900 Creditors &gt; 1 Year";#N/A,#N/A,FALSE,"B2000 Leasing and Provisions";#N/A,#N/A,FALSE,"B2100 Intra Group";#N/A,#N/A,FALSE,"B2200 Assoc, Cap Com, Conting";#N/A,#N/A,FALSE,"B3000 Share Capital &amp; Reserves";#N/A,#N/A,FALSE,"T1000 Taxation";#N/A,#N/A,FALSE,"D1000 Derivatives etc";#N/A,#N/A,FALSE,"R1000 Related Party"}</definedName>
    <definedName name="wrn.G_CSP_REPORT." localSheetId="1" hidden="1">{#N/A,#N/A,FALSE,"Summary";#N/A,#N/A,FALSE,"Tariff G-CSP &amp; G-SUR";#N/A,#N/A,FALSE,"Amortization Calculations";#N/A,#N/A,FALSE,"Contracted Volumes";#N/A,#N/A,FALSE,"Reservation"}</definedName>
    <definedName name="wrn.G_CSP_REPORT." localSheetId="2" hidden="1">{#N/A,#N/A,FALSE,"Summary";#N/A,#N/A,FALSE,"Tariff G-CSP &amp; G-SUR";#N/A,#N/A,FALSE,"Amortization Calculations";#N/A,#N/A,FALSE,"Contracted Volumes";#N/A,#N/A,FALSE,"Reservation"}</definedName>
    <definedName name="wrn.G_CSP_REPORT." hidden="1">{#N/A,#N/A,FALSE,"Summary";#N/A,#N/A,FALSE,"Tariff G-CSP &amp; G-SUR";#N/A,#N/A,FALSE,"Amortization Calculations";#N/A,#N/A,FALSE,"Contracted Volumes";#N/A,#N/A,FALSE,"Reservation"}</definedName>
    <definedName name="wrn.GGR._.Network._.Exhibit." localSheetId="1" hidden="1">{"Network Summary",#N/A,TRUE,"Summary";"Piping Summary",#N/A,TRUE," Piping";"Meters Summary",#N/A,TRUE,"Meters &amp; Connections";"Connections Summary",#N/A,TRUE,"Meters &amp; Connections";"Stations Summary",#N/A,TRUE,"Stations Pivot"}</definedName>
    <definedName name="wrn.GGR._.Network._.Exhibit." localSheetId="2" hidden="1">{"Network Summary",#N/A,TRUE,"Summary";"Piping Summary",#N/A,TRUE," Piping";"Meters Summary",#N/A,TRUE,"Meters &amp; Connections";"Connections Summary",#N/A,TRUE,"Meters &amp; Connections";"Stations Summary",#N/A,TRUE,"Stations Pivot"}</definedName>
    <definedName name="wrn.GGR._.Network._.Exhibit." hidden="1">{"Network Summary",#N/A,TRUE,"Summary";"Piping Summary",#N/A,TRUE," Piping";"Meters Summary",#N/A,TRUE,"Meters &amp; Connections";"Connections Summary",#N/A,TRUE,"Meters &amp; Connections";"Stations Summary",#N/A,TRUE,"Stations Pivot"}</definedName>
    <definedName name="wrn.GS._.Estimators." localSheetId="1"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localSheetId="2"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Foremen." localSheetId="1"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localSheetId="2"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Indirects." localSheetId="1" hidden="1">{"Budget",#N/A,TRUE,"Criteria";"Summary",#N/A,TRUE,"Summary";"Detail",#N/A,TRUE,"Detail";"Staff",#N/A,TRUE,"Staffing";"Equip",#N/A,TRUE,"Equipment"}</definedName>
    <definedName name="wrn.Indirects." localSheetId="2" hidden="1">{"Budget",#N/A,TRUE,"Criteria";"Summary",#N/A,TRUE,"Summary";"Detail",#N/A,TRUE,"Detail";"Staff",#N/A,TRUE,"Staffing";"Equip",#N/A,TRUE,"Equipment"}</definedName>
    <definedName name="wrn.Indirects." hidden="1">{"Budget",#N/A,TRUE,"Criteria";"Summary",#N/A,TRUE,"Summary";"Detail",#N/A,TRUE,"Detail";"Staff",#N/A,TRUE,"Staffing";"Equip",#N/A,TRUE,"Equipment"}</definedName>
    <definedName name="wrn.inventory." localSheetId="1" hidden="1">{"summary",#N/A,TRUE,"Coal Inventory Summary";"view 1",#N/A,TRUE,"Coal Inv. By Station";"view 2",#N/A,TRUE,"Coal inv by sta 2";"view 3",#N/A,TRUE,"Coal inv by sta 3";"oil",#N/A,TRUE,"Oil Purchases"}</definedName>
    <definedName name="wrn.inventory." localSheetId="2" hidden="1">{"summary",#N/A,TRUE,"Coal Inventory Summary";"view 1",#N/A,TRUE,"Coal Inv. By Station";"view 2",#N/A,TRUE,"Coal inv by sta 2";"view 3",#N/A,TRUE,"Coal inv by sta 3";"oil",#N/A,TRUE,"Oil Purchases"}</definedName>
    <definedName name="wrn.inventory." hidden="1">{"summary",#N/A,TRUE,"Coal Inventory Summary";"view 1",#N/A,TRUE,"Coal Inv. By Station";"view 2",#N/A,TRUE,"Coal inv by sta 2";"view 3",#N/A,TRUE,"Coal inv by sta 3";"oil",#N/A,TRUE,"Oil Purchases"}</definedName>
    <definedName name="wrn.JE9DOLLARS." localSheetId="1" hidden="1">{"JE9DOLLARS",#N/A,FALSE,"JE9"}</definedName>
    <definedName name="wrn.JE9DOLLARS." localSheetId="2" hidden="1">{"JE9DOLLARS",#N/A,FALSE,"JE9"}</definedName>
    <definedName name="wrn.JE9DOLLARS." hidden="1">{"JE9DOLLARS",#N/A,FALSE,"JE9"}</definedName>
    <definedName name="wrn.JE9DTHS." localSheetId="1" hidden="1">{"JE9DTHS",#N/A,FALSE,"JE9"}</definedName>
    <definedName name="wrn.JE9DTHS." localSheetId="2" hidden="1">{"JE9DTHS",#N/A,FALSE,"JE9"}</definedName>
    <definedName name="wrn.JE9DTHS." hidden="1">{"JE9DTHS",#N/A,FALSE,"JE9"}</definedName>
    <definedName name="wrn.JE9MCF." localSheetId="1" hidden="1">{"JE9MCF",#N/A,FALSE,"JE9"}</definedName>
    <definedName name="wrn.JE9MCF." localSheetId="2" hidden="1">{"JE9MCF",#N/A,FALSE,"JE9"}</definedName>
    <definedName name="wrn.JE9MCF." hidden="1">{"JE9MCF",#N/A,FALSE,"JE9"}</definedName>
    <definedName name="wrn.jim." localSheetId="1" hidden="1">{"Inc_standard",#N/A,TRUE,"Inc"}</definedName>
    <definedName name="wrn.jim." localSheetId="2" hidden="1">{"Inc_standard",#N/A,TRUE,"Inc"}</definedName>
    <definedName name="wrn.jim." hidden="1">{"Inc_standard",#N/A,TRUE,"Inc"}</definedName>
    <definedName name="wrn.leroy." localSheetId="1" hidden="1">{"Summary",#N/A,FALSE,"Summary"}</definedName>
    <definedName name="wrn.leroy." localSheetId="2" hidden="1">{"Summary",#N/A,FALSE,"Summary"}</definedName>
    <definedName name="wrn.leroy." hidden="1">{"Summary",#N/A,FALSE,"Summary"}</definedName>
    <definedName name="wrn.MERGER._.PLANS." localSheetId="2" hidden="1">{"Assumptions1",#N/A,FALSE,"Assumptions";"MergerPlans1","20yearamort",FALSE,"MergerPlans";"MergerPlans1","40yearamort",FALSE,"MergerPlans";"MergerPlans2",#N/A,FALSE,"MergerPlans";"inputs",#N/A,FALSE,"MergerPlans"}</definedName>
    <definedName name="wrn.MERGER._.PLANS." hidden="1">{"Assumptions1",#N/A,FALSE,"Assumptions";"MergerPlans1","20yearamort",FALSE,"MergerPlans";"MergerPlans1","40yearamort",FALSE,"MergerPlans";"MergerPlans2",#N/A,FALSE,"MergerPlans";"inputs",#N/A,FALSE,"MergerPlans"}</definedName>
    <definedName name="wrn.MHHD." localSheetId="1" hidden="1">{#N/A,#N/A,FALSE,"MHHD_98LROP PL";#N/A,#N/A,FALSE,"MHHD_98LROP Sales";#N/A,#N/A,FALSE,"MHHD Launches";#N/A,#N/A,FALSE,"Zocor";#N/A,#N/A,FALSE,"Cozaar i";#N/A,#N/A,FALSE,"Cozaar ii";#N/A,#N/A,FALSE,"Fosamax";#N/A,#N/A,FALSE,"Proscar";#N/A,#N/A,FALSE,"Crixivan";#N/A,#N/A,FALSE,"Stocrin";#N/A,#N/A,FALSE,"Singulair";#N/A,#N/A,FALSE,"Aggrastat";#N/A,#N/A,FALSE,"Maxalt";#N/A,#N/A,FALSE,"Propecia";#N/A,#N/A,FALSE,"MHHD Product_P+L (1)";#N/A,#N/A,FALSE,"MHHD Product_P+L (2)";#N/A,#N/A,FALSE,"MHHD LROP Expense_Growth1";#N/A,#N/A,FALSE,"MHHD LROP Expense_Growth1 (2)";#N/A,#N/A,FALSE,"Risks &amp; Opport.";#N/A,#N/A,FALSE,"MHHD LROP Headcount";#N/A,#N/A,FALSE,"LROP 98Capital"}</definedName>
    <definedName name="wrn.MHHD." localSheetId="2" hidden="1">{#N/A,#N/A,FALSE,"MHHD_98LROP PL";#N/A,#N/A,FALSE,"MHHD_98LROP Sales";#N/A,#N/A,FALSE,"MHHD Launches";#N/A,#N/A,FALSE,"Zocor";#N/A,#N/A,FALSE,"Cozaar i";#N/A,#N/A,FALSE,"Cozaar ii";#N/A,#N/A,FALSE,"Fosamax";#N/A,#N/A,FALSE,"Proscar";#N/A,#N/A,FALSE,"Crixivan";#N/A,#N/A,FALSE,"Stocrin";#N/A,#N/A,FALSE,"Singulair";#N/A,#N/A,FALSE,"Aggrastat";#N/A,#N/A,FALSE,"Maxalt";#N/A,#N/A,FALSE,"Propecia";#N/A,#N/A,FALSE,"MHHD Product_P+L (1)";#N/A,#N/A,FALSE,"MHHD Product_P+L (2)";#N/A,#N/A,FALSE,"MHHD LROP Expense_Growth1";#N/A,#N/A,FALSE,"MHHD LROP Expense_Growth1 (2)";#N/A,#N/A,FALSE,"Risks &amp; Opport.";#N/A,#N/A,FALSE,"MHHD LROP Headcount";#N/A,#N/A,FALSE,"LROP 98Capital"}</definedName>
    <definedName name="wrn.MHHD." hidden="1">{#N/A,#N/A,FALSE,"MHHD_98LROP PL";#N/A,#N/A,FALSE,"MHHD_98LROP Sales";#N/A,#N/A,FALSE,"MHHD Launches";#N/A,#N/A,FALSE,"Zocor";#N/A,#N/A,FALSE,"Cozaar i";#N/A,#N/A,FALSE,"Cozaar ii";#N/A,#N/A,FALSE,"Fosamax";#N/A,#N/A,FALSE,"Proscar";#N/A,#N/A,FALSE,"Crixivan";#N/A,#N/A,FALSE,"Stocrin";#N/A,#N/A,FALSE,"Singulair";#N/A,#N/A,FALSE,"Aggrastat";#N/A,#N/A,FALSE,"Maxalt";#N/A,#N/A,FALSE,"Propecia";#N/A,#N/A,FALSE,"MHHD Product_P+L (1)";#N/A,#N/A,FALSE,"MHHD Product_P+L (2)";#N/A,#N/A,FALSE,"MHHD LROP Expense_Growth1";#N/A,#N/A,FALSE,"MHHD LROP Expense_Growth1 (2)";#N/A,#N/A,FALSE,"Risks &amp; Opport.";#N/A,#N/A,FALSE,"MHHD LROP Headcount";#N/A,#N/A,FALSE,"LROP 98Capital"}</definedName>
    <definedName name="wrn.MVD." localSheetId="1" hidden="1">{#N/A,#N/A,FALSE,"MVD_98LROP_Pl";#N/A,#N/A,FALSE,"MVD_98LROP_Sales";#N/A,#N/A,FALSE,"MVD LROP Product P+L";#N/A,#N/A,FALSE,"MVD R&amp;O's";#N/A,#N/A,FALSE,"MVD 98LROP Launches"}</definedName>
    <definedName name="wrn.MVD." localSheetId="2" hidden="1">{#N/A,#N/A,FALSE,"MVD_98LROP_Pl";#N/A,#N/A,FALSE,"MVD_98LROP_Sales";#N/A,#N/A,FALSE,"MVD LROP Product P+L";#N/A,#N/A,FALSE,"MVD R&amp;O's";#N/A,#N/A,FALSE,"MVD 98LROP Launches"}</definedName>
    <definedName name="wrn.MVD." hidden="1">{#N/A,#N/A,FALSE,"MVD_98LROP_Pl";#N/A,#N/A,FALSE,"MVD_98LROP_Sales";#N/A,#N/A,FALSE,"MVD LROP Product P+L";#N/A,#N/A,FALSE,"MVD R&amp;O's";#N/A,#N/A,FALSE,"MVD 98LROP Launches"}</definedName>
    <definedName name="wrn.ND." localSheetId="1" hidden="1">{#N/A,#N/A,FALSE,"ND Rev at Pres Rates";#N/A,#N/A,FALSE,"Res - Unadj sales";#N/A,#N/A,FALSE,"Small L&amp;P";#N/A,#N/A,FALSE,"Medium L&amp;P";#N/A,#N/A,FALSE,"E-19";#N/A,#N/A,FALSE,"E-20";#N/A,#N/A,FALSE,"Strtlts &amp; Standby";#N/A,#N/A,FALSE,"AG";#N/A,#N/A,FALSE,"A-RTP";#N/A,#N/A,FALSE,"Spec"}</definedName>
    <definedName name="wrn.ND." localSheetId="2" hidden="1">{#N/A,#N/A,FALSE,"ND Rev at Pres Rates";#N/A,#N/A,FALSE,"Res - Unadj sales";#N/A,#N/A,FALSE,"Small L&amp;P";#N/A,#N/A,FALSE,"Medium L&amp;P";#N/A,#N/A,FALSE,"E-19";#N/A,#N/A,FALSE,"E-20";#N/A,#N/A,FALSE,"Strtlts &amp; Standby";#N/A,#N/A,FALSE,"AG";#N/A,#N/A,FALSE,"A-RTP";#N/A,#N/A,FALSE,"Spec"}</definedName>
    <definedName name="wrn.ND." hidden="1">{#N/A,#N/A,FALSE,"ND Rev at Pres Rates";#N/A,#N/A,FALSE,"Res - Unadj sales";#N/A,#N/A,FALSE,"Small L&amp;P";#N/A,#N/A,FALSE,"Medium L&amp;P";#N/A,#N/A,FALSE,"E-19";#N/A,#N/A,FALSE,"E-20";#N/A,#N/A,FALSE,"Strtlts &amp; Standby";#N/A,#N/A,FALSE,"AG";#N/A,#N/A,FALSE,"A-RTP";#N/A,#N/A,FALSE,"Spec"}</definedName>
    <definedName name="wrn.PI_Report." localSheetId="1" hidden="1">{"PI_Data",#N/A,TRUE,"P&amp;I Data"}</definedName>
    <definedName name="wrn.PI_Report." localSheetId="2" hidden="1">{"PI_Data",#N/A,TRUE,"P&amp;I Data"}</definedName>
    <definedName name="wrn.PI_Report." hidden="1">{"PI_Data",#N/A,TRUE,"P&amp;I Data"}</definedName>
    <definedName name="wrn.PI_Report._1" localSheetId="1" hidden="1">{"PI_Data",#N/A,TRUE,"P&amp;I Data"}</definedName>
    <definedName name="wrn.PI_Report._1" localSheetId="2" hidden="1">{"PI_Data",#N/A,TRUE,"P&amp;I Data"}</definedName>
    <definedName name="wrn.PI_Report._1" hidden="1">{"PI_Data",#N/A,TRUE,"P&amp;I Data"}</definedName>
    <definedName name="wrn.PI_Report._2" localSheetId="1" hidden="1">{"PI_Data",#N/A,TRUE,"P&amp;I Data"}</definedName>
    <definedName name="wrn.PI_Report._2" localSheetId="2" hidden="1">{"PI_Data",#N/A,TRUE,"P&amp;I Data"}</definedName>
    <definedName name="wrn.PI_Report._2" hidden="1">{"PI_Data",#N/A,TRUE,"P&amp;I Data"}</definedName>
    <definedName name="wrn.PI_Report._3" localSheetId="1" hidden="1">{"PI_Data",#N/A,TRUE,"P&amp;I Data"}</definedName>
    <definedName name="wrn.PI_Report._3" localSheetId="2" hidden="1">{"PI_Data",#N/A,TRUE,"P&amp;I Data"}</definedName>
    <definedName name="wrn.PI_Report._3" hidden="1">{"PI_Data",#N/A,TRUE,"P&amp;I Data"}</definedName>
    <definedName name="wrn.print." localSheetId="1" hidden="1">{#N/A,#N/A,FALSE,"Japan 2003";#N/A,#N/A,FALSE,"Sheet2"}</definedName>
    <definedName name="wrn.print." localSheetId="2" hidden="1">{#N/A,#N/A,FALSE,"Japan 2003";#N/A,#N/A,FALSE,"Sheet2"}</definedName>
    <definedName name="wrn.print." hidden="1">{#N/A,#N/A,FALSE,"Japan 2003";#N/A,#N/A,FALSE,"Sheet2"}</definedName>
    <definedName name="wrn.Print._.1_8." localSheetId="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9_16." localSheetId="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out." localSheetId="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ofile._.and._.Basis." localSheetId="1" hidden="1">{#N/A,#N/A,FALSE,"Project Profile";#N/A,#N/A,FALSE,"Basis of Estimate"}</definedName>
    <definedName name="wrn.Profile._.and._.Basis." localSheetId="2" hidden="1">{#N/A,#N/A,FALSE,"Project Profile";#N/A,#N/A,FALSE,"Basis of Estimate"}</definedName>
    <definedName name="wrn.Profile._.and._.Basis." hidden="1">{#N/A,#N/A,FALSE,"Project Profile";#N/A,#N/A,FALSE,"Basis of Estimate"}</definedName>
    <definedName name="wrn.RAP."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eceipt._.Stats." localSheetId="1" hidden="1">{"CM Dollars",#N/A,FALSE,"Rec Dollars";"YTD Dollars",#N/A,FALSE,"Rec Dollars";"CM Rec Stats",#N/A,FALSE,"Rec Dollars";"YTD Rec Stats",#N/A,FALSE,"Rec Dollars"}</definedName>
    <definedName name="wrn.Receipt._.Stats." localSheetId="2" hidden="1">{"CM Dollars",#N/A,FALSE,"Rec Dollars";"YTD Dollars",#N/A,FALSE,"Rec Dollars";"CM Rec Stats",#N/A,FALSE,"Rec Dollars";"YTD Rec Stats",#N/A,FALSE,"Rec Dollars"}</definedName>
    <definedName name="wrn.Receipt._.Stats." hidden="1">{"CM Dollars",#N/A,FALSE,"Rec Dollars";"YTD Dollars",#N/A,FALSE,"Rec Dollars";"CM Rec Stats",#N/A,FALSE,"Rec Dollars";"YTD Rec Stats",#N/A,FALSE,"Rec Dollars"}</definedName>
    <definedName name="wrn.Res." localSheetId="1" hidden="1">{#N/A,#N/A,FALSE,"E-1, EM, ES";#N/A,#N/A,FALSE,"ESR, ET";#N/A,#N/A,FALSE,"E-7, E-A7";#N/A,#N/A,FALSE,"E-8";#N/A,#N/A,FALSE,"E-9 A, B, C, D";#N/A,#N/A,FALSE,"EL-1, EML";#N/A,#N/A,FALSE,"ESL, ESRL";#N/A,#N/A,FALSE,"ETL, EL-7";#N/A,#N/A,FALSE,"EL-A7, EL-8"}</definedName>
    <definedName name="wrn.Res." localSheetId="2" hidden="1">{#N/A,#N/A,FALSE,"E-1, EM, ES";#N/A,#N/A,FALSE,"ESR, ET";#N/A,#N/A,FALSE,"E-7, E-A7";#N/A,#N/A,FALSE,"E-8";#N/A,#N/A,FALSE,"E-9 A, B, C, D";#N/A,#N/A,FALSE,"EL-1, EML";#N/A,#N/A,FALSE,"ESL, ESRL";#N/A,#N/A,FALSE,"ETL, EL-7";#N/A,#N/A,FALSE,"EL-A7, EL-8"}</definedName>
    <definedName name="wrn.Res." hidden="1">{#N/A,#N/A,FALSE,"E-1, EM, ES";#N/A,#N/A,FALSE,"ESR, ET";#N/A,#N/A,FALSE,"E-7, E-A7";#N/A,#N/A,FALSE,"E-8";#N/A,#N/A,FALSE,"E-9 A, B, C, D";#N/A,#N/A,FALSE,"EL-1, EML";#N/A,#N/A,FALSE,"ESL, ESRL";#N/A,#N/A,FALSE,"ETL, EL-7";#N/A,#N/A,FALSE,"EL-A7, EL-8"}</definedName>
    <definedName name="wrn.Rev._.0." localSheetId="1" hidden="1">{"Rev 0 Normal",#N/A,FALSE,"FNM Plan-Rev 0";"Rev 0 Pricing",#N/A,FALSE,"FNM Plan-Rev 0"}</definedName>
    <definedName name="wrn.Rev._.0." localSheetId="2" hidden="1">{"Rev 0 Normal",#N/A,FALSE,"FNM Plan-Rev 0";"Rev 0 Pricing",#N/A,FALSE,"FNM Plan-Rev 0"}</definedName>
    <definedName name="wrn.Rev._.0." hidden="1">{"Rev 0 Normal",#N/A,FALSE,"FNM Plan-Rev 0";"Rev 0 Pricing",#N/A,FALSE,"FNM Plan-Rev 0"}</definedName>
    <definedName name="wrn.Rev._.Alloc." localSheetId="1" hidden="1">{#N/A,#N/A,FALSE,"RRQ inputs ";#N/A,#N/A,FALSE,"FERC Rev @ PR";#N/A,#N/A,FALSE,"Distribution Revenue Allocation";#N/A,#N/A,FALSE,"Nonallocated Revenues";#N/A,#N/A,FALSE,"MC Revenues-03 sales, 96 MC's";#N/A,#N/A,FALSE,"FTA"}</definedName>
    <definedName name="wrn.Rev._.Alloc." localSheetId="2"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schedules." localSheetId="1" hidden="1">{#N/A,#N/A,FALSE,"Res - Unadj";#N/A,#N/A,FALSE,"Small L&amp;P";#N/A,#N/A,FALSE,"Medium L&amp;P";#N/A,#N/A,FALSE,"E-19";#N/A,#N/A,FALSE,"E-20";#N/A,#N/A,FALSE,"A-RTP";#N/A,#N/A,FALSE,"Strtlts &amp; Standby";#N/A,#N/A,FALSE,"AG";#N/A,#N/A,FALSE,"2001mixeduse"}</definedName>
    <definedName name="wrn.schedules." localSheetId="2" hidden="1">{#N/A,#N/A,FALSE,"Res - Unadj";#N/A,#N/A,FALSE,"Small L&amp;P";#N/A,#N/A,FALSE,"Medium L&amp;P";#N/A,#N/A,FALSE,"E-19";#N/A,#N/A,FALSE,"E-20";#N/A,#N/A,FALSE,"A-RTP";#N/A,#N/A,FALSE,"Strtlts &amp; Standby";#N/A,#N/A,FALSE,"AG";#N/A,#N/A,FALSE,"2001mixeduse"}</definedName>
    <definedName name="wrn.schedules." hidden="1">{#N/A,#N/A,FALSE,"Res - Unadj";#N/A,#N/A,FALSE,"Small L&amp;P";#N/A,#N/A,FALSE,"Medium L&amp;P";#N/A,#N/A,FALSE,"E-19";#N/A,#N/A,FALSE,"E-20";#N/A,#N/A,FALSE,"A-RTP";#N/A,#N/A,FALSE,"Strtlts &amp; Standby";#N/A,#N/A,FALSE,"AG";#N/A,#N/A,FALSE,"2001mixeduse"}</definedName>
    <definedName name="wrn.sum1." localSheetId="1" hidden="1">{"Summary","1",FALSE,"Summary"}</definedName>
    <definedName name="wrn.sum1." localSheetId="2" hidden="1">{"Summary","1",FALSE,"Summary"}</definedName>
    <definedName name="wrn.sum1." hidden="1">{"Summary","1",FALSE,"Summary"}</definedName>
    <definedName name="wrn.Summary." localSheetId="1" hidden="1">{"Summary",#N/A,FALSE,"Summary"}</definedName>
    <definedName name="wrn.Summary." localSheetId="2" hidden="1">{"Summary",#N/A,FALSE,"Summary"}</definedName>
    <definedName name="wrn.Summary." hidden="1">{"Summary",#N/A,FALSE,"Summary"}</definedName>
    <definedName name="wrn.workpaper2." localSheetId="1" hidden="1">{#N/A,#N/A,FALSE,"Inputs And Assumptions";#N/A,#N/A,FALSE,"Revenue Allocation";#N/A,#N/A,FALSE,"RSP Surch Allocations";#N/A,#N/A,FALSE,"Generation Calculations";#N/A,#N/A,FALSE,"Test Year 2001 Sales and Revs."}</definedName>
    <definedName name="wrn.workpaper2." localSheetId="2" hidden="1">{#N/A,#N/A,FALSE,"Inputs And Assumptions";#N/A,#N/A,FALSE,"Revenue Allocation";#N/A,#N/A,FALSE,"RSP Surch Allocations";#N/A,#N/A,FALSE,"Generation Calculations";#N/A,#N/A,FALSE,"Test Year 2001 Sales and Revs."}</definedName>
    <definedName name="wrn.workpaper2." hidden="1">{#N/A,#N/A,FALSE,"Inputs And Assumptions";#N/A,#N/A,FALSE,"Revenue Allocation";#N/A,#N/A,FALSE,"RSP Surch Allocations";#N/A,#N/A,FALSE,"Generation Calculations";#N/A,#N/A,FALSE,"Test Year 2001 Sales and Revs."}</definedName>
    <definedName name="wrn.workpapers." localSheetId="1" hidden="1">{#N/A,#N/A,FALSE,"Inputs And Assumptions";#N/A,#N/A,FALSE,"Revenue Allocation";#N/A,#N/A,FALSE,"RSP Surch Allocations";#N/A,#N/A,FALSE,"Generation Calculations";#N/A,#N/A,FALSE,"Test Year 2001 Sales and Revs."}</definedName>
    <definedName name="wrn.workpapers." localSheetId="2" hidden="1">{#N/A,#N/A,FALSE,"Inputs And Assumptions";#N/A,#N/A,FALSE,"Revenue Allocation";#N/A,#N/A,FALSE,"RSP Surch Allocations";#N/A,#N/A,FALSE,"Generation Calculations";#N/A,#N/A,FALSE,"Test Year 2001 Sales and Revs."}</definedName>
    <definedName name="wrn.workpapers." hidden="1">{#N/A,#N/A,FALSE,"Inputs And Assumptions";#N/A,#N/A,FALSE,"Revenue Allocation";#N/A,#N/A,FALSE,"RSP Surch Allocations";#N/A,#N/A,FALSE,"Generation Calculations";#N/A,#N/A,FALSE,"Test Year 2001 Sales and Revs."}</definedName>
    <definedName name="wro.Cost._.Report." localSheetId="1" hidden="1">{#N/A,#N/A,FALSE,"Cost Report"}</definedName>
    <definedName name="wro.Cost._.Report." localSheetId="2" hidden="1">{#N/A,#N/A,FALSE,"Cost Report"}</definedName>
    <definedName name="wro.Cost._.Report." hidden="1">{#N/A,#N/A,FALSE,"Cost Report"}</definedName>
    <definedName name="x" localSheetId="1" hidden="1">{#N/A,#N/A,FALSE,"Aging Summary";#N/A,#N/A,FALSE,"Ratio Analysis";#N/A,#N/A,FALSE,"Test 120 Day Accts";#N/A,#N/A,FALSE,"Tickmarks"}</definedName>
    <definedName name="x" localSheetId="2" hidden="1">{#N/A,#N/A,FALSE,"Aging Summary";#N/A,#N/A,FALSE,"Ratio Analysis";#N/A,#N/A,FALSE,"Test 120 Day Accts";#N/A,#N/A,FALSE,"Tickmarks"}</definedName>
    <definedName name="x" hidden="1">{#N/A,#N/A,FALSE,"Aging Summary";#N/A,#N/A,FALSE,"Ratio Analysis";#N/A,#N/A,FALSE,"Test 120 Day Accts";#N/A,#N/A,FALSE,"Tickmarks"}</definedName>
    <definedName name="xb" localSheetId="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localSheetId="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c" localSheetId="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localSheetId="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d" localSheetId="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localSheetId="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f" localSheetId="1"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localSheetId="2"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g" localSheetId="1"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localSheetId="2"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h" localSheetId="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localSheetId="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i" localSheetId="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localSheetId="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j" localSheetId="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localSheetId="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k" localSheetId="1" hidden="1">{#N/A,#N/A,FALSE,"Res - Unadj";#N/A,#N/A,FALSE,"Small L&amp;P";#N/A,#N/A,FALSE,"Medium L&amp;P";#N/A,#N/A,FALSE,"E-19";#N/A,#N/A,FALSE,"E-20";#N/A,#N/A,FALSE,"A-RTP";#N/A,#N/A,FALSE,"Strtlts &amp; Standby";#N/A,#N/A,FALSE,"AG";#N/A,#N/A,FALSE,"2001mixeduse"}</definedName>
    <definedName name="xk" localSheetId="2" hidden="1">{#N/A,#N/A,FALSE,"Res - Unadj";#N/A,#N/A,FALSE,"Small L&amp;P";#N/A,#N/A,FALSE,"Medium L&amp;P";#N/A,#N/A,FALSE,"E-19";#N/A,#N/A,FALSE,"E-20";#N/A,#N/A,FALSE,"A-RTP";#N/A,#N/A,FALSE,"Strtlts &amp; Standby";#N/A,#N/A,FALSE,"AG";#N/A,#N/A,FALSE,"2001mixeduse"}</definedName>
    <definedName name="xk" hidden="1">{#N/A,#N/A,FALSE,"Res - Unadj";#N/A,#N/A,FALSE,"Small L&amp;P";#N/A,#N/A,FALSE,"Medium L&amp;P";#N/A,#N/A,FALSE,"E-19";#N/A,#N/A,FALSE,"E-20";#N/A,#N/A,FALSE,"A-RTP";#N/A,#N/A,FALSE,"Strtlts &amp; Standby";#N/A,#N/A,FALSE,"AG";#N/A,#N/A,FALSE,"2001mixeduse"}</definedName>
    <definedName name="xl" localSheetId="1" hidden="1">{"Summary","1",FALSE,"Summary"}</definedName>
    <definedName name="xl" localSheetId="2" hidden="1">{"Summary","1",FALSE,"Summary"}</definedName>
    <definedName name="xl" hidden="1">{"Summary","1",FALSE,"Summary"}</definedName>
    <definedName name="xm" localSheetId="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localSheetId="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 localSheetId="1" hidden="1">{"PI_Data",#N/A,TRUE,"P&amp;I Data"}</definedName>
    <definedName name="xx" localSheetId="2" hidden="1">{"PI_Data",#N/A,TRUE,"P&amp;I Data"}</definedName>
    <definedName name="xx" hidden="1">{"PI_Data",#N/A,TRUE,"P&amp;I Data"}</definedName>
    <definedName name="xxx" localSheetId="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localSheetId="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xxxx" localSheetId="1" hidden="1">{#N/A,#N/A,FALSE,"Sum6 (1)"}</definedName>
    <definedName name="xxxxxxx" localSheetId="2" hidden="1">{#N/A,#N/A,FALSE,"Sum6 (1)"}</definedName>
    <definedName name="xxxxxxx" hidden="1">{#N/A,#N/A,FALSE,"Sum6 (1)"}</definedName>
    <definedName name="yrh" localSheetId="1" hidden="1">{#N/A,#N/A,FALSE,"Aging Summary";#N/A,#N/A,FALSE,"Ratio Analysis";#N/A,#N/A,FALSE,"Test 120 Day Accts";#N/A,#N/A,FALSE,"Tickmarks"}</definedName>
    <definedName name="yrh" localSheetId="2" hidden="1">{#N/A,#N/A,FALSE,"Aging Summary";#N/A,#N/A,FALSE,"Ratio Analysis";#N/A,#N/A,FALSE,"Test 120 Day Accts";#N/A,#N/A,FALSE,"Tickmarks"}</definedName>
    <definedName name="yrh" hidden="1">{#N/A,#N/A,FALSE,"Aging Summary";#N/A,#N/A,FALSE,"Ratio Analysis";#N/A,#N/A,FALSE,"Test 120 Day Accts";#N/A,#N/A,FALSE,"Tickmarks"}</definedName>
    <definedName name="yy" localSheetId="1" hidden="1">{#N/A,#N/A,FALSE,"Sum6 (1)"}</definedName>
    <definedName name="yy" localSheetId="2" hidden="1">{#N/A,#N/A,FALSE,"Sum6 (1)"}</definedName>
    <definedName name="yy" hidden="1">{#N/A,#N/A,FALSE,"Sum6 (1)"}</definedName>
    <definedName name="z" localSheetId="1" hidden="1">{#N/A,#N/A,FALSE,"Aging Summary";#N/A,#N/A,FALSE,"Ratio Analysis";#N/A,#N/A,FALSE,"Test 120 Day Accts";#N/A,#N/A,FALSE,"Tickmarks"}</definedName>
    <definedName name="z" localSheetId="2" hidden="1">{#N/A,#N/A,FALSE,"Aging Summary";#N/A,#N/A,FALSE,"Ratio Analysis";#N/A,#N/A,FALSE,"Test 120 Day Accts";#N/A,#N/A,FALSE,"Tickmarks"}</definedName>
    <definedName name="z" hidden="1">{#N/A,#N/A,FALSE,"Aging Summary";#N/A,#N/A,FALSE,"Ratio Analysis";#N/A,#N/A,FALSE,"Test 120 Day Accts";#N/A,#N/A,FALSE,"Tickmarks"}</definedName>
    <definedName name="zzz" localSheetId="1" hidden="1">{#N/A,#N/A,FALSE,"MVD_98LROP_Pl";#N/A,#N/A,FALSE,"MVD_98LROP_Sales";#N/A,#N/A,FALSE,"MVD LROP Product P+L";#N/A,#N/A,FALSE,"MVD R&amp;O's";#N/A,#N/A,FALSE,"MVD 98LROP Launches"}</definedName>
    <definedName name="zzz" localSheetId="2" hidden="1">{#N/A,#N/A,FALSE,"MVD_98LROP_Pl";#N/A,#N/A,FALSE,"MVD_98LROP_Sales";#N/A,#N/A,FALSE,"MVD LROP Product P+L";#N/A,#N/A,FALSE,"MVD R&amp;O's";#N/A,#N/A,FALSE,"MVD 98LROP Launches"}</definedName>
    <definedName name="zzz" hidden="1">{#N/A,#N/A,FALSE,"MVD_98LROP_Pl";#N/A,#N/A,FALSE,"MVD_98LROP_Sales";#N/A,#N/A,FALSE,"MVD LROP Product P+L";#N/A,#N/A,FALSE,"MVD R&amp;O's";#N/A,#N/A,FALSE,"MVD 98LROP Launches"}</definedName>
    <definedName name="zzzzzzzzzzzzzzzzzzzzzzzzzzzzz" localSheetId="1" hidden="1">{"PI_Data",#N/A,TRUE,"P&amp;I Data"}</definedName>
    <definedName name="zzzzzzzzzzzzzzzzzzzzzzzzzzzzz" localSheetId="2" hidden="1">{"PI_Data",#N/A,TRUE,"P&amp;I Data"}</definedName>
    <definedName name="zzzzzzzzzzzzzzzzzzzzzzzzzzzzz" hidden="1">{"PI_Data",#N/A,TRUE,"P&amp;I Data"}</definedName>
  </definedNames>
  <calcPr calcId="191028" concurrentCalc="0"/>
  <pivotCaches>
    <pivotCache cacheId="5" r:id="rId3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98" i="20" l="1"/>
  <c r="E5" i="110"/>
  <c r="E6" i="110"/>
  <c r="E4" i="110"/>
  <c r="Q9" i="5"/>
  <c r="V9" i="5" a="1"/>
  <c r="V9" i="5"/>
  <c r="W9" i="5"/>
  <c r="B17" i="12"/>
  <c r="C17" i="12"/>
  <c r="P11" i="12"/>
  <c r="O11" i="12"/>
  <c r="B11" i="12"/>
  <c r="C11" i="12"/>
  <c r="U11" i="12"/>
  <c r="W11" i="12"/>
  <c r="Y11" i="12"/>
  <c r="AA11" i="12"/>
  <c r="AB11" i="12"/>
  <c r="AC11" i="12"/>
  <c r="AB10" i="11" a="1"/>
  <c r="AB10" i="11"/>
  <c r="AB11" i="11" a="1"/>
  <c r="AB11" i="11"/>
  <c r="AB12" i="11" a="1"/>
  <c r="AB12" i="11"/>
  <c r="AB13" i="11" a="1"/>
  <c r="AB13" i="11"/>
  <c r="AB14" i="11" a="1"/>
  <c r="AB14" i="11"/>
  <c r="AB15" i="11" a="1"/>
  <c r="AB15" i="11"/>
  <c r="AB16" i="11" a="1"/>
  <c r="AB16" i="11"/>
  <c r="AB17" i="11" a="1"/>
  <c r="AB17" i="11"/>
  <c r="AB18" i="11" a="1"/>
  <c r="AB18" i="11"/>
  <c r="AB19" i="11" a="1"/>
  <c r="AB19" i="11"/>
  <c r="AB20" i="11" a="1"/>
  <c r="AB20" i="11"/>
  <c r="AB21" i="11" a="1"/>
  <c r="AB21" i="11"/>
  <c r="AB22" i="11" a="1"/>
  <c r="AB22" i="11"/>
  <c r="AB23" i="11" a="1"/>
  <c r="AB23" i="11"/>
  <c r="AB24" i="11" a="1"/>
  <c r="AB24" i="11"/>
  <c r="AB25" i="11" a="1"/>
  <c r="AB25" i="11"/>
  <c r="AB26" i="11" a="1"/>
  <c r="AB26" i="11"/>
  <c r="AB27" i="11" a="1"/>
  <c r="AB27" i="11"/>
  <c r="AB28" i="11" a="1"/>
  <c r="AB28" i="11"/>
  <c r="AB29" i="11" a="1"/>
  <c r="AB29" i="11"/>
  <c r="AB30" i="11" a="1"/>
  <c r="AB30" i="11"/>
  <c r="AB31" i="11" a="1"/>
  <c r="AB31" i="11"/>
  <c r="AB32" i="11" a="1"/>
  <c r="AB32" i="11"/>
  <c r="AB33" i="11" a="1"/>
  <c r="AB33" i="11"/>
  <c r="AB34" i="11" a="1"/>
  <c r="AB34" i="11"/>
  <c r="AB35" i="11" a="1"/>
  <c r="AB35" i="11"/>
  <c r="AB36" i="11" a="1"/>
  <c r="AB36" i="11"/>
  <c r="AB37" i="11" a="1"/>
  <c r="AB37" i="11"/>
  <c r="AB38" i="11" a="1"/>
  <c r="AB38" i="11"/>
  <c r="AB39" i="11" a="1"/>
  <c r="AB39" i="11"/>
  <c r="AB40" i="11" a="1"/>
  <c r="AB40" i="11"/>
  <c r="AB41" i="11" a="1"/>
  <c r="AB41" i="11"/>
  <c r="AB42" i="11" a="1"/>
  <c r="AB42" i="11"/>
  <c r="AB43" i="11" a="1"/>
  <c r="AB43" i="11"/>
  <c r="AB44" i="11" a="1"/>
  <c r="AB44" i="11"/>
  <c r="AB45" i="11" a="1"/>
  <c r="AB45" i="11"/>
  <c r="AB46" i="11" a="1"/>
  <c r="AB46" i="11"/>
  <c r="AB47" i="11" a="1"/>
  <c r="AB47" i="11"/>
  <c r="AB48" i="11" a="1"/>
  <c r="AB48" i="11"/>
  <c r="AB49" i="11" a="1"/>
  <c r="AB49" i="11"/>
  <c r="AB50" i="11" a="1"/>
  <c r="AB50" i="11"/>
  <c r="AB51" i="11" a="1"/>
  <c r="AB51" i="11"/>
  <c r="AB52" i="11" a="1"/>
  <c r="AB52" i="11"/>
  <c r="AB53" i="11" a="1"/>
  <c r="AB53" i="11"/>
  <c r="AB54" i="11" a="1"/>
  <c r="AB54" i="11"/>
  <c r="AB55" i="11" a="1"/>
  <c r="AB55" i="11"/>
  <c r="AB56" i="11" a="1"/>
  <c r="AB56" i="11"/>
  <c r="AB57" i="11" a="1"/>
  <c r="AB57" i="11"/>
  <c r="AB58" i="11" a="1"/>
  <c r="AB58" i="11"/>
  <c r="AB59" i="11" a="1"/>
  <c r="AB59" i="11"/>
  <c r="AB60" i="11" a="1"/>
  <c r="AB60" i="11"/>
  <c r="AB61" i="11" a="1"/>
  <c r="AB61" i="11"/>
  <c r="AB62" i="11" a="1"/>
  <c r="AB62" i="11"/>
  <c r="AB63" i="11" a="1"/>
  <c r="AB63" i="11"/>
  <c r="L11" i="11"/>
  <c r="L12" i="11"/>
  <c r="L13" i="11"/>
  <c r="L14" i="11"/>
  <c r="L15" i="11"/>
  <c r="L16" i="11"/>
  <c r="L17" i="11"/>
  <c r="L18" i="11"/>
  <c r="L19" i="11"/>
  <c r="L20" i="11"/>
  <c r="L21" i="11"/>
  <c r="L22" i="11"/>
  <c r="L23" i="11"/>
  <c r="L24" i="11"/>
  <c r="L25" i="11"/>
  <c r="L26" i="11"/>
  <c r="L27" i="11"/>
  <c r="L28" i="11"/>
  <c r="L29" i="11"/>
  <c r="L30" i="11"/>
  <c r="L31" i="11"/>
  <c r="L32" i="11"/>
  <c r="L33" i="11"/>
  <c r="L34" i="11"/>
  <c r="L35" i="11"/>
  <c r="L36" i="11"/>
  <c r="L37" i="11"/>
  <c r="L38" i="11"/>
  <c r="L39" i="11"/>
  <c r="L40" i="11"/>
  <c r="L41" i="11"/>
  <c r="L42" i="11"/>
  <c r="L43" i="11"/>
  <c r="L44" i="11"/>
  <c r="L45" i="11"/>
  <c r="L46" i="11"/>
  <c r="L47" i="11"/>
  <c r="L48" i="11"/>
  <c r="L49" i="11"/>
  <c r="L50" i="11"/>
  <c r="L51" i="11"/>
  <c r="L52" i="11"/>
  <c r="L53" i="11"/>
  <c r="L54" i="11"/>
  <c r="L55" i="11"/>
  <c r="L56" i="11"/>
  <c r="L57" i="11"/>
  <c r="L58" i="11"/>
  <c r="L59" i="11"/>
  <c r="L60" i="11"/>
  <c r="L61" i="11"/>
  <c r="L62" i="11"/>
  <c r="L63" i="11"/>
  <c r="L10"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2" i="11"/>
  <c r="K53" i="11"/>
  <c r="K54" i="11"/>
  <c r="K55" i="11"/>
  <c r="K56" i="11"/>
  <c r="K57" i="11"/>
  <c r="K58" i="11"/>
  <c r="K59" i="11"/>
  <c r="K60" i="11"/>
  <c r="K61" i="11"/>
  <c r="K62" i="11"/>
  <c r="K63" i="11"/>
  <c r="B11" i="11"/>
  <c r="B12" i="11"/>
  <c r="B13" i="11"/>
  <c r="B14" i="11"/>
  <c r="B15" i="11"/>
  <c r="B16" i="11"/>
  <c r="B17" i="11"/>
  <c r="B18" i="11"/>
  <c r="B19" i="11"/>
  <c r="B20" i="11"/>
  <c r="B21" i="11"/>
  <c r="B22" i="11"/>
  <c r="B23" i="11"/>
  <c r="B24" i="11"/>
  <c r="B25" i="11"/>
  <c r="B26" i="11"/>
  <c r="B27" i="11"/>
  <c r="B28" i="11"/>
  <c r="B29" i="11"/>
  <c r="B30" i="11"/>
  <c r="B31" i="11"/>
  <c r="B32" i="11"/>
  <c r="B33" i="11"/>
  <c r="B34" i="11"/>
  <c r="B35" i="11"/>
  <c r="B36" i="11"/>
  <c r="B37" i="11"/>
  <c r="B38" i="11"/>
  <c r="B39" i="11"/>
  <c r="B40" i="11"/>
  <c r="B41" i="11"/>
  <c r="B42" i="11"/>
  <c r="B43" i="11"/>
  <c r="B44" i="11"/>
  <c r="B45" i="11"/>
  <c r="B46" i="11"/>
  <c r="B47" i="11"/>
  <c r="B48" i="11"/>
  <c r="B49" i="11"/>
  <c r="B50" i="11"/>
  <c r="B51" i="11"/>
  <c r="B52" i="11"/>
  <c r="B53" i="11"/>
  <c r="B54" i="11"/>
  <c r="B55" i="11"/>
  <c r="B56" i="11"/>
  <c r="B57" i="11"/>
  <c r="B58" i="11"/>
  <c r="B59" i="11"/>
  <c r="B60" i="11"/>
  <c r="B61" i="11"/>
  <c r="B62" i="11"/>
  <c r="B63" i="11"/>
  <c r="C11" i="11"/>
  <c r="C12" i="11"/>
  <c r="C13" i="11"/>
  <c r="C14" i="11"/>
  <c r="C15" i="11"/>
  <c r="C16" i="11"/>
  <c r="C17" i="11"/>
  <c r="C18" i="11"/>
  <c r="C19" i="11"/>
  <c r="C20" i="11"/>
  <c r="C21" i="11"/>
  <c r="C22" i="11"/>
  <c r="C23" i="11"/>
  <c r="C24" i="11"/>
  <c r="C25" i="11"/>
  <c r="C26" i="11"/>
  <c r="C27" i="11"/>
  <c r="C28" i="11"/>
  <c r="C29" i="11"/>
  <c r="C30" i="11"/>
  <c r="C31" i="11"/>
  <c r="C32" i="11"/>
  <c r="C33" i="11"/>
  <c r="C34" i="11"/>
  <c r="C35" i="11"/>
  <c r="C36" i="11"/>
  <c r="C37" i="11"/>
  <c r="C38" i="11"/>
  <c r="C39" i="11"/>
  <c r="C40" i="11"/>
  <c r="C41" i="11"/>
  <c r="C42" i="11"/>
  <c r="C43" i="11"/>
  <c r="C44" i="11"/>
  <c r="C45" i="11"/>
  <c r="C46" i="11"/>
  <c r="C47" i="11"/>
  <c r="C48" i="11"/>
  <c r="C49" i="11"/>
  <c r="C50" i="11"/>
  <c r="C51" i="11"/>
  <c r="C52" i="11"/>
  <c r="C53" i="11"/>
  <c r="C54" i="11"/>
  <c r="C55" i="11"/>
  <c r="C56" i="11"/>
  <c r="C57" i="11"/>
  <c r="C58" i="11"/>
  <c r="C59" i="11"/>
  <c r="C60" i="11"/>
  <c r="C61" i="11"/>
  <c r="C62" i="11"/>
  <c r="C63" i="11"/>
  <c r="G11" i="11"/>
  <c r="G12" i="11"/>
  <c r="G13" i="11"/>
  <c r="G14" i="11"/>
  <c r="G15" i="11"/>
  <c r="G16" i="11"/>
  <c r="G17" i="11"/>
  <c r="G18" i="11"/>
  <c r="G19" i="11"/>
  <c r="G20" i="11"/>
  <c r="G21" i="11"/>
  <c r="G22" i="11"/>
  <c r="G23" i="11"/>
  <c r="G24" i="11"/>
  <c r="G25" i="11"/>
  <c r="G26" i="11"/>
  <c r="G27" i="11"/>
  <c r="G28" i="11"/>
  <c r="G29" i="11"/>
  <c r="G30" i="11"/>
  <c r="G31" i="11"/>
  <c r="G32" i="11"/>
  <c r="G33" i="11"/>
  <c r="G34" i="11"/>
  <c r="G35" i="11"/>
  <c r="G36" i="11"/>
  <c r="G37" i="11"/>
  <c r="G38" i="11"/>
  <c r="G39" i="11"/>
  <c r="G40" i="11"/>
  <c r="G41" i="11"/>
  <c r="G42" i="11"/>
  <c r="G43" i="11"/>
  <c r="G44" i="11"/>
  <c r="G45" i="11"/>
  <c r="G46" i="11"/>
  <c r="G47" i="11"/>
  <c r="G48" i="11"/>
  <c r="G49" i="11"/>
  <c r="G50" i="11"/>
  <c r="G51" i="11"/>
  <c r="G52" i="11"/>
  <c r="G53" i="11"/>
  <c r="G54" i="11"/>
  <c r="G55" i="11"/>
  <c r="G56" i="11"/>
  <c r="G57" i="11"/>
  <c r="G58" i="11"/>
  <c r="G59" i="11"/>
  <c r="G60" i="11"/>
  <c r="G61" i="11"/>
  <c r="G62" i="11"/>
  <c r="G63" i="11"/>
  <c r="H11" i="11"/>
  <c r="H12" i="11"/>
  <c r="H13" i="11"/>
  <c r="H14" i="11"/>
  <c r="H15" i="11"/>
  <c r="H16" i="11"/>
  <c r="H17" i="11"/>
  <c r="H18" i="11"/>
  <c r="H19" i="11"/>
  <c r="H20" i="11"/>
  <c r="H21" i="11"/>
  <c r="H22" i="11"/>
  <c r="H23" i="11"/>
  <c r="H24" i="11"/>
  <c r="H25" i="11"/>
  <c r="H26" i="11"/>
  <c r="H27" i="11"/>
  <c r="H28" i="11"/>
  <c r="H29" i="11"/>
  <c r="H30" i="11"/>
  <c r="H31" i="11"/>
  <c r="H32" i="11"/>
  <c r="H33" i="11"/>
  <c r="H34" i="11"/>
  <c r="H35" i="11"/>
  <c r="H36" i="11"/>
  <c r="H37" i="11"/>
  <c r="H38" i="11"/>
  <c r="H39" i="11"/>
  <c r="H40" i="11"/>
  <c r="H41" i="11"/>
  <c r="H42" i="11"/>
  <c r="H43" i="11"/>
  <c r="H44" i="11"/>
  <c r="H45" i="11"/>
  <c r="H46" i="11"/>
  <c r="H47" i="11"/>
  <c r="H48" i="11"/>
  <c r="H49" i="11"/>
  <c r="H50" i="11"/>
  <c r="H51" i="11"/>
  <c r="H52" i="11"/>
  <c r="H53" i="11"/>
  <c r="H54" i="11"/>
  <c r="H55" i="11"/>
  <c r="H56" i="11"/>
  <c r="H57" i="11"/>
  <c r="H58" i="11"/>
  <c r="H59" i="11"/>
  <c r="H60" i="11"/>
  <c r="H61" i="11"/>
  <c r="H62" i="11"/>
  <c r="H63" i="11"/>
  <c r="AA11" i="11"/>
  <c r="AA12" i="11"/>
  <c r="AA13" i="11"/>
  <c r="AA14" i="11"/>
  <c r="AA15" i="11"/>
  <c r="AA16" i="11"/>
  <c r="AA17" i="11"/>
  <c r="AA18" i="11"/>
  <c r="AA19" i="11"/>
  <c r="AA20" i="11"/>
  <c r="AA21" i="11"/>
  <c r="AA22" i="11"/>
  <c r="AA23" i="11"/>
  <c r="AA24" i="11"/>
  <c r="AA25" i="11"/>
  <c r="AA26" i="11"/>
  <c r="AA27" i="11"/>
  <c r="AA28" i="11"/>
  <c r="AA29" i="11"/>
  <c r="AA30" i="11"/>
  <c r="AA31" i="11"/>
  <c r="AA32" i="11"/>
  <c r="AA33" i="11"/>
  <c r="AA34" i="11"/>
  <c r="AA35" i="11"/>
  <c r="AA36" i="11"/>
  <c r="AA37" i="11"/>
  <c r="AA38" i="11"/>
  <c r="AA39" i="11"/>
  <c r="AA40" i="11"/>
  <c r="AA41" i="11"/>
  <c r="AA42" i="11"/>
  <c r="AA43" i="11"/>
  <c r="AA44" i="11"/>
  <c r="AA45" i="11"/>
  <c r="AA46" i="11"/>
  <c r="AA47" i="11"/>
  <c r="AA48" i="11"/>
  <c r="AA49" i="11"/>
  <c r="AA50" i="11"/>
  <c r="AA51" i="11"/>
  <c r="AA52" i="11"/>
  <c r="AA53" i="11"/>
  <c r="AA54" i="11"/>
  <c r="AA55" i="11"/>
  <c r="AA56" i="11"/>
  <c r="AA57" i="11"/>
  <c r="AA58" i="11"/>
  <c r="AA59" i="11"/>
  <c r="AA60" i="11"/>
  <c r="AA61" i="11"/>
  <c r="AA62" i="11"/>
  <c r="AA63" i="11"/>
  <c r="B10" i="11"/>
  <c r="C10" i="11"/>
  <c r="G10" i="11"/>
  <c r="H10" i="11"/>
  <c r="AA10" i="11"/>
  <c r="C5" i="108"/>
  <c r="C4" i="108"/>
  <c r="C3" i="108"/>
  <c r="M19" i="1"/>
  <c r="N19" i="1"/>
  <c r="D19" i="21"/>
  <c r="D26" i="21"/>
  <c r="E19" i="21"/>
  <c r="E26" i="21"/>
  <c r="F19" i="21"/>
  <c r="F26" i="21"/>
  <c r="G19" i="21"/>
  <c r="G26" i="21"/>
  <c r="H19" i="21"/>
  <c r="H26" i="21"/>
  <c r="I19" i="21"/>
  <c r="I26" i="21"/>
  <c r="J19" i="21"/>
  <c r="J26" i="21"/>
  <c r="K19" i="21"/>
  <c r="K26" i="21"/>
  <c r="L19" i="21"/>
  <c r="L26" i="21"/>
  <c r="M19" i="21"/>
  <c r="M26" i="21"/>
  <c r="N19" i="21"/>
  <c r="N26" i="21"/>
  <c r="O19" i="21"/>
  <c r="O26" i="21"/>
  <c r="P19" i="21"/>
  <c r="P26" i="21"/>
  <c r="Q19" i="21"/>
  <c r="Q26" i="21"/>
  <c r="R19" i="21"/>
  <c r="R26" i="21"/>
  <c r="S19" i="21"/>
  <c r="S26" i="21"/>
  <c r="T19" i="21"/>
  <c r="T26" i="21"/>
  <c r="U19" i="21"/>
  <c r="U26" i="21"/>
  <c r="V19" i="21"/>
  <c r="V26" i="21"/>
  <c r="D20" i="21"/>
  <c r="D27" i="21"/>
  <c r="E20" i="21"/>
  <c r="E27" i="21"/>
  <c r="F20" i="21"/>
  <c r="F27" i="21"/>
  <c r="G20" i="21"/>
  <c r="G27" i="21"/>
  <c r="H20" i="21"/>
  <c r="H27" i="21"/>
  <c r="I20" i="21"/>
  <c r="I27" i="21"/>
  <c r="J20" i="21"/>
  <c r="J27" i="21"/>
  <c r="K20" i="21"/>
  <c r="K27" i="21"/>
  <c r="L20" i="21"/>
  <c r="L27" i="21"/>
  <c r="M20" i="21"/>
  <c r="M27" i="21"/>
  <c r="N20" i="21"/>
  <c r="N27" i="21"/>
  <c r="O20" i="21"/>
  <c r="O27" i="21"/>
  <c r="P20" i="21"/>
  <c r="P27" i="21"/>
  <c r="Q20" i="21"/>
  <c r="Q27" i="21"/>
  <c r="R20" i="21"/>
  <c r="R27" i="21"/>
  <c r="S20" i="21"/>
  <c r="S27" i="21"/>
  <c r="T20" i="21"/>
  <c r="T27" i="21"/>
  <c r="U20" i="21"/>
  <c r="U27" i="21"/>
  <c r="V20" i="21"/>
  <c r="V27" i="21"/>
  <c r="C20" i="21"/>
  <c r="C27" i="21"/>
  <c r="C19" i="21"/>
  <c r="C26" i="21"/>
  <c r="B9" i="11"/>
  <c r="B8" i="5"/>
  <c r="B9" i="5"/>
  <c r="B9" i="12"/>
  <c r="B10" i="12"/>
  <c r="T18" i="6"/>
  <c r="T19" i="6"/>
  <c r="T20" i="6"/>
  <c r="T21" i="6"/>
  <c r="T22" i="6"/>
  <c r="T23" i="6"/>
  <c r="T24" i="6"/>
  <c r="T25" i="6"/>
  <c r="T26" i="6"/>
  <c r="T27" i="6"/>
  <c r="J25" i="6"/>
  <c r="J26" i="6"/>
  <c r="J27" i="6"/>
  <c r="J24" i="6"/>
  <c r="P24" i="6"/>
  <c r="J19" i="6"/>
  <c r="J20" i="6"/>
  <c r="J21" i="6"/>
  <c r="J22" i="6"/>
  <c r="P22" i="6"/>
  <c r="J23" i="6"/>
  <c r="J18" i="6"/>
  <c r="P18" i="6"/>
  <c r="B22" i="107"/>
  <c r="B21" i="107"/>
  <c r="B18" i="107"/>
  <c r="B17" i="107"/>
  <c r="B19" i="6"/>
  <c r="B20" i="6"/>
  <c r="B21" i="6"/>
  <c r="B22" i="6"/>
  <c r="B23" i="6"/>
  <c r="B24" i="6"/>
  <c r="B25" i="6"/>
  <c r="B26" i="6"/>
  <c r="B27" i="6"/>
  <c r="C19" i="6"/>
  <c r="C20" i="6"/>
  <c r="O20" i="6"/>
  <c r="C21" i="6"/>
  <c r="O21" i="6"/>
  <c r="C22" i="6"/>
  <c r="C23" i="6"/>
  <c r="C24" i="6"/>
  <c r="O24" i="6"/>
  <c r="C25" i="6"/>
  <c r="O25" i="6"/>
  <c r="C26" i="6"/>
  <c r="O26" i="6"/>
  <c r="C27" i="6"/>
  <c r="O27" i="6"/>
  <c r="P19" i="6"/>
  <c r="P20" i="6"/>
  <c r="P23" i="6"/>
  <c r="P27" i="6"/>
  <c r="N19" i="6"/>
  <c r="N20" i="6"/>
  <c r="N21" i="6"/>
  <c r="N22" i="6"/>
  <c r="N23" i="6"/>
  <c r="N24" i="6"/>
  <c r="N25" i="6"/>
  <c r="N26" i="6"/>
  <c r="N27" i="6"/>
  <c r="O19" i="6"/>
  <c r="O22" i="6"/>
  <c r="O23" i="6"/>
  <c r="P21" i="6"/>
  <c r="P25" i="6"/>
  <c r="P26" i="6"/>
  <c r="U19" i="6" a="1"/>
  <c r="U19" i="6"/>
  <c r="U20" i="6" a="1"/>
  <c r="U20" i="6"/>
  <c r="U21" i="6" a="1"/>
  <c r="U21" i="6"/>
  <c r="U22" i="6" a="1"/>
  <c r="U22" i="6"/>
  <c r="U23" i="6" a="1"/>
  <c r="U23" i="6"/>
  <c r="U24" i="6" a="1"/>
  <c r="U24" i="6"/>
  <c r="U25" i="6" a="1"/>
  <c r="U25" i="6"/>
  <c r="U26" i="6" a="1"/>
  <c r="U26" i="6"/>
  <c r="U27" i="6" a="1"/>
  <c r="U27" i="6"/>
  <c r="V19" i="6"/>
  <c r="V20" i="6"/>
  <c r="V21" i="6"/>
  <c r="V22" i="6"/>
  <c r="V23" i="6"/>
  <c r="V24" i="6"/>
  <c r="V25" i="6"/>
  <c r="V26" i="6"/>
  <c r="V27" i="6"/>
  <c r="B18" i="6"/>
  <c r="C18" i="6"/>
  <c r="O18" i="6"/>
  <c r="N18" i="6"/>
  <c r="U18" i="6" a="1"/>
  <c r="U18" i="6"/>
  <c r="V18" i="6"/>
  <c r="N10" i="12"/>
  <c r="O10" i="12"/>
  <c r="P10" i="12"/>
  <c r="M9" i="12"/>
  <c r="M10" i="12"/>
  <c r="G10" i="12"/>
  <c r="H10" i="12"/>
  <c r="I10" i="12"/>
  <c r="F9" i="12"/>
  <c r="F10" i="12"/>
  <c r="U10" i="12"/>
  <c r="G9" i="12"/>
  <c r="H9" i="12"/>
  <c r="I9" i="12"/>
  <c r="N9" i="12"/>
  <c r="O9" i="12"/>
  <c r="P9" i="12"/>
  <c r="B16" i="12"/>
  <c r="C16" i="12"/>
  <c r="C10" i="12"/>
  <c r="AA10" i="12"/>
  <c r="AB10" i="12"/>
  <c r="AC10" i="12"/>
  <c r="AB9" i="11" a="1"/>
  <c r="AB9" i="11"/>
  <c r="C9" i="11"/>
  <c r="G9" i="11"/>
  <c r="H9" i="11"/>
  <c r="AA9" i="11"/>
  <c r="W10" i="12"/>
  <c r="Y10" i="12"/>
  <c r="T9" i="6"/>
  <c r="T10" i="6"/>
  <c r="T11" i="6"/>
  <c r="T12" i="6"/>
  <c r="T13" i="6"/>
  <c r="T14" i="6"/>
  <c r="T15" i="6"/>
  <c r="T16" i="6"/>
  <c r="T17" i="6"/>
  <c r="T8" i="6"/>
  <c r="U8" i="5"/>
  <c r="J15" i="6"/>
  <c r="J16" i="6"/>
  <c r="J17" i="6"/>
  <c r="J14" i="6"/>
  <c r="J9" i="6"/>
  <c r="J10" i="6"/>
  <c r="J11" i="6"/>
  <c r="J12" i="6"/>
  <c r="J13" i="6"/>
  <c r="J8" i="6"/>
  <c r="B22" i="105"/>
  <c r="B21" i="105"/>
  <c r="B17" i="6"/>
  <c r="C17" i="6"/>
  <c r="O17" i="6"/>
  <c r="N17" i="6"/>
  <c r="P17" i="6"/>
  <c r="U17" i="6" a="1"/>
  <c r="U17" i="6"/>
  <c r="V17" i="6"/>
  <c r="B9" i="6"/>
  <c r="B10" i="6"/>
  <c r="B11" i="6"/>
  <c r="B12" i="6"/>
  <c r="B13" i="6"/>
  <c r="B14" i="6"/>
  <c r="B15" i="6"/>
  <c r="B16" i="6"/>
  <c r="C9" i="6"/>
  <c r="O9" i="6"/>
  <c r="C10" i="6"/>
  <c r="O10" i="6"/>
  <c r="C11" i="6"/>
  <c r="O11" i="6"/>
  <c r="C12" i="6"/>
  <c r="O12" i="6"/>
  <c r="C13" i="6"/>
  <c r="O13" i="6"/>
  <c r="C14" i="6"/>
  <c r="O14" i="6"/>
  <c r="C15" i="6"/>
  <c r="O15" i="6"/>
  <c r="C16" i="6"/>
  <c r="O16" i="6"/>
  <c r="N9" i="6"/>
  <c r="N10" i="6"/>
  <c r="N11" i="6"/>
  <c r="N12" i="6"/>
  <c r="N13" i="6"/>
  <c r="N14" i="6"/>
  <c r="N15" i="6"/>
  <c r="N16" i="6"/>
  <c r="P9" i="6"/>
  <c r="P10" i="6"/>
  <c r="P11" i="6"/>
  <c r="P12" i="6"/>
  <c r="P13" i="6"/>
  <c r="P14" i="6"/>
  <c r="P15" i="6"/>
  <c r="P16" i="6"/>
  <c r="U9" i="6" a="1"/>
  <c r="U9" i="6"/>
  <c r="U10" i="6" a="1"/>
  <c r="U10" i="6"/>
  <c r="U11" i="6" a="1"/>
  <c r="U11" i="6"/>
  <c r="U12" i="6" a="1"/>
  <c r="U12" i="6"/>
  <c r="U13" i="6" a="1"/>
  <c r="U13" i="6"/>
  <c r="U14" i="6" a="1"/>
  <c r="U14" i="6"/>
  <c r="U15" i="6" a="1"/>
  <c r="U15" i="6"/>
  <c r="U16" i="6" a="1"/>
  <c r="U16" i="6"/>
  <c r="V9" i="6"/>
  <c r="V10" i="6"/>
  <c r="V11" i="6"/>
  <c r="V12" i="6"/>
  <c r="V13" i="6"/>
  <c r="V14" i="6"/>
  <c r="V15" i="6"/>
  <c r="V16" i="6"/>
  <c r="B17" i="105"/>
  <c r="B18" i="105"/>
  <c r="B8" i="6"/>
  <c r="C8" i="6"/>
  <c r="O8" i="6"/>
  <c r="N8" i="6"/>
  <c r="P8" i="6"/>
  <c r="U8" i="6" a="1"/>
  <c r="U8" i="6"/>
  <c r="V8" i="6"/>
  <c r="B15" i="12"/>
  <c r="C15" i="12"/>
  <c r="C9" i="12"/>
  <c r="U9" i="12"/>
  <c r="W9" i="12"/>
  <c r="Y9" i="12"/>
  <c r="AA9" i="12"/>
  <c r="AB9" i="12"/>
  <c r="AC9" i="12"/>
  <c r="AB8" i="11" a="1"/>
  <c r="AB8" i="11"/>
  <c r="B8" i="11"/>
  <c r="C8" i="11"/>
  <c r="G8" i="11"/>
  <c r="H8" i="11"/>
  <c r="AA8" i="11"/>
  <c r="C9" i="5"/>
  <c r="P9" i="5"/>
  <c r="O9" i="5"/>
  <c r="U9" i="5"/>
  <c r="B1" i="92"/>
  <c r="D4" i="103"/>
  <c r="C4" i="103"/>
  <c r="H5" i="103" a="1"/>
  <c r="H5" i="103"/>
  <c r="H6" i="103" a="1"/>
  <c r="H6" i="103"/>
  <c r="H7" i="103" a="1"/>
  <c r="H7" i="103"/>
  <c r="H8" i="103" a="1"/>
  <c r="H8" i="103"/>
  <c r="H9" i="103" a="1"/>
  <c r="H9" i="103"/>
  <c r="H10" i="103" a="1"/>
  <c r="H10" i="103"/>
  <c r="H11" i="103" a="1"/>
  <c r="H11" i="103"/>
  <c r="H12" i="103" a="1"/>
  <c r="H12" i="103"/>
  <c r="H13" i="103" a="1"/>
  <c r="H13" i="103"/>
  <c r="H14" i="103" a="1"/>
  <c r="H14" i="103"/>
  <c r="H15" i="103" a="1"/>
  <c r="H15" i="103"/>
  <c r="H20" i="103" a="1"/>
  <c r="H20" i="103"/>
  <c r="H21" i="103" a="1"/>
  <c r="H21" i="103"/>
  <c r="H22" i="103" a="1"/>
  <c r="H22" i="103"/>
  <c r="H25" i="103" a="1"/>
  <c r="H25" i="103"/>
  <c r="H26" i="103" a="1"/>
  <c r="H26" i="103"/>
  <c r="H27" i="103" a="1"/>
  <c r="H27" i="103"/>
  <c r="H28" i="103" a="1"/>
  <c r="H28" i="103"/>
  <c r="H29" i="103" a="1"/>
  <c r="H29" i="103"/>
  <c r="H30" i="103" a="1"/>
  <c r="H30" i="103"/>
  <c r="H31" i="103" a="1"/>
  <c r="H31" i="103"/>
  <c r="H32" i="103" a="1"/>
  <c r="H32" i="103"/>
  <c r="H33" i="103" a="1"/>
  <c r="H33" i="103"/>
  <c r="H34" i="103" a="1"/>
  <c r="H34" i="103"/>
  <c r="H35" i="103" a="1"/>
  <c r="H35" i="103"/>
  <c r="H36" i="103" a="1"/>
  <c r="H36" i="103"/>
  <c r="H37" i="103" a="1"/>
  <c r="H37" i="103"/>
  <c r="H38" i="103" a="1"/>
  <c r="H38" i="103"/>
  <c r="H39" i="103" a="1"/>
  <c r="H39" i="103"/>
  <c r="H40" i="103" a="1"/>
  <c r="H40" i="103"/>
  <c r="H41" i="103" a="1"/>
  <c r="H41" i="103"/>
  <c r="H42" i="103" a="1"/>
  <c r="H42" i="103"/>
  <c r="H47" i="103" a="1"/>
  <c r="H47" i="103"/>
  <c r="H48" i="103" a="1"/>
  <c r="H48" i="103"/>
  <c r="H49" i="103" a="1"/>
  <c r="H49" i="103"/>
  <c r="H50" i="103" a="1"/>
  <c r="H50" i="103"/>
  <c r="H51" i="103" a="1"/>
  <c r="H51" i="103"/>
  <c r="H52" i="103" a="1"/>
  <c r="H52" i="103"/>
  <c r="H53" i="103" a="1"/>
  <c r="H53" i="103"/>
  <c r="H54" i="103" a="1"/>
  <c r="H54" i="103"/>
  <c r="H55" i="103" a="1"/>
  <c r="H55" i="103"/>
  <c r="H56" i="103" a="1"/>
  <c r="H56" i="103"/>
  <c r="H57" i="103" a="1"/>
  <c r="H57" i="103"/>
  <c r="H58" i="103" a="1"/>
  <c r="H58" i="103"/>
  <c r="H59" i="103" a="1"/>
  <c r="H59" i="103"/>
  <c r="H60" i="103" a="1"/>
  <c r="H60" i="103"/>
  <c r="H61" i="103" a="1"/>
  <c r="H61" i="103"/>
  <c r="H62" i="103" a="1"/>
  <c r="H62" i="103"/>
  <c r="H63" i="103" a="1"/>
  <c r="H63" i="103"/>
  <c r="H65" i="103" a="1"/>
  <c r="H65" i="103"/>
  <c r="H67" i="103" a="1"/>
  <c r="H67" i="103"/>
  <c r="H75" i="103" a="1"/>
  <c r="H75" i="103"/>
  <c r="H76" i="103" a="1"/>
  <c r="H76" i="103"/>
  <c r="H77" i="103" a="1"/>
  <c r="H77" i="103"/>
  <c r="H78" i="103" a="1"/>
  <c r="H78" i="103"/>
  <c r="H79" i="103" a="1"/>
  <c r="H79" i="103"/>
  <c r="H80" i="103" a="1"/>
  <c r="H80" i="103"/>
  <c r="H81" i="103" a="1"/>
  <c r="H81" i="103"/>
  <c r="H82" i="103" a="1"/>
  <c r="H82" i="103"/>
  <c r="H83" i="103" a="1"/>
  <c r="H83" i="103"/>
  <c r="H84" i="103" a="1"/>
  <c r="H84" i="103"/>
  <c r="H85" i="103" a="1"/>
  <c r="H85" i="103"/>
  <c r="H88" i="103" a="1"/>
  <c r="H88" i="103"/>
  <c r="H89" i="103" a="1"/>
  <c r="H89" i="103"/>
  <c r="H90" i="103" a="1"/>
  <c r="H90" i="103"/>
  <c r="H91" i="103" a="1"/>
  <c r="H91" i="103"/>
  <c r="H92" i="103" a="1"/>
  <c r="H92" i="103"/>
  <c r="H93" i="103" a="1"/>
  <c r="H93" i="103"/>
  <c r="H94" i="103" a="1"/>
  <c r="H94" i="103"/>
  <c r="H95" i="103" a="1"/>
  <c r="H95" i="103"/>
  <c r="H96" i="103" a="1"/>
  <c r="H96" i="103"/>
  <c r="H97" i="103" a="1"/>
  <c r="H97" i="103"/>
  <c r="H98" i="103" a="1"/>
  <c r="H98" i="103"/>
  <c r="H102" i="103" a="1"/>
  <c r="H102" i="103"/>
  <c r="H103" i="103" a="1"/>
  <c r="H103" i="103"/>
  <c r="H104" i="103" a="1"/>
  <c r="H104" i="103"/>
  <c r="H105" i="103" a="1"/>
  <c r="H105" i="103"/>
  <c r="H110" i="103" a="1"/>
  <c r="H110" i="103"/>
  <c r="H111" i="103" a="1"/>
  <c r="H111" i="103"/>
  <c r="H112" i="103" a="1"/>
  <c r="H112" i="103"/>
  <c r="H113" i="103" a="1"/>
  <c r="H113" i="103"/>
  <c r="H114" i="103" a="1"/>
  <c r="H114" i="103"/>
  <c r="H115" i="103" a="1"/>
  <c r="H115" i="103"/>
  <c r="H116" i="103" a="1"/>
  <c r="H116" i="103"/>
  <c r="H117" i="103" a="1"/>
  <c r="H117" i="103"/>
  <c r="H118" i="103" a="1"/>
  <c r="H118" i="103"/>
  <c r="H119" i="103" a="1"/>
  <c r="H119" i="103"/>
  <c r="H123" i="103" a="1"/>
  <c r="H123" i="103"/>
  <c r="H124" i="103" a="1"/>
  <c r="H124" i="103"/>
  <c r="H125" i="103" a="1"/>
  <c r="H125" i="103"/>
  <c r="H126" i="103" a="1"/>
  <c r="H126" i="103"/>
  <c r="H4" i="103" a="1"/>
  <c r="H4" i="103"/>
  <c r="N13" i="1"/>
  <c r="N14" i="1"/>
  <c r="N15" i="1"/>
  <c r="N10" i="1"/>
  <c r="N11" i="1"/>
  <c r="N12" i="1"/>
  <c r="N18" i="1"/>
  <c r="N16" i="1"/>
  <c r="N17" i="1"/>
  <c r="M13" i="1"/>
  <c r="M14" i="1"/>
  <c r="M15" i="1"/>
  <c r="M10" i="1"/>
  <c r="M11" i="1"/>
  <c r="M12" i="1"/>
  <c r="M18" i="1"/>
  <c r="M16" i="1"/>
  <c r="M17" i="1"/>
  <c r="C7" i="1"/>
  <c r="C6" i="1"/>
  <c r="O8" i="5"/>
  <c r="C8" i="5"/>
  <c r="P8" i="5"/>
  <c r="C4" i="20"/>
  <c r="C5" i="20"/>
  <c r="E8" i="20"/>
  <c r="C4" i="92"/>
  <c r="W8" i="5"/>
  <c r="C5" i="92"/>
  <c r="C6" i="92"/>
  <c r="V8" i="5" a="1"/>
  <c r="V8" i="5"/>
  <c r="Q8" i="5"/>
  <c r="O11" i="103"/>
  <c r="O9" i="103"/>
  <c r="N25" i="108"/>
  <c r="O6" i="103"/>
  <c r="O12" i="103"/>
  <c r="O17" i="103"/>
  <c r="O14" i="103"/>
  <c r="O7" i="103"/>
  <c r="O16" i="103"/>
  <c r="O18" i="103"/>
  <c r="C25" i="108"/>
  <c r="C19" i="108"/>
  <c r="C8" i="108"/>
  <c r="O4" i="103"/>
  <c r="O8" i="103"/>
  <c r="O5" i="103"/>
  <c r="O13" i="103"/>
  <c r="O15" i="103"/>
  <c r="Z11" i="12"/>
  <c r="Z9" i="12"/>
  <c r="Z10" i="12"/>
  <c r="A5" i="103"/>
  <c r="D5" i="103"/>
  <c r="O10" i="103"/>
  <c r="B5" i="103"/>
  <c r="A10" i="108"/>
  <c r="A27" i="108"/>
  <c r="A21" i="108"/>
  <c r="L27" i="108"/>
  <c r="S27" i="108" a="1"/>
  <c r="I27" i="108" a="1"/>
  <c r="F4" i="103" a="1"/>
  <c r="O27" i="108" a="1"/>
  <c r="Q27" i="108" a="1"/>
  <c r="I21" i="108" a="1"/>
  <c r="H27" i="108" a="1"/>
  <c r="I10" i="108" a="1"/>
  <c r="R10" i="108" a="1"/>
  <c r="J21" i="108" a="1"/>
  <c r="Q21" i="108" a="1"/>
  <c r="K21" i="108" a="1"/>
  <c r="N21" i="108" a="1"/>
  <c r="C10" i="108" a="1"/>
  <c r="S21" i="108" a="1"/>
  <c r="H10" i="108" a="1"/>
  <c r="M27" i="108" a="1"/>
  <c r="G10" i="108" a="1"/>
  <c r="M10" i="108" a="1"/>
  <c r="F21" i="108" a="1"/>
  <c r="H21" i="108" a="1"/>
  <c r="P21" i="108" a="1"/>
  <c r="Q10" i="108" a="1"/>
  <c r="P10" i="108" a="1"/>
  <c r="F27" i="108" a="1"/>
  <c r="D10" i="108" a="1"/>
  <c r="J27" i="108" a="1"/>
  <c r="B21" i="108" a="1"/>
  <c r="G21" i="108" a="1"/>
  <c r="E10" i="108" a="1"/>
  <c r="F10" i="108" a="1"/>
  <c r="C27" i="108" a="1"/>
  <c r="M21" i="108" a="1"/>
  <c r="N27" i="108" a="1"/>
  <c r="T10" i="108" a="1"/>
  <c r="L10" i="108" a="1"/>
  <c r="N10" i="108" a="1"/>
  <c r="L21" i="108" a="1"/>
  <c r="S10" i="108" a="1"/>
  <c r="K10" i="108" a="1"/>
  <c r="D21" i="108" a="1"/>
  <c r="R21" i="108" a="1"/>
  <c r="B27" i="108" a="1"/>
  <c r="B10" i="108" a="1"/>
  <c r="O10" i="108" a="1"/>
  <c r="D27" i="108" a="1"/>
  <c r="O21" i="108" a="1"/>
  <c r="T27" i="108" a="1"/>
  <c r="J10" i="108" a="1"/>
  <c r="F4" i="103"/>
  <c r="N27" i="108"/>
  <c r="M27" i="108"/>
  <c r="T27" i="108"/>
  <c r="S27" i="108"/>
  <c r="O27" i="108"/>
  <c r="Q27" i="108"/>
  <c r="F21" i="108"/>
  <c r="K21" i="108"/>
  <c r="L21" i="108"/>
  <c r="M21" i="108"/>
  <c r="G21" i="108"/>
  <c r="S21" i="108"/>
  <c r="P21" i="108"/>
  <c r="Q21" i="108"/>
  <c r="N21" i="108"/>
  <c r="R21" i="108"/>
  <c r="B21" i="108"/>
  <c r="D21" i="108"/>
  <c r="J21" i="108"/>
  <c r="H21" i="108"/>
  <c r="I21" i="108"/>
  <c r="O21" i="108"/>
  <c r="H10" i="108"/>
  <c r="K10" i="108"/>
  <c r="Q10" i="108"/>
  <c r="F10" i="108"/>
  <c r="O10" i="108"/>
  <c r="S10" i="108"/>
  <c r="G10" i="108"/>
  <c r="E10" i="108"/>
  <c r="J10" i="108"/>
  <c r="P10" i="108"/>
  <c r="T10" i="108"/>
  <c r="L10" i="108"/>
  <c r="M10" i="108"/>
  <c r="N10" i="108"/>
  <c r="B10" i="108"/>
  <c r="C10" i="108"/>
  <c r="R10" i="108"/>
  <c r="D10" i="108"/>
  <c r="I10" i="108"/>
  <c r="J27" i="108"/>
  <c r="H27" i="108"/>
  <c r="C27" i="108"/>
  <c r="I27" i="108"/>
  <c r="F27" i="108"/>
  <c r="B27" i="108"/>
  <c r="D27" i="108"/>
  <c r="L28" i="108"/>
  <c r="A22" i="108"/>
  <c r="A6" i="103"/>
  <c r="D6" i="103"/>
  <c r="B6" i="103"/>
  <c r="A11" i="108"/>
  <c r="A28" i="108"/>
  <c r="C5" i="103"/>
  <c r="G4" i="103" a="1"/>
  <c r="C28" i="108" a="1"/>
  <c r="O11" i="108" a="1"/>
  <c r="T11" i="108" a="1"/>
  <c r="M11" i="108" a="1"/>
  <c r="P11" i="108" a="1"/>
  <c r="F28" i="108" a="1"/>
  <c r="S28" i="108" a="1"/>
  <c r="N11" i="108" a="1"/>
  <c r="S11" i="108" a="1"/>
  <c r="D28" i="108" a="1"/>
  <c r="J11" i="108" a="1"/>
  <c r="J28" i="108" a="1"/>
  <c r="K11" i="108" a="1"/>
  <c r="L11" i="108" a="1"/>
  <c r="I28" i="108" a="1"/>
  <c r="T28" i="108" a="1"/>
  <c r="M28" i="108" a="1"/>
  <c r="Q11" i="108" a="1"/>
  <c r="H28" i="108" a="1"/>
  <c r="N28" i="108" a="1"/>
  <c r="O28" i="108" a="1"/>
  <c r="C11" i="108" a="1"/>
  <c r="B11" i="108" a="1"/>
  <c r="Q28" i="108" a="1"/>
  <c r="R11" i="108" a="1"/>
  <c r="D11" i="108" a="1"/>
  <c r="F11" i="108" a="1"/>
  <c r="I11" i="108" a="1"/>
  <c r="G11" i="108" a="1"/>
  <c r="H11" i="108" a="1"/>
  <c r="B28" i="108" a="1"/>
  <c r="E11" i="108" a="1"/>
  <c r="F5" i="103" a="1"/>
  <c r="G4" i="103"/>
  <c r="F5" i="103"/>
  <c r="F28" i="108"/>
  <c r="J28" i="108"/>
  <c r="C28" i="108"/>
  <c r="B28" i="108"/>
  <c r="I28" i="108"/>
  <c r="H28" i="108"/>
  <c r="D28" i="108"/>
  <c r="K11" i="108"/>
  <c r="D11" i="108"/>
  <c r="T11" i="108"/>
  <c r="Q11" i="108"/>
  <c r="N11" i="108"/>
  <c r="C11" i="108"/>
  <c r="H11" i="108"/>
  <c r="E11" i="108"/>
  <c r="B11" i="108"/>
  <c r="R11" i="108"/>
  <c r="G11" i="108"/>
  <c r="L11" i="108"/>
  <c r="I11" i="108"/>
  <c r="F11" i="108"/>
  <c r="S11" i="108"/>
  <c r="J11" i="108"/>
  <c r="O11" i="108"/>
  <c r="P11" i="108"/>
  <c r="M11" i="108"/>
  <c r="N28" i="108"/>
  <c r="Q28" i="108"/>
  <c r="T28" i="108"/>
  <c r="M28" i="108"/>
  <c r="O28" i="108"/>
  <c r="S28" i="108"/>
  <c r="A29" i="108"/>
  <c r="C6" i="103"/>
  <c r="A12" i="108"/>
  <c r="L29" i="108"/>
  <c r="B7" i="103"/>
  <c r="A7" i="103"/>
  <c r="D7" i="103"/>
  <c r="M12" i="108" a="1"/>
  <c r="K12" i="108" a="1"/>
  <c r="L12" i="108" a="1"/>
  <c r="B12" i="108" a="1"/>
  <c r="G12" i="108" a="1"/>
  <c r="J29" i="108" a="1"/>
  <c r="N12" i="108" a="1"/>
  <c r="T12" i="108" a="1"/>
  <c r="H12" i="108" a="1"/>
  <c r="D12" i="108" a="1"/>
  <c r="I12" i="108" a="1"/>
  <c r="G5" i="103" a="1"/>
  <c r="F12" i="108" a="1"/>
  <c r="T29" i="108" a="1"/>
  <c r="O12" i="108" a="1"/>
  <c r="R12" i="108" a="1"/>
  <c r="S12" i="108" a="1"/>
  <c r="F29" i="108" a="1"/>
  <c r="O29" i="108" a="1"/>
  <c r="Q12" i="108" a="1"/>
  <c r="J12" i="108" a="1"/>
  <c r="Q29" i="108" a="1"/>
  <c r="C12" i="108" a="1"/>
  <c r="S29" i="108" a="1"/>
  <c r="H29" i="108" a="1"/>
  <c r="N29" i="108" a="1"/>
  <c r="E12" i="108" a="1"/>
  <c r="F6" i="103" a="1"/>
  <c r="P12" i="108" a="1"/>
  <c r="M29" i="108" a="1"/>
  <c r="D29" i="108" a="1"/>
  <c r="B29" i="108" a="1"/>
  <c r="C29" i="108" a="1"/>
  <c r="I29" i="108" a="1"/>
  <c r="T12" i="108"/>
  <c r="D12" i="108"/>
  <c r="B12" i="108"/>
  <c r="R12" i="108"/>
  <c r="O12" i="108"/>
  <c r="H12" i="108"/>
  <c r="Q12" i="108"/>
  <c r="F12" i="108"/>
  <c r="C12" i="108"/>
  <c r="S12" i="108"/>
  <c r="L12" i="108"/>
  <c r="E12" i="108"/>
  <c r="J12" i="108"/>
  <c r="G12" i="108"/>
  <c r="P12" i="108"/>
  <c r="N12" i="108"/>
  <c r="I12" i="108"/>
  <c r="M12" i="108"/>
  <c r="K12" i="108"/>
  <c r="S29" i="108"/>
  <c r="M29" i="108"/>
  <c r="N29" i="108"/>
  <c r="Q29" i="108"/>
  <c r="T29" i="108"/>
  <c r="O29" i="108"/>
  <c r="F6" i="103"/>
  <c r="C29" i="108"/>
  <c r="J29" i="108"/>
  <c r="I29" i="108"/>
  <c r="B29" i="108"/>
  <c r="D29" i="108"/>
  <c r="H29" i="108"/>
  <c r="F29" i="108"/>
  <c r="G5" i="103"/>
  <c r="A13" i="108"/>
  <c r="L30" i="108"/>
  <c r="B8" i="103"/>
  <c r="A8" i="103"/>
  <c r="D8" i="103"/>
  <c r="C7" i="103"/>
  <c r="A30" i="108"/>
  <c r="E13" i="108" a="1"/>
  <c r="I30" i="108" a="1"/>
  <c r="J30" i="108" a="1"/>
  <c r="S13" i="108" a="1"/>
  <c r="S30" i="108" a="1"/>
  <c r="D13" i="108" a="1"/>
  <c r="H30" i="108" a="1"/>
  <c r="Q13" i="108" a="1"/>
  <c r="K13" i="108" a="1"/>
  <c r="O13" i="108" a="1"/>
  <c r="F30" i="108" a="1"/>
  <c r="I13" i="108" a="1"/>
  <c r="H13" i="108" a="1"/>
  <c r="C13" i="108" a="1"/>
  <c r="R13" i="108" a="1"/>
  <c r="G13" i="108" a="1"/>
  <c r="M13" i="108" a="1"/>
  <c r="F7" i="103" a="1"/>
  <c r="B13" i="108" a="1"/>
  <c r="P13" i="108" a="1"/>
  <c r="Q30" i="108" a="1"/>
  <c r="N30" i="108" a="1"/>
  <c r="M30" i="108" a="1"/>
  <c r="T13" i="108" a="1"/>
  <c r="L13" i="108" a="1"/>
  <c r="J13" i="108" a="1"/>
  <c r="T30" i="108" a="1"/>
  <c r="O30" i="108" a="1"/>
  <c r="N13" i="108" a="1"/>
  <c r="B30" i="108" a="1"/>
  <c r="C30" i="108" a="1"/>
  <c r="F13" i="108" a="1"/>
  <c r="D30" i="108" a="1"/>
  <c r="G6" i="103" a="1"/>
  <c r="D13" i="108"/>
  <c r="I13" i="108"/>
  <c r="F13" i="108"/>
  <c r="C13" i="108"/>
  <c r="S13" i="108"/>
  <c r="S17" i="108"/>
  <c r="P13" i="108"/>
  <c r="P17" i="108"/>
  <c r="M13" i="108"/>
  <c r="J13" i="108"/>
  <c r="G13" i="108"/>
  <c r="T13" i="108"/>
  <c r="T17" i="108"/>
  <c r="H13" i="108"/>
  <c r="Q13" i="108"/>
  <c r="Q17" i="108"/>
  <c r="N13" i="108"/>
  <c r="N17" i="108"/>
  <c r="K13" i="108"/>
  <c r="B13" i="108"/>
  <c r="R13" i="108"/>
  <c r="R17" i="108"/>
  <c r="L13" i="108"/>
  <c r="E13" i="108"/>
  <c r="O13" i="108"/>
  <c r="O17" i="108"/>
  <c r="J30" i="108"/>
  <c r="B30" i="108"/>
  <c r="C30" i="108"/>
  <c r="D30" i="108"/>
  <c r="I30" i="108"/>
  <c r="F30" i="108"/>
  <c r="H30" i="108"/>
  <c r="F7" i="103"/>
  <c r="G6" i="103"/>
  <c r="O30" i="108"/>
  <c r="T30" i="108"/>
  <c r="M30" i="108"/>
  <c r="Q30" i="108"/>
  <c r="S30" i="108"/>
  <c r="N30" i="108"/>
  <c r="A14" i="108"/>
  <c r="A31" i="108"/>
  <c r="C8" i="103"/>
  <c r="L31" i="108"/>
  <c r="A9" i="103"/>
  <c r="D9" i="103"/>
  <c r="B9" i="103"/>
  <c r="H14" i="108" a="1"/>
  <c r="B14" i="108" a="1"/>
  <c r="N31" i="108" a="1"/>
  <c r="M31" i="108" a="1"/>
  <c r="J14" i="108" a="1"/>
  <c r="F31" i="108" a="1"/>
  <c r="C31" i="108" a="1"/>
  <c r="J31" i="108" a="1"/>
  <c r="E14" i="108" a="1"/>
  <c r="T31" i="108" a="1"/>
  <c r="B31" i="108" a="1"/>
  <c r="C14" i="108" a="1"/>
  <c r="K14" i="108" a="1"/>
  <c r="L14" i="108" a="1"/>
  <c r="I14" i="108" a="1"/>
  <c r="F8" i="103" a="1"/>
  <c r="D14" i="108" a="1"/>
  <c r="D31" i="108" a="1"/>
  <c r="H31" i="108" a="1"/>
  <c r="S31" i="108" a="1"/>
  <c r="G7" i="103" a="1"/>
  <c r="Q31" i="108" a="1"/>
  <c r="F14" i="108" a="1"/>
  <c r="G14" i="108" a="1"/>
  <c r="I31" i="108" a="1"/>
  <c r="O31" i="108" a="1"/>
  <c r="M14" i="108" a="1"/>
  <c r="S31" i="108"/>
  <c r="T31" i="108"/>
  <c r="Q31" i="108"/>
  <c r="O31" i="108"/>
  <c r="N31" i="108"/>
  <c r="M31" i="108"/>
  <c r="G7" i="103"/>
  <c r="H31" i="108"/>
  <c r="B31" i="108"/>
  <c r="C31" i="108"/>
  <c r="F31" i="108"/>
  <c r="I31" i="108"/>
  <c r="J31" i="108"/>
  <c r="D31" i="108"/>
  <c r="F8" i="103"/>
  <c r="M14" i="108"/>
  <c r="I14" i="108"/>
  <c r="D14" i="108"/>
  <c r="F14" i="108"/>
  <c r="G14" i="108"/>
  <c r="L14" i="108"/>
  <c r="C14" i="108"/>
  <c r="B14" i="108"/>
  <c r="K14" i="108"/>
  <c r="E14" i="108"/>
  <c r="J14" i="108"/>
  <c r="H14" i="108"/>
  <c r="A10" i="103"/>
  <c r="D10" i="103"/>
  <c r="B10" i="103"/>
  <c r="C9" i="103"/>
  <c r="L32" i="108"/>
  <c r="A32" i="108"/>
  <c r="A15" i="108"/>
  <c r="F32" i="108" a="1"/>
  <c r="E15" i="108" a="1"/>
  <c r="C32" i="108" a="1"/>
  <c r="I32" i="108" a="1"/>
  <c r="S32" i="108" a="1"/>
  <c r="C15" i="108" a="1"/>
  <c r="G15" i="108" a="1"/>
  <c r="M15" i="108" a="1"/>
  <c r="K15" i="108" a="1"/>
  <c r="I15" i="108" a="1"/>
  <c r="H32" i="108" a="1"/>
  <c r="F9" i="103" a="1"/>
  <c r="B32" i="108" a="1"/>
  <c r="N32" i="108" a="1"/>
  <c r="L15" i="108" a="1"/>
  <c r="J15" i="108" a="1"/>
  <c r="M32" i="108" a="1"/>
  <c r="H15" i="108" a="1"/>
  <c r="D15" i="108" a="1"/>
  <c r="Q32" i="108" a="1"/>
  <c r="D32" i="108" a="1"/>
  <c r="J32" i="108" a="1"/>
  <c r="B15" i="108" a="1"/>
  <c r="F15" i="108" a="1"/>
  <c r="T32" i="108" a="1"/>
  <c r="O32" i="108" a="1"/>
  <c r="G8" i="103" a="1"/>
  <c r="G8" i="103"/>
  <c r="L15" i="108"/>
  <c r="I15" i="108"/>
  <c r="J15" i="108"/>
  <c r="E15" i="108"/>
  <c r="C15" i="108"/>
  <c r="M15" i="108"/>
  <c r="K15" i="108"/>
  <c r="B15" i="108"/>
  <c r="D15" i="108"/>
  <c r="F15" i="108"/>
  <c r="G15" i="108"/>
  <c r="H15" i="108"/>
  <c r="F9" i="103"/>
  <c r="D32" i="108"/>
  <c r="C32" i="108"/>
  <c r="J32" i="108"/>
  <c r="F32" i="108"/>
  <c r="H32" i="108"/>
  <c r="B32" i="108"/>
  <c r="I32" i="108"/>
  <c r="M32" i="108"/>
  <c r="Q32" i="108"/>
  <c r="O32" i="108"/>
  <c r="S32" i="108"/>
  <c r="N32" i="108"/>
  <c r="T32" i="108"/>
  <c r="C10" i="103"/>
  <c r="A16" i="108"/>
  <c r="A33" i="108"/>
  <c r="L33" i="108"/>
  <c r="A11" i="103"/>
  <c r="D11" i="103"/>
  <c r="B11" i="103"/>
  <c r="L16" i="108" a="1"/>
  <c r="H16" i="108" a="1"/>
  <c r="D33" i="108" a="1"/>
  <c r="J16" i="108" a="1"/>
  <c r="J33" i="108" a="1"/>
  <c r="M33" i="108" a="1"/>
  <c r="F16" i="108" a="1"/>
  <c r="C33" i="108" a="1"/>
  <c r="D16" i="108" a="1"/>
  <c r="M16" i="108" a="1"/>
  <c r="G16" i="108" a="1"/>
  <c r="G9" i="103" a="1"/>
  <c r="E16" i="108" a="1"/>
  <c r="S33" i="108" a="1"/>
  <c r="F10" i="103" a="1"/>
  <c r="B16" i="108" a="1"/>
  <c r="F33" i="108" a="1"/>
  <c r="N33" i="108" a="1"/>
  <c r="T33" i="108" a="1"/>
  <c r="I16" i="108" a="1"/>
  <c r="Q33" i="108" a="1"/>
  <c r="B33" i="108" a="1"/>
  <c r="C16" i="108" a="1"/>
  <c r="H33" i="108" a="1"/>
  <c r="O33" i="108" a="1"/>
  <c r="I33" i="108" a="1"/>
  <c r="K16" i="108" a="1"/>
  <c r="J33" i="108"/>
  <c r="F33" i="108"/>
  <c r="B33" i="108"/>
  <c r="C33" i="108"/>
  <c r="D33" i="108"/>
  <c r="I33" i="108"/>
  <c r="H33" i="108"/>
  <c r="M16" i="108"/>
  <c r="F16" i="108"/>
  <c r="K16" i="108"/>
  <c r="K17" i="108"/>
  <c r="I16" i="108"/>
  <c r="E16" i="108"/>
  <c r="G16" i="108"/>
  <c r="G22" i="108"/>
  <c r="L16" i="108"/>
  <c r="B16" i="108"/>
  <c r="H16" i="108"/>
  <c r="J16" i="108"/>
  <c r="J22" i="108"/>
  <c r="D16" i="108"/>
  <c r="C16" i="108"/>
  <c r="G9" i="103"/>
  <c r="M33" i="108"/>
  <c r="T33" i="108"/>
  <c r="S33" i="108"/>
  <c r="O33" i="108"/>
  <c r="Q33" i="108"/>
  <c r="N33" i="108"/>
  <c r="F10" i="103"/>
  <c r="A34" i="108"/>
  <c r="A12" i="103"/>
  <c r="D12" i="103"/>
  <c r="B12" i="103"/>
  <c r="C11" i="103"/>
  <c r="L34" i="108"/>
  <c r="C34" i="108" a="1"/>
  <c r="O34" i="108" a="1"/>
  <c r="D34" i="108" a="1"/>
  <c r="S34" i="108" a="1"/>
  <c r="F34" i="108" a="1"/>
  <c r="Q34" i="108" a="1"/>
  <c r="M34" i="108" a="1"/>
  <c r="I34" i="108" a="1"/>
  <c r="N34" i="108" a="1"/>
  <c r="B34" i="108" a="1"/>
  <c r="H34" i="108" a="1"/>
  <c r="J34" i="108" a="1"/>
  <c r="T34" i="108" a="1"/>
  <c r="F11" i="103" a="1"/>
  <c r="G10" i="103" a="1"/>
  <c r="R22" i="108"/>
  <c r="K22" i="108"/>
  <c r="N22" i="108"/>
  <c r="J17" i="108"/>
  <c r="Q22" i="108"/>
  <c r="G17" i="108"/>
  <c r="G10" i="103"/>
  <c r="O34" i="108"/>
  <c r="T34" i="108"/>
  <c r="M34" i="108"/>
  <c r="Q34" i="108"/>
  <c r="S34" i="108"/>
  <c r="N34" i="108"/>
  <c r="H34" i="108"/>
  <c r="J34" i="108"/>
  <c r="C34" i="108"/>
  <c r="D34" i="108"/>
  <c r="I34" i="108"/>
  <c r="F34" i="108"/>
  <c r="B34" i="108"/>
  <c r="F11" i="103"/>
  <c r="H22" i="108"/>
  <c r="H17" i="108"/>
  <c r="O22" i="108"/>
  <c r="I17" i="108"/>
  <c r="P22" i="108"/>
  <c r="I22" i="108"/>
  <c r="L35" i="108"/>
  <c r="B13" i="103"/>
  <c r="A13" i="103"/>
  <c r="D13" i="103"/>
  <c r="A35" i="108"/>
  <c r="L17" i="108"/>
  <c r="L22" i="108"/>
  <c r="S22" i="108"/>
  <c r="C12" i="103"/>
  <c r="F17" i="108"/>
  <c r="F22" i="108"/>
  <c r="M22" i="108"/>
  <c r="N35" i="108" a="1"/>
  <c r="F12" i="103" a="1"/>
  <c r="C35" i="108" a="1"/>
  <c r="S35" i="108" a="1"/>
  <c r="J35" i="108" a="1"/>
  <c r="H35" i="108" a="1"/>
  <c r="D35" i="108" a="1"/>
  <c r="B35" i="108" a="1"/>
  <c r="F35" i="108" a="1"/>
  <c r="G11" i="103" a="1"/>
  <c r="O35" i="108" a="1"/>
  <c r="T35" i="108" a="1"/>
  <c r="M35" i="108" a="1"/>
  <c r="Q35" i="108" a="1"/>
  <c r="I35" i="108" a="1"/>
  <c r="G11" i="103"/>
  <c r="F12" i="103"/>
  <c r="M35" i="108"/>
  <c r="N35" i="108"/>
  <c r="S35" i="108"/>
  <c r="T35" i="108"/>
  <c r="O35" i="108"/>
  <c r="Q35" i="108"/>
  <c r="D35" i="108"/>
  <c r="H35" i="108"/>
  <c r="F35" i="108"/>
  <c r="J35" i="108"/>
  <c r="C35" i="108"/>
  <c r="B35" i="108"/>
  <c r="I35" i="108"/>
  <c r="C13" i="103"/>
  <c r="B14" i="103"/>
  <c r="A14" i="103"/>
  <c r="D14" i="103"/>
  <c r="L36" i="108"/>
  <c r="A36" i="108"/>
  <c r="H36" i="108" a="1"/>
  <c r="B36" i="108" a="1"/>
  <c r="F36" i="108" a="1"/>
  <c r="M36" i="108" a="1"/>
  <c r="I36" i="108" a="1"/>
  <c r="F13" i="103" a="1"/>
  <c r="C36" i="108" a="1"/>
  <c r="D36" i="108" a="1"/>
  <c r="O36" i="108" a="1"/>
  <c r="J36" i="108" a="1"/>
  <c r="Q36" i="108" a="1"/>
  <c r="G12" i="103" a="1"/>
  <c r="T36" i="108" a="1"/>
  <c r="S36" i="108" a="1"/>
  <c r="N36" i="108" a="1"/>
  <c r="G12" i="103"/>
  <c r="F13" i="103"/>
  <c r="B36" i="108"/>
  <c r="C36" i="108"/>
  <c r="D36" i="108"/>
  <c r="I36" i="108"/>
  <c r="J36" i="108"/>
  <c r="F36" i="108"/>
  <c r="H36" i="108"/>
  <c r="M36" i="108"/>
  <c r="Q36" i="108"/>
  <c r="S36" i="108"/>
  <c r="N36" i="108"/>
  <c r="T36" i="108"/>
  <c r="O36" i="108"/>
  <c r="C14" i="103"/>
  <c r="B15" i="103"/>
  <c r="A15" i="103"/>
  <c r="D15" i="103"/>
  <c r="A37" i="108"/>
  <c r="L37" i="108"/>
  <c r="F37" i="108" a="1"/>
  <c r="D37" i="108" a="1"/>
  <c r="Q37" i="108" a="1"/>
  <c r="B37" i="108" a="1"/>
  <c r="F14" i="103" a="1"/>
  <c r="O37" i="108" a="1"/>
  <c r="T37" i="108" a="1"/>
  <c r="S37" i="108" a="1"/>
  <c r="N37" i="108" a="1"/>
  <c r="C37" i="108" a="1"/>
  <c r="I37" i="108" a="1"/>
  <c r="H37" i="108" a="1"/>
  <c r="M37" i="108" a="1"/>
  <c r="J37" i="108" a="1"/>
  <c r="G13" i="103" a="1"/>
  <c r="G13" i="103"/>
  <c r="F14" i="103"/>
  <c r="M37" i="108"/>
  <c r="N37" i="108"/>
  <c r="S37" i="108"/>
  <c r="T37" i="108"/>
  <c r="O37" i="108"/>
  <c r="Q37" i="108"/>
  <c r="J37" i="108"/>
  <c r="D37" i="108"/>
  <c r="F37" i="108"/>
  <c r="B37" i="108"/>
  <c r="C37" i="108"/>
  <c r="H37" i="108"/>
  <c r="I37" i="108"/>
  <c r="C15" i="103"/>
  <c r="B16" i="103"/>
  <c r="A16" i="103"/>
  <c r="D16" i="103"/>
  <c r="L38" i="108"/>
  <c r="A38" i="108"/>
  <c r="B38" i="108" a="1"/>
  <c r="F38" i="108" a="1"/>
  <c r="G14" i="103" a="1"/>
  <c r="T38" i="108" a="1"/>
  <c r="C38" i="108" a="1"/>
  <c r="N38" i="108" a="1"/>
  <c r="M38" i="108" a="1"/>
  <c r="Q38" i="108" a="1"/>
  <c r="J38" i="108" a="1"/>
  <c r="D38" i="108" a="1"/>
  <c r="O38" i="108" a="1"/>
  <c r="I38" i="108" a="1"/>
  <c r="H38" i="108" a="1"/>
  <c r="F15" i="103" a="1"/>
  <c r="S38" i="108" a="1"/>
  <c r="G14" i="103"/>
  <c r="F15" i="103"/>
  <c r="H38" i="108"/>
  <c r="C38" i="108"/>
  <c r="J38" i="108"/>
  <c r="I38" i="108"/>
  <c r="B38" i="108"/>
  <c r="F38" i="108"/>
  <c r="D38" i="108"/>
  <c r="S38" i="108"/>
  <c r="N38" i="108"/>
  <c r="O38" i="108"/>
  <c r="T38" i="108"/>
  <c r="Q38" i="108"/>
  <c r="M38" i="108"/>
  <c r="C16" i="103"/>
  <c r="B17" i="103"/>
  <c r="A17" i="103"/>
  <c r="D17" i="103"/>
  <c r="A39" i="108"/>
  <c r="L39" i="108"/>
  <c r="I39" i="108" a="1"/>
  <c r="F39" i="108" a="1"/>
  <c r="J39" i="108" a="1"/>
  <c r="H39" i="108" a="1"/>
  <c r="B39" i="108" a="1"/>
  <c r="S39" i="108" a="1"/>
  <c r="D39" i="108" a="1"/>
  <c r="G15" i="103" a="1"/>
  <c r="T39" i="108" a="1"/>
  <c r="M39" i="108" a="1"/>
  <c r="C39" i="108" a="1"/>
  <c r="Q39" i="108" a="1"/>
  <c r="F16" i="103" a="1"/>
  <c r="O39" i="108" a="1"/>
  <c r="N39" i="108" a="1"/>
  <c r="O39" i="108"/>
  <c r="Q39" i="108"/>
  <c r="S39" i="108"/>
  <c r="N39" i="108"/>
  <c r="T39" i="108"/>
  <c r="M39" i="108"/>
  <c r="B39" i="108"/>
  <c r="C39" i="108"/>
  <c r="J39" i="108"/>
  <c r="I39" i="108"/>
  <c r="H39" i="108"/>
  <c r="D39" i="108"/>
  <c r="F39" i="108"/>
  <c r="G15" i="103"/>
  <c r="F16" i="103"/>
  <c r="L40" i="108"/>
  <c r="A40" i="108"/>
  <c r="B18" i="103"/>
  <c r="A18" i="103"/>
  <c r="D18" i="103"/>
  <c r="C17" i="103"/>
  <c r="J40" i="108" a="1"/>
  <c r="C40" i="108" a="1"/>
  <c r="N40" i="108" a="1"/>
  <c r="M40" i="108" a="1"/>
  <c r="S40" i="108" a="1"/>
  <c r="H40" i="108" a="1"/>
  <c r="F17" i="103" a="1"/>
  <c r="T40" i="108" a="1"/>
  <c r="F40" i="108" a="1"/>
  <c r="I40" i="108" a="1"/>
  <c r="Q40" i="108" a="1"/>
  <c r="O40" i="108" a="1"/>
  <c r="D40" i="108" a="1"/>
  <c r="B40" i="108" a="1"/>
  <c r="F17" i="103"/>
  <c r="M40" i="108"/>
  <c r="Q40" i="108"/>
  <c r="N40" i="108"/>
  <c r="S40" i="108"/>
  <c r="T40" i="108"/>
  <c r="O40" i="108"/>
  <c r="J40" i="108"/>
  <c r="D40" i="108"/>
  <c r="I40" i="108"/>
  <c r="C40" i="108"/>
  <c r="F40" i="108"/>
  <c r="B40" i="108"/>
  <c r="H40" i="108"/>
  <c r="C18" i="103"/>
  <c r="B19" i="103"/>
  <c r="A19" i="103"/>
  <c r="D19" i="103"/>
  <c r="L41" i="108"/>
  <c r="A41" i="108"/>
  <c r="F41" i="108" a="1"/>
  <c r="I41" i="108" a="1"/>
  <c r="N41" i="108" a="1"/>
  <c r="D41" i="108" a="1"/>
  <c r="T41" i="108" a="1"/>
  <c r="F18" i="103" a="1"/>
  <c r="O41" i="108" a="1"/>
  <c r="H16" i="103" a="1"/>
  <c r="C41" i="108" a="1"/>
  <c r="H41" i="108" a="1"/>
  <c r="J41" i="108" a="1"/>
  <c r="S41" i="108" a="1"/>
  <c r="G16" i="103" a="1"/>
  <c r="Q41" i="108" a="1"/>
  <c r="M41" i="108" a="1"/>
  <c r="B41" i="108" a="1"/>
  <c r="O41" i="108"/>
  <c r="M41" i="108"/>
  <c r="N41" i="108"/>
  <c r="S41" i="108"/>
  <c r="Q41" i="108"/>
  <c r="T41" i="108"/>
  <c r="G16" i="103"/>
  <c r="H16" i="103"/>
  <c r="J41" i="108"/>
  <c r="C41" i="108"/>
  <c r="D41" i="108"/>
  <c r="I41" i="108"/>
  <c r="H41" i="108"/>
  <c r="B41" i="108"/>
  <c r="F41" i="108"/>
  <c r="F18" i="103"/>
  <c r="L42" i="108"/>
  <c r="C19" i="103"/>
  <c r="A42" i="108"/>
  <c r="A20" i="103"/>
  <c r="D20" i="103"/>
  <c r="B20" i="103"/>
  <c r="M42" i="108" a="1"/>
  <c r="T42" i="108" a="1"/>
  <c r="I42" i="108" a="1"/>
  <c r="Q42" i="108" a="1"/>
  <c r="H17" i="103" a="1"/>
  <c r="D42" i="108" a="1"/>
  <c r="J42" i="108" a="1"/>
  <c r="F42" i="108" a="1"/>
  <c r="H42" i="108" a="1"/>
  <c r="F19" i="103" a="1"/>
  <c r="G17" i="103" a="1"/>
  <c r="N42" i="108" a="1"/>
  <c r="S42" i="108" a="1"/>
  <c r="C42" i="108" a="1"/>
  <c r="O42" i="108" a="1"/>
  <c r="B42" i="108" a="1"/>
  <c r="F19" i="103"/>
  <c r="H17" i="103"/>
  <c r="J42" i="108"/>
  <c r="F42" i="108"/>
  <c r="B42" i="108"/>
  <c r="D42" i="108"/>
  <c r="C42" i="108"/>
  <c r="H42" i="108"/>
  <c r="I42" i="108"/>
  <c r="G17" i="103"/>
  <c r="M42" i="108"/>
  <c r="T42" i="108"/>
  <c r="O42" i="108"/>
  <c r="Q42" i="108"/>
  <c r="S42" i="108"/>
  <c r="N42" i="108"/>
  <c r="B21" i="103"/>
  <c r="A21" i="103"/>
  <c r="D21" i="103"/>
  <c r="C20" i="103"/>
  <c r="A43" i="108"/>
  <c r="L43" i="108"/>
  <c r="J43" i="108" a="1"/>
  <c r="H43" i="108" a="1"/>
  <c r="F43" i="108" a="1"/>
  <c r="G18" i="103" a="1"/>
  <c r="I43" i="108" a="1"/>
  <c r="M43" i="108" a="1"/>
  <c r="T43" i="108" a="1"/>
  <c r="Q43" i="108" a="1"/>
  <c r="H18" i="103" a="1"/>
  <c r="B43" i="108" a="1"/>
  <c r="C43" i="108" a="1"/>
  <c r="N43" i="108" a="1"/>
  <c r="O43" i="108" a="1"/>
  <c r="D43" i="108" a="1"/>
  <c r="F20" i="103" a="1"/>
  <c r="S43" i="108" a="1"/>
  <c r="B43" i="108"/>
  <c r="F43" i="108"/>
  <c r="H43" i="108"/>
  <c r="C43" i="108"/>
  <c r="J43" i="108"/>
  <c r="I43" i="108"/>
  <c r="D43" i="108"/>
  <c r="F20" i="103"/>
  <c r="H18" i="103"/>
  <c r="G18" i="103"/>
  <c r="M43" i="108"/>
  <c r="T43" i="108"/>
  <c r="O43" i="108"/>
  <c r="Q43" i="108"/>
  <c r="S43" i="108"/>
  <c r="N43" i="108"/>
  <c r="A44" i="108"/>
  <c r="C21" i="103"/>
  <c r="L44" i="108"/>
  <c r="A22" i="103"/>
  <c r="D22" i="103"/>
  <c r="B22" i="103"/>
  <c r="J44" i="108" a="1"/>
  <c r="S44" i="108" a="1"/>
  <c r="F44" i="108" a="1"/>
  <c r="B44" i="108" a="1"/>
  <c r="H44" i="108" a="1"/>
  <c r="T44" i="108" a="1"/>
  <c r="M44" i="108" a="1"/>
  <c r="O44" i="108" a="1"/>
  <c r="N44" i="108" a="1"/>
  <c r="G19" i="103" a="1"/>
  <c r="I44" i="108" a="1"/>
  <c r="Q44" i="108" a="1"/>
  <c r="F21" i="103" a="1"/>
  <c r="C44" i="108" a="1"/>
  <c r="H19" i="103" a="1"/>
  <c r="D44" i="108" a="1"/>
  <c r="G20" i="103" a="1"/>
  <c r="H19" i="103"/>
  <c r="G20" i="103"/>
  <c r="F21" i="103"/>
  <c r="G19" i="103"/>
  <c r="M44" i="108"/>
  <c r="Q44" i="108"/>
  <c r="S44" i="108"/>
  <c r="N44" i="108"/>
  <c r="O44" i="108"/>
  <c r="T44" i="108"/>
  <c r="J44" i="108"/>
  <c r="C44" i="108"/>
  <c r="B44" i="108"/>
  <c r="I44" i="108"/>
  <c r="D44" i="108"/>
  <c r="F44" i="108"/>
  <c r="H44" i="108"/>
  <c r="A23" i="103"/>
  <c r="D23" i="103"/>
  <c r="B23" i="103"/>
  <c r="C22" i="103"/>
  <c r="L45" i="108"/>
  <c r="A45" i="108"/>
  <c r="B45" i="108" a="1"/>
  <c r="F22" i="103" a="1"/>
  <c r="M45" i="108" a="1"/>
  <c r="N45" i="108" a="1"/>
  <c r="S45" i="108" a="1"/>
  <c r="J45" i="108" a="1"/>
  <c r="C45" i="108" a="1"/>
  <c r="D45" i="108" a="1"/>
  <c r="H45" i="108" a="1"/>
  <c r="F45" i="108" a="1"/>
  <c r="T45" i="108" a="1"/>
  <c r="O45" i="108" a="1"/>
  <c r="Q45" i="108" a="1"/>
  <c r="I45" i="108" a="1"/>
  <c r="G21" i="103" a="1"/>
  <c r="J45" i="108"/>
  <c r="I45" i="108"/>
  <c r="B45" i="108"/>
  <c r="D45" i="108"/>
  <c r="F45" i="108"/>
  <c r="C45" i="108"/>
  <c r="H45" i="108"/>
  <c r="G21" i="103"/>
  <c r="M45" i="108"/>
  <c r="N45" i="108"/>
  <c r="S45" i="108"/>
  <c r="T45" i="108"/>
  <c r="O45" i="108"/>
  <c r="Q45" i="108"/>
  <c r="F22" i="103"/>
  <c r="A46" i="108"/>
  <c r="A24" i="103"/>
  <c r="D24" i="103"/>
  <c r="B24" i="103"/>
  <c r="C23" i="103"/>
  <c r="L46" i="108"/>
  <c r="B46" i="108" a="1"/>
  <c r="Q46" i="108" a="1"/>
  <c r="F46" i="108" a="1"/>
  <c r="T46" i="108" a="1"/>
  <c r="M46" i="108" a="1"/>
  <c r="S46" i="108" a="1"/>
  <c r="F23" i="103" a="1"/>
  <c r="O46" i="108" a="1"/>
  <c r="N46" i="108" a="1"/>
  <c r="I46" i="108" a="1"/>
  <c r="H46" i="108" a="1"/>
  <c r="D46" i="108" a="1"/>
  <c r="J46" i="108" a="1"/>
  <c r="C46" i="108" a="1"/>
  <c r="G22" i="103" a="1"/>
  <c r="B46" i="108"/>
  <c r="C46" i="108"/>
  <c r="H46" i="108"/>
  <c r="I46" i="108"/>
  <c r="J46" i="108"/>
  <c r="F46" i="108"/>
  <c r="D46" i="108"/>
  <c r="M46" i="108"/>
  <c r="Q46" i="108"/>
  <c r="S46" i="108"/>
  <c r="N46" i="108"/>
  <c r="O46" i="108"/>
  <c r="T46" i="108"/>
  <c r="G22" i="103"/>
  <c r="F23" i="103"/>
  <c r="A47" i="108"/>
  <c r="L47" i="108"/>
  <c r="A25" i="103"/>
  <c r="D25" i="103"/>
  <c r="B25" i="103"/>
  <c r="C24" i="103"/>
  <c r="C47" i="108" a="1"/>
  <c r="H47" i="108" a="1"/>
  <c r="I47" i="108" a="1"/>
  <c r="D47" i="108" a="1"/>
  <c r="J47" i="108" a="1"/>
  <c r="O47" i="108" a="1"/>
  <c r="F47" i="108" a="1"/>
  <c r="B47" i="108" a="1"/>
  <c r="M47" i="108" a="1"/>
  <c r="Q47" i="108" a="1"/>
  <c r="S47" i="108" a="1"/>
  <c r="T47" i="108" a="1"/>
  <c r="F24" i="103" a="1"/>
  <c r="N47" i="108" a="1"/>
  <c r="D47" i="108"/>
  <c r="I47" i="108"/>
  <c r="H47" i="108"/>
  <c r="J47" i="108"/>
  <c r="F47" i="108"/>
  <c r="B47" i="108"/>
  <c r="C47" i="108"/>
  <c r="F24" i="103"/>
  <c r="M47" i="108"/>
  <c r="N47" i="108"/>
  <c r="S47" i="108"/>
  <c r="T47" i="108"/>
  <c r="O47" i="108"/>
  <c r="Q47" i="108"/>
  <c r="A48" i="108"/>
  <c r="A26" i="103"/>
  <c r="D26" i="103"/>
  <c r="B26" i="103"/>
  <c r="C25" i="103"/>
  <c r="L48" i="108"/>
  <c r="I48" i="108" a="1"/>
  <c r="N48" i="108" a="1"/>
  <c r="G23" i="103" a="1"/>
  <c r="T48" i="108" a="1"/>
  <c r="F25" i="103" a="1"/>
  <c r="S48" i="108" a="1"/>
  <c r="J48" i="108" a="1"/>
  <c r="B48" i="108" a="1"/>
  <c r="D48" i="108" a="1"/>
  <c r="F48" i="108" a="1"/>
  <c r="C48" i="108" a="1"/>
  <c r="M48" i="108" a="1"/>
  <c r="H48" i="108" a="1"/>
  <c r="Q48" i="108" a="1"/>
  <c r="O48" i="108" a="1"/>
  <c r="H23" i="103" a="1"/>
  <c r="M48" i="108"/>
  <c r="Q48" i="108"/>
  <c r="S48" i="108"/>
  <c r="N48" i="108"/>
  <c r="O48" i="108"/>
  <c r="T48" i="108"/>
  <c r="H23" i="103"/>
  <c r="H48" i="108"/>
  <c r="C48" i="108"/>
  <c r="D48" i="108"/>
  <c r="I48" i="108"/>
  <c r="J48" i="108"/>
  <c r="F48" i="108"/>
  <c r="B48" i="108"/>
  <c r="F25" i="103"/>
  <c r="G23" i="103"/>
  <c r="L49" i="108"/>
  <c r="A49" i="108"/>
  <c r="C26" i="103"/>
  <c r="A27" i="103"/>
  <c r="D27" i="103"/>
  <c r="B27" i="103"/>
  <c r="C49" i="108" a="1"/>
  <c r="N49" i="108" a="1"/>
  <c r="Q49" i="108" a="1"/>
  <c r="S49" i="108" a="1"/>
  <c r="F49" i="108" a="1"/>
  <c r="O49" i="108" a="1"/>
  <c r="G25" i="103" a="1"/>
  <c r="I49" i="108" a="1"/>
  <c r="D49" i="108" a="1"/>
  <c r="H24" i="103" a="1"/>
  <c r="F26" i="103" a="1"/>
  <c r="B49" i="108" a="1"/>
  <c r="T49" i="108" a="1"/>
  <c r="G24" i="103" a="1"/>
  <c r="J49" i="108" a="1"/>
  <c r="M49" i="108" a="1"/>
  <c r="H49" i="108" a="1"/>
  <c r="H24" i="103"/>
  <c r="G25" i="103"/>
  <c r="F26" i="103"/>
  <c r="B49" i="108"/>
  <c r="F49" i="108"/>
  <c r="D49" i="108"/>
  <c r="C49" i="108"/>
  <c r="H49" i="108"/>
  <c r="I49" i="108"/>
  <c r="J49" i="108"/>
  <c r="G24" i="103"/>
  <c r="O49" i="108"/>
  <c r="Q49" i="108"/>
  <c r="S49" i="108"/>
  <c r="N49" i="108"/>
  <c r="M49" i="108"/>
  <c r="T49" i="108"/>
  <c r="C27" i="103"/>
  <c r="A50" i="108"/>
  <c r="A28" i="103"/>
  <c r="D28" i="103"/>
  <c r="B28" i="103"/>
  <c r="L50" i="108"/>
  <c r="O50" i="108" a="1"/>
  <c r="B50" i="108" a="1"/>
  <c r="G26" i="103" a="1"/>
  <c r="Q50" i="108" a="1"/>
  <c r="I50" i="108" a="1"/>
  <c r="F27" i="103" a="1"/>
  <c r="S50" i="108" a="1"/>
  <c r="D50" i="108" a="1"/>
  <c r="H50" i="108" a="1"/>
  <c r="M50" i="108" a="1"/>
  <c r="F50" i="108" a="1"/>
  <c r="J50" i="108" a="1"/>
  <c r="C50" i="108" a="1"/>
  <c r="T50" i="108" a="1"/>
  <c r="N50" i="108" a="1"/>
  <c r="M50" i="108"/>
  <c r="Q50" i="108"/>
  <c r="S50" i="108"/>
  <c r="N50" i="108"/>
  <c r="O50" i="108"/>
  <c r="T50" i="108"/>
  <c r="G26" i="103"/>
  <c r="F27" i="103"/>
  <c r="J50" i="108"/>
  <c r="C50" i="108"/>
  <c r="D50" i="108"/>
  <c r="I50" i="108"/>
  <c r="H50" i="108"/>
  <c r="F50" i="108"/>
  <c r="B50" i="108"/>
  <c r="L51" i="108"/>
  <c r="C28" i="103"/>
  <c r="A29" i="103"/>
  <c r="D29" i="103"/>
  <c r="B29" i="103"/>
  <c r="A51" i="108"/>
  <c r="F51" i="108" a="1"/>
  <c r="B51" i="108" a="1"/>
  <c r="N51" i="108" a="1"/>
  <c r="O51" i="108" a="1"/>
  <c r="S51" i="108" a="1"/>
  <c r="F28" i="103" a="1"/>
  <c r="I51" i="108" a="1"/>
  <c r="T51" i="108" a="1"/>
  <c r="D51" i="108" a="1"/>
  <c r="C51" i="108" a="1"/>
  <c r="H51" i="108" a="1"/>
  <c r="J51" i="108" a="1"/>
  <c r="M51" i="108" a="1"/>
  <c r="Q51" i="108" a="1"/>
  <c r="G27" i="103" a="1"/>
  <c r="G27" i="103"/>
  <c r="H51" i="108"/>
  <c r="F51" i="108"/>
  <c r="J51" i="108"/>
  <c r="C51" i="108"/>
  <c r="B51" i="108"/>
  <c r="I51" i="108"/>
  <c r="D51" i="108"/>
  <c r="O51" i="108"/>
  <c r="Q51" i="108"/>
  <c r="M51" i="108"/>
  <c r="N51" i="108"/>
  <c r="S51" i="108"/>
  <c r="T51" i="108"/>
  <c r="F28" i="103"/>
  <c r="C29" i="103"/>
  <c r="A52" i="108"/>
  <c r="L52" i="108"/>
  <c r="A30" i="103"/>
  <c r="D30" i="103"/>
  <c r="B30" i="103"/>
  <c r="T52" i="108" a="1"/>
  <c r="Q52" i="108" a="1"/>
  <c r="F29" i="103" a="1"/>
  <c r="J52" i="108" a="1"/>
  <c r="I52" i="108" a="1"/>
  <c r="D52" i="108" a="1"/>
  <c r="N52" i="108" a="1"/>
  <c r="S52" i="108" a="1"/>
  <c r="F52" i="108" a="1"/>
  <c r="M52" i="108" a="1"/>
  <c r="G28" i="103" a="1"/>
  <c r="B52" i="108" a="1"/>
  <c r="C52" i="108" a="1"/>
  <c r="O52" i="108" a="1"/>
  <c r="H52" i="108" a="1"/>
  <c r="B52" i="108"/>
  <c r="I52" i="108"/>
  <c r="H52" i="108"/>
  <c r="F52" i="108"/>
  <c r="C52" i="108"/>
  <c r="J52" i="108"/>
  <c r="D52" i="108"/>
  <c r="G28" i="103"/>
  <c r="S52" i="108"/>
  <c r="Q52" i="108"/>
  <c r="T52" i="108"/>
  <c r="O52" i="108"/>
  <c r="M52" i="108"/>
  <c r="N52" i="108"/>
  <c r="F29" i="103"/>
  <c r="A53" i="108"/>
  <c r="L53" i="108"/>
  <c r="A31" i="103"/>
  <c r="D31" i="103"/>
  <c r="B31" i="103"/>
  <c r="C30" i="103"/>
  <c r="O53" i="108" a="1"/>
  <c r="N53" i="108" a="1"/>
  <c r="F30" i="103" a="1"/>
  <c r="G29" i="103" a="1"/>
  <c r="C53" i="108" a="1"/>
  <c r="Q53" i="108" a="1"/>
  <c r="T53" i="108" a="1"/>
  <c r="J53" i="108" a="1"/>
  <c r="M53" i="108" a="1"/>
  <c r="B53" i="108" a="1"/>
  <c r="S53" i="108" a="1"/>
  <c r="I53" i="108" a="1"/>
  <c r="D53" i="108" a="1"/>
  <c r="F53" i="108" a="1"/>
  <c r="H53" i="108" a="1"/>
  <c r="J53" i="108"/>
  <c r="H53" i="108"/>
  <c r="F53" i="108"/>
  <c r="I53" i="108"/>
  <c r="B53" i="108"/>
  <c r="C53" i="108"/>
  <c r="D53" i="108"/>
  <c r="G29" i="103"/>
  <c r="F30" i="103"/>
  <c r="Q53" i="108"/>
  <c r="T53" i="108"/>
  <c r="S53" i="108"/>
  <c r="N53" i="108"/>
  <c r="O53" i="108"/>
  <c r="M53" i="108"/>
  <c r="A54" i="108"/>
  <c r="B32" i="103"/>
  <c r="A32" i="103"/>
  <c r="D32" i="103"/>
  <c r="C31" i="103"/>
  <c r="L54" i="108"/>
  <c r="D54" i="108" a="1"/>
  <c r="H54" i="108" a="1"/>
  <c r="S54" i="108" a="1"/>
  <c r="M54" i="108" a="1"/>
  <c r="C54" i="108" a="1"/>
  <c r="G30" i="103" a="1"/>
  <c r="N54" i="108" a="1"/>
  <c r="J54" i="108" a="1"/>
  <c r="O54" i="108" a="1"/>
  <c r="I54" i="108" a="1"/>
  <c r="T54" i="108" a="1"/>
  <c r="F31" i="103" a="1"/>
  <c r="B54" i="108" a="1"/>
  <c r="Q54" i="108" a="1"/>
  <c r="F54" i="108" a="1"/>
  <c r="F31" i="103"/>
  <c r="M54" i="108"/>
  <c r="O54" i="108"/>
  <c r="N54" i="108"/>
  <c r="S54" i="108"/>
  <c r="T54" i="108"/>
  <c r="Q54" i="108"/>
  <c r="C54" i="108"/>
  <c r="F54" i="108"/>
  <c r="B54" i="108"/>
  <c r="D54" i="108"/>
  <c r="H54" i="108"/>
  <c r="I54" i="108"/>
  <c r="J54" i="108"/>
  <c r="G30" i="103"/>
  <c r="L55" i="108"/>
  <c r="C32" i="103"/>
  <c r="A55" i="108"/>
  <c r="A33" i="103"/>
  <c r="D33" i="103"/>
  <c r="B33" i="103"/>
  <c r="D55" i="108" a="1"/>
  <c r="T55" i="108" a="1"/>
  <c r="F55" i="108" a="1"/>
  <c r="O55" i="108" a="1"/>
  <c r="S55" i="108" a="1"/>
  <c r="N55" i="108" a="1"/>
  <c r="M55" i="108" a="1"/>
  <c r="G31" i="103" a="1"/>
  <c r="J55" i="108" a="1"/>
  <c r="F32" i="103" a="1"/>
  <c r="C55" i="108" a="1"/>
  <c r="Q55" i="108" a="1"/>
  <c r="I55" i="108" a="1"/>
  <c r="H55" i="108" a="1"/>
  <c r="B55" i="108" a="1"/>
  <c r="O55" i="108"/>
  <c r="N55" i="108"/>
  <c r="M55" i="108"/>
  <c r="S55" i="108"/>
  <c r="T55" i="108"/>
  <c r="Q55" i="108"/>
  <c r="F55" i="108"/>
  <c r="I55" i="108"/>
  <c r="D55" i="108"/>
  <c r="H55" i="108"/>
  <c r="C55" i="108"/>
  <c r="J55" i="108"/>
  <c r="B55" i="108"/>
  <c r="F32" i="103"/>
  <c r="G31" i="103"/>
  <c r="L56" i="108"/>
  <c r="A56" i="108"/>
  <c r="B34" i="103"/>
  <c r="A34" i="103"/>
  <c r="D34" i="103"/>
  <c r="C33" i="103"/>
  <c r="F56" i="108" a="1"/>
  <c r="O56" i="108" a="1"/>
  <c r="Q56" i="108" a="1"/>
  <c r="H56" i="108" a="1"/>
  <c r="B56" i="108" a="1"/>
  <c r="F33" i="103" a="1"/>
  <c r="G32" i="103" a="1"/>
  <c r="M56" i="108" a="1"/>
  <c r="N56" i="108" a="1"/>
  <c r="S56" i="108" a="1"/>
  <c r="I56" i="108" a="1"/>
  <c r="C56" i="108" a="1"/>
  <c r="J56" i="108" a="1"/>
  <c r="D56" i="108" a="1"/>
  <c r="T56" i="108" a="1"/>
  <c r="G32" i="103"/>
  <c r="N56" i="108"/>
  <c r="M56" i="108"/>
  <c r="O56" i="108"/>
  <c r="S56" i="108"/>
  <c r="T56" i="108"/>
  <c r="Q56" i="108"/>
  <c r="F33" i="103"/>
  <c r="B56" i="108"/>
  <c r="D56" i="108"/>
  <c r="C56" i="108"/>
  <c r="F56" i="108"/>
  <c r="I56" i="108"/>
  <c r="J56" i="108"/>
  <c r="H56" i="108"/>
  <c r="C34" i="103"/>
  <c r="B35" i="103"/>
  <c r="A35" i="103"/>
  <c r="D35" i="103"/>
  <c r="L57" i="108"/>
  <c r="A57" i="108"/>
  <c r="F57" i="108" a="1"/>
  <c r="I57" i="108" a="1"/>
  <c r="B57" i="108" a="1"/>
  <c r="S57" i="108" a="1"/>
  <c r="F34" i="103" a="1"/>
  <c r="D57" i="108" a="1"/>
  <c r="T57" i="108" a="1"/>
  <c r="M57" i="108" a="1"/>
  <c r="Q57" i="108" a="1"/>
  <c r="C57" i="108" a="1"/>
  <c r="J57" i="108" a="1"/>
  <c r="G33" i="103" a="1"/>
  <c r="N57" i="108" a="1"/>
  <c r="O57" i="108" a="1"/>
  <c r="H57" i="108" a="1"/>
  <c r="F34" i="103"/>
  <c r="F57" i="108"/>
  <c r="I57" i="108"/>
  <c r="D57" i="108"/>
  <c r="H57" i="108"/>
  <c r="C57" i="108"/>
  <c r="J57" i="108"/>
  <c r="B57" i="108"/>
  <c r="G33" i="103"/>
  <c r="O57" i="108"/>
  <c r="N57" i="108"/>
  <c r="M57" i="108"/>
  <c r="S57" i="108"/>
  <c r="T57" i="108"/>
  <c r="Q57" i="108"/>
  <c r="B36" i="103"/>
  <c r="A36" i="103"/>
  <c r="D36" i="103"/>
  <c r="C35" i="103"/>
  <c r="G34" i="103" a="1"/>
  <c r="F35" i="103" a="1"/>
  <c r="F35" i="103"/>
  <c r="G34" i="103"/>
  <c r="B37" i="103"/>
  <c r="A37" i="103"/>
  <c r="D37" i="103"/>
  <c r="C36" i="103"/>
  <c r="G35" i="103" a="1"/>
  <c r="F36" i="103" a="1"/>
  <c r="F36" i="103"/>
  <c r="G35" i="103"/>
  <c r="C37" i="103"/>
  <c r="B38" i="103"/>
  <c r="A38" i="103"/>
  <c r="D38" i="103"/>
  <c r="F37" i="103" a="1"/>
  <c r="G36" i="103" a="1"/>
  <c r="F37" i="103"/>
  <c r="G36" i="103"/>
  <c r="C38" i="103"/>
  <c r="B39" i="103"/>
  <c r="A39" i="103"/>
  <c r="D39" i="103"/>
  <c r="F38" i="103" a="1"/>
  <c r="G37" i="103" a="1"/>
  <c r="F38" i="103"/>
  <c r="G37" i="103"/>
  <c r="B40" i="103"/>
  <c r="A40" i="103"/>
  <c r="D40" i="103"/>
  <c r="C39" i="103"/>
  <c r="G38" i="103" a="1"/>
  <c r="F39" i="103" a="1"/>
  <c r="F39" i="103"/>
  <c r="G38" i="103"/>
  <c r="B41" i="103"/>
  <c r="A41" i="103"/>
  <c r="D41" i="103"/>
  <c r="C40" i="103"/>
  <c r="F40" i="103" a="1"/>
  <c r="G39" i="103" a="1"/>
  <c r="F40" i="103"/>
  <c r="G39" i="103"/>
  <c r="C41" i="103"/>
  <c r="B42" i="103"/>
  <c r="A42" i="103"/>
  <c r="D42" i="103"/>
  <c r="F41" i="103" a="1"/>
  <c r="G40" i="103" a="1"/>
  <c r="F41" i="103"/>
  <c r="G40" i="103"/>
  <c r="B43" i="103"/>
  <c r="A43" i="103"/>
  <c r="D43" i="103"/>
  <c r="C42" i="103"/>
  <c r="F42" i="103" a="1"/>
  <c r="G41" i="103" a="1"/>
  <c r="F42" i="103"/>
  <c r="G41" i="103"/>
  <c r="B44" i="103"/>
  <c r="A44" i="103"/>
  <c r="D44" i="103"/>
  <c r="C43" i="103"/>
  <c r="G42" i="103" a="1"/>
  <c r="F43" i="103" a="1"/>
  <c r="F43" i="103"/>
  <c r="G42" i="103"/>
  <c r="C44" i="103"/>
  <c r="B45" i="103"/>
  <c r="A45" i="103"/>
  <c r="D45" i="103"/>
  <c r="F44" i="103" a="1"/>
  <c r="F44" i="103"/>
  <c r="C45" i="103"/>
  <c r="A46" i="103"/>
  <c r="D46" i="103"/>
  <c r="B46" i="103"/>
  <c r="H43" i="103" a="1"/>
  <c r="F45" i="103" a="1"/>
  <c r="G43" i="103" a="1"/>
  <c r="H43" i="103"/>
  <c r="F45" i="103"/>
  <c r="G43" i="103"/>
  <c r="B47" i="103"/>
  <c r="A47" i="103"/>
  <c r="D47" i="103"/>
  <c r="C46" i="103"/>
  <c r="F46" i="103" a="1"/>
  <c r="G44" i="103" a="1"/>
  <c r="H44" i="103" a="1"/>
  <c r="H44" i="103"/>
  <c r="G44" i="103"/>
  <c r="F46" i="103"/>
  <c r="A48" i="103"/>
  <c r="D48" i="103"/>
  <c r="B48" i="103"/>
  <c r="C47" i="103"/>
  <c r="F47" i="103" a="1"/>
  <c r="H45" i="103" a="1"/>
  <c r="G45" i="103" a="1"/>
  <c r="H45" i="103"/>
  <c r="F47" i="103"/>
  <c r="G45" i="103"/>
  <c r="B49" i="103"/>
  <c r="A49" i="103"/>
  <c r="D49" i="103"/>
  <c r="C48" i="103"/>
  <c r="G47" i="103" a="1"/>
  <c r="H46" i="103" a="1"/>
  <c r="F48" i="103" a="1"/>
  <c r="G46" i="103" a="1"/>
  <c r="F48" i="103"/>
  <c r="G46" i="103"/>
  <c r="H46" i="103"/>
  <c r="G47" i="103"/>
  <c r="B50" i="103"/>
  <c r="A50" i="103"/>
  <c r="D50" i="103"/>
  <c r="C49" i="103"/>
  <c r="F49" i="103" a="1"/>
  <c r="G48" i="103" a="1"/>
  <c r="F49" i="103"/>
  <c r="G48" i="103"/>
  <c r="C50" i="103"/>
  <c r="B51" i="103"/>
  <c r="A51" i="103"/>
  <c r="D51" i="103"/>
  <c r="F50" i="103" a="1"/>
  <c r="G49" i="103" a="1"/>
  <c r="F50" i="103"/>
  <c r="G49" i="103"/>
  <c r="C51" i="103"/>
  <c r="B52" i="103"/>
  <c r="A52" i="103"/>
  <c r="D52" i="103"/>
  <c r="G50" i="103" a="1"/>
  <c r="F51" i="103" a="1"/>
  <c r="F51" i="103"/>
  <c r="G50" i="103"/>
  <c r="C52" i="103"/>
  <c r="B53" i="103"/>
  <c r="A53" i="103"/>
  <c r="D53" i="103"/>
  <c r="G51" i="103" a="1"/>
  <c r="F52" i="103" a="1"/>
  <c r="F52" i="103"/>
  <c r="G51" i="103"/>
  <c r="C53" i="103"/>
  <c r="B54" i="103"/>
  <c r="A54" i="103"/>
  <c r="D54" i="103"/>
  <c r="F53" i="103" a="1"/>
  <c r="G52" i="103" a="1"/>
  <c r="F53" i="103"/>
  <c r="G52" i="103"/>
  <c r="C54" i="103"/>
  <c r="B55" i="103"/>
  <c r="A55" i="103"/>
  <c r="D55" i="103"/>
  <c r="F54" i="103" a="1"/>
  <c r="G53" i="103" a="1"/>
  <c r="F54" i="103"/>
  <c r="G53" i="103"/>
  <c r="C55" i="103"/>
  <c r="B56" i="103"/>
  <c r="A56" i="103"/>
  <c r="D56" i="103"/>
  <c r="F55" i="103" a="1"/>
  <c r="G54" i="103" a="1"/>
  <c r="F55" i="103"/>
  <c r="G54" i="103"/>
  <c r="C56" i="103"/>
  <c r="B57" i="103"/>
  <c r="A57" i="103"/>
  <c r="D57" i="103"/>
  <c r="F56" i="103" a="1"/>
  <c r="G55" i="103" a="1"/>
  <c r="F56" i="103"/>
  <c r="G55" i="103"/>
  <c r="C57" i="103"/>
  <c r="B58" i="103"/>
  <c r="A58" i="103"/>
  <c r="D58" i="103"/>
  <c r="F57" i="103" a="1"/>
  <c r="G56" i="103" a="1"/>
  <c r="F57" i="103"/>
  <c r="G56" i="103"/>
  <c r="C58" i="103"/>
  <c r="B59" i="103"/>
  <c r="A59" i="103"/>
  <c r="D59" i="103"/>
  <c r="F58" i="103" a="1"/>
  <c r="G57" i="103" a="1"/>
  <c r="F58" i="103"/>
  <c r="G57" i="103"/>
  <c r="C59" i="103"/>
  <c r="B60" i="103"/>
  <c r="A60" i="103"/>
  <c r="D60" i="103"/>
  <c r="F59" i="103" a="1"/>
  <c r="G58" i="103" a="1"/>
  <c r="F59" i="103"/>
  <c r="G58" i="103"/>
  <c r="C60" i="103"/>
  <c r="B61" i="103"/>
  <c r="A61" i="103"/>
  <c r="D61" i="103"/>
  <c r="G59" i="103" a="1"/>
  <c r="F60" i="103" a="1"/>
  <c r="F60" i="103"/>
  <c r="G59" i="103"/>
  <c r="C61" i="103"/>
  <c r="B62" i="103"/>
  <c r="A62" i="103"/>
  <c r="D62" i="103"/>
  <c r="G60" i="103" a="1"/>
  <c r="F61" i="103" a="1"/>
  <c r="F61" i="103"/>
  <c r="G60" i="103"/>
  <c r="C62" i="103"/>
  <c r="B63" i="103"/>
  <c r="A63" i="103"/>
  <c r="D63" i="103"/>
  <c r="G61" i="103" a="1"/>
  <c r="F62" i="103" a="1"/>
  <c r="F62" i="103"/>
  <c r="G61" i="103"/>
  <c r="B64" i="103"/>
  <c r="A64" i="103"/>
  <c r="D64" i="103"/>
  <c r="C63" i="103"/>
  <c r="F63" i="103" a="1"/>
  <c r="G62" i="103" a="1"/>
  <c r="F63" i="103"/>
  <c r="G62" i="103"/>
  <c r="C64" i="103"/>
  <c r="B65" i="103"/>
  <c r="A65" i="103"/>
  <c r="D65" i="103"/>
  <c r="F64" i="103" a="1"/>
  <c r="G63" i="103" a="1"/>
  <c r="F64" i="103"/>
  <c r="G63" i="103"/>
  <c r="B66" i="103"/>
  <c r="A66" i="103"/>
  <c r="D66" i="103"/>
  <c r="C65" i="103"/>
  <c r="F65" i="103" a="1"/>
  <c r="F65" i="103"/>
  <c r="C66" i="103"/>
  <c r="A67" i="103"/>
  <c r="D67" i="103"/>
  <c r="B67" i="103"/>
  <c r="F66" i="103" a="1"/>
  <c r="G65" i="103" a="1"/>
  <c r="H64" i="103" a="1"/>
  <c r="G64" i="103" a="1"/>
  <c r="G64" i="103"/>
  <c r="F66" i="103"/>
  <c r="H64" i="103"/>
  <c r="G65" i="103"/>
  <c r="A68" i="103"/>
  <c r="D68" i="103"/>
  <c r="B68" i="103"/>
  <c r="C67" i="103"/>
  <c r="F67" i="103" a="1"/>
  <c r="F67" i="103"/>
  <c r="B69" i="103"/>
  <c r="A69" i="103"/>
  <c r="D69" i="103"/>
  <c r="C68" i="103"/>
  <c r="G67" i="103" a="1"/>
  <c r="G66" i="103" a="1"/>
  <c r="F68" i="103" a="1"/>
  <c r="H66" i="103" a="1"/>
  <c r="H66" i="103"/>
  <c r="F68" i="103"/>
  <c r="G66" i="103"/>
  <c r="G67" i="103"/>
  <c r="C69" i="103"/>
  <c r="B70" i="103"/>
  <c r="A70" i="103"/>
  <c r="D70" i="103"/>
  <c r="F69" i="103" a="1"/>
  <c r="F69" i="103"/>
  <c r="A71" i="103"/>
  <c r="D71" i="103"/>
  <c r="B71" i="103"/>
  <c r="C70" i="103"/>
  <c r="H68" i="103" a="1"/>
  <c r="G68" i="103" a="1"/>
  <c r="F70" i="103" a="1"/>
  <c r="G68" i="103"/>
  <c r="H68" i="103"/>
  <c r="F70" i="103"/>
  <c r="B72" i="103"/>
  <c r="A72" i="103"/>
  <c r="D72" i="103"/>
  <c r="C71" i="103"/>
  <c r="G69" i="103" a="1"/>
  <c r="H69" i="103" a="1"/>
  <c r="F71" i="103" a="1"/>
  <c r="F71" i="103"/>
  <c r="H69" i="103"/>
  <c r="G69" i="103"/>
  <c r="A73" i="103"/>
  <c r="D73" i="103"/>
  <c r="B73" i="103"/>
  <c r="C72" i="103"/>
  <c r="F72" i="103" a="1"/>
  <c r="G70" i="103" a="1"/>
  <c r="H70" i="103" a="1"/>
  <c r="G70" i="103"/>
  <c r="H70" i="103"/>
  <c r="F72" i="103"/>
  <c r="C73" i="103"/>
  <c r="B74" i="103"/>
  <c r="A74" i="103"/>
  <c r="D74" i="103"/>
  <c r="G71" i="103" a="1"/>
  <c r="F73" i="103" a="1"/>
  <c r="H71" i="103" a="1"/>
  <c r="H71" i="103"/>
  <c r="G71" i="103"/>
  <c r="F73" i="103"/>
  <c r="A75" i="103"/>
  <c r="D75" i="103"/>
  <c r="B75" i="103"/>
  <c r="C74" i="103"/>
  <c r="H72" i="103" a="1"/>
  <c r="F74" i="103" a="1"/>
  <c r="G72" i="103" a="1"/>
  <c r="G72" i="103"/>
  <c r="F74" i="103"/>
  <c r="H72" i="103"/>
  <c r="B76" i="103"/>
  <c r="A76" i="103"/>
  <c r="D76" i="103"/>
  <c r="C75" i="103"/>
  <c r="H73" i="103" a="1"/>
  <c r="F75" i="103" a="1"/>
  <c r="G73" i="103" a="1"/>
  <c r="F75" i="103"/>
  <c r="H73" i="103"/>
  <c r="G73" i="103"/>
  <c r="B77" i="103"/>
  <c r="A77" i="103"/>
  <c r="D77" i="103"/>
  <c r="C76" i="103"/>
  <c r="H74" i="103" a="1"/>
  <c r="G74" i="103" a="1"/>
  <c r="F76" i="103" a="1"/>
  <c r="G75" i="103" a="1"/>
  <c r="H74" i="103"/>
  <c r="F76" i="103"/>
  <c r="G74" i="103"/>
  <c r="G75" i="103"/>
  <c r="A78" i="103"/>
  <c r="D78" i="103"/>
  <c r="B78" i="103"/>
  <c r="C77" i="103"/>
  <c r="G76" i="103" a="1"/>
  <c r="F77" i="103" a="1"/>
  <c r="G76" i="103"/>
  <c r="F77" i="103"/>
  <c r="B79" i="103"/>
  <c r="A79" i="103"/>
  <c r="D79" i="103"/>
  <c r="C78" i="103"/>
  <c r="G77" i="103" a="1"/>
  <c r="F78" i="103" a="1"/>
  <c r="G77" i="103"/>
  <c r="F78" i="103"/>
  <c r="C79" i="103"/>
  <c r="A80" i="103"/>
  <c r="D80" i="103"/>
  <c r="B80" i="103"/>
  <c r="F79" i="103" a="1"/>
  <c r="G78" i="103" a="1"/>
  <c r="F79" i="103"/>
  <c r="G78" i="103"/>
  <c r="B81" i="103"/>
  <c r="A81" i="103"/>
  <c r="D81" i="103"/>
  <c r="C80" i="103"/>
  <c r="F80" i="103" a="1"/>
  <c r="G79" i="103" a="1"/>
  <c r="F80" i="103"/>
  <c r="G79" i="103"/>
  <c r="C81" i="103"/>
  <c r="A82" i="103"/>
  <c r="D82" i="103"/>
  <c r="B82" i="103"/>
  <c r="F81" i="103" a="1"/>
  <c r="G80" i="103" a="1"/>
  <c r="F81" i="103"/>
  <c r="G80" i="103"/>
  <c r="B83" i="103"/>
  <c r="A83" i="103"/>
  <c r="D83" i="103"/>
  <c r="C82" i="103"/>
  <c r="G81" i="103" a="1"/>
  <c r="F82" i="103" a="1"/>
  <c r="F82" i="103"/>
  <c r="G81" i="103"/>
  <c r="C83" i="103"/>
  <c r="A84" i="103"/>
  <c r="D84" i="103"/>
  <c r="B84" i="103"/>
  <c r="G82" i="103" a="1"/>
  <c r="F83" i="103" a="1"/>
  <c r="F83" i="103"/>
  <c r="G82" i="103"/>
  <c r="B85" i="103"/>
  <c r="A85" i="103"/>
  <c r="D85" i="103"/>
  <c r="C84" i="103"/>
  <c r="F84" i="103" a="1"/>
  <c r="G83" i="103" a="1"/>
  <c r="F84" i="103"/>
  <c r="G83" i="103"/>
  <c r="C85" i="103"/>
  <c r="B86" i="103"/>
  <c r="A86" i="103"/>
  <c r="D86" i="103"/>
  <c r="G84" i="103" a="1"/>
  <c r="F85" i="103" a="1"/>
  <c r="F85" i="103"/>
  <c r="G84" i="103"/>
  <c r="B87" i="103"/>
  <c r="A87" i="103"/>
  <c r="D87" i="103"/>
  <c r="C86" i="103"/>
  <c r="F86" i="103" a="1"/>
  <c r="G85" i="103" a="1"/>
  <c r="F86" i="103"/>
  <c r="G85" i="103"/>
  <c r="C87" i="103"/>
  <c r="B88" i="103"/>
  <c r="A88" i="103"/>
  <c r="D88" i="103"/>
  <c r="F87" i="103" a="1"/>
  <c r="F87" i="103"/>
  <c r="C88" i="103"/>
  <c r="A89" i="103"/>
  <c r="D89" i="103"/>
  <c r="B89" i="103"/>
  <c r="F88" i="103" a="1"/>
  <c r="G86" i="103" a="1"/>
  <c r="H86" i="103" a="1"/>
  <c r="G86" i="103"/>
  <c r="F88" i="103"/>
  <c r="H86" i="103"/>
  <c r="B90" i="103"/>
  <c r="A90" i="103"/>
  <c r="D90" i="103"/>
  <c r="C89" i="103"/>
  <c r="H87" i="103" a="1"/>
  <c r="G87" i="103" a="1"/>
  <c r="G88" i="103" a="1"/>
  <c r="F89" i="103" a="1"/>
  <c r="H87" i="103"/>
  <c r="F89" i="103"/>
  <c r="G88" i="103"/>
  <c r="G87" i="103"/>
  <c r="B91" i="103"/>
  <c r="A91" i="103"/>
  <c r="D91" i="103"/>
  <c r="C90" i="103"/>
  <c r="G89" i="103" a="1"/>
  <c r="F90" i="103" a="1"/>
  <c r="F90" i="103"/>
  <c r="G89" i="103"/>
  <c r="C91" i="103"/>
  <c r="B92" i="103"/>
  <c r="A92" i="103"/>
  <c r="D92" i="103"/>
  <c r="G90" i="103" a="1"/>
  <c r="F91" i="103" a="1"/>
  <c r="F91" i="103"/>
  <c r="G90" i="103"/>
  <c r="B93" i="103"/>
  <c r="A93" i="103"/>
  <c r="D93" i="103"/>
  <c r="C92" i="103"/>
  <c r="G91" i="103" a="1"/>
  <c r="F92" i="103" a="1"/>
  <c r="F92" i="103"/>
  <c r="G91" i="103"/>
  <c r="C93" i="103"/>
  <c r="B94" i="103"/>
  <c r="A94" i="103"/>
  <c r="D94" i="103"/>
  <c r="F93" i="103" a="1"/>
  <c r="G92" i="103" a="1"/>
  <c r="F93" i="103"/>
  <c r="G92" i="103"/>
  <c r="C94" i="103"/>
  <c r="B95" i="103"/>
  <c r="A95" i="103"/>
  <c r="D95" i="103"/>
  <c r="F94" i="103" a="1"/>
  <c r="G93" i="103" a="1"/>
  <c r="F94" i="103"/>
  <c r="G93" i="103"/>
  <c r="C95" i="103"/>
  <c r="B96" i="103"/>
  <c r="A96" i="103"/>
  <c r="D96" i="103"/>
  <c r="F95" i="103" a="1"/>
  <c r="G94" i="103" a="1"/>
  <c r="F95" i="103"/>
  <c r="G94" i="103"/>
  <c r="C96" i="103"/>
  <c r="B97" i="103"/>
  <c r="A97" i="103"/>
  <c r="D97" i="103"/>
  <c r="F96" i="103" a="1"/>
  <c r="G95" i="103" a="1"/>
  <c r="F96" i="103"/>
  <c r="G95" i="103"/>
  <c r="C97" i="103"/>
  <c r="B98" i="103"/>
  <c r="A98" i="103"/>
  <c r="D98" i="103"/>
  <c r="G96" i="103" a="1"/>
  <c r="F97" i="103" a="1"/>
  <c r="F97" i="103"/>
  <c r="G96" i="103"/>
  <c r="C98" i="103"/>
  <c r="B99" i="103"/>
  <c r="A99" i="103"/>
  <c r="D99" i="103"/>
  <c r="G97" i="103" a="1"/>
  <c r="F98" i="103" a="1"/>
  <c r="F98" i="103"/>
  <c r="G97" i="103"/>
  <c r="B100" i="103"/>
  <c r="A100" i="103"/>
  <c r="D100" i="103"/>
  <c r="C99" i="103"/>
  <c r="G98" i="103" a="1"/>
  <c r="F99" i="103" a="1"/>
  <c r="F99" i="103"/>
  <c r="G98" i="103"/>
  <c r="C100" i="103"/>
  <c r="B101" i="103"/>
  <c r="A101" i="103"/>
  <c r="D101" i="103"/>
  <c r="F100" i="103" a="1"/>
  <c r="F100" i="103"/>
  <c r="C101" i="103"/>
  <c r="A102" i="103"/>
  <c r="D102" i="103"/>
  <c r="B102" i="103"/>
  <c r="G99" i="103" a="1"/>
  <c r="F101" i="103" a="1"/>
  <c r="H99" i="103" a="1"/>
  <c r="H99" i="103"/>
  <c r="F101" i="103"/>
  <c r="G99" i="103"/>
  <c r="B103" i="103"/>
  <c r="A103" i="103"/>
  <c r="D103" i="103"/>
  <c r="C102" i="103"/>
  <c r="G100" i="103" a="1"/>
  <c r="H100" i="103" a="1"/>
  <c r="F102" i="103" a="1"/>
  <c r="F102" i="103"/>
  <c r="H100" i="103"/>
  <c r="G100" i="103"/>
  <c r="A104" i="103"/>
  <c r="D104" i="103"/>
  <c r="B104" i="103"/>
  <c r="C103" i="103"/>
  <c r="G102" i="103" a="1"/>
  <c r="H101" i="103" a="1"/>
  <c r="F103" i="103" a="1"/>
  <c r="G101" i="103" a="1"/>
  <c r="G101" i="103"/>
  <c r="H101" i="103"/>
  <c r="F103" i="103"/>
  <c r="G102" i="103"/>
  <c r="C104" i="103"/>
  <c r="A105" i="103"/>
  <c r="D105" i="103"/>
  <c r="B105" i="103"/>
  <c r="F104" i="103" a="1"/>
  <c r="G103" i="103" a="1"/>
  <c r="G103" i="103"/>
  <c r="F104" i="103"/>
  <c r="C105" i="103"/>
  <c r="A106" i="103"/>
  <c r="D106" i="103"/>
  <c r="B106" i="103"/>
  <c r="F105" i="103" a="1"/>
  <c r="G104" i="103" a="1"/>
  <c r="G104" i="103"/>
  <c r="F105" i="103"/>
  <c r="A107" i="103"/>
  <c r="D107" i="103"/>
  <c r="B107" i="103"/>
  <c r="C106" i="103"/>
  <c r="F106" i="103" a="1"/>
  <c r="G105" i="103" a="1"/>
  <c r="F106" i="103"/>
  <c r="G105" i="103"/>
  <c r="A108" i="103"/>
  <c r="D108" i="103"/>
  <c r="B108" i="103"/>
  <c r="C107" i="103"/>
  <c r="F107" i="103" a="1"/>
  <c r="F107" i="103"/>
  <c r="C108" i="103"/>
  <c r="B109" i="103"/>
  <c r="A109" i="103"/>
  <c r="D109" i="103"/>
  <c r="G106" i="103" a="1"/>
  <c r="F108" i="103" a="1"/>
  <c r="H106" i="103" a="1"/>
  <c r="F108" i="103"/>
  <c r="H106" i="103"/>
  <c r="G106" i="103"/>
  <c r="C109" i="103"/>
  <c r="A110" i="103"/>
  <c r="D110" i="103"/>
  <c r="B110" i="103"/>
  <c r="F109" i="103" a="1"/>
  <c r="G107" i="103" a="1"/>
  <c r="H107" i="103" a="1"/>
  <c r="G107" i="103"/>
  <c r="H107" i="103"/>
  <c r="F109" i="103"/>
  <c r="C110" i="103"/>
  <c r="B111" i="103"/>
  <c r="A111" i="103"/>
  <c r="D111" i="103"/>
  <c r="H108" i="103" a="1"/>
  <c r="G108" i="103" a="1"/>
  <c r="F110" i="103" a="1"/>
  <c r="G108" i="103"/>
  <c r="H108" i="103"/>
  <c r="F110" i="103"/>
  <c r="B112" i="103"/>
  <c r="A112" i="103"/>
  <c r="D112" i="103"/>
  <c r="C111" i="103"/>
  <c r="H109" i="103" a="1"/>
  <c r="G109" i="103" a="1"/>
  <c r="F111" i="103" a="1"/>
  <c r="G110" i="103" a="1"/>
  <c r="H109" i="103"/>
  <c r="F111" i="103"/>
  <c r="G109" i="103"/>
  <c r="G110" i="103"/>
  <c r="B113" i="103"/>
  <c r="A113" i="103"/>
  <c r="D113" i="103"/>
  <c r="C112" i="103"/>
  <c r="F112" i="103" a="1"/>
  <c r="G111" i="103" a="1"/>
  <c r="F112" i="103"/>
  <c r="G111" i="103"/>
  <c r="C113" i="103"/>
  <c r="B114" i="103"/>
  <c r="A114" i="103"/>
  <c r="D114" i="103"/>
  <c r="G112" i="103" a="1"/>
  <c r="F113" i="103" a="1"/>
  <c r="F113" i="103"/>
  <c r="G112" i="103"/>
  <c r="C114" i="103"/>
  <c r="B115" i="103"/>
  <c r="A115" i="103"/>
  <c r="D115" i="103"/>
  <c r="F114" i="103" a="1"/>
  <c r="G113" i="103" a="1"/>
  <c r="F114" i="103"/>
  <c r="G113" i="103"/>
  <c r="C115" i="103"/>
  <c r="B116" i="103"/>
  <c r="A116" i="103"/>
  <c r="D116" i="103"/>
  <c r="G114" i="103" a="1"/>
  <c r="F115" i="103" a="1"/>
  <c r="F115" i="103"/>
  <c r="G114" i="103"/>
  <c r="C116" i="103"/>
  <c r="B117" i="103"/>
  <c r="A117" i="103"/>
  <c r="D117" i="103"/>
  <c r="F116" i="103" a="1"/>
  <c r="G115" i="103" a="1"/>
  <c r="F116" i="103"/>
  <c r="G115" i="103"/>
  <c r="C117" i="103"/>
  <c r="A118" i="103"/>
  <c r="D118" i="103"/>
  <c r="B118" i="103"/>
  <c r="G116" i="103" a="1"/>
  <c r="F117" i="103" a="1"/>
  <c r="F117" i="103"/>
  <c r="G116" i="103"/>
  <c r="B119" i="103"/>
  <c r="A119" i="103"/>
  <c r="D119" i="103"/>
  <c r="C118" i="103"/>
  <c r="F118" i="103" a="1"/>
  <c r="G117" i="103" a="1"/>
  <c r="F118" i="103"/>
  <c r="G117" i="103"/>
  <c r="C119" i="103"/>
  <c r="B120" i="103"/>
  <c r="A120" i="103"/>
  <c r="D120" i="103"/>
  <c r="G118" i="103" a="1"/>
  <c r="F119" i="103" a="1"/>
  <c r="F119" i="103"/>
  <c r="G118" i="103"/>
  <c r="C120" i="103"/>
  <c r="A121" i="103"/>
  <c r="D121" i="103"/>
  <c r="B121" i="103"/>
  <c r="G119" i="103" a="1"/>
  <c r="F120" i="103" a="1"/>
  <c r="F120" i="103"/>
  <c r="G119" i="103"/>
  <c r="B122" i="103"/>
  <c r="A122" i="103"/>
  <c r="D122" i="103"/>
  <c r="C121" i="103"/>
  <c r="F121" i="103" a="1"/>
  <c r="F121" i="103"/>
  <c r="C122" i="103"/>
  <c r="B123" i="103"/>
  <c r="A123" i="103"/>
  <c r="D123" i="103"/>
  <c r="H120" i="103" a="1"/>
  <c r="F122" i="103" a="1"/>
  <c r="G120" i="103" a="1"/>
  <c r="H120" i="103"/>
  <c r="G120" i="103"/>
  <c r="F122" i="103"/>
  <c r="C123" i="103"/>
  <c r="A124" i="103"/>
  <c r="D124" i="103"/>
  <c r="B124" i="103"/>
  <c r="F123" i="103" a="1"/>
  <c r="G121" i="103" a="1"/>
  <c r="H121" i="103" a="1"/>
  <c r="G121" i="103"/>
  <c r="H121" i="103"/>
  <c r="F123" i="103"/>
  <c r="B125" i="103"/>
  <c r="A125" i="103"/>
  <c r="D125" i="103"/>
  <c r="C124" i="103"/>
  <c r="G122" i="103" a="1"/>
  <c r="G123" i="103" a="1"/>
  <c r="H122" i="103" a="1"/>
  <c r="F124" i="103" a="1"/>
  <c r="F124" i="103"/>
  <c r="G123" i="103"/>
  <c r="H122" i="103"/>
  <c r="G122" i="103"/>
  <c r="B126" i="103"/>
  <c r="A126" i="103"/>
  <c r="D126" i="103"/>
  <c r="C125" i="103"/>
  <c r="F125" i="103" a="1"/>
  <c r="G124" i="103" a="1"/>
  <c r="F125" i="103"/>
  <c r="G124" i="103"/>
  <c r="C126" i="103"/>
  <c r="B127" i="103"/>
  <c r="A127" i="103"/>
  <c r="D127" i="103"/>
  <c r="F126" i="103" a="1"/>
  <c r="G125" i="103" a="1"/>
  <c r="F126" i="103"/>
  <c r="G125" i="103"/>
  <c r="C127" i="103"/>
  <c r="B128" i="103"/>
  <c r="A128" i="103"/>
  <c r="D128" i="103"/>
  <c r="G126" i="103" a="1"/>
  <c r="F127" i="103" a="1"/>
  <c r="F127" i="103"/>
  <c r="G126" i="103"/>
  <c r="C128" i="103"/>
  <c r="F128" i="103" a="1"/>
  <c r="F128" i="103"/>
  <c r="H127" i="103" a="1"/>
  <c r="G127" i="103" a="1"/>
  <c r="G127" i="103"/>
  <c r="H127" i="103"/>
  <c r="G128" i="103" a="1"/>
  <c r="H128" i="103" a="1"/>
  <c r="H128" i="103"/>
  <c r="G128" i="10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<sst xmlns="http://schemas.openxmlformats.org/spreadsheetml/2006/main" count="17623" uniqueCount="939">
  <si>
    <t>Version</t>
  </si>
  <si>
    <t>Format Guide</t>
  </si>
  <si>
    <t>Published On</t>
  </si>
  <si>
    <t>Description</t>
  </si>
  <si>
    <t>Format</t>
  </si>
  <si>
    <t>Tabs contained within this workbook</t>
  </si>
  <si>
    <t>Input cell (Manual) - user input required (Data used by Model or Description mandated to have)</t>
  </si>
  <si>
    <t>Font</t>
  </si>
  <si>
    <t>This workbook is a companion input to the Risk Model Input file. For more information on that file, see the Risk Model User Guide.</t>
  </si>
  <si>
    <t>Input cell (Manual) - user input required (Not used by Model / For information only - Optional)</t>
  </si>
  <si>
    <t>Below are the workbook tab names along with a description and instructions.</t>
  </si>
  <si>
    <t>Input cell - Not applicable / Not be used by the model for specific scenarios</t>
  </si>
  <si>
    <t>Calculated cell - formula that should not be touched</t>
  </si>
  <si>
    <t>Tab</t>
  </si>
  <si>
    <t>Description + Instructions</t>
  </si>
  <si>
    <t>Error checking cell - formula that should not be touched / Not be used by the model</t>
  </si>
  <si>
    <t>OK/True</t>
  </si>
  <si>
    <t>Error/False</t>
  </si>
  <si>
    <t>Summary of Programs</t>
  </si>
  <si>
    <t xml:space="preserve">Using one row per program, include a program description, Mitigation or Control specification, high-level justification/explanation for program characterization. </t>
  </si>
  <si>
    <t>1-Program Exposure</t>
  </si>
  <si>
    <t xml:space="preserve">This includes the scope of each program - how much of the risk exposure (in term of exposure unit or % of tranche exposure) or work units are covered. 
</t>
  </si>
  <si>
    <t>2-Program Cost</t>
  </si>
  <si>
    <t xml:space="preserve">This includes 2 tables. 
1) TableProgSpend - The total costs (CapEX and OoEx) oer each program distributing across time. PPVR multipliers are applicable when CapEX exists. 
2) TableTrancheSpend - The total cost allocation across tranches accross time. Need to specify the allocation method (i.e., prorate by Program Exposure or % of Total Cost)
</t>
  </si>
  <si>
    <t>3-Eff - Freq Programs</t>
  </si>
  <si>
    <t>Combined with the tranche exposure and spend specified in tabs 1 and 2, this constitutes all information needed to compute an RSE for a Program affecting event Frequency. Detailed instructions are in the section below. This table can accommodate quantitative effectiveness, or, facilitates use of the qualitative effectiveness methodology. For each program based on quantitative information, add the supporting worksheet. For each control program using the qualitative methodology, add a Maturity Factor - XX worksheet.</t>
  </si>
  <si>
    <t>4-Eff - Conseq Programs</t>
  </si>
  <si>
    <t>Combined with the tranche exposure and spend specified in tabs 1 and 2, this constitutes all information needed to compute an RSE for a Program affecting Consequence. Detailed instructions are in the section below. This table can accommodate quantitative effectiveness, or, facilitates use of the qualitative effectiveness methodology. For each program based on quantitative information, add the supporting worksheet. For each control program using the qualitative methodology, add a Maturity Factor - XX worksheet.</t>
  </si>
  <si>
    <t>RSE Lite</t>
  </si>
  <si>
    <t>Tool to compute the RSE for a single program specified within this workbook. 
1. Within the worksheet, specify the location and filename for the RSE Lite datafile (a workbook output from the Enterprise Risk Model using a Risk Model Input File with RSE Lite Run = TRUE in the 0-Global Parameters tab). 
2. Select the Program. 
3. Press Run to call an executable file which will return Risk Reduction and RSE information over time.</t>
  </si>
  <si>
    <t>RSE Results</t>
  </si>
  <si>
    <t xml:space="preserve">Tool to compute the batch RSE run for all listed programs specified within this workbook. </t>
  </si>
  <si>
    <t>Maturity Factor - XX</t>
  </si>
  <si>
    <t>Maturity factor calculation for &lt;Control XX&gt;, which is qualitatively evaluated</t>
  </si>
  <si>
    <t>Match esc definition</t>
  </si>
  <si>
    <t xml:space="preserve">For advanced users: Specify custom effectiveness escalation ('match'-type escalation). See the User Guide for additional information about parameter escalation, including the 'match' method. </t>
  </si>
  <si>
    <t>Data Dictionary</t>
  </si>
  <si>
    <t>Do not edit. Input Table column information (Input Cell Type, Formula, Validation Formula,  Conditional Formatting)</t>
  </si>
  <si>
    <t xml:space="preserve"> Data &amp; Validation</t>
  </si>
  <si>
    <t>Do not edit. Data supporting the Control Maturity Factor calculations and Lists for drop down menus</t>
  </si>
  <si>
    <t>TablePVRR</t>
  </si>
  <si>
    <t>Do not edit. Reference lookup table for generic PVRR multipliers</t>
  </si>
  <si>
    <t>BowTie</t>
  </si>
  <si>
    <t>Do not edit. Reference lookup tables for tranches, drivers, subdrivers, outcomes</t>
  </si>
  <si>
    <r>
      <t xml:space="preserve">Instructions on how to complete the </t>
    </r>
    <r>
      <rPr>
        <b/>
        <sz val="12"/>
        <color rgb="FF0000CC"/>
        <rFont val="Calibri"/>
        <family val="2"/>
        <scheme val="minor"/>
      </rPr>
      <t>Effectiveness by Model Element</t>
    </r>
    <r>
      <rPr>
        <b/>
        <sz val="12"/>
        <color theme="1"/>
        <rFont val="Calibri"/>
        <family val="2"/>
        <scheme val="minor"/>
      </rPr>
      <t xml:space="preserve"> tables on tabs 3 and 4:</t>
    </r>
  </si>
  <si>
    <t>Column</t>
  </si>
  <si>
    <t>Instructions</t>
  </si>
  <si>
    <t>ID</t>
  </si>
  <si>
    <t>Do not modify. This looks up the Program ID from the Summary of Programs tab.
Future enhancement will link this to the Master Control and Mitigation Cost File.</t>
  </si>
  <si>
    <t>Type</t>
  </si>
  <si>
    <t>Do not modify. This looks up the Program Type from the Summary of Programs tab, and determines whether a Maturity Factor is necessary (if Control and Qualitative).
Future enhancement will link this to the Master Control and Mitigation Cost File.</t>
  </si>
  <si>
    <t>Program</t>
  </si>
  <si>
    <t>Each program should be listed at least once in this table. Repeat the program name as many times as is necessary.</t>
  </si>
  <si>
    <t>Quantitative Measure</t>
  </si>
  <si>
    <t>Tranche</t>
  </si>
  <si>
    <t>Include the names of the tranches over which the effectiveness and/or benefit length will differ.</t>
  </si>
  <si>
    <t>Effectiveness - Quantitative</t>
  </si>
  <si>
    <t>Either link via cell reference to the quantitatively-derived effectiveness value or copy+paste from an external effectiveness workpaper.
List the reference to the external workpaper in the row.</t>
  </si>
  <si>
    <t>Outcome</t>
  </si>
  <si>
    <t>Include the names of the outcomes over which the effectiveness and/or benefit length will differ.</t>
  </si>
  <si>
    <t>Effectiveness</t>
  </si>
  <si>
    <r>
      <t xml:space="preserve">The effectiveness of the program per unit of program exposure in the first year of deployment.
</t>
    </r>
    <r>
      <rPr>
        <i/>
        <sz val="11"/>
        <color theme="1"/>
        <rFont val="Calibri"/>
        <family val="2"/>
        <scheme val="minor"/>
      </rPr>
      <t>The existing formula will compute the effectiveness so do not overwrite this column.</t>
    </r>
  </si>
  <si>
    <t>Driver / Subdriver / Attribute</t>
  </si>
  <si>
    <t>Include the names of the driver/subdriver/attribute over which the effectiveness and/or benefit length will differ.</t>
  </si>
  <si>
    <t>Does this use qualitative measure?</t>
  </si>
  <si>
    <t>Specify TRUE or FALSE. If TRUE, fill out columns 'Category?' and 'Risk driver primarily due to…'</t>
  </si>
  <si>
    <t>Qualitative Measure</t>
  </si>
  <si>
    <t>…</t>
  </si>
  <si>
    <t>Category?</t>
  </si>
  <si>
    <t>Select the appropriate category for the program.</t>
  </si>
  <si>
    <t>Benefit Length (yrs)</t>
  </si>
  <si>
    <t>List the number of years the program provides benefit for. This may or may  not be the same over all Program rows in this table.</t>
  </si>
  <si>
    <t>Risk driver primarily due to… / 
Consequence develops…</t>
  </si>
  <si>
    <t>Select the appropriate driver type for frequency mitigation OR select the appropriate consequence type for consequence mitigation.
If previously specified that the effectiveness does not vary by Driver/Subdriver, consider revisiting that specification.</t>
  </si>
  <si>
    <t>Effectiveness Degradation Rate</t>
  </si>
  <si>
    <t>If the benefits provided by the program degrade with time, specify the rate (%) at which the effectiveness of the program degrades.
A blank value is treats as 0% reduction over time.</t>
  </si>
  <si>
    <t>Explanation of Categorization</t>
  </si>
  <si>
    <t>Include the rationale behind the selection of program category as well as driver or consequence type.</t>
  </si>
  <si>
    <t>Effectiveness Degradation Method</t>
  </si>
  <si>
    <t>Specify the method by which the degradation rate should be applied. The default is 'esc'; see the User Guide for additional information about parameter escalation, including the 'match' method.</t>
  </si>
  <si>
    <t>Effectiveness Cap</t>
  </si>
  <si>
    <t>The value which matches the category and driver/outcome type selected.</t>
  </si>
  <si>
    <t>Explanation of Benefit Length</t>
  </si>
  <si>
    <t>If the benefit length, effectiveness degradation rate, and/or degradation method vary within the program, include the rationale behind the specified information. Otherwise, include the program-level explanation only in the Summary of Programs tab.</t>
  </si>
  <si>
    <t>Maturity Factor</t>
  </si>
  <si>
    <r>
      <t xml:space="preserve">This is necessary for control programs using the qualitative methodology. Duplicate the 'Maturity Factor - XX' worksheet as many times as is necessary, updating responses after duplication. Update 'XX' in the tab name with the Program ID. Each control should have one corresponding worksheet.
</t>
    </r>
    <r>
      <rPr>
        <i/>
        <sz val="11"/>
        <color theme="1"/>
        <rFont val="Calibri"/>
        <family val="2"/>
        <scheme val="minor"/>
      </rPr>
      <t>The existing formula will look up the discount factor so do not overwrite this column.</t>
    </r>
  </si>
  <si>
    <t>See 'Qualitative Program Effectiveness Guidance' documentation for more details on qualitative methodology.</t>
  </si>
  <si>
    <t>Program ID</t>
  </si>
  <si>
    <t>7.3.3.6</t>
  </si>
  <si>
    <t>Mitigation or Control?</t>
  </si>
  <si>
    <t>Program Description</t>
  </si>
  <si>
    <t>TableExposure</t>
  </si>
  <si>
    <t>#</t>
  </si>
  <si>
    <t>Tranche Exposure</t>
  </si>
  <si>
    <t>Tranche Exposure Unit</t>
  </si>
  <si>
    <t>Program Exposure 2020</t>
  </si>
  <si>
    <t>Program Exposure 2021</t>
  </si>
  <si>
    <t>Program Exposure 2022</t>
  </si>
  <si>
    <t>Program Exposure 2023</t>
  </si>
  <si>
    <t>Program Exposure 2024</t>
  </si>
  <si>
    <t>Program Exposure 2025</t>
  </si>
  <si>
    <t>Program Exposure 2026</t>
  </si>
  <si>
    <t>Unit for Program Exposure</t>
  </si>
  <si>
    <t>Work Units 2020</t>
  </si>
  <si>
    <t>Work Units 2021</t>
  </si>
  <si>
    <t>Work Units 2022</t>
  </si>
  <si>
    <t>Work Units 2023</t>
  </si>
  <si>
    <t>Total Units</t>
  </si>
  <si>
    <t>TableProgSpend</t>
  </si>
  <si>
    <t>PVRR Multiplier</t>
  </si>
  <si>
    <t>CapEx USD 2020</t>
  </si>
  <si>
    <t>CapEx USD 2021</t>
  </si>
  <si>
    <t>CapEx USD 2022</t>
  </si>
  <si>
    <t>CapEx USD 2023</t>
  </si>
  <si>
    <t>CapEx USD 2024</t>
  </si>
  <si>
    <t>CapEx USD 2025</t>
  </si>
  <si>
    <t>CapEx USD 2026</t>
  </si>
  <si>
    <t>OpEx USD 2020</t>
  </si>
  <si>
    <t>OpEx USD 2021</t>
  </si>
  <si>
    <t>OpEx USD 2022</t>
  </si>
  <si>
    <t>OpEx USD 2023</t>
  </si>
  <si>
    <t>OpEx USD 2024</t>
  </si>
  <si>
    <t>OpEx USD 2025</t>
  </si>
  <si>
    <t>OpEx USD 2026</t>
  </si>
  <si>
    <t>Unit Cost</t>
  </si>
  <si>
    <t>TableFreqPrograms</t>
  </si>
  <si>
    <t>TableConseqPrograms</t>
  </si>
  <si>
    <t>Driver</t>
  </si>
  <si>
    <t>Subdriver</t>
  </si>
  <si>
    <t>Effectiveness 
(Ec * Mf)</t>
  </si>
  <si>
    <t>Attribute</t>
  </si>
  <si>
    <t>RSE Lite Template Data Dictionary</t>
  </si>
  <si>
    <t>formula</t>
  </si>
  <si>
    <t>input</t>
  </si>
  <si>
    <t>Col#</t>
  </si>
  <si>
    <t>Sheet Name</t>
  </si>
  <si>
    <t>Table Name</t>
  </si>
  <si>
    <t>Column Name</t>
  </si>
  <si>
    <t>Col</t>
  </si>
  <si>
    <t>Formula</t>
  </si>
  <si>
    <t>Data Validation</t>
  </si>
  <si>
    <t>Conditional Formatting Criteria</t>
  </si>
  <si>
    <t>Conditional Formatting Application</t>
  </si>
  <si>
    <t>Columns</t>
  </si>
  <si>
    <t>Input</t>
  </si>
  <si>
    <t>TableSummary</t>
  </si>
  <si>
    <t>=INDIRECT("TableProgTypeDropdown[Program Type Options]")</t>
  </si>
  <si>
    <t>TableTranchSpend</t>
  </si>
  <si>
    <t>=INDIRECT("TableBowtieDropdown[Bow Tie Element]")</t>
  </si>
  <si>
    <t>Total Input Table Columns</t>
  </si>
  <si>
    <t>TableRSESummary</t>
  </si>
  <si>
    <t>TableRSE</t>
  </si>
  <si>
    <t>TableProgramRR</t>
  </si>
  <si>
    <t>Table_LoRECalc</t>
  </si>
  <si>
    <t>Optional Input</t>
  </si>
  <si>
    <t>Table_CoRECalc</t>
  </si>
  <si>
    <t>RSE Result</t>
  </si>
  <si>
    <t>TableAllRSEs</t>
  </si>
  <si>
    <t>TableRSEbatch</t>
  </si>
  <si>
    <t>TableProgramRRbatch</t>
  </si>
  <si>
    <t>=INDIRECT("TableSummary[Program]")</t>
  </si>
  <si>
    <t>=INDIRECT("Table_RiskNameLookup[Risk/Cross Cutting Factor Name]")</t>
  </si>
  <si>
    <t>=INDIRECT("TableTranche[Tranche]")</t>
  </si>
  <si>
    <t>=INDIRECT("TableProgExpDropdown[Program Exposure Options]")</t>
  </si>
  <si>
    <t>Error Check</t>
  </si>
  <si>
    <t>No Blank</t>
  </si>
  <si>
    <t>Red font if there is Error</t>
  </si>
  <si>
    <t>=SUM($F9:$L9)=0</t>
  </si>
  <si>
    <t xml:space="preserve">Condition on if there is CapEX.  If CapEX exists, then PVRR Multipliers are applicable. Otherwise, not applicable. </t>
  </si>
  <si>
    <t>=SUM($F9:$L9)=0
=$T9&lt;&gt;"Custom"</t>
  </si>
  <si>
    <t xml:space="preserve">Condition on if there is CapEX and if the Asset Type is "Custom".  If so, then PVRR Multipliers are applicable. Otherwise, not applicable. </t>
  </si>
  <si>
    <t>Red font if FALSE</t>
  </si>
  <si>
    <t>=INDIRECT("TableProgCostDropdown[Program Cost Options]")</t>
  </si>
  <si>
    <t>=$F52="% of Total Cost (specify to the right)"</t>
  </si>
  <si>
    <t xml:space="preserve">Condition on if Allocation method is set as "% of Total Cost". If it is, need to input the Tranche and allocation % across the years.  </t>
  </si>
  <si>
    <t>=INDIRECT("TableDriverSubdriver[Driver]")</t>
  </si>
  <si>
    <t>=INDIRECT("TableDriverSubdriver[Subdriver]")</t>
  </si>
  <si>
    <t>=INDIRECT("TableOutcome[Outcome]")</t>
  </si>
  <si>
    <t>=NOT($J8)</t>
  </si>
  <si>
    <t>If not use qualitative measure, need to input effective rate.</t>
  </si>
  <si>
    <t>=INDIRECT("TableQualFreqEff[Program Category]")</t>
  </si>
  <si>
    <t>=$J8</t>
  </si>
  <si>
    <t>If use qualitative measure, need to input Category and Risk driver primarily due to …</t>
  </si>
  <si>
    <t>=$Z$7:$AC$7</t>
  </si>
  <si>
    <t>=NOT($I8)</t>
  </si>
  <si>
    <t>=INDIRECT("TableQualConseqEff[Control Program Category]")</t>
  </si>
  <si>
    <t>=$I8</t>
  </si>
  <si>
    <t>If use qualitative measure, need to input Category and Consequence develops …</t>
  </si>
  <si>
    <t>=$AA$7:$AB$7</t>
  </si>
  <si>
    <t>Pacific Gas and Electric Company</t>
  </si>
  <si>
    <t>Control and Mitigation Program Workpaper</t>
  </si>
  <si>
    <t xml:space="preserve">RISK Name: </t>
  </si>
  <si>
    <t>Wildfire</t>
  </si>
  <si>
    <t xml:space="preserve">RISK ID: </t>
  </si>
  <si>
    <t>WLDFR</t>
  </si>
  <si>
    <t>Total mitigations:</t>
  </si>
  <si>
    <t>Total controls:</t>
  </si>
  <si>
    <t>MAT or MWC</t>
  </si>
  <si>
    <t>Modifying Likelihood of Failure (LOF) or Consequence of Failure (COF)</t>
  </si>
  <si>
    <t>Risk Drivers and/or Consequences being addressed by Program</t>
  </si>
  <si>
    <t>Year(s) of Implementation</t>
  </si>
  <si>
    <t>Justification for Effectiveness %</t>
  </si>
  <si>
    <t>Benefit Length</t>
  </si>
  <si>
    <t>Justification for Benefit Length</t>
  </si>
  <si>
    <t>Assumptions / Comments</t>
  </si>
  <si>
    <t>Mitigation Program Count</t>
  </si>
  <si>
    <t>Control Program Count</t>
  </si>
  <si>
    <t>7.3.6.1</t>
  </si>
  <si>
    <t>7.3.6.1 Automatic recloser operations</t>
  </si>
  <si>
    <t>Control</t>
  </si>
  <si>
    <t>Designing and executing protocols to deactivate automatic reclosers based on local conditions for ignition probability and wildfire consequence</t>
  </si>
  <si>
    <t>COF</t>
  </si>
  <si>
    <t>Risk reduction not quantified. Initiative does not currently capture data determined to be usable for RSE calculation.</t>
  </si>
  <si>
    <t>7.3.6.2</t>
  </si>
  <si>
    <t>7.3.6.2 Crew-accompanying ignition prevention and suppression resources and services</t>
  </si>
  <si>
    <t>Mitigation</t>
  </si>
  <si>
    <t>Those firefighting staff and equipment (such as fire suppression engines and trailers, firefighting hose, valves, and water) that are deployed with construction crews and other electric workers to provide site-specific fire prevention and ignition mitigation during on-site work</t>
  </si>
  <si>
    <t>Consequence - Financial</t>
  </si>
  <si>
    <t>Ongoing</t>
  </si>
  <si>
    <t>Refer tab "7.3.6.2_Effectiveness"</t>
  </si>
  <si>
    <t>1 year</t>
  </si>
  <si>
    <t xml:space="preserve">SIPT crews treat poles before a wildfire to prevent them from being damaged during the wildfire. The benefit length is when the wildfire occurs. </t>
  </si>
  <si>
    <t>7.3.6.3</t>
  </si>
  <si>
    <t>7.3.6.3 Personnel work procedures and training in conditions of elevated fire risk</t>
  </si>
  <si>
    <t>Work activity guidelines that designate what type of work can be performed during operating conditions of different levels of wildfire risk. Training for personnel on these guidelines and the procedures they prescribe, from normal operating procedures to increased mitigation measures to constraints on work performed</t>
  </si>
  <si>
    <t>Risk reduction not quantified. Foundational Initiative, for which distinct financial and quantification data not currently available.</t>
  </si>
  <si>
    <t>7.3.6.4-D</t>
  </si>
  <si>
    <t>7.3.6.4-D Protocols for PSPS re-energization, Distribution</t>
  </si>
  <si>
    <t>Refer to "PSPS_RSE Input File_v2.2_EO_WLDFR_Template.xlsx"</t>
  </si>
  <si>
    <t>7.3.6.4-T</t>
  </si>
  <si>
    <t>7.3.6.4-T Protocols for PSPS re-energization, Transmission</t>
  </si>
  <si>
    <t>7.3.6.5-D</t>
  </si>
  <si>
    <t>7.3.6.5-D PSPS events and mitigation of PSPS impacts , Distribution</t>
  </si>
  <si>
    <t>Designing, executing, and improving upon protocols to conduct PSPS events, including development of advanced methodologies to determine when to use PSPS, and to mitigate the impact of PSPS events on affected customers and local residents.</t>
  </si>
  <si>
    <t>7.3.6.5-T</t>
  </si>
  <si>
    <t>7.3.6.5-T PSPS events and mitigation of PSPS impacts , Transmission</t>
  </si>
  <si>
    <t>7.3.6.6</t>
  </si>
  <si>
    <t>7.3.6.6 Stationed and on-call ignition prevention and suppression resources and services</t>
  </si>
  <si>
    <t>Firefighting staff and equipment (such as fire suppression engines and trailers, firefighting hose, valves, firefighting foam, chemical extinguishing agent, and water) stationed at utility facilities and/or standing by to respond to calls for fire suppression assistance. PG&amp;E’s Safety and Infrastructure Protection Team (SIPT) performs this activity</t>
  </si>
  <si>
    <t>Refer tab "7.3.6.6_Effectiveness"</t>
  </si>
  <si>
    <t>7.3.6.7</t>
  </si>
  <si>
    <t>7.3.6.7 Aviation Support</t>
  </si>
  <si>
    <t>7.3.6.8</t>
  </si>
  <si>
    <t>7.3.6.8 Protective equipment and device settings</t>
  </si>
  <si>
    <t>The utility’s procedures for adjusting the sensitivity of grid elements to reduce wildfire risk, other than automatic reclosers (such as circuit breakers, switches, etc.). For example, PG&amp;E’s Fast Trip Settings</t>
  </si>
  <si>
    <t>Program Exposure</t>
  </si>
  <si>
    <t>For each program, specify either the units of exposure (as defined in the Risk Model Input file), or the fraction of the total tranche exposure, to which the program applies</t>
  </si>
  <si>
    <t>If the exposure number applies all tranches, leave the 'Tranche' column blank and include only one line in the table below</t>
  </si>
  <si>
    <t>The tranche names in this table must match identically to the tranche names in the Risk Model Input File</t>
  </si>
  <si>
    <t>Exposure Table</t>
  </si>
  <si>
    <t>7181*85%</t>
  </si>
  <si>
    <t>Risk (for Cross Cutter only)</t>
  </si>
  <si>
    <t>Work Units 2024</t>
  </si>
  <si>
    <t>Work Units 2025</t>
  </si>
  <si>
    <t>Work Units 2026</t>
  </si>
  <si>
    <t>Unit for work units</t>
  </si>
  <si>
    <t>Explanation of relationship between different units</t>
  </si>
  <si>
    <t>Other Note</t>
  </si>
  <si>
    <t>Flag for modeler</t>
  </si>
  <si>
    <t>Risk ID</t>
  </si>
  <si>
    <t>HFTD - All</t>
  </si>
  <si>
    <t>% of tranche exposure</t>
  </si>
  <si>
    <t>SIPT coverage during fire season is 10% of HFTD</t>
  </si>
  <si>
    <t>Program Spend from Control File</t>
  </si>
  <si>
    <t>MAT (optional)</t>
  </si>
  <si>
    <t>Asset Type</t>
  </si>
  <si>
    <t>Generic Capital PVRR Multiplier</t>
  </si>
  <si>
    <t>Custom Capital PVRR Multiplier</t>
  </si>
  <si>
    <t>Generic Lifetime Incremental O&amp;M PVRR Multiplier</t>
  </si>
  <si>
    <t>Custom Lifetime Incremental O&amp;M PVRR Multiplier (optional; specify if 0)</t>
  </si>
  <si>
    <t>Lifetime Incremental O&amp;M PVRR Multiplier</t>
  </si>
  <si>
    <t>In Exposure tab?</t>
  </si>
  <si>
    <t>In Allocation table</t>
  </si>
  <si>
    <t>In Eff Table</t>
  </si>
  <si>
    <t>Program Spend Allocation to Tranches</t>
  </si>
  <si>
    <t>Allocation method</t>
  </si>
  <si>
    <t>Spend USD 2020</t>
  </si>
  <si>
    <t>Spend USD 2021</t>
  </si>
  <si>
    <t>Spend USD 2022</t>
  </si>
  <si>
    <t>Spend USD 2023</t>
  </si>
  <si>
    <t>Spend USD 2024</t>
  </si>
  <si>
    <t>Spend USD 2025</t>
  </si>
  <si>
    <t>Spend USD 2026</t>
  </si>
  <si>
    <t>prorate by Program Exposure</t>
  </si>
  <si>
    <t>Effectiveness for Programs that Modify Frequency</t>
  </si>
  <si>
    <t>Qualitative Program Effectiveness Cap for different types of programs affecting event frequency</t>
  </si>
  <si>
    <t>Dimensions over which effectiveness differs</t>
  </si>
  <si>
    <t>Please see Instructions for detailed guidance on each column. See 'Control Effectiveness Guidance' documentation for more details on qualitative methodology.</t>
  </si>
  <si>
    <t>Effectiveness by Model Element</t>
  </si>
  <si>
    <t>Risk Driver is Primarily Due to…</t>
  </si>
  <si>
    <t>Effectiveness Mapping Table</t>
  </si>
  <si>
    <t>Category</t>
  </si>
  <si>
    <t>Risk driver primarily due to…</t>
  </si>
  <si>
    <t>Explanation of Program Category and Risk Driver type</t>
  </si>
  <si>
    <t>Effectiveness Cap (Ec)</t>
  </si>
  <si>
    <t>Maturity Factor (Mf)</t>
  </si>
  <si>
    <t>Same benefit set across program?</t>
  </si>
  <si>
    <t>Program Category</t>
  </si>
  <si>
    <t>Human Error</t>
  </si>
  <si>
    <t>Functional Failure</t>
  </si>
  <si>
    <t>Malicious Action</t>
  </si>
  <si>
    <t>Natural/Outside Force</t>
  </si>
  <si>
    <t>Equipment / facility failure</t>
  </si>
  <si>
    <t>Elimination</t>
  </si>
  <si>
    <t>Engineered barrier</t>
  </si>
  <si>
    <t>Substitution</t>
  </si>
  <si>
    <t>Administrative barrier</t>
  </si>
  <si>
    <t>Distance gap</t>
  </si>
  <si>
    <t>Detect/Notify/Respond</t>
  </si>
  <si>
    <t>Minor or preventative main.</t>
  </si>
  <si>
    <t>Effectiveness Mapping - Programs that Modify Consequence</t>
  </si>
  <si>
    <t>Consequence development happens…</t>
  </si>
  <si>
    <t>Consequence develops…</t>
  </si>
  <si>
    <t>Explanation of Program Category and Consequence type</t>
  </si>
  <si>
    <t>Explanation of Benefit Length, Degradation Rate</t>
  </si>
  <si>
    <t>Control Program Category</t>
  </si>
  <si>
    <t>Rapidly</t>
  </si>
  <si>
    <t>Gradually</t>
  </si>
  <si>
    <t>Non-Red Flag Warning - Catastrophic Fires</t>
  </si>
  <si>
    <t>Replacement</t>
  </si>
  <si>
    <t>Non-Red Flag Warning - Destructive Fires</t>
  </si>
  <si>
    <t>Red Flag Warning - Catastrophic Fires</t>
  </si>
  <si>
    <t>Automated response</t>
  </si>
  <si>
    <t>Red Flag Warning - Destructive Fires</t>
  </si>
  <si>
    <t>Manual response</t>
  </si>
  <si>
    <t>Seismic - Non-Red Flag Warning - Catastrophic Fires</t>
  </si>
  <si>
    <t>Seismic - Red Flag Warning - Catastrophic Fires</t>
  </si>
  <si>
    <t>Non-Red Flag Warning - Large Fires</t>
  </si>
  <si>
    <t>Non-Red Flag Warning - Small Fires</t>
  </si>
  <si>
    <t>Red Flag Warning - Large Fires</t>
  </si>
  <si>
    <t>Red Flag Warning - Small Fires</t>
  </si>
  <si>
    <t>Risk Data File Folder</t>
  </si>
  <si>
    <t>P:\EAS\WMP 2022\Test Run</t>
  </si>
  <si>
    <t>For PSPS</t>
  </si>
  <si>
    <t>Risk Data File Name</t>
  </si>
  <si>
    <t>EO_WPSPS_20211011_20211015091238_Baseline_rselite_(add_2020).xlsx</t>
  </si>
  <si>
    <t>Risk Data File Path</t>
  </si>
  <si>
    <t>RSE Lite exe path</t>
  </si>
  <si>
    <t>NPV Year</t>
  </si>
  <si>
    <t>discount rate</t>
  </si>
  <si>
    <t>Aggregation years</t>
  </si>
  <si>
    <t xml:space="preserve">Summary Results </t>
  </si>
  <si>
    <t>Program
Select a Program to Run RSE Lite</t>
  </si>
  <si>
    <t>2020 Program Risk Reduction NPV</t>
  </si>
  <si>
    <t>2021 Program Risk Reduction NPV</t>
  </si>
  <si>
    <t>2022 Program Risk Reduction NPV</t>
  </si>
  <si>
    <t>2023 Program Risk Reduction NPV</t>
  </si>
  <si>
    <t>2024 Program Risk Reduction NPV</t>
  </si>
  <si>
    <t>2025 Program Risk Reduction NPV</t>
  </si>
  <si>
    <t>2026 Program Risk Reduction NPV</t>
  </si>
  <si>
    <t>2021-2023 Program Risk Reduction NPV</t>
  </si>
  <si>
    <t>2020 Program RSE</t>
  </si>
  <si>
    <t>2021 Program RSE</t>
  </si>
  <si>
    <t>2022 Program RSE</t>
  </si>
  <si>
    <t>2023 Program RSE</t>
  </si>
  <si>
    <t>2024 Program RSE</t>
  </si>
  <si>
    <t>2025 Program RSE</t>
  </si>
  <si>
    <t>2026 Program RSE</t>
  </si>
  <si>
    <t>2021-2023 Program RSE</t>
  </si>
  <si>
    <t>2021-2023 Capital Cost NPV with PVRR ($M)</t>
  </si>
  <si>
    <t>2021-2023 Expense Cost NPV ($M)</t>
  </si>
  <si>
    <t>2021-2023 Total Cost NPV ($M)</t>
  </si>
  <si>
    <t>2021-2023 Program Freq Reduction NPV</t>
  </si>
  <si>
    <t>Program Risk Reduction</t>
  </si>
  <si>
    <t>Risk Reduction per Unit Program Exposure</t>
  </si>
  <si>
    <t>LoRE Reduction per unit of work each year, by Tranche, Outcome, Driver, Subdriver and Year.</t>
  </si>
  <si>
    <t>CoRE Reduction per unit of work each year, by Tranche, Outcome, Driver and Attribute.</t>
  </si>
  <si>
    <t>Summary Results by Tranche</t>
  </si>
  <si>
    <t>Freq Risk Reduction = LoRE Reduction x CoRE,  Conseq Risk Reduction = LoRE x CoRE Reduction,  Risk Reduction = Freq Risk Reduction + Conseq Risk Reduction +- LoRE Reduction x CoRE Reduction</t>
  </si>
  <si>
    <t>Purely based on effectiveness, regardless of program exposure.</t>
  </si>
  <si>
    <t>index</t>
  </si>
  <si>
    <t>Column27</t>
  </si>
  <si>
    <t>Column28</t>
  </si>
  <si>
    <t>Column29</t>
  </si>
  <si>
    <t>Column30</t>
  </si>
  <si>
    <t>Column31</t>
  </si>
  <si>
    <t>Column32</t>
  </si>
  <si>
    <t>Column33</t>
  </si>
  <si>
    <t>Column34</t>
  </si>
  <si>
    <t>Column35</t>
  </si>
  <si>
    <t>Year</t>
  </si>
  <si>
    <t>Discount Factor</t>
  </si>
  <si>
    <t>2020 Program Freq Reduction</t>
  </si>
  <si>
    <t>2020 Program Freq Risk Reduction</t>
  </si>
  <si>
    <t>2020 Program Conseq Risk Reduction</t>
  </si>
  <si>
    <t>2020 Program Risk Reduction</t>
  </si>
  <si>
    <t>2021 Program Freq Reduction</t>
  </si>
  <si>
    <t>2021 Program Freq Risk Reduction</t>
  </si>
  <si>
    <t>2021 Program Conseq Risk Reduction</t>
  </si>
  <si>
    <t>2021 Program Risk Reduction</t>
  </si>
  <si>
    <t>2022 Program Freq Reduction</t>
  </si>
  <si>
    <t>2022 Program Freq Risk Reduction</t>
  </si>
  <si>
    <t>2022 Program Conseq Risk Reduction</t>
  </si>
  <si>
    <t>2022 Program Risk Reduction</t>
  </si>
  <si>
    <t>2023 Program Freq Reduction</t>
  </si>
  <si>
    <t>2023 Program Freq Risk Reduction</t>
  </si>
  <si>
    <t>2023 Program Conseq Risk Reduction</t>
  </si>
  <si>
    <t>2023 Program Risk Reduction</t>
  </si>
  <si>
    <t>Column36</t>
  </si>
  <si>
    <t>Column37</t>
  </si>
  <si>
    <t>Column38</t>
  </si>
  <si>
    <t>Column39</t>
  </si>
  <si>
    <t>Column40</t>
  </si>
  <si>
    <t>Column41</t>
  </si>
  <si>
    <t>Column42</t>
  </si>
  <si>
    <t>Column43</t>
  </si>
  <si>
    <t>Column44</t>
  </si>
  <si>
    <t>LoRE Reduction per Unit Tranche Exposure 2021</t>
  </si>
  <si>
    <t>LoRE Reduction per Unit Tranche Exposure 2022</t>
  </si>
  <si>
    <t>LoRE Reduction per Unit Tranche Exposure 2023</t>
  </si>
  <si>
    <t>LoRE Reduction per Unit Tranche Exposure 2024</t>
  </si>
  <si>
    <t>LoRE Reduction per Unit Tranche Exposure 2025</t>
  </si>
  <si>
    <t>LoRE Reduction per Unit Tranche Exposure 2026</t>
  </si>
  <si>
    <t>CoRE</t>
  </si>
  <si>
    <t>Electric Reliability CoRE</t>
  </si>
  <si>
    <t>Financial CoRE</t>
  </si>
  <si>
    <t>Safety CoRE</t>
  </si>
  <si>
    <t>CoRE Reduction per Unit Tranche Exposure 2021</t>
  </si>
  <si>
    <t>CoRE Reduction per Unit Tranche Exposure 2022</t>
  </si>
  <si>
    <t>CoRE Reduction per Unit Tranche Exposure 2023</t>
  </si>
  <si>
    <t>CoRE Reduction per Unit Tranche Exposure 2024</t>
  </si>
  <si>
    <t>CoRE Reduction per Unit Tranche Exposure 2025</t>
  </si>
  <si>
    <t>CoRE Reduction per Unit Tranche Exposure 2026</t>
  </si>
  <si>
    <t>LoRE</t>
  </si>
  <si>
    <t>Freq Risk Reduction per Unit Tranche Exposure 2021</t>
  </si>
  <si>
    <t>Conseq Risk Reduction per Unit Tranche Exposure 2021</t>
  </si>
  <si>
    <t>Risk Reduction per Unit Tranche Exposure 2021</t>
  </si>
  <si>
    <t>Freq Risk Reduction per Unit Tranche Exposure 2022</t>
  </si>
  <si>
    <t>Conseq Risk Reduction per Unit Tranche Exposure 2022</t>
  </si>
  <si>
    <t>Risk Reduction per Unit Tranche Exposure 2022</t>
  </si>
  <si>
    <t>Freq Risk Reduction per Unit Tranche Exposure 2023</t>
  </si>
  <si>
    <t>Conseq Risk Reduction per Unit Tranche Exposure 2023</t>
  </si>
  <si>
    <t>Risk Reduction per Unit Tranche Exposure 2023</t>
  </si>
  <si>
    <t>Freq Risk Reduction per Unit Tranche Exposure 2024</t>
  </si>
  <si>
    <t>Conseq Risk Reduction per Unit Tranche Exposure 2024</t>
  </si>
  <si>
    <t>Risk Reduction per Unit Tranche Exposure 2024</t>
  </si>
  <si>
    <t>Freq Risk Reduction per Unit Tranche Exposure 2025</t>
  </si>
  <si>
    <t>Conseq Risk Reduction per Unit Tranche Exposure 2025</t>
  </si>
  <si>
    <t>Risk Reduction per Unit Tranche Exposure 2025</t>
  </si>
  <si>
    <t>Freq Risk Reduction per Unit Tranche Exposure 2026</t>
  </si>
  <si>
    <t>Conseq Risk Reduction per Unit Tranche Exposure 2026</t>
  </si>
  <si>
    <t>Risk Reduction per Unit Tranche Exposure 2026</t>
  </si>
  <si>
    <t>Index</t>
  </si>
  <si>
    <t>Freq</t>
  </si>
  <si>
    <t>Yr</t>
  </si>
  <si>
    <t>Adjusted Effectiveness</t>
  </si>
  <si>
    <t>Effectiveness Life</t>
  </si>
  <si>
    <t>2021 Tranche Average Effectiveness</t>
  </si>
  <si>
    <t>2022 Tranche Average Effectiveness</t>
  </si>
  <si>
    <t>2023 Tranche Average Effectiveness</t>
  </si>
  <si>
    <t>2024 Tranche Average Effectiveness</t>
  </si>
  <si>
    <t>2025 Tranche Average Effectiveness</t>
  </si>
  <si>
    <t>2026 Tranche Average Effectiveness</t>
  </si>
  <si>
    <t>HFTD - Distribution - Tier 2 - 1QU CoRE | 1QU LoRE</t>
  </si>
  <si>
    <t>HFTD - Distribution - 1QU CoRE | 1QU LoRE</t>
  </si>
  <si>
    <t>Patrols - Distribution OverheadWLDFREquipment / facility failureAggregated</t>
  </si>
  <si>
    <t>Aggregated</t>
  </si>
  <si>
    <t>esc</t>
  </si>
  <si>
    <t>HFTD - Distribution - Tier 2 - 1QU CoRE | 2QU LoRE</t>
  </si>
  <si>
    <t>HFTD - Distribution - Tier 2 - 1QU CoRE | 3QU LoRE</t>
  </si>
  <si>
    <t>HFTD - Distribution - Tier 2 - 1QU CoRE | 4QU LoRE</t>
  </si>
  <si>
    <t>HFTD - Distribution - Tier 2 - 1QU CoRE | 5QU LoRE</t>
  </si>
  <si>
    <t>HFTD - Distribution - Tier 2 - 2QU CoRE | 1QU LoRE</t>
  </si>
  <si>
    <t>HFTD - Distribution - Tier 2 - 2QU CoRE | 2QU LoRE</t>
  </si>
  <si>
    <t>HFTD - Distribution - Tier 2 - 2QU CoRE | 3QU LoRE</t>
  </si>
  <si>
    <t>HFTD - Distribution - Tier 2 - 2QU CoRE | 4QU LoRE</t>
  </si>
  <si>
    <t>HFTD - Distribution - Tier 2 - 2QU CoRE | 5QU LoRE</t>
  </si>
  <si>
    <t>HFTD - Distribution - Tier 2 - 3QU CoRE | 1QU LoRE</t>
  </si>
  <si>
    <t>HFTD - Distribution - Tier 2 - 3QU CoRE | 2QU LoRE</t>
  </si>
  <si>
    <t>HFTD - Distribution - Tier 2 - 3QU CoRE | 3QU LoRE</t>
  </si>
  <si>
    <t>HFTD - Distribution - Tier 2 - 3QU CoRE | 4QU LoRE</t>
  </si>
  <si>
    <t>HFTD - Distribution - Tier 2 - 3QU CoRE | 5QU LoRE</t>
  </si>
  <si>
    <t>HFTD - Distribution - Tier 2 - 4QU CoRE | 1QU LoRE</t>
  </si>
  <si>
    <t>HFTD - Distribution - Tier 2 - 4QU CoRE | 2QU LoRE</t>
  </si>
  <si>
    <t>HFTD - Distribution - Tier 2 - 4QU CoRE | 3QU LoRE</t>
  </si>
  <si>
    <t>HFTD - Distribution - Tier 2 - 4QU CoRE | 4QU LoRE</t>
  </si>
  <si>
    <t>HFTD - Distribution - Tier 2 - 4QU CoRE | 5QU LoRE</t>
  </si>
  <si>
    <t>HFTD - Distribution - Tier 2 - 5QU CoRE | 1QU LoRE</t>
  </si>
  <si>
    <t>HFTD - Distribution - Tier 2 - 5QU CoRE | 2QU LoRE</t>
  </si>
  <si>
    <t>HFTD - Distribution - Tier 2 - 5QU CoRE | 3QU LoRE</t>
  </si>
  <si>
    <t>HFTD - Distribution - Tier 2 - 5QU CoRE | 4QU LoRE</t>
  </si>
  <si>
    <t>HFTD - Distribution - Tier 2 - 5QU CoRE | 5QU LoRE</t>
  </si>
  <si>
    <t>HFTD - Distribution - Tier 3 - 1QU CoRE | 1QU LoRE</t>
  </si>
  <si>
    <t>HFTD - Distribution - Tier 3 - 1QU CoRE | 2QU LoRE</t>
  </si>
  <si>
    <t>HFTD - Distribution - Tier 3 - 1QU CoRE | 3QU LoRE</t>
  </si>
  <si>
    <t>HFTD - Distribution - Tier 3 - 1QU CoRE | 4QU LoRE</t>
  </si>
  <si>
    <t>HFTD - Distribution - Tier 3 - 1QU CoRE | 5QU LoRE</t>
  </si>
  <si>
    <t>HFTD - Distribution - Tier 3 - 2QU CoRE | 1QU LoRE</t>
  </si>
  <si>
    <t>HFTD - Distribution - Tier 3 - 2QU CoRE | 2QU LoRE</t>
  </si>
  <si>
    <t>HFTD - Distribution - Tier 3 - 2QU CoRE | 3QU LoRE</t>
  </si>
  <si>
    <t>HFTD - Distribution - Tier 3 - 2QU CoRE | 4QU LoRE</t>
  </si>
  <si>
    <t>HFTD - Distribution - Tier 3 - 2QU CoRE | 5QU LoRE</t>
  </si>
  <si>
    <t>HFTD - Distribution - Tier 3 - 3QU CoRE | 1QU LoRE</t>
  </si>
  <si>
    <t>HFTD - Distribution - Tier 3 - 3QU CoRE | 2QU LoRE</t>
  </si>
  <si>
    <t>HFTD - Distribution - Tier 3 - 3QU CoRE | 3QU LoRE</t>
  </si>
  <si>
    <t>HFTD - Distribution - Tier 3 - 3QU CoRE | 4QU LoRE</t>
  </si>
  <si>
    <t>HFTD - Distribution - Tier 3 - 3QU CoRE | 5QU LoRE</t>
  </si>
  <si>
    <t>HFTD - Distribution - Tier 3 - 4QU CoRE | 1QU LoRE</t>
  </si>
  <si>
    <t>HFTD - Distribution - Tier 3 - 4QU CoRE | 2QU LoRE</t>
  </si>
  <si>
    <t>HFTD - Distribution - Tier 3 - 4QU CoRE | 3QU LoRE</t>
  </si>
  <si>
    <t>HFTD - Distribution - Tier 3 - 4QU CoRE | 4QU LoRE</t>
  </si>
  <si>
    <t>HFTD - Distribution - Tier 3 - 4QU CoRE | 5QU LoRE</t>
  </si>
  <si>
    <t>HFTD - Distribution - Tier 3 - 5QU CoRE | 1QU LoRE</t>
  </si>
  <si>
    <t>HFTD - Distribution - Tier 3 - 5QU CoRE | 2QU LoRE</t>
  </si>
  <si>
    <t>HFTD - Distribution - Tier 3 - 5QU CoRE | 3QU LoRE</t>
  </si>
  <si>
    <t>HFTD - Distribution - Tier 3 - 5QU CoRE | 4QU LoRE</t>
  </si>
  <si>
    <t>HFTD - Distribution - 1QU CoRE | 2QU LoRE</t>
  </si>
  <si>
    <t>HFTD - Distribution - Tier 3 - 5QU CoRE | 5QU LoRE</t>
  </si>
  <si>
    <t>HFTD - Distribution - Zone 1 - 1QU CoRE | 5QU LoRE</t>
  </si>
  <si>
    <t>HFTD - Distribution - Zone 1 - 4QU CoRE | 1QU LoRE</t>
  </si>
  <si>
    <t>HFTD - Distribution - Zone 1 - 5QU CoRE | 1QU LoRE</t>
  </si>
  <si>
    <t>HFTD - Distribution - Zone 1 - 5QU CoRE | 4QU LoRE</t>
  </si>
  <si>
    <t>HFTD - Substation</t>
  </si>
  <si>
    <t>HFTD - Transmission - Tier 2 - 115 kV or Lower</t>
  </si>
  <si>
    <t>HFTD - Transmission - Tier 2 - 230 kV or Higher</t>
  </si>
  <si>
    <t>HFTD - Transmission - Tier 2 - 60/70 kV</t>
  </si>
  <si>
    <t>HFTD - Transmission - Tier 3 - 115 kV or Lower</t>
  </si>
  <si>
    <t>HFTD - Transmission - Tier 3 - 230 kV or Higher</t>
  </si>
  <si>
    <t>HFTD - Transmission - Tier 3 - 60/70 kV</t>
  </si>
  <si>
    <t>HFTD - Transmission - Zone 1 - 115 kV or Lower</t>
  </si>
  <si>
    <t>HFTD - Transmission - Zone 1 - 230 kV or Higher</t>
  </si>
  <si>
    <t>HFTD - Transmission - Zone 1 - 60/70 kV</t>
  </si>
  <si>
    <t>HFTD - Distribution - 1QU CoRE | 3QU LoRE</t>
  </si>
  <si>
    <t>HFTD - Distribution - 1QU CoRE | 4QU LoRE</t>
  </si>
  <si>
    <t>HFTD - Distribution - 1QU CoRE | 5QU LoRE</t>
  </si>
  <si>
    <t>HFTD - Distribution - 2QU CoRE | 1QU LoRE</t>
  </si>
  <si>
    <t>HFTD - Distribution - 2QU CoRE | 2QU LoRE</t>
  </si>
  <si>
    <t>HFTD - Distribution - 2QU CoRE | 3QU LoRE</t>
  </si>
  <si>
    <t>HFTD - Distribution - 2QU CoRE | 4QU LoRE</t>
  </si>
  <si>
    <t>HFTD - Distribution - 2QU CoRE | 5QU LoRE</t>
  </si>
  <si>
    <t>HFTD - Distribution - 3QU CoRE | 1QU LoRE</t>
  </si>
  <si>
    <t>HFTD - Distribution - 3QU CoRE | 2QU LoRE</t>
  </si>
  <si>
    <t>HFTD - Distribution - 3QU CoRE | 3QU LoRE</t>
  </si>
  <si>
    <t>HFTD - Distribution - 3QU CoRE | 4QU LoRE</t>
  </si>
  <si>
    <t>HFTD - Distribution - 3QU CoRE | 5QU LoRE</t>
  </si>
  <si>
    <t>HFTD - Distribution - 4QU CoRE | 1QU LoRE</t>
  </si>
  <si>
    <t>HFTD - Distribution - 4QU CoRE | 2QU LoRE</t>
  </si>
  <si>
    <t>HFTD - Distribution - 4QU CoRE | 3QU LoRE</t>
  </si>
  <si>
    <t>HFTD - Distribution - 4QU CoRE | 4QU LoRE</t>
  </si>
  <si>
    <t>HFTD - Distribution - 4QU CoRE | 5QU LoRE</t>
  </si>
  <si>
    <t>HFTD - Distribution - 5QU CoRE | 1QU LoRE</t>
  </si>
  <si>
    <t>HFTD - Distribution - 5QU CoRE | 2QU LoRE</t>
  </si>
  <si>
    <t>HFTD - Distribution - 5QU CoRE | 3QU LoRE</t>
  </si>
  <si>
    <t>HFTD - Distribution - 5QU CoRE | 4QU LoRE</t>
  </si>
  <si>
    <t>HFTD - Distribution - 5QU CoRE | 5QU LoRE</t>
  </si>
  <si>
    <t>non-HFTD - Distribution</t>
  </si>
  <si>
    <t>Results for different programs and scenarios</t>
  </si>
  <si>
    <t>Difference from previous WMP submission:</t>
  </si>
  <si>
    <t>NPV Risk Reduction -2020</t>
  </si>
  <si>
    <t>NPV Risk Reduction -2021</t>
  </si>
  <si>
    <t>NPV Risk Reduction -2022</t>
  </si>
  <si>
    <t>NPV Risk Reduction -2023</t>
  </si>
  <si>
    <t>NPV Risk Reduction -2024</t>
  </si>
  <si>
    <t>NPV Risk Reduction -2025</t>
  </si>
  <si>
    <t>NPV Risk Reduction -2026</t>
  </si>
  <si>
    <t xml:space="preserve">NPV Risk Reduction - 2020-2022 Total </t>
  </si>
  <si>
    <t>Risk Spend Eff - 2020</t>
  </si>
  <si>
    <t>Risk Spend Eff - 2021</t>
  </si>
  <si>
    <t>Risk Spend Eff - 2022</t>
  </si>
  <si>
    <t>Risk Spend Eff - 2023</t>
  </si>
  <si>
    <t>Risk Spend Eff - 2024</t>
  </si>
  <si>
    <t>Risk Spend Eff - 2025</t>
  </si>
  <si>
    <t>Risk Spend Eff - 2026</t>
  </si>
  <si>
    <t xml:space="preserve">Risk Spend Eff - 2020-2022 Total </t>
  </si>
  <si>
    <t>NPV Capital Cost ($M) - 2020-2022</t>
  </si>
  <si>
    <t>NPV Expense Cost ($M) - 2020-2022</t>
  </si>
  <si>
    <t>NPV Cost ($M) - 2020-2022</t>
  </si>
  <si>
    <t xml:space="preserve">NPV Freq Reduction - 2020-2022 </t>
  </si>
  <si>
    <t>Percentage difference:</t>
  </si>
  <si>
    <t>Justification for the change:</t>
  </si>
  <si>
    <t>The % allocation of effectiveness changed to match the financial allocation, leading to an increase in effectiveness.</t>
  </si>
  <si>
    <t>Previous WMP submission:</t>
  </si>
  <si>
    <t>SIPT</t>
  </si>
  <si>
    <t>Stationed and On-Call Ignition Prevention and Suppression Resources and Services</t>
  </si>
  <si>
    <t xml:space="preserve">Source file: </t>
  </si>
  <si>
    <t xml:space="preserve">Source file location: </t>
  </si>
  <si>
    <t>WMP -&gt; 2022 -&gt; Financials</t>
  </si>
  <si>
    <t>MWC</t>
  </si>
  <si>
    <t>MAT</t>
  </si>
  <si>
    <t>Expense</t>
  </si>
  <si>
    <t>Expense ($)</t>
  </si>
  <si>
    <t>Capital</t>
  </si>
  <si>
    <t>Capital ($)</t>
  </si>
  <si>
    <t>SIPT (2020: 60% of work)</t>
  </si>
  <si>
    <t xml:space="preserve">Data Source: 
</t>
  </si>
  <si>
    <t>August- September Fire Siege Pole Treatment Summary, CalFire Website</t>
  </si>
  <si>
    <t>Assumptions:</t>
  </si>
  <si>
    <t>Cost per pole</t>
  </si>
  <si>
    <t>Cost per building</t>
  </si>
  <si>
    <t>Calculated the average number of poles saved due to SIPT work from 2020 fires:</t>
  </si>
  <si>
    <t>Catastrophic&amp;Destructive fires</t>
  </si>
  <si>
    <t>Small&amp;Large fires</t>
  </si>
  <si>
    <t>Calculated the average number of buildings destroyed in 2020 fires</t>
  </si>
  <si>
    <t>Calculated average cost savings due to SIPT pole treatment using the following equation: (Average poles saved * cost per pole)/(Average buildings destroyed*Cost per building)</t>
  </si>
  <si>
    <t>Catastrophic and Destructive</t>
  </si>
  <si>
    <t>Small and Large</t>
  </si>
  <si>
    <t>Allocated 60% effectiveness to this initiative to match financial allocation in the Plan</t>
  </si>
  <si>
    <t>SIPT (2020: 20% of work)</t>
  </si>
  <si>
    <t>Allocated 20% effectiveness to this initiative to match financial allocation in the Plan</t>
  </si>
  <si>
    <t>Define a Customer Extrapolation Multiplier</t>
  </si>
  <si>
    <t>match</t>
  </si>
  <si>
    <t>x_match</t>
  </si>
  <si>
    <t>matching with other series</t>
  </si>
  <si>
    <t>y[i, j]= y[i-1, j] * x_match[i]/x_match[i-1]</t>
  </si>
  <si>
    <t>Year1</t>
  </si>
  <si>
    <t>Year2</t>
  </si>
  <si>
    <t>2021</t>
  </si>
  <si>
    <t>2022</t>
  </si>
  <si>
    <t>2023</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</si>
  <si>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</si>
  <si>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</si>
  <si>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</si>
  <si>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</si>
  <si>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</si>
  <si>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</si>
  <si>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</si>
  <si>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</si>
  <si>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</si>
  <si>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</si>
  <si>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</si>
  <si>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</si>
  <si>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</si>
  <si>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</si>
  <si>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</si>
  <si>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</si>
  <si>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</si>
  <si>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</si>
  <si>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</si>
  <si>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</si>
  <si>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</si>
  <si>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</si>
  <si>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</si>
  <si>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</si>
  <si>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</si>
  <si>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</si>
  <si>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</si>
  <si>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2051</t>
  </si>
  <si>
    <t>2052</t>
  </si>
  <si>
    <t>2053</t>
  </si>
  <si>
    <t>2054</t>
  </si>
  <si>
    <t>2055</t>
  </si>
  <si>
    <t>2056</t>
  </si>
  <si>
    <t>2057</t>
  </si>
  <si>
    <t>2058</t>
  </si>
  <si>
    <t>2059</t>
  </si>
  <si>
    <t>2060</t>
  </si>
  <si>
    <t>2061</t>
  </si>
  <si>
    <t>2062</t>
  </si>
  <si>
    <t>2063</t>
  </si>
  <si>
    <t>2064</t>
  </si>
  <si>
    <t>2065</t>
  </si>
  <si>
    <t>2066</t>
  </si>
  <si>
    <t>2067</t>
  </si>
  <si>
    <t>2068</t>
  </si>
  <si>
    <t>2069</t>
  </si>
  <si>
    <t>2070</t>
  </si>
  <si>
    <t>2071</t>
  </si>
  <si>
    <t>2072</t>
  </si>
  <si>
    <t>2073</t>
  </si>
  <si>
    <t>2074</t>
  </si>
  <si>
    <t>2075</t>
  </si>
  <si>
    <t>2076</t>
  </si>
  <si>
    <t>2077</t>
  </si>
  <si>
    <t>2078</t>
  </si>
  <si>
    <t>2079</t>
  </si>
  <si>
    <t>2080</t>
  </si>
  <si>
    <t>2081</t>
  </si>
  <si>
    <t>2082</t>
  </si>
  <si>
    <t>2083</t>
  </si>
  <si>
    <t>2084</t>
  </si>
  <si>
    <t>2085</t>
  </si>
  <si>
    <t>2086</t>
  </si>
  <si>
    <t>2087</t>
  </si>
  <si>
    <t>2088</t>
  </si>
  <si>
    <t>2089</t>
  </si>
  <si>
    <t>2090</t>
  </si>
  <si>
    <t>2091</t>
  </si>
  <si>
    <t>2092</t>
  </si>
  <si>
    <t>2093</t>
  </si>
  <si>
    <t>2094</t>
  </si>
  <si>
    <t>2095</t>
  </si>
  <si>
    <t>2096</t>
  </si>
  <si>
    <t>2097</t>
  </si>
  <si>
    <t>2098</t>
  </si>
  <si>
    <t>2099</t>
  </si>
  <si>
    <t>2100</t>
  </si>
  <si>
    <t>2101</t>
  </si>
  <si>
    <t>2102</t>
  </si>
  <si>
    <t>2103</t>
  </si>
  <si>
    <t>2104</t>
  </si>
  <si>
    <t>2105</t>
  </si>
  <si>
    <t>2106</t>
  </si>
  <si>
    <t>2107</t>
  </si>
  <si>
    <t>2108</t>
  </si>
  <si>
    <t>2109</t>
  </si>
  <si>
    <t>2110</t>
  </si>
  <si>
    <t>2111</t>
  </si>
  <si>
    <t>2112</t>
  </si>
  <si>
    <t>2113</t>
  </si>
  <si>
    <t>2114</t>
  </si>
  <si>
    <t>2115</t>
  </si>
  <si>
    <t>2116</t>
  </si>
  <si>
    <t>2117</t>
  </si>
  <si>
    <t>2118</t>
  </si>
  <si>
    <t>2119</t>
  </si>
  <si>
    <t>2120</t>
  </si>
  <si>
    <t>2121</t>
  </si>
  <si>
    <t>case1</t>
  </si>
  <si>
    <t>Lookup tables</t>
  </si>
  <si>
    <t>No.</t>
  </si>
  <si>
    <t>A</t>
  </si>
  <si>
    <t>B</t>
  </si>
  <si>
    <t>C</t>
  </si>
  <si>
    <t>Risk/Cross Cutting Factor Name</t>
  </si>
  <si>
    <t>RISK ID</t>
  </si>
  <si>
    <t>Program Cost Options</t>
  </si>
  <si>
    <t>Aviation Incident</t>
  </si>
  <si>
    <t>AVATN</t>
  </si>
  <si>
    <t>Electric Transmission System-Wide Blackout</t>
  </si>
  <si>
    <t>BLKOT</t>
  </si>
  <si>
    <t>% of Total Cost (specify to the right)</t>
  </si>
  <si>
    <t>Loss of Containment on Gas Customer Connected Equipment</t>
  </si>
  <si>
    <t>CCEPQ</t>
  </si>
  <si>
    <t>Climate</t>
  </si>
  <si>
    <t>CLIMT</t>
  </si>
  <si>
    <t>Program Exposure Options</t>
  </si>
  <si>
    <t>Loss of Containment on CNG Station Equipment</t>
  </si>
  <si>
    <t>CNGEQ</t>
  </si>
  <si>
    <t>Exposure unit</t>
  </si>
  <si>
    <t>Contractor Safety Incident</t>
  </si>
  <si>
    <t>CNTSI</t>
  </si>
  <si>
    <t xml:space="preserve">Insufficient Capacity to Meet High Demand </t>
  </si>
  <si>
    <t>CPCTY</t>
  </si>
  <si>
    <t>Work unit</t>
  </si>
  <si>
    <t>Contract Management</t>
  </si>
  <si>
    <t>CTMGT</t>
  </si>
  <si>
    <t>Cyber Attack</t>
  </si>
  <si>
    <t>CYBER</t>
  </si>
  <si>
    <t>Program Type Options</t>
  </si>
  <si>
    <t>Failure of Electric Distribution Network Assets</t>
  </si>
  <si>
    <t>DNTWK</t>
  </si>
  <si>
    <t>Failure of Electric Distribution Overhead Assets</t>
  </si>
  <si>
    <t>DOVHD</t>
  </si>
  <si>
    <t>Data Loss Event</t>
  </si>
  <si>
    <t>DTALS</t>
  </si>
  <si>
    <t>Foundational Mitigation</t>
  </si>
  <si>
    <t>Failure of Electric Distribution Underground Assets</t>
  </si>
  <si>
    <t>DUNGD</t>
  </si>
  <si>
    <t>Foundational Control</t>
  </si>
  <si>
    <t>Business Model - Electric</t>
  </si>
  <si>
    <t>EMODL</t>
  </si>
  <si>
    <t>Employee Safety Incident</t>
  </si>
  <si>
    <t>EMPSI</t>
  </si>
  <si>
    <t>Emergency Preparedness and Response</t>
  </si>
  <si>
    <t>EPNDR</t>
  </si>
  <si>
    <t>Business Model - Gas</t>
  </si>
  <si>
    <t>GMODL</t>
  </si>
  <si>
    <t>Consequence Options</t>
  </si>
  <si>
    <t>Extended Unplanned Shutdown of a Critical Power Generation Asset</t>
  </si>
  <si>
    <t>GSHUT</t>
  </si>
  <si>
    <t>Safety</t>
  </si>
  <si>
    <t>Hazardous Material Release</t>
  </si>
  <si>
    <t>HZMAT</t>
  </si>
  <si>
    <t>Electric Reliability</t>
  </si>
  <si>
    <t>IT Asset Failure</t>
  </si>
  <si>
    <t>ITAFL</t>
  </si>
  <si>
    <t>Gas Reliability</t>
  </si>
  <si>
    <t>Large Uncontrolled Water Release (Dam Failure)</t>
  </si>
  <si>
    <t>LGUWR</t>
  </si>
  <si>
    <t>Financial</t>
  </si>
  <si>
    <t>Loss of Containment on LNG/CNG Portable Equipment</t>
  </si>
  <si>
    <t>LNCNG</t>
  </si>
  <si>
    <t>Loss of Containment on Gas Distribution Main or Service</t>
  </si>
  <si>
    <t>LOCDM</t>
  </si>
  <si>
    <t>Bow Tie Element</t>
  </si>
  <si>
    <t>Loss of Containment on Gas Transmission Pipeline</t>
  </si>
  <si>
    <t>LOCTR</t>
  </si>
  <si>
    <t>LOF</t>
  </si>
  <si>
    <t>Liquidity Shortage</t>
  </si>
  <si>
    <t>LQDTY</t>
  </si>
  <si>
    <t>Large Overpressure Event Downstream of Gas Measurement and Control Facility</t>
  </si>
  <si>
    <t>LRGOP</t>
  </si>
  <si>
    <t>LOF and COF</t>
  </si>
  <si>
    <t>Loss of Containment at Gas Measurement and Control or Compression and Processing Facility</t>
  </si>
  <si>
    <t>MCCPF</t>
  </si>
  <si>
    <t>Motor Vehicle Safety Incident</t>
  </si>
  <si>
    <t>MTRSI</t>
  </si>
  <si>
    <t>Nuclear Core Damaging Event</t>
  </si>
  <si>
    <t>NCORE</t>
  </si>
  <si>
    <t>Loss of Containment at Natural Gas Storage Well or Reservoir</t>
  </si>
  <si>
    <t>NGSWR</t>
  </si>
  <si>
    <t>Nuclear Extended Shutdown</t>
  </si>
  <si>
    <t>NSHUT</t>
  </si>
  <si>
    <t>Physical Attack</t>
  </si>
  <si>
    <t>PHYSA</t>
  </si>
  <si>
    <t>Records and Information Management</t>
  </si>
  <si>
    <t>RECIM</t>
  </si>
  <si>
    <t>Real Estate and Facilities Failure</t>
  </si>
  <si>
    <t>REFFL</t>
  </si>
  <si>
    <t>Failure of Substation Assets</t>
  </si>
  <si>
    <t>SBSTN</t>
  </si>
  <si>
    <t>Skilled and Qualified Workforce</t>
  </si>
  <si>
    <t>SQWKF</t>
  </si>
  <si>
    <t>Seismic</t>
  </si>
  <si>
    <t>SSMIC</t>
  </si>
  <si>
    <t>3rd-Party Safety Incident</t>
  </si>
  <si>
    <t>TPTSI</t>
  </si>
  <si>
    <t>Third-Party Risk</t>
  </si>
  <si>
    <t>TRDPY</t>
  </si>
  <si>
    <t>Failure of Electric Transmission Overhead Assets</t>
  </si>
  <si>
    <t>TRNHD</t>
  </si>
  <si>
    <t>Failure of Electric Transmission Underground Assets</t>
  </si>
  <si>
    <t>TUNGD</t>
  </si>
  <si>
    <t>TableDriverSubdriver</t>
  </si>
  <si>
    <t>TableTranche</t>
  </si>
  <si>
    <t>TableOutcome</t>
  </si>
  <si>
    <t>Exposure</t>
  </si>
  <si>
    <t>Unit</t>
  </si>
  <si>
    <t>2021 miles</t>
  </si>
  <si>
    <t>Contact from object</t>
  </si>
  <si>
    <t>Animal contact</t>
  </si>
  <si>
    <t>Miles</t>
  </si>
  <si>
    <t>Balloon contact</t>
  </si>
  <si>
    <t>Other contact from object</t>
  </si>
  <si>
    <t>Vehicle contact</t>
  </si>
  <si>
    <t>Vegetation Contact</t>
  </si>
  <si>
    <t>Branch (Not overhanging, &gt; 12ft)</t>
  </si>
  <si>
    <t>Branch (Not overhanging, 4-12ft)</t>
  </si>
  <si>
    <t>Branch (Not overhanging, Distance Unknown)</t>
  </si>
  <si>
    <t>Branch (Not overhanging, within 4ft)</t>
  </si>
  <si>
    <t>Branch (OverHanging)</t>
  </si>
  <si>
    <t>Dead</t>
  </si>
  <si>
    <t>Fell into (Moderate-Severe defect)</t>
  </si>
  <si>
    <t>Fell into (No defect)</t>
  </si>
  <si>
    <t>Fell into (slight defect)</t>
  </si>
  <si>
    <t>Grow Into</t>
  </si>
  <si>
    <t>Other/Unknown</t>
  </si>
  <si>
    <t>Contamination</t>
  </si>
  <si>
    <t>Anchor / guy damage or failure</t>
  </si>
  <si>
    <t>Capacitor bank damage or failure</t>
  </si>
  <si>
    <t>Conductor damage or failure</t>
  </si>
  <si>
    <t>Connection device damage or failure</t>
  </si>
  <si>
    <t>Crossarm damage or failure</t>
  </si>
  <si>
    <t>Fuse damage or failure</t>
  </si>
  <si>
    <t>Insulator and brushing damage or failure</t>
  </si>
  <si>
    <t>Lightning arrestor damage or failure</t>
  </si>
  <si>
    <t>Other equipment / facility failure</t>
  </si>
  <si>
    <t>Pole damage or failure</t>
  </si>
  <si>
    <t>Recloser damage or failure</t>
  </si>
  <si>
    <t>Sectionalizer damage or failure</t>
  </si>
  <si>
    <t>Switch damage or failure</t>
  </si>
  <si>
    <t>Transformer damage or failure</t>
  </si>
  <si>
    <t>Voltage regulator / booster damage or failure</t>
  </si>
  <si>
    <t>Other</t>
  </si>
  <si>
    <t>All Other</t>
  </si>
  <si>
    <t>Unknown</t>
  </si>
  <si>
    <t>Vandalism / Theft</t>
  </si>
  <si>
    <t>Wire-to-wire contact</t>
  </si>
  <si>
    <t>Wire-to-wire contact / contamination</t>
  </si>
  <si>
    <t>Utility work / Operation</t>
  </si>
  <si>
    <t>CC - Seismic Scenario</t>
  </si>
  <si>
    <t>Seismic Scenario</t>
  </si>
  <si>
    <t>non-HFTD - Substation</t>
  </si>
  <si>
    <t>non-HFTD - Transmission - 115 kV or Lower</t>
  </si>
  <si>
    <t>non-HFTD - Transmission - 230 kV or Higher</t>
  </si>
  <si>
    <t>non-HFTD - Transmission - 60/70 kV</t>
  </si>
  <si>
    <t>HFTD - Distribution - Zone 1 - All</t>
  </si>
  <si>
    <t>HFTD - Distribution - Tier 2 - All</t>
  </si>
  <si>
    <t>HFTD - Distribution - Tier 3 - All</t>
  </si>
  <si>
    <t>HFTD - Distribution - All</t>
  </si>
  <si>
    <t>HFTD - Transmission - All</t>
  </si>
  <si>
    <t>non-HFTD - Transmission - All</t>
  </si>
  <si>
    <t>HFTD - Transmission - Tier 2 - All</t>
  </si>
  <si>
    <t>HFTD - Transmission - Tier 3 - All</t>
  </si>
  <si>
    <t>HFTD - Transmission - Zone 1 - All</t>
  </si>
  <si>
    <t>HFTD Line Miles</t>
  </si>
  <si>
    <t>HFTD Tranche % based on WMP BowTie</t>
  </si>
  <si>
    <t>Line Miles</t>
  </si>
  <si>
    <t>Zone 1</t>
  </si>
  <si>
    <t>Tier 3</t>
  </si>
  <si>
    <t>Tier 2</t>
  </si>
  <si>
    <t>Asset Group</t>
  </si>
  <si>
    <t>PVRR Multiplier (no O&amp;M)</t>
  </si>
  <si>
    <t>Lifetime O&amp;M as % of PVRR</t>
  </si>
  <si>
    <t>Buildings</t>
  </si>
  <si>
    <t>Communications equipment</t>
  </si>
  <si>
    <t>Computer hardware</t>
  </si>
  <si>
    <t>Computer software</t>
  </si>
  <si>
    <t>Electric distribution (&lt;69kV) - Overhead</t>
  </si>
  <si>
    <t>Electric distribution (&lt;69kV) - Underground</t>
  </si>
  <si>
    <t>Electric transmission (69kV+)</t>
  </si>
  <si>
    <t>Electric smart meter</t>
  </si>
  <si>
    <t>Gas distribution after 2010</t>
  </si>
  <si>
    <t>Gas Meters</t>
  </si>
  <si>
    <t>Gas transmission &amp; storage</t>
  </si>
  <si>
    <t>Gas (current) held for resale</t>
  </si>
  <si>
    <t>Land easement</t>
  </si>
  <si>
    <t>Land purchase</t>
  </si>
  <si>
    <t>Motor vehicles</t>
  </si>
  <si>
    <t>Office furniture</t>
  </si>
  <si>
    <t>Hydro</t>
  </si>
  <si>
    <t>Hydro additions</t>
  </si>
  <si>
    <t>Nuclear</t>
  </si>
  <si>
    <t>Nuclear additions</t>
  </si>
  <si>
    <t>Fuel cell</t>
  </si>
  <si>
    <t>Custom</t>
  </si>
  <si>
    <t>All</t>
  </si>
  <si>
    <t>1 Year</t>
  </si>
  <si>
    <t>Source file:</t>
  </si>
  <si>
    <t>Source file location:</t>
  </si>
  <si>
    <t>EO-WLDFR-3_RSE Input File (Refreshed).xlsx</t>
  </si>
  <si>
    <t>2022 &gt; WMP &gt; GRC 2023 filing</t>
  </si>
  <si>
    <t>2022 WMP MASTER financials reach out v7_022222.xlsx</t>
  </si>
  <si>
    <t>EO_WLDFR_20220209_SplitByTier_192656_194748_Baseline_rselite_(add 2020).xlsx</t>
  </si>
  <si>
    <t>Row Labels</t>
  </si>
  <si>
    <t>Grand Total</t>
  </si>
  <si>
    <t>Sum of 2022 Program Risk Reduction NPV</t>
  </si>
  <si>
    <t>Sum of CapEx USD 2022</t>
  </si>
  <si>
    <t>Sum of OpEx USD 2022</t>
  </si>
  <si>
    <t>Sum of 2022 RSE</t>
  </si>
  <si>
    <t>(Multiple Items)</t>
  </si>
  <si>
    <t>2022-2022 Program Risk Reduction NPV</t>
  </si>
  <si>
    <t>2022-2022 Program RSE</t>
  </si>
  <si>
    <t>2022-2022 Capital Cost NPV with PVRR ($M)</t>
  </si>
  <si>
    <t>2022-2022 Expense Cost NPV ($M)</t>
  </si>
  <si>
    <t>2022-2022 Total Cost NPV ($M)</t>
  </si>
  <si>
    <t>2022-2022 Program Freq Reduction NPV</t>
  </si>
  <si>
    <t>2022-2022 Program Freq Risk Reduction NPV</t>
  </si>
  <si>
    <t>2022-2022 Program Conseq Risk Reduction NPV</t>
  </si>
  <si>
    <t>2022-2022 Capital Cost NPV with PVRR</t>
  </si>
  <si>
    <t>2022-2022 Expense Cost NPV</t>
  </si>
  <si>
    <t>2022-2022 Program Freq Reduction</t>
  </si>
  <si>
    <t>2022-2022 Program Freq Risk Reduction</t>
  </si>
  <si>
    <t>2022-2022 Program Conseq Risk Reduction</t>
  </si>
  <si>
    <t>2022-2022 Program Risk Reduction</t>
  </si>
  <si>
    <t xml:space="preserve">Batch Run Complete 02/24 11:16 with v2.5 and risk data file EO_WLDFR_20220209_SplitByTier_192656_194748_Baseline_rselite_(add 2020).xlsx.
WARNING - PVRR multiplier for Capital Cost not specified. Defaulting to 1
WARNING - PVRR multiplier for Capital Cost not specified. Defaulting to 1
WARNING - Batch output table does not exist in RSE Results tab. Writing detailed run table to TableRSE in RSE Lite tab
WARNING - Batch output table does not exist in RSE Results tab. Writing detailed run table to TableProgramRR in RSE Lite tab
</t>
  </si>
  <si>
    <t xml:space="preserve">2022 WMP </t>
  </si>
  <si>
    <t>Program Description*</t>
  </si>
  <si>
    <t>* When reference is made to "PSPS_RSE Input File_v2.2_EO_WLDFR_Template.xlsx", refer to attachment 2022-02-25_PGE_2022_WMP-Update_R0_Section 7.3.a_Atch09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</si>
</sst>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_);[Red]\(&quot;$&quot;#,##0\)"/>
    <numFmt numFmtId="8" formatCode="&quot;$&quot;#,##0.00_);[Red]\(&quot;$&quot;#,##0.00\)"/>
    <numFmt numFmtId="44" formatCode="_(&quot;$&quot;* #,##0.00_);_(&quot;$&quot;* \(#,##0.00\);_(&quot;$&quot;* &quot;-&quot;??_);_(@_)"/>
    <numFmt numFmtId="43" formatCode="_(* #,##0.00_);_(* \(#,##0.00\);_(* &quot;-&quot;??_);_(@_)"/>
    <numFmt numFmtId="164" formatCode="_(* #,##0_);_(* \(#,##0\);_(* &quot;-&quot;??_);_(@_)"/>
    <numFmt numFmtId="165" formatCode="0.0%"/>
    <numFmt numFmtId="166" formatCode="_(* #,##0.0_);_(* \(#,##0.0\);_(* &quot;-&quot;??_);_(@_)"/>
    <numFmt numFmtId="167" formatCode="0.0"/>
    <numFmt numFmtId="168" formatCode="&quot;$&quot;#,##0.00"/>
    <numFmt numFmtId="169" formatCode="_([$€-2]* #,##0.00_);_([$€-2]* \(#,##0.00\);_([$€-2]* &quot;-&quot;??_)"/>
    <numFmt numFmtId="170" formatCode="_ * #,##0_ ;_ * \-#,##0_ ;_ * &quot;-&quot;_ ;_ @_ "/>
    <numFmt numFmtId="171" formatCode="_ * #,##0.00_ ;_ * \-#,##0.00_ ;_ * &quot;-&quot;??_ ;_ @_ "/>
    <numFmt numFmtId="172" formatCode="_(&quot;$&quot;* #,##0_);_(&quot;$&quot;* \(#,##0\);_(&quot;$&quot;* &quot;-&quot;??_);_(@_)"/>
    <numFmt numFmtId="173" formatCode="_(* #,##0.0000_);_(* \(#,##0.0000\);_(* &quot;-&quot;??_);_(@_)"/>
  </numFmts>
  <fonts count="89" x14ac:knownFonts="1">
    <font>
      <sz val="11"/>
      <color theme="1"/>
      <name val="Calibri"/>
      <family val="2"/>
      <scheme val="minor"/>
    </font>
    <font>
      <sz val="9"/>
      <color theme="1"/>
      <name val="Arial"/>
      <family val="2"/>
    </font>
    <font>
      <b/>
      <sz val="9"/>
      <color theme="1"/>
      <name val="Arial"/>
      <family val="2"/>
    </font>
    <font>
      <sz val="9"/>
      <name val="Arial"/>
      <family val="2"/>
    </font>
    <font>
      <sz val="11"/>
      <color theme="1"/>
      <name val="Calibri"/>
      <family val="2"/>
      <scheme val="minor"/>
    </font>
    <font>
      <b/>
      <sz val="11"/>
      <color theme="1"/>
      <name val="Calibri"/>
      <family val="2"/>
      <scheme val="minor"/>
    </font>
    <font>
      <b/>
      <sz val="12"/>
      <color theme="1"/>
      <name val="Calibri"/>
      <family val="2"/>
      <scheme val="minor"/>
    </font>
    <font>
      <b/>
      <sz val="11"/>
      <color theme="0"/>
      <name val="Calibri"/>
      <family val="2"/>
      <scheme val="minor"/>
    </font>
    <font>
      <i/>
      <sz val="11"/>
      <color theme="1"/>
      <name val="Calibri"/>
      <family val="2"/>
      <scheme val="minor"/>
    </font>
    <font>
      <sz val="11"/>
      <name val="Calibri"/>
      <family val="2"/>
      <scheme val="minor"/>
    </font>
    <font>
      <b/>
      <sz val="11"/>
      <color theme="1"/>
      <name val="Arial"/>
      <family val="2"/>
    </font>
    <font>
      <sz val="10"/>
      <name val="Arial"/>
      <family val="2"/>
    </font>
    <font>
      <sz val="11"/>
      <color theme="1"/>
      <name val="Arial"/>
      <family val="2"/>
    </font>
    <font>
      <i/>
      <sz val="9"/>
      <name val="Arial"/>
      <family val="2"/>
    </font>
    <font>
      <sz val="8"/>
      <name val="Calibri"/>
      <family val="2"/>
      <scheme val="minor"/>
    </font>
    <font>
      <sz val="11"/>
      <color theme="0"/>
      <name val="Calibri"/>
      <family val="2"/>
      <scheme val="minor"/>
    </font>
    <font>
      <u/>
      <sz val="11"/>
      <color theme="10"/>
      <name val="Calibri"/>
      <family val="2"/>
      <scheme val="minor"/>
    </font>
    <font>
      <i/>
      <sz val="9"/>
      <color theme="1"/>
      <name val="Arial"/>
      <family val="2"/>
    </font>
    <font>
      <sz val="11"/>
      <color theme="5"/>
      <name val="Calibri"/>
      <family val="2"/>
      <scheme val="minor"/>
    </font>
    <font>
      <i/>
      <sz val="11"/>
      <color theme="5"/>
      <name val="Calibri"/>
      <family val="2"/>
      <scheme val="minor"/>
    </font>
    <font>
      <b/>
      <i/>
      <sz val="11"/>
      <color theme="5"/>
      <name val="Calibri"/>
      <family val="2"/>
      <scheme val="minor"/>
    </font>
    <font>
      <sz val="11"/>
      <color rgb="FF000000"/>
      <name val="Calibri"/>
      <family val="2"/>
    </font>
    <font>
      <b/>
      <sz val="10"/>
      <color theme="0"/>
      <name val="Calibri"/>
      <family val="2"/>
      <scheme val="minor"/>
    </font>
    <font>
      <b/>
      <sz val="11"/>
      <color rgb="FF0000CC"/>
      <name val="Calibri"/>
      <family val="2"/>
      <scheme val="minor"/>
    </font>
    <font>
      <b/>
      <sz val="11"/>
      <name val="Calibri"/>
      <family val="2"/>
      <scheme val="minor"/>
    </font>
    <font>
      <b/>
      <u/>
      <sz val="11"/>
      <color theme="1"/>
      <name val="Calibri"/>
      <family val="2"/>
      <scheme val="minor"/>
    </font>
    <font>
      <sz val="10"/>
      <color rgb="FF000000"/>
      <name val="Calibri"/>
      <family val="2"/>
      <scheme val="minor"/>
    </font>
    <font>
      <sz val="11"/>
      <color rgb="FF9C6500"/>
      <name val="Calibri"/>
      <family val="2"/>
      <scheme val="minor"/>
    </font>
    <font>
      <sz val="11"/>
      <color rgb="FF0000CC"/>
      <name val="Calibri"/>
      <family val="2"/>
      <scheme val="minor"/>
    </font>
    <font>
      <i/>
      <sz val="11"/>
      <color theme="5" tint="-0.249977111117893"/>
      <name val="Calibri"/>
      <family val="2"/>
      <scheme val="minor"/>
    </font>
    <font>
      <b/>
      <sz val="9"/>
      <color theme="0"/>
      <name val="Arial"/>
      <family val="2"/>
    </font>
    <font>
      <i/>
      <sz val="9"/>
      <color theme="0" tint="-0.34998626667073579"/>
      <name val="Arial"/>
      <family val="2"/>
    </font>
    <font>
      <sz val="10"/>
      <color theme="1"/>
      <name val="Calibri"/>
      <family val="2"/>
      <scheme val="minor"/>
    </font>
    <font>
      <sz val="11"/>
      <color rgb="FFFF0000"/>
      <name val="Calibri"/>
      <family val="2"/>
      <scheme val="minor"/>
    </font>
    <font>
      <sz val="11"/>
      <name val="Arial"/>
      <family val="2"/>
    </font>
    <font>
      <b/>
      <i/>
      <sz val="11"/>
      <name val="Calibri"/>
      <family val="2"/>
      <scheme val="minor"/>
    </font>
    <font>
      <sz val="8"/>
      <color theme="1"/>
      <name val="Calibri"/>
      <family val="2"/>
      <scheme val="minor"/>
    </font>
    <font>
      <b/>
      <sz val="9"/>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8"/>
      <name val="Arial"/>
      <family val="2"/>
    </font>
    <font>
      <b/>
      <sz val="10"/>
      <color indexed="8"/>
      <name val="Arial"/>
      <family val="2"/>
    </font>
    <font>
      <b/>
      <sz val="9"/>
      <color indexed="8"/>
      <name val="Arial"/>
      <family val="2"/>
    </font>
    <font>
      <b/>
      <sz val="11"/>
      <color indexed="9"/>
      <name val="Arial"/>
      <family val="2"/>
    </font>
    <font>
      <b/>
      <i/>
      <sz val="11"/>
      <color indexed="9"/>
      <name val="Arial"/>
      <family val="2"/>
    </font>
    <font>
      <sz val="9"/>
      <color indexed="8"/>
      <name val="Arial"/>
      <family val="2"/>
    </font>
    <font>
      <sz val="10"/>
      <color indexed="8"/>
      <name val="Arial"/>
      <family val="2"/>
    </font>
    <font>
      <i/>
      <sz val="8"/>
      <color indexed="8"/>
      <name val="Arial"/>
      <family val="2"/>
    </font>
    <font>
      <sz val="10"/>
      <color indexed="56"/>
      <name val="Arial"/>
      <family val="2"/>
    </font>
    <font>
      <sz val="12"/>
      <color indexed="9"/>
      <name val="Arial"/>
      <family val="2"/>
    </font>
    <font>
      <i/>
      <sz val="12"/>
      <color indexed="9"/>
      <name val="Arial"/>
      <family val="2"/>
    </font>
    <font>
      <sz val="8"/>
      <color indexed="8"/>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b/>
      <sz val="14"/>
      <name val="Arial"/>
      <family val="2"/>
    </font>
    <font>
      <sz val="9"/>
      <color indexed="9"/>
      <name val="Arial"/>
      <family val="2"/>
    </font>
    <font>
      <sz val="9"/>
      <color theme="1"/>
      <name val="Calibri"/>
      <family val="2"/>
      <scheme val="minor"/>
    </font>
    <font>
      <u/>
      <sz val="9"/>
      <color theme="10"/>
      <name val="Calibri"/>
      <family val="2"/>
      <scheme val="minor"/>
    </font>
    <font>
      <b/>
      <sz val="12"/>
      <color rgb="FF0000CC"/>
      <name val="Calibri"/>
      <family val="2"/>
      <scheme val="minor"/>
    </font>
    <font>
      <i/>
      <sz val="11"/>
      <color theme="0" tint="-0.499984740745262"/>
      <name val="Calibri"/>
      <family val="2"/>
      <scheme val="minor"/>
    </font>
    <font>
      <sz val="11"/>
      <color theme="1" tint="0.34998626667073579"/>
      <name val="Calibri"/>
      <family val="2"/>
      <scheme val="minor"/>
    </font>
    <font>
      <sz val="9"/>
      <color theme="1" tint="0.34998626667073579"/>
      <name val="Arial"/>
      <family val="2"/>
    </font>
    <font>
      <b/>
      <sz val="16"/>
      <color rgb="FF0070C0"/>
      <name val="Calibri"/>
      <family val="2"/>
      <scheme val="minor"/>
    </font>
    <font>
      <i/>
      <sz val="11"/>
      <color theme="4"/>
      <name val="Calibri"/>
      <family val="2"/>
      <scheme val="minor"/>
    </font>
    <font>
      <i/>
      <sz val="8"/>
      <color theme="1" tint="0.499984740745262"/>
      <name val="Calibri"/>
      <family val="2"/>
      <scheme val="minor"/>
    </font>
    <font>
      <i/>
      <sz val="8"/>
      <color theme="8"/>
      <name val="Calibri"/>
      <family val="2"/>
      <scheme val="minor"/>
    </font>
    <font>
      <i/>
      <sz val="9"/>
      <color theme="0" tint="-0.499984740745262"/>
      <name val="Calibri"/>
      <family val="2"/>
      <scheme val="minor"/>
    </font>
    <font>
      <i/>
      <sz val="9"/>
      <color theme="1"/>
      <name val="Calibri"/>
      <family val="2"/>
      <scheme val="minor"/>
    </font>
    <font>
      <i/>
      <sz val="9"/>
      <name val="Calibri"/>
      <family val="2"/>
      <scheme val="minor"/>
    </font>
    <font>
      <sz val="8"/>
      <color theme="4"/>
      <name val="Calibri"/>
      <family val="2"/>
      <scheme val="minor"/>
    </font>
    <font>
      <sz val="10"/>
      <color theme="0" tint="-0.34998626667073579"/>
      <name val="Arial"/>
      <family val="2"/>
    </font>
    <font>
      <i/>
      <sz val="9"/>
      <color theme="0" tint="-0.499984740745262"/>
      <name val="Arial"/>
      <family val="2"/>
    </font>
    <font>
      <i/>
      <sz val="10"/>
      <color theme="0" tint="-0.499984740745262"/>
      <name val="Arial"/>
      <family val="2"/>
    </font>
    <font>
      <i/>
      <u/>
      <sz val="11"/>
      <color theme="1"/>
      <name val="Calibri"/>
      <family val="2"/>
      <scheme val="minor"/>
    </font>
    <font>
      <b/>
      <i/>
      <sz val="11"/>
      <color theme="1"/>
      <name val="Calibri"/>
      <family val="2"/>
      <scheme val="minor"/>
    </font>
    <font>
      <b/>
      <i/>
      <sz val="11"/>
      <color theme="4"/>
      <name val="Calibri"/>
      <family val="2"/>
      <scheme val="minor"/>
    </font>
  </fonts>
  <fills count="66">
    <fill>
      <patternFill patternType="none"/>
    </fill>
    <fill>
      <patternFill patternType="gray125"/>
    </fill>
    <fill>
      <patternFill patternType="solid">
        <fgColor theme="4"/>
        <bgColor theme="4"/>
      </patternFill>
    </fill>
    <fill>
      <patternFill patternType="solid">
        <fgColor theme="9" tint="0.59999389629810485"/>
        <bgColor indexed="64"/>
      </patternFill>
    </fill>
    <fill>
      <patternFill patternType="solid">
        <fgColor theme="1"/>
        <bgColor indexed="64"/>
      </patternFill>
    </fill>
    <fill>
      <patternFill patternType="solid">
        <fgColor theme="6"/>
        <bgColor theme="6"/>
      </patternFill>
    </fill>
    <fill>
      <patternFill patternType="solid">
        <fgColor rgb="FFFFEB9C"/>
      </patternFill>
    </fill>
    <fill>
      <patternFill patternType="solid">
        <fgColor rgb="FFBDDDA3"/>
        <bgColor indexed="64"/>
      </patternFill>
    </fill>
    <fill>
      <patternFill patternType="solid">
        <fgColor rgb="FFBFBFBF"/>
        <bgColor indexed="64"/>
      </patternFill>
    </fill>
    <fill>
      <patternFill patternType="solid">
        <fgColor theme="0" tint="-0.14999847407452621"/>
        <bgColor theme="0" tint="-0.14999847407452621"/>
      </patternFill>
    </fill>
    <fill>
      <patternFill patternType="solid">
        <fgColor theme="8" tint="-0.249977111117893"/>
        <bgColor indexed="64"/>
      </patternFill>
    </fill>
    <fill>
      <patternFill patternType="solid">
        <fgColor theme="7" tint="-0.499984740745262"/>
        <bgColor indexed="64"/>
      </patternFill>
    </fill>
    <fill>
      <patternFill patternType="solid">
        <fgColor theme="5" tint="-0.499984740745262"/>
        <bgColor indexed="64"/>
      </patternFill>
    </fill>
    <fill>
      <patternFill patternType="solid">
        <fgColor theme="4"/>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79998168889431442"/>
        <bgColor theme="4" tint="0.79998168889431442"/>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6"/>
        <bgColor indexed="64"/>
      </patternFill>
    </fill>
    <fill>
      <patternFill patternType="solid">
        <fgColor indexed="31"/>
        <bgColor indexed="43"/>
      </patternFill>
    </fill>
    <fill>
      <patternFill patternType="solid">
        <fgColor indexed="21"/>
        <bgColor indexed="64"/>
      </patternFill>
    </fill>
    <fill>
      <patternFill patternType="solid">
        <fgColor indexed="37"/>
      </patternFill>
    </fill>
    <fill>
      <patternFill patternType="solid">
        <fgColor indexed="45"/>
      </patternFill>
    </fill>
    <fill>
      <patternFill patternType="solid">
        <fgColor indexed="10"/>
      </patternFill>
    </fill>
    <fill>
      <patternFill patternType="solid">
        <fgColor indexed="51"/>
      </patternFill>
    </fill>
    <fill>
      <patternFill patternType="solid">
        <fgColor indexed="52"/>
      </patternFill>
    </fill>
    <fill>
      <patternFill patternType="solid">
        <fgColor indexed="57"/>
      </patternFill>
    </fill>
    <fill>
      <patternFill patternType="solid">
        <fgColor indexed="22"/>
      </patternFill>
    </fill>
    <fill>
      <patternFill patternType="solid">
        <fgColor indexed="9"/>
        <bgColor indexed="64"/>
      </patternFill>
    </fill>
    <fill>
      <patternFill patternType="solid">
        <fgColor indexed="10"/>
        <bgColor indexed="64"/>
      </patternFill>
    </fill>
    <fill>
      <patternFill patternType="solid">
        <fgColor indexed="31"/>
      </patternFill>
    </fill>
    <fill>
      <patternFill patternType="solid">
        <fgColor theme="1"/>
        <bgColor theme="1"/>
      </patternFill>
    </fill>
    <fill>
      <patternFill patternType="solid">
        <fgColor theme="8" tint="0.59999389629810485"/>
        <bgColor indexed="64"/>
      </patternFill>
    </fill>
    <fill>
      <patternFill patternType="solid">
        <fgColor theme="9" tint="0.39997558519241921"/>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theme="0" tint="-0.249977111117893"/>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style="thin">
        <color indexed="64"/>
      </top>
      <bottom/>
      <diagonal/>
    </border>
    <border>
      <left/>
      <right/>
      <top/>
      <bottom style="thin">
        <color indexed="64"/>
      </bottom>
      <diagonal/>
    </border>
    <border>
      <left/>
      <right/>
      <top style="thin">
        <color theme="6" tint="0.39997558519241921"/>
      </top>
      <bottom style="thin">
        <color theme="6" tint="0.39997558519241921"/>
      </bottom>
      <diagonal/>
    </border>
    <border>
      <left/>
      <right style="thin">
        <color indexed="64"/>
      </right>
      <top style="thin">
        <color theme="6" tint="0.39997558519241921"/>
      </top>
      <bottom style="thin">
        <color indexed="64"/>
      </bottom>
      <diagonal/>
    </border>
    <border>
      <left/>
      <right/>
      <top style="thin">
        <color theme="1"/>
      </top>
      <bottom style="thin">
        <color theme="1"/>
      </bottom>
      <diagonal/>
    </border>
    <border>
      <left/>
      <right/>
      <top/>
      <bottom style="thin">
        <color theme="1"/>
      </bottom>
      <diagonal/>
    </border>
    <border>
      <left style="thin">
        <color theme="1"/>
      </left>
      <right/>
      <top/>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4" tint="0.39997558519241921"/>
      </left>
      <right/>
      <top/>
      <bottom style="thin">
        <color theme="4" tint="0.39997558519241921"/>
      </bottom>
      <diagonal/>
    </border>
    <border>
      <left style="thin">
        <color theme="4" tint="0.39997558519241921"/>
      </left>
      <right style="thin">
        <color theme="4" tint="0.39997558519241921"/>
      </right>
      <top/>
      <bottom style="thin">
        <color theme="4" tint="0.39997558519241921"/>
      </bottom>
      <diagonal/>
    </border>
    <border>
      <left style="thin">
        <color indexed="48"/>
      </left>
      <right style="thin">
        <color indexed="48"/>
      </right>
      <top style="thin">
        <color indexed="48"/>
      </top>
      <bottom style="thin">
        <color indexed="48"/>
      </bottom>
      <diagonal/>
    </border>
    <border>
      <left/>
      <right/>
      <top/>
      <bottom style="thick">
        <color indexed="22"/>
      </bottom>
      <diagonal/>
    </border>
    <border>
      <left/>
      <right/>
      <top/>
      <bottom style="medium">
        <color indexed="22"/>
      </bottom>
      <diagonal/>
    </border>
    <border>
      <left/>
      <right/>
      <top style="medium">
        <color indexed="22"/>
      </top>
      <bottom style="medium">
        <color indexed="22"/>
      </bottom>
      <diagonal/>
    </border>
    <border>
      <left style="thin">
        <color indexed="64"/>
      </left>
      <right style="thin">
        <color indexed="64"/>
      </right>
      <top style="thin">
        <color theme="1"/>
      </top>
      <bottom style="thin">
        <color theme="1"/>
      </bottom>
      <diagonal/>
    </border>
    <border>
      <left/>
      <right/>
      <top/>
      <bottom style="thin">
        <color theme="4" tint="0.39997558519241921"/>
      </bottom>
      <diagonal/>
    </border>
    <border>
      <left style="thin">
        <color theme="1"/>
      </left>
      <right/>
      <top style="thin">
        <color theme="1"/>
      </top>
      <bottom/>
      <diagonal/>
    </border>
    <border>
      <left/>
      <right style="thin">
        <color theme="1"/>
      </right>
      <top style="thin">
        <color theme="1"/>
      </top>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right/>
      <top style="medium">
        <color auto="1"/>
      </top>
      <bottom style="medium">
        <color indexed="64"/>
      </bottom>
      <diagonal/>
    </border>
    <border>
      <left style="thin">
        <color theme="4" tint="0.39997558519241921"/>
      </left>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style="thin">
        <color indexed="64"/>
      </left>
      <right style="thin">
        <color indexed="64"/>
      </right>
      <top style="thin">
        <color theme="1"/>
      </top>
      <bottom style="thin">
        <color indexed="64"/>
      </bottom>
      <diagonal/>
    </border>
    <border>
      <left style="thin">
        <color indexed="64"/>
      </left>
      <right style="thin">
        <color indexed="64"/>
      </right>
      <top style="thin">
        <color indexed="64"/>
      </top>
      <bottom style="thin">
        <color theme="1"/>
      </bottom>
      <diagonal/>
    </border>
    <border>
      <left/>
      <right/>
      <top style="thin">
        <color theme="1"/>
      </top>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s>
  <cellStyleXfs count="101">
    <xf numFmtId="0" fontId="0" fillId="0" borderId="0"/>
    <xf numFmtId="9" fontId="4" fillId="0" borderId="0" applyFont="0" applyFill="0" applyBorder="0" applyAlignment="0" applyProtection="0"/>
    <xf numFmtId="43" fontId="4" fillId="0" borderId="0" applyFont="0" applyFill="0" applyBorder="0" applyAlignment="0" applyProtection="0"/>
    <xf numFmtId="0" fontId="16" fillId="0" borderId="0" applyNumberFormat="0" applyFill="0" applyBorder="0" applyAlignment="0" applyProtection="0"/>
    <xf numFmtId="44" fontId="4" fillId="0" borderId="0" applyFont="0" applyFill="0" applyBorder="0" applyAlignment="0" applyProtection="0"/>
    <xf numFmtId="0" fontId="38" fillId="0" borderId="0" applyNumberFormat="0" applyFill="0" applyBorder="0" applyAlignment="0" applyProtection="0"/>
    <xf numFmtId="0" fontId="39" fillId="0" borderId="20" applyNumberFormat="0" applyFill="0" applyAlignment="0" applyProtection="0"/>
    <xf numFmtId="0" fontId="40" fillId="0" borderId="21" applyNumberFormat="0" applyFill="0" applyAlignment="0" applyProtection="0"/>
    <xf numFmtId="0" fontId="41" fillId="0" borderId="22" applyNumberFormat="0" applyFill="0" applyAlignment="0" applyProtection="0"/>
    <xf numFmtId="0" fontId="41" fillId="0" borderId="0" applyNumberFormat="0" applyFill="0" applyBorder="0" applyAlignment="0" applyProtection="0"/>
    <xf numFmtId="0" fontId="42" fillId="17" borderId="0" applyNumberFormat="0" applyBorder="0" applyAlignment="0" applyProtection="0"/>
    <xf numFmtId="0" fontId="43" fillId="18" borderId="0" applyNumberFormat="0" applyBorder="0" applyAlignment="0" applyProtection="0"/>
    <xf numFmtId="0" fontId="44" fillId="6" borderId="0" applyNumberFormat="0" applyBorder="0" applyAlignment="0" applyProtection="0"/>
    <xf numFmtId="0" fontId="45" fillId="19" borderId="23" applyNumberFormat="0" applyAlignment="0" applyProtection="0"/>
    <xf numFmtId="0" fontId="46" fillId="20" borderId="24" applyNumberFormat="0" applyAlignment="0" applyProtection="0"/>
    <xf numFmtId="0" fontId="47" fillId="20" borderId="23" applyNumberFormat="0" applyAlignment="0" applyProtection="0"/>
    <xf numFmtId="0" fontId="48" fillId="0" borderId="25" applyNumberFormat="0" applyFill="0" applyAlignment="0" applyProtection="0"/>
    <xf numFmtId="0" fontId="7" fillId="21" borderId="26" applyNumberFormat="0" applyAlignment="0" applyProtection="0"/>
    <xf numFmtId="0" fontId="33" fillId="0" borderId="0" applyNumberFormat="0" applyFill="0" applyBorder="0" applyAlignment="0" applyProtection="0"/>
    <xf numFmtId="0" fontId="4" fillId="22" borderId="27" applyNumberFormat="0" applyFont="0" applyAlignment="0" applyProtection="0"/>
    <xf numFmtId="0" fontId="49" fillId="0" borderId="0" applyNumberFormat="0" applyFill="0" applyBorder="0" applyAlignment="0" applyProtection="0"/>
    <xf numFmtId="0" fontId="5" fillId="0" borderId="28" applyNumberFormat="0" applyFill="0" applyAlignment="0" applyProtection="0"/>
    <xf numFmtId="0" fontId="15"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15"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15" fillId="31"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15" fillId="35"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15" fillId="39"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15" fillId="43"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170" fontId="11" fillId="0" borderId="0" applyFont="0" applyFill="0" applyBorder="0" applyAlignment="0" applyProtection="0"/>
    <xf numFmtId="171"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4" fontId="52" fillId="48" borderId="1" applyNumberFormat="0" applyProtection="0">
      <alignment horizontal="right" vertical="center" wrapText="1"/>
    </xf>
    <xf numFmtId="4" fontId="37" fillId="59" borderId="31" applyNumberFormat="0" applyProtection="0">
      <alignment vertical="center"/>
    </xf>
    <xf numFmtId="4" fontId="53" fillId="49" borderId="32">
      <alignment vertical="center"/>
    </xf>
    <xf numFmtId="4" fontId="54" fillId="49" borderId="32">
      <alignment vertical="center"/>
    </xf>
    <xf numFmtId="4" fontId="53" fillId="50" borderId="32">
      <alignment vertical="center"/>
    </xf>
    <xf numFmtId="4" fontId="54" fillId="50" borderId="32">
      <alignment vertical="center"/>
    </xf>
    <xf numFmtId="4" fontId="52" fillId="48" borderId="1" applyNumberFormat="0" applyProtection="0">
      <alignment horizontal="left" vertical="center" indent="1"/>
    </xf>
    <xf numFmtId="4" fontId="37" fillId="0" borderId="0" applyNumberFormat="0" applyProtection="0">
      <alignment horizontal="left" vertical="center"/>
    </xf>
    <xf numFmtId="4" fontId="55" fillId="51" borderId="31" applyNumberFormat="0" applyProtection="0">
      <alignment horizontal="right" vertical="center"/>
    </xf>
    <xf numFmtId="4" fontId="55" fillId="52" borderId="0" applyNumberFormat="0" applyProtection="0">
      <alignment horizontal="right" vertical="center"/>
    </xf>
    <xf numFmtId="4" fontId="55" fillId="53" borderId="0" applyNumberFormat="0" applyProtection="0">
      <alignment horizontal="right" vertical="center"/>
    </xf>
    <xf numFmtId="4" fontId="55" fillId="54" borderId="31" applyNumberFormat="0" applyProtection="0">
      <alignment horizontal="right" vertical="center"/>
    </xf>
    <xf numFmtId="4" fontId="55" fillId="55" borderId="0" applyNumberFormat="0" applyProtection="0">
      <alignment horizontal="right" vertical="center"/>
    </xf>
    <xf numFmtId="4" fontId="51" fillId="0" borderId="1" applyNumberFormat="0" applyProtection="0">
      <alignment horizontal="left" vertical="center" indent="1"/>
    </xf>
    <xf numFmtId="4" fontId="56" fillId="0" borderId="1" applyNumberFormat="0" applyProtection="0">
      <alignment horizontal="left" vertical="center" indent="1"/>
    </xf>
    <xf numFmtId="4" fontId="57" fillId="56" borderId="31" applyNumberFormat="0" applyProtection="0">
      <alignment horizontal="center" vertical="center"/>
    </xf>
    <xf numFmtId="4" fontId="58" fillId="57" borderId="33">
      <alignment horizontal="left" vertical="center" indent="1"/>
    </xf>
    <xf numFmtId="4" fontId="37" fillId="0" borderId="0" applyNumberFormat="0" applyProtection="0">
      <alignment horizontal="left" vertical="center" indent="1"/>
    </xf>
    <xf numFmtId="4" fontId="37" fillId="0" borderId="0" applyNumberFormat="0" applyProtection="0">
      <alignment horizontal="left" vertical="center" indent="1"/>
    </xf>
    <xf numFmtId="169" fontId="3" fillId="0" borderId="1" applyNumberFormat="0" applyProtection="0">
      <alignment horizontal="left" vertical="center" indent="2"/>
    </xf>
    <xf numFmtId="169" fontId="3" fillId="0" borderId="1" applyNumberFormat="0" applyProtection="0">
      <alignment horizontal="left" vertical="center" indent="2"/>
    </xf>
    <xf numFmtId="169" fontId="3" fillId="0" borderId="1" applyNumberFormat="0" applyProtection="0">
      <alignment horizontal="left" vertical="center" indent="2"/>
    </xf>
    <xf numFmtId="169" fontId="3" fillId="0" borderId="1" applyNumberFormat="0" applyProtection="0">
      <alignment horizontal="left" vertical="center" indent="2"/>
    </xf>
    <xf numFmtId="4" fontId="59" fillId="49" borderId="33">
      <alignment vertical="center"/>
    </xf>
    <xf numFmtId="4" fontId="60" fillId="49" borderId="33">
      <alignment vertical="center"/>
    </xf>
    <xf numFmtId="4" fontId="59" fillId="50" borderId="33">
      <alignment vertical="center"/>
    </xf>
    <xf numFmtId="4" fontId="60" fillId="50" borderId="33">
      <alignment vertical="center"/>
    </xf>
    <xf numFmtId="4" fontId="61" fillId="0" borderId="0" applyNumberFormat="0" applyProtection="0">
      <alignment horizontal="left" vertical="center" indent="1"/>
    </xf>
    <xf numFmtId="4" fontId="55" fillId="0" borderId="0" applyNumberFormat="0" applyProtection="0">
      <alignment horizontal="right" vertical="center" wrapText="1"/>
    </xf>
    <xf numFmtId="4" fontId="37" fillId="59" borderId="9" applyNumberFormat="0" applyProtection="0">
      <alignment horizontal="right" vertical="center"/>
    </xf>
    <xf numFmtId="4" fontId="62" fillId="49" borderId="33">
      <alignment vertical="center"/>
    </xf>
    <xf numFmtId="4" fontId="63" fillId="49" borderId="33">
      <alignment vertical="center"/>
    </xf>
    <xf numFmtId="4" fontId="62" fillId="50" borderId="33">
      <alignment vertical="center"/>
    </xf>
    <xf numFmtId="4" fontId="63" fillId="58" borderId="33">
      <alignment vertical="center"/>
    </xf>
    <xf numFmtId="4" fontId="55" fillId="0" borderId="0" applyNumberFormat="0" applyProtection="0">
      <alignment horizontal="left" vertical="center" indent="1"/>
    </xf>
    <xf numFmtId="169" fontId="37" fillId="0" borderId="10" applyNumberFormat="0" applyProtection="0">
      <alignment horizontal="center" vertical="top" wrapText="1"/>
    </xf>
    <xf numFmtId="4" fontId="64" fillId="57" borderId="34">
      <alignment vertical="center"/>
    </xf>
    <xf numFmtId="4" fontId="65" fillId="57" borderId="34">
      <alignment vertical="center"/>
    </xf>
    <xf numFmtId="4" fontId="53" fillId="49" borderId="34">
      <alignment vertical="center"/>
    </xf>
    <xf numFmtId="4" fontId="54" fillId="49" borderId="34">
      <alignment vertical="center"/>
    </xf>
    <xf numFmtId="4" fontId="53" fillId="50" borderId="33">
      <alignment vertical="center"/>
    </xf>
    <xf numFmtId="4" fontId="54" fillId="50" borderId="33">
      <alignment vertical="center"/>
    </xf>
    <xf numFmtId="4" fontId="66" fillId="47" borderId="34">
      <alignment horizontal="left" vertical="center" indent="1"/>
    </xf>
    <xf numFmtId="4" fontId="67" fillId="0" borderId="0" applyNumberFormat="0" applyProtection="0">
      <alignment vertical="center"/>
    </xf>
    <xf numFmtId="4" fontId="68" fillId="0" borderId="0" applyNumberFormat="0" applyProtection="0">
      <alignment horizontal="right" vertical="center"/>
    </xf>
    <xf numFmtId="37" fontId="50" fillId="0" borderId="0"/>
    <xf numFmtId="0" fontId="26" fillId="7" borderId="0" applyNumberFormat="0" applyBorder="0">
      <protection locked="0"/>
    </xf>
    <xf numFmtId="0" fontId="26" fillId="8" borderId="0" applyNumberFormat="0" applyBorder="0"/>
    <xf numFmtId="0" fontId="27" fillId="6" borderId="0" applyNumberFormat="0" applyBorder="0" applyAlignment="0" applyProtection="0"/>
    <xf numFmtId="0" fontId="11" fillId="0" borderId="0"/>
    <xf numFmtId="0" fontId="11" fillId="0" borderId="0"/>
  </cellStyleXfs>
  <cellXfs count="332">
    <xf numFmtId="0" fontId="0" fillId="0" borderId="0" xfId="0"/>
    <xf numFmtId="0" fontId="7" fillId="13" borderId="36" xfId="0" applyFont="1" applyFill="1" applyBorder="1"/>
    <xf numFmtId="0" fontId="74" fillId="14" borderId="1" xfId="0" applyFont="1" applyFill="1" applyBorder="1" applyAlignment="1" applyProtection="1">
      <alignment horizontal="left" vertical="top" wrapText="1"/>
      <protection locked="0"/>
    </xf>
    <xf numFmtId="0" fontId="73" fillId="0" borderId="1" xfId="0" applyFont="1" applyBorder="1" applyAlignment="1">
      <alignment horizontal="center"/>
    </xf>
    <xf numFmtId="0" fontId="73" fillId="14" borderId="5" xfId="0" applyFont="1" applyFill="1" applyBorder="1" applyProtection="1">
      <protection locked="0"/>
    </xf>
    <xf numFmtId="0" fontId="72" fillId="15" borderId="1" xfId="0" applyFont="1" applyFill="1" applyBorder="1" applyAlignment="1">
      <alignment horizontal="center"/>
    </xf>
    <xf numFmtId="0" fontId="33" fillId="63" borderId="1" xfId="0" applyFont="1" applyFill="1" applyBorder="1" applyAlignment="1">
      <alignment horizontal="center"/>
    </xf>
    <xf numFmtId="0" fontId="0" fillId="63" borderId="1" xfId="0" applyFill="1" applyBorder="1" applyAlignment="1">
      <alignment horizontal="center"/>
    </xf>
    <xf numFmtId="0" fontId="31" fillId="0" borderId="1" xfId="0" applyFont="1" applyBorder="1" applyAlignment="1">
      <alignment horizontal="right" wrapText="1"/>
    </xf>
    <xf numFmtId="0" fontId="0" fillId="62" borderId="1" xfId="0" applyFill="1" applyBorder="1" applyAlignment="1">
      <alignment horizontal="center"/>
    </xf>
    <xf numFmtId="0" fontId="6" fillId="0" borderId="0" xfId="0" applyFont="1"/>
    <xf numFmtId="0" fontId="8" fillId="0" borderId="0" xfId="0" applyFont="1"/>
    <xf numFmtId="0" fontId="23" fillId="0" borderId="0" xfId="0" applyFont="1"/>
    <xf numFmtId="9" fontId="0" fillId="0" borderId="0" xfId="1" applyFont="1"/>
    <xf numFmtId="0" fontId="7" fillId="2" borderId="0" xfId="0" applyFont="1" applyFill="1" applyAlignment="1">
      <alignment wrapText="1"/>
    </xf>
    <xf numFmtId="0" fontId="21" fillId="0" borderId="0" xfId="1" applyNumberFormat="1" applyFont="1"/>
    <xf numFmtId="0" fontId="24" fillId="0" borderId="0" xfId="0" applyFont="1"/>
    <xf numFmtId="0" fontId="25" fillId="0" borderId="0" xfId="0" applyFont="1"/>
    <xf numFmtId="164" fontId="0" fillId="0" borderId="0" xfId="0" applyNumberFormat="1"/>
    <xf numFmtId="0" fontId="22" fillId="10" borderId="16" xfId="0" applyFont="1" applyFill="1" applyBorder="1" applyAlignment="1">
      <alignment horizontal="center" vertical="center" wrapText="1"/>
    </xf>
    <xf numFmtId="0" fontId="25" fillId="0" borderId="13" xfId="0" applyFont="1" applyBorder="1" applyAlignment="1">
      <alignment vertical="top" wrapText="1"/>
    </xf>
    <xf numFmtId="0" fontId="22" fillId="11" borderId="16" xfId="0" applyFont="1" applyFill="1" applyBorder="1" applyAlignment="1">
      <alignment horizontal="center" vertical="center" wrapText="1"/>
    </xf>
    <xf numFmtId="0" fontId="22" fillId="12" borderId="5" xfId="0" applyFont="1" applyFill="1" applyBorder="1" applyAlignment="1">
      <alignment horizontal="center" vertical="center" wrapText="1"/>
    </xf>
    <xf numFmtId="0" fontId="7" fillId="13" borderId="0" xfId="0" applyFont="1" applyFill="1"/>
    <xf numFmtId="0" fontId="7" fillId="13" borderId="0" xfId="0" applyFont="1" applyFill="1" applyAlignment="1">
      <alignment horizontal="center"/>
    </xf>
    <xf numFmtId="0" fontId="0" fillId="0" borderId="0" xfId="0" applyAlignment="1">
      <alignment horizontal="left"/>
    </xf>
    <xf numFmtId="0" fontId="9" fillId="0" borderId="0" xfId="0" applyFont="1" applyAlignment="1">
      <alignment vertical="top" wrapText="1"/>
    </xf>
    <xf numFmtId="0" fontId="0" fillId="0" borderId="0" xfId="0" applyAlignment="1">
      <alignment horizontal="left" indent="1"/>
    </xf>
    <xf numFmtId="43" fontId="0" fillId="0" borderId="0" xfId="2" applyFont="1"/>
    <xf numFmtId="164" fontId="0" fillId="0" borderId="1" xfId="2" applyNumberFormat="1" applyFont="1" applyBorder="1"/>
    <xf numFmtId="0" fontId="0" fillId="0" borderId="1" xfId="0" applyBorder="1"/>
    <xf numFmtId="10" fontId="0" fillId="0" borderId="1" xfId="1" applyNumberFormat="1" applyFont="1" applyBorder="1"/>
    <xf numFmtId="0" fontId="0" fillId="0" borderId="0" xfId="0" applyAlignment="1">
      <alignment wrapText="1"/>
    </xf>
    <xf numFmtId="2" fontId="0" fillId="0" borderId="0" xfId="0" applyNumberFormat="1"/>
    <xf numFmtId="0" fontId="29" fillId="0" borderId="0" xfId="0" applyFont="1" applyAlignment="1">
      <alignment wrapText="1"/>
    </xf>
    <xf numFmtId="0" fontId="0" fillId="0" borderId="0" xfId="0" applyAlignment="1">
      <alignment horizontal="center" vertical="center"/>
    </xf>
    <xf numFmtId="43" fontId="5" fillId="0" borderId="0" xfId="0" applyNumberFormat="1" applyFont="1"/>
    <xf numFmtId="1" fontId="0" fillId="0" borderId="0" xfId="0" applyNumberFormat="1"/>
    <xf numFmtId="0" fontId="5" fillId="0" borderId="0" xfId="0" applyFont="1"/>
    <xf numFmtId="0" fontId="0" fillId="0" borderId="2" xfId="0" applyBorder="1"/>
    <xf numFmtId="0" fontId="36" fillId="0" borderId="0" xfId="0" applyFont="1"/>
    <xf numFmtId="0" fontId="7" fillId="13" borderId="29" xfId="0" applyFont="1" applyFill="1" applyBorder="1"/>
    <xf numFmtId="0" fontId="7" fillId="13" borderId="30" xfId="0" applyFont="1" applyFill="1" applyBorder="1"/>
    <xf numFmtId="164" fontId="0" fillId="0" borderId="0" xfId="2" applyNumberFormat="1" applyFont="1"/>
    <xf numFmtId="166" fontId="0" fillId="0" borderId="0" xfId="2" applyNumberFormat="1" applyFont="1"/>
    <xf numFmtId="0" fontId="32" fillId="0" borderId="0" xfId="0" applyFont="1"/>
    <xf numFmtId="43" fontId="0" fillId="0" borderId="0" xfId="0" applyNumberFormat="1"/>
    <xf numFmtId="0" fontId="0" fillId="0" borderId="16" xfId="0" applyBorder="1"/>
    <xf numFmtId="0" fontId="8" fillId="0" borderId="1" xfId="0" applyFont="1" applyBorder="1"/>
    <xf numFmtId="43" fontId="0" fillId="0" borderId="0" xfId="2" applyFont="1" applyFill="1"/>
    <xf numFmtId="166" fontId="0" fillId="0" borderId="0" xfId="0" applyNumberFormat="1"/>
    <xf numFmtId="43" fontId="0" fillId="0" borderId="0" xfId="2" applyFont="1" applyFill="1" applyBorder="1"/>
    <xf numFmtId="0" fontId="25" fillId="0" borderId="0" xfId="0" applyFont="1" applyAlignment="1">
      <alignment vertical="top" wrapText="1"/>
    </xf>
    <xf numFmtId="0" fontId="22" fillId="0" borderId="0" xfId="0" applyFont="1" applyAlignment="1">
      <alignment horizontal="center" vertical="center" wrapText="1"/>
    </xf>
    <xf numFmtId="166" fontId="0" fillId="0" borderId="0" xfId="2" applyNumberFormat="1" applyFont="1" applyFill="1" applyBorder="1"/>
    <xf numFmtId="164" fontId="0" fillId="0" borderId="0" xfId="2" applyNumberFormat="1" applyFont="1" applyFill="1" applyBorder="1"/>
    <xf numFmtId="0" fontId="0" fillId="0" borderId="0" xfId="0" applyAlignment="1">
      <alignment vertical="top" wrapText="1"/>
    </xf>
    <xf numFmtId="0" fontId="7" fillId="60" borderId="37" xfId="0" applyFont="1" applyFill="1" applyBorder="1"/>
    <xf numFmtId="0" fontId="7" fillId="60" borderId="38" xfId="0" applyFont="1" applyFill="1" applyBorder="1"/>
    <xf numFmtId="0" fontId="0" fillId="0" borderId="38" xfId="0" applyBorder="1" applyAlignment="1">
      <alignment vertical="top" wrapText="1"/>
    </xf>
    <xf numFmtId="0" fontId="5" fillId="61" borderId="37" xfId="0" applyFont="1" applyFill="1" applyBorder="1" applyAlignment="1">
      <alignment vertical="top"/>
    </xf>
    <xf numFmtId="0" fontId="5" fillId="0" borderId="6" xfId="0" applyFont="1" applyBorder="1" applyAlignment="1">
      <alignment vertical="top"/>
    </xf>
    <xf numFmtId="0" fontId="0" fillId="0" borderId="7" xfId="0" applyBorder="1" applyAlignment="1">
      <alignment vertical="top" wrapText="1"/>
    </xf>
    <xf numFmtId="0" fontId="5" fillId="15" borderId="6" xfId="0" applyFont="1" applyFill="1" applyBorder="1" applyAlignment="1">
      <alignment vertical="top"/>
    </xf>
    <xf numFmtId="0" fontId="24" fillId="0" borderId="37" xfId="0" applyFont="1" applyBorder="1" applyAlignment="1">
      <alignment vertical="top"/>
    </xf>
    <xf numFmtId="0" fontId="5" fillId="3" borderId="37" xfId="0" applyFont="1" applyFill="1" applyBorder="1" applyAlignment="1">
      <alignment vertical="top" wrapText="1"/>
    </xf>
    <xf numFmtId="0" fontId="7" fillId="4" borderId="0" xfId="0" applyFont="1" applyFill="1" applyAlignment="1">
      <alignment vertical="top" wrapText="1"/>
    </xf>
    <xf numFmtId="0" fontId="5" fillId="3" borderId="39" xfId="0" applyFont="1" applyFill="1" applyBorder="1" applyAlignment="1">
      <alignment vertical="top" wrapText="1"/>
    </xf>
    <xf numFmtId="0" fontId="0" fillId="0" borderId="40" xfId="0" applyBorder="1" applyAlignment="1">
      <alignment vertical="top" wrapText="1"/>
    </xf>
    <xf numFmtId="0" fontId="5" fillId="0" borderId="6" xfId="0" applyFont="1" applyBorder="1" applyAlignment="1">
      <alignment vertical="top" wrapText="1"/>
    </xf>
    <xf numFmtId="0" fontId="5" fillId="3" borderId="6" xfId="0" applyFont="1" applyFill="1" applyBorder="1" applyAlignment="1">
      <alignment vertical="top" wrapText="1"/>
    </xf>
    <xf numFmtId="0" fontId="1" fillId="0" borderId="0" xfId="0" applyFont="1" applyProtection="1">
      <protection locked="0"/>
    </xf>
    <xf numFmtId="0" fontId="17" fillId="0" borderId="0" xfId="0" applyFont="1" applyProtection="1">
      <protection locked="0"/>
    </xf>
    <xf numFmtId="0" fontId="1" fillId="0" borderId="0" xfId="0" applyFont="1" applyAlignment="1" applyProtection="1">
      <alignment horizontal="left"/>
      <protection locked="0"/>
    </xf>
    <xf numFmtId="0" fontId="0" fillId="0" borderId="0" xfId="0" applyProtection="1">
      <protection locked="0"/>
    </xf>
    <xf numFmtId="0" fontId="1" fillId="0" borderId="0" xfId="1" applyNumberFormat="1" applyFont="1" applyProtection="1">
      <protection locked="0"/>
    </xf>
    <xf numFmtId="0" fontId="1" fillId="0" borderId="0" xfId="0" applyFont="1" applyAlignment="1" applyProtection="1">
      <alignment horizontal="left" vertical="top"/>
      <protection locked="0"/>
    </xf>
    <xf numFmtId="0" fontId="1" fillId="0" borderId="0" xfId="0" applyFont="1" applyAlignment="1" applyProtection="1">
      <alignment wrapText="1"/>
      <protection locked="0"/>
    </xf>
    <xf numFmtId="0" fontId="70" fillId="0" borderId="0" xfId="3" applyFont="1" applyProtection="1">
      <protection locked="0"/>
    </xf>
    <xf numFmtId="8" fontId="69" fillId="0" borderId="0" xfId="0" applyNumberFormat="1" applyFont="1" applyProtection="1">
      <protection locked="0"/>
    </xf>
    <xf numFmtId="8" fontId="1" fillId="0" borderId="0" xfId="0" applyNumberFormat="1" applyFont="1" applyProtection="1">
      <protection locked="0"/>
    </xf>
    <xf numFmtId="2" fontId="1" fillId="0" borderId="0" xfId="0" applyNumberFormat="1" applyFont="1" applyProtection="1">
      <protection locked="0"/>
    </xf>
    <xf numFmtId="168" fontId="1" fillId="0" borderId="0" xfId="0" applyNumberFormat="1" applyFont="1" applyProtection="1">
      <protection locked="0"/>
    </xf>
    <xf numFmtId="0" fontId="1" fillId="0" borderId="0" xfId="0" quotePrefix="1" applyFont="1" applyProtection="1">
      <protection locked="0"/>
    </xf>
    <xf numFmtId="0" fontId="69" fillId="0" borderId="0" xfId="0" applyFont="1" applyProtection="1">
      <protection locked="0"/>
    </xf>
    <xf numFmtId="0" fontId="3" fillId="0" borderId="0" xfId="0" applyFont="1" applyAlignment="1" applyProtection="1">
      <alignment wrapText="1"/>
      <protection locked="0"/>
    </xf>
    <xf numFmtId="10" fontId="3" fillId="0" borderId="0" xfId="0" applyNumberFormat="1" applyFont="1" applyAlignment="1" applyProtection="1">
      <alignment wrapText="1"/>
      <protection locked="0"/>
    </xf>
    <xf numFmtId="8" fontId="3" fillId="0" borderId="0" xfId="0" applyNumberFormat="1" applyFont="1" applyAlignment="1" applyProtection="1">
      <alignment wrapText="1"/>
      <protection locked="0"/>
    </xf>
    <xf numFmtId="2" fontId="69" fillId="0" borderId="0" xfId="0" applyNumberFormat="1" applyFont="1" applyProtection="1">
      <protection locked="0"/>
    </xf>
    <xf numFmtId="44" fontId="3" fillId="0" borderId="0" xfId="0" applyNumberFormat="1" applyFont="1" applyAlignment="1" applyProtection="1">
      <alignment wrapText="1"/>
      <protection locked="0"/>
    </xf>
    <xf numFmtId="168" fontId="3" fillId="0" borderId="0" xfId="0" applyNumberFormat="1" applyFont="1" applyAlignment="1" applyProtection="1">
      <alignment wrapText="1"/>
      <protection locked="0"/>
    </xf>
    <xf numFmtId="0" fontId="3" fillId="0" borderId="0" xfId="0" applyFont="1" applyProtection="1">
      <protection locked="0"/>
    </xf>
    <xf numFmtId="0" fontId="3" fillId="62" borderId="1" xfId="0" quotePrefix="1" applyFont="1" applyFill="1" applyBorder="1" applyAlignment="1" applyProtection="1">
      <alignment horizontal="center" vertical="center" wrapText="1"/>
      <protection locked="0"/>
    </xf>
    <xf numFmtId="0" fontId="1" fillId="62" borderId="1" xfId="0" applyFont="1" applyFill="1" applyBorder="1" applyAlignment="1" applyProtection="1">
      <alignment horizontal="center" vertical="center" wrapText="1"/>
      <protection locked="0"/>
    </xf>
    <xf numFmtId="0" fontId="3" fillId="62" borderId="1" xfId="0" applyFont="1" applyFill="1" applyBorder="1" applyAlignment="1" applyProtection="1">
      <alignment horizontal="center" vertical="center" wrapText="1"/>
      <protection locked="0"/>
    </xf>
    <xf numFmtId="0" fontId="3" fillId="62" borderId="1" xfId="0" applyFont="1" applyFill="1" applyBorder="1" applyAlignment="1" applyProtection="1">
      <alignment horizontal="left" vertical="center" wrapText="1"/>
      <protection locked="0"/>
    </xf>
    <xf numFmtId="0" fontId="5" fillId="0" borderId="0" xfId="0" applyFont="1" applyProtection="1">
      <protection locked="0"/>
    </xf>
    <xf numFmtId="0" fontId="15" fillId="0" borderId="0" xfId="0" applyFont="1" applyProtection="1">
      <protection locked="0"/>
    </xf>
    <xf numFmtId="165" fontId="15" fillId="0" borderId="0" xfId="1" applyNumberFormat="1" applyFont="1" applyProtection="1">
      <protection locked="0"/>
    </xf>
    <xf numFmtId="9" fontId="15" fillId="0" borderId="0" xfId="0" applyNumberFormat="1" applyFont="1" applyProtection="1">
      <protection locked="0"/>
    </xf>
    <xf numFmtId="1" fontId="0" fillId="0" borderId="0" xfId="0" applyNumberFormat="1" applyProtection="1">
      <protection locked="0"/>
    </xf>
    <xf numFmtId="10" fontId="15" fillId="0" borderId="0" xfId="1" applyNumberFormat="1" applyFont="1" applyProtection="1">
      <protection locked="0"/>
    </xf>
    <xf numFmtId="43" fontId="0" fillId="0" borderId="0" xfId="0" applyNumberFormat="1" applyProtection="1">
      <protection locked="0"/>
    </xf>
    <xf numFmtId="44" fontId="15" fillId="0" borderId="0" xfId="4" applyFont="1" applyProtection="1">
      <protection locked="0"/>
    </xf>
    <xf numFmtId="1" fontId="15" fillId="0" borderId="0" xfId="0" applyNumberFormat="1" applyFont="1" applyProtection="1">
      <protection locked="0"/>
    </xf>
    <xf numFmtId="165" fontId="0" fillId="0" borderId="0" xfId="0" applyNumberFormat="1" applyProtection="1">
      <protection locked="0"/>
    </xf>
    <xf numFmtId="9" fontId="15" fillId="0" borderId="0" xfId="1" applyFont="1" applyProtection="1">
      <protection locked="0"/>
    </xf>
    <xf numFmtId="0" fontId="23" fillId="0" borderId="0" xfId="0" applyFont="1" applyProtection="1">
      <protection locked="0"/>
    </xf>
    <xf numFmtId="0" fontId="18" fillId="0" borderId="0" xfId="0" applyFont="1" applyProtection="1">
      <protection locked="0"/>
    </xf>
    <xf numFmtId="167" fontId="15" fillId="0" borderId="0" xfId="0" applyNumberFormat="1" applyFont="1" applyProtection="1">
      <protection locked="0"/>
    </xf>
    <xf numFmtId="1" fontId="33" fillId="0" borderId="0" xfId="0" applyNumberFormat="1" applyFont="1" applyProtection="1">
      <protection locked="0"/>
    </xf>
    <xf numFmtId="44" fontId="0" fillId="0" borderId="0" xfId="4" applyFont="1" applyProtection="1">
      <protection locked="0"/>
    </xf>
    <xf numFmtId="0" fontId="9" fillId="0" borderId="0" xfId="0" applyFont="1" applyProtection="1">
      <protection locked="0"/>
    </xf>
    <xf numFmtId="9" fontId="0" fillId="3" borderId="0" xfId="0" applyNumberFormat="1" applyFill="1" applyProtection="1">
      <protection locked="0"/>
    </xf>
    <xf numFmtId="0" fontId="0" fillId="3" borderId="8" xfId="0" applyFill="1" applyBorder="1" applyProtection="1">
      <protection locked="0"/>
    </xf>
    <xf numFmtId="0" fontId="33" fillId="0" borderId="0" xfId="0" applyFont="1" applyProtection="1">
      <protection locked="0"/>
    </xf>
    <xf numFmtId="43" fontId="0" fillId="0" borderId="0" xfId="2" applyFont="1" applyProtection="1">
      <protection locked="0"/>
    </xf>
    <xf numFmtId="0" fontId="0" fillId="3" borderId="2" xfId="0" applyFill="1" applyBorder="1" applyProtection="1">
      <protection locked="0"/>
    </xf>
    <xf numFmtId="44" fontId="0" fillId="0" borderId="0" xfId="0" applyNumberFormat="1" applyProtection="1">
      <protection locked="0"/>
    </xf>
    <xf numFmtId="0" fontId="0" fillId="14" borderId="0" xfId="0" applyFill="1" applyProtection="1">
      <protection locked="0"/>
    </xf>
    <xf numFmtId="6" fontId="0" fillId="0" borderId="0" xfId="0" applyNumberFormat="1" applyProtection="1">
      <protection locked="0"/>
    </xf>
    <xf numFmtId="0" fontId="0" fillId="3" borderId="0" xfId="4" applyNumberFormat="1" applyFont="1" applyFill="1" applyProtection="1">
      <protection locked="0"/>
    </xf>
    <xf numFmtId="44" fontId="0" fillId="3" borderId="0" xfId="0" applyNumberFormat="1" applyFill="1" applyProtection="1">
      <protection locked="0"/>
    </xf>
    <xf numFmtId="0" fontId="20" fillId="0" borderId="0" xfId="0" applyFont="1" applyProtection="1">
      <protection locked="0"/>
    </xf>
    <xf numFmtId="44" fontId="0" fillId="0" borderId="0" xfId="4" applyFont="1" applyBorder="1" applyProtection="1">
      <protection locked="0"/>
    </xf>
    <xf numFmtId="0" fontId="35" fillId="0" borderId="0" xfId="0" applyFont="1" applyProtection="1">
      <protection locked="0"/>
    </xf>
    <xf numFmtId="0" fontId="16" fillId="0" borderId="0" xfId="3" applyProtection="1">
      <protection locked="0"/>
    </xf>
    <xf numFmtId="0" fontId="19" fillId="0" borderId="0" xfId="0" applyFont="1" applyProtection="1">
      <protection locked="0"/>
    </xf>
    <xf numFmtId="0" fontId="7" fillId="5" borderId="11" xfId="0" applyFont="1" applyFill="1" applyBorder="1" applyProtection="1">
      <protection locked="0"/>
    </xf>
    <xf numFmtId="0" fontId="5" fillId="0" borderId="0" xfId="0" applyFont="1" applyAlignment="1" applyProtection="1">
      <alignment wrapText="1"/>
      <protection locked="0"/>
    </xf>
    <xf numFmtId="0" fontId="10" fillId="0" borderId="0" xfId="0" applyFont="1" applyAlignment="1" applyProtection="1">
      <alignment wrapText="1"/>
      <protection locked="0"/>
    </xf>
    <xf numFmtId="0" fontId="0" fillId="3" borderId="3" xfId="0" applyFill="1" applyBorder="1" applyProtection="1">
      <protection locked="0"/>
    </xf>
    <xf numFmtId="0" fontId="0" fillId="3" borderId="9" xfId="0" applyFill="1" applyBorder="1" applyProtection="1">
      <protection locked="0"/>
    </xf>
    <xf numFmtId="0" fontId="0" fillId="3" borderId="1" xfId="0" applyFill="1" applyBorder="1" applyProtection="1">
      <protection locked="0"/>
    </xf>
    <xf numFmtId="9" fontId="0" fillId="0" borderId="0" xfId="0" applyNumberFormat="1" applyAlignment="1" applyProtection="1">
      <alignment horizontal="center"/>
      <protection locked="0"/>
    </xf>
    <xf numFmtId="0" fontId="34" fillId="0" borderId="3" xfId="0" applyFont="1" applyBorder="1" applyProtection="1">
      <protection locked="0"/>
    </xf>
    <xf numFmtId="0" fontId="12" fillId="0" borderId="0" xfId="0" applyFont="1" applyProtection="1">
      <protection locked="0"/>
    </xf>
    <xf numFmtId="0" fontId="11" fillId="0" borderId="0" xfId="0" applyFont="1" applyProtection="1">
      <protection locked="0"/>
    </xf>
    <xf numFmtId="0" fontId="0" fillId="3" borderId="0" xfId="0" applyFill="1" applyProtection="1">
      <protection locked="0"/>
    </xf>
    <xf numFmtId="0" fontId="0" fillId="3" borderId="5" xfId="0" applyFill="1" applyBorder="1" applyProtection="1">
      <protection locked="0"/>
    </xf>
    <xf numFmtId="0" fontId="0" fillId="3" borderId="4" xfId="0" applyFill="1" applyBorder="1" applyProtection="1">
      <protection locked="0"/>
    </xf>
    <xf numFmtId="165" fontId="0" fillId="3" borderId="5" xfId="1" applyNumberFormat="1" applyFont="1" applyFill="1" applyBorder="1" applyProtection="1">
      <protection locked="0"/>
    </xf>
    <xf numFmtId="0" fontId="22" fillId="0" borderId="0" xfId="0" applyFont="1" applyProtection="1">
      <protection locked="0"/>
    </xf>
    <xf numFmtId="0" fontId="22" fillId="5" borderId="11" xfId="0" applyFont="1" applyFill="1" applyBorder="1" applyProtection="1">
      <protection locked="0"/>
    </xf>
    <xf numFmtId="0" fontId="7" fillId="60" borderId="38" xfId="0" applyFont="1" applyFill="1" applyBorder="1" applyAlignment="1">
      <alignment horizontal="left"/>
    </xf>
    <xf numFmtId="0" fontId="7" fillId="60" borderId="0" xfId="0" applyFont="1" applyFill="1"/>
    <xf numFmtId="14" fontId="7" fillId="60" borderId="0" xfId="0" applyNumberFormat="1" applyFont="1" applyFill="1" applyAlignment="1">
      <alignment horizontal="left"/>
    </xf>
    <xf numFmtId="0" fontId="72" fillId="15" borderId="1" xfId="0" applyFont="1" applyFill="1" applyBorder="1" applyAlignment="1">
      <alignment horizontal="left" vertical="center"/>
    </xf>
    <xf numFmtId="0" fontId="1" fillId="0" borderId="0" xfId="0" applyFont="1" applyAlignment="1" applyProtection="1">
      <alignment horizontal="centerContinuous"/>
      <protection locked="0"/>
    </xf>
    <xf numFmtId="0" fontId="1" fillId="0" borderId="0" xfId="0" applyFont="1" applyAlignment="1" applyProtection="1">
      <alignment horizontal="centerContinuous" vertical="top"/>
      <protection locked="0"/>
    </xf>
    <xf numFmtId="0" fontId="2" fillId="0" borderId="0" xfId="0" applyFont="1" applyProtection="1">
      <protection locked="0"/>
    </xf>
    <xf numFmtId="0" fontId="37" fillId="62" borderId="1" xfId="0" quotePrefix="1" applyFont="1" applyFill="1" applyBorder="1" applyAlignment="1" applyProtection="1">
      <alignment horizontal="center" vertical="center" wrapText="1"/>
      <protection locked="0"/>
    </xf>
    <xf numFmtId="0" fontId="2" fillId="0" borderId="0" xfId="0" applyFont="1" applyAlignment="1" applyProtection="1">
      <alignment wrapText="1"/>
      <protection locked="0"/>
    </xf>
    <xf numFmtId="0" fontId="72" fillId="15" borderId="1" xfId="0" applyFont="1" applyFill="1" applyBorder="1" applyAlignment="1" applyProtection="1">
      <alignment horizontal="center"/>
      <protection locked="0"/>
    </xf>
    <xf numFmtId="0" fontId="30" fillId="0" borderId="8"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5" xfId="0" applyFont="1" applyBorder="1" applyAlignment="1">
      <alignment wrapText="1"/>
    </xf>
    <xf numFmtId="0" fontId="30" fillId="0" borderId="4" xfId="0" applyFont="1" applyBorder="1" applyAlignment="1">
      <alignment wrapText="1"/>
    </xf>
    <xf numFmtId="0" fontId="0" fillId="0" borderId="0" xfId="0" applyAlignment="1">
      <alignment vertical="center"/>
    </xf>
    <xf numFmtId="0" fontId="0" fillId="0" borderId="0" xfId="0" applyAlignment="1">
      <alignment horizontal="left" vertical="center" wrapText="1"/>
    </xf>
    <xf numFmtId="0" fontId="0" fillId="0" borderId="0" xfId="0" applyAlignment="1">
      <alignment vertical="center" wrapText="1"/>
    </xf>
    <xf numFmtId="44" fontId="0" fillId="0" borderId="0" xfId="0" applyNumberFormat="1" applyAlignment="1">
      <alignment wrapText="1"/>
    </xf>
    <xf numFmtId="0" fontId="5" fillId="0" borderId="10" xfId="0" applyFont="1" applyBorder="1" applyAlignment="1">
      <alignment wrapText="1"/>
    </xf>
    <xf numFmtId="0" fontId="0" fillId="0" borderId="0" xfId="0" applyAlignment="1">
      <alignment horizontal="left" wrapText="1"/>
    </xf>
    <xf numFmtId="0" fontId="5" fillId="0" borderId="0" xfId="0" applyFont="1" applyAlignment="1">
      <alignment wrapText="1"/>
    </xf>
    <xf numFmtId="0" fontId="7" fillId="0" borderId="10" xfId="0" applyFont="1" applyBorder="1" applyAlignment="1">
      <alignment wrapText="1"/>
    </xf>
    <xf numFmtId="0" fontId="5" fillId="0" borderId="12" xfId="0" applyFont="1" applyBorder="1" applyAlignment="1">
      <alignment wrapText="1"/>
    </xf>
    <xf numFmtId="0" fontId="72" fillId="15" borderId="19" xfId="0" applyFont="1" applyFill="1" applyBorder="1" applyAlignment="1">
      <alignment horizontal="left" vertical="center"/>
    </xf>
    <xf numFmtId="165" fontId="72" fillId="15" borderId="1" xfId="1" applyNumberFormat="1" applyFont="1" applyFill="1" applyBorder="1" applyAlignment="1" applyProtection="1">
      <alignment horizontal="right" vertical="center"/>
    </xf>
    <xf numFmtId="0" fontId="7" fillId="0" borderId="0" xfId="0" applyFont="1" applyAlignment="1">
      <alignment wrapText="1"/>
    </xf>
    <xf numFmtId="9" fontId="0" fillId="0" borderId="0" xfId="0" applyNumberFormat="1" applyAlignment="1">
      <alignment horizontal="center"/>
    </xf>
    <xf numFmtId="0" fontId="0" fillId="0" borderId="0" xfId="0" applyAlignment="1">
      <alignment horizontal="center" wrapText="1"/>
    </xf>
    <xf numFmtId="0" fontId="0" fillId="0" borderId="0" xfId="0" applyAlignment="1">
      <alignment horizontal="center"/>
    </xf>
    <xf numFmtId="0" fontId="1" fillId="0" borderId="0" xfId="0" quotePrefix="1" applyFont="1" applyAlignment="1" applyProtection="1">
      <alignment horizontal="left"/>
      <protection locked="0"/>
    </xf>
    <xf numFmtId="0" fontId="5" fillId="64" borderId="37" xfId="0" applyFont="1" applyFill="1" applyBorder="1" applyAlignment="1">
      <alignment vertical="top"/>
    </xf>
    <xf numFmtId="0" fontId="0" fillId="0" borderId="0" xfId="0" applyAlignment="1">
      <alignment horizontal="center" vertical="top" wrapText="1"/>
    </xf>
    <xf numFmtId="0" fontId="75" fillId="0" borderId="0" xfId="0" applyFont="1"/>
    <xf numFmtId="0" fontId="15" fillId="23" borderId="0" xfId="22"/>
    <xf numFmtId="0" fontId="15" fillId="23" borderId="0" xfId="22" applyAlignment="1">
      <alignment horizontal="center" vertical="center"/>
    </xf>
    <xf numFmtId="0" fontId="15" fillId="23" borderId="0" xfId="22" applyAlignment="1"/>
    <xf numFmtId="0" fontId="76" fillId="0" borderId="0" xfId="0" applyFont="1"/>
    <xf numFmtId="0" fontId="13" fillId="62" borderId="1" xfId="0" quotePrefix="1" applyFont="1" applyFill="1" applyBorder="1" applyAlignment="1">
      <alignment horizontal="center" vertical="center" wrapText="1"/>
    </xf>
    <xf numFmtId="0" fontId="30" fillId="60" borderId="0" xfId="0" applyFont="1" applyFill="1" applyAlignment="1">
      <alignment horizontal="left" vertical="top"/>
    </xf>
    <xf numFmtId="0" fontId="13" fillId="62" borderId="6" xfId="0" quotePrefix="1" applyFont="1" applyFill="1" applyBorder="1" applyAlignment="1">
      <alignment horizontal="center" vertical="center" wrapText="1"/>
    </xf>
    <xf numFmtId="0" fontId="69" fillId="0" borderId="0" xfId="0" applyFont="1"/>
    <xf numFmtId="0" fontId="0" fillId="0" borderId="0" xfId="0" quotePrefix="1" applyAlignment="1">
      <alignment horizontal="center" vertical="center"/>
    </xf>
    <xf numFmtId="0" fontId="0" fillId="0" borderId="0" xfId="0" quotePrefix="1" applyProtection="1">
      <protection locked="0"/>
    </xf>
    <xf numFmtId="0" fontId="36" fillId="0" borderId="1" xfId="0" applyFont="1" applyBorder="1"/>
    <xf numFmtId="0" fontId="36" fillId="0" borderId="1" xfId="0" quotePrefix="1" applyFont="1" applyBorder="1"/>
    <xf numFmtId="0" fontId="69" fillId="0" borderId="1" xfId="0" applyFont="1" applyBorder="1"/>
    <xf numFmtId="0" fontId="36" fillId="0" borderId="1" xfId="0" applyFont="1" applyBorder="1" applyAlignment="1">
      <alignment horizontal="left"/>
    </xf>
    <xf numFmtId="0" fontId="36" fillId="0" borderId="1" xfId="0" quotePrefix="1" applyFont="1" applyBorder="1" applyAlignment="1">
      <alignment horizontal="left"/>
    </xf>
    <xf numFmtId="0" fontId="77" fillId="0" borderId="0" xfId="0" applyFont="1"/>
    <xf numFmtId="0" fontId="78" fillId="0" borderId="0" xfId="0" applyFont="1"/>
    <xf numFmtId="0" fontId="37" fillId="0" borderId="1" xfId="0" applyFont="1" applyBorder="1" applyAlignment="1">
      <alignment horizontal="center" vertical="top" wrapText="1"/>
    </xf>
    <xf numFmtId="0" fontId="76" fillId="0" borderId="1" xfId="0" applyFont="1" applyBorder="1"/>
    <xf numFmtId="0" fontId="80" fillId="63" borderId="1" xfId="0" applyFont="1" applyFill="1" applyBorder="1" applyAlignment="1">
      <alignment horizontal="center" vertical="center"/>
    </xf>
    <xf numFmtId="0" fontId="78" fillId="0" borderId="0" xfId="0" applyFont="1" applyAlignment="1">
      <alignment horizontal="center" vertical="center"/>
    </xf>
    <xf numFmtId="0" fontId="79" fillId="15" borderId="6" xfId="0" applyFont="1" applyFill="1" applyBorder="1" applyAlignment="1">
      <alignment horizontal="center" vertical="center"/>
    </xf>
    <xf numFmtId="0" fontId="79" fillId="15" borderId="1" xfId="0" applyFont="1" applyFill="1" applyBorder="1" applyAlignment="1">
      <alignment horizontal="center" vertical="center"/>
    </xf>
    <xf numFmtId="0" fontId="81" fillId="15" borderId="6" xfId="0" applyFont="1" applyFill="1" applyBorder="1" applyAlignment="1">
      <alignment horizontal="center" vertical="center"/>
    </xf>
    <xf numFmtId="0" fontId="36" fillId="0" borderId="1" xfId="0" applyFont="1" applyBorder="1" applyAlignment="1">
      <alignment vertical="center" wrapText="1"/>
    </xf>
    <xf numFmtId="0" fontId="36" fillId="0" borderId="1" xfId="0" quotePrefix="1" applyFont="1" applyBorder="1" applyAlignment="1">
      <alignment wrapText="1"/>
    </xf>
    <xf numFmtId="0" fontId="76" fillId="0" borderId="2" xfId="0" applyFont="1" applyBorder="1"/>
    <xf numFmtId="0" fontId="5" fillId="14" borderId="18" xfId="0" applyFont="1" applyFill="1" applyBorder="1"/>
    <xf numFmtId="0" fontId="76" fillId="0" borderId="16" xfId="0" applyFont="1" applyBorder="1"/>
    <xf numFmtId="0" fontId="5" fillId="14" borderId="41" xfId="0" applyFont="1" applyFill="1" applyBorder="1"/>
    <xf numFmtId="0" fontId="5" fillId="14" borderId="17" xfId="0" applyFont="1" applyFill="1" applyBorder="1"/>
    <xf numFmtId="0" fontId="0" fillId="16" borderId="42" xfId="0" applyFill="1" applyBorder="1"/>
    <xf numFmtId="0" fontId="0" fillId="0" borderId="42" xfId="0" applyBorder="1"/>
    <xf numFmtId="0" fontId="9" fillId="0" borderId="38" xfId="0" applyFont="1" applyBorder="1" applyAlignment="1">
      <alignment vertical="top" wrapText="1"/>
    </xf>
    <xf numFmtId="0" fontId="0" fillId="0" borderId="43" xfId="0" applyBorder="1"/>
    <xf numFmtId="0" fontId="82" fillId="0" borderId="1" xfId="0" quotePrefix="1" applyFont="1" applyBorder="1"/>
    <xf numFmtId="0" fontId="3" fillId="62" borderId="1" xfId="0" quotePrefix="1" applyFont="1" applyFill="1" applyBorder="1" applyAlignment="1" applyProtection="1">
      <alignment horizontal="left" vertical="center" wrapText="1"/>
      <protection locked="0"/>
    </xf>
    <xf numFmtId="0" fontId="5" fillId="0" borderId="0" xfId="0" applyFont="1" applyAlignment="1" applyProtection="1">
      <alignment horizontal="right"/>
      <protection locked="0"/>
    </xf>
    <xf numFmtId="10" fontId="0" fillId="0" borderId="0" xfId="0" applyNumberFormat="1" applyProtection="1">
      <protection locked="0"/>
    </xf>
    <xf numFmtId="0" fontId="0" fillId="3" borderId="0" xfId="0" applyFill="1" applyAlignment="1" applyProtection="1">
      <alignment horizontal="left"/>
      <protection locked="0"/>
    </xf>
    <xf numFmtId="0" fontId="0" fillId="0" borderId="0" xfId="0" applyAlignment="1" applyProtection="1">
      <alignment horizontal="left"/>
      <protection locked="0"/>
    </xf>
    <xf numFmtId="0" fontId="25" fillId="0" borderId="13" xfId="0" applyFont="1" applyBorder="1" applyAlignment="1" applyProtection="1">
      <alignment vertical="top" wrapText="1"/>
      <protection locked="0"/>
    </xf>
    <xf numFmtId="0" fontId="22" fillId="10" borderId="16" xfId="0" applyFont="1" applyFill="1" applyBorder="1" applyAlignment="1" applyProtection="1">
      <alignment horizontal="center" vertical="center" wrapText="1"/>
      <protection locked="0"/>
    </xf>
    <xf numFmtId="0" fontId="0" fillId="3" borderId="15" xfId="0" applyFill="1" applyBorder="1" applyAlignment="1" applyProtection="1">
      <alignment vertical="top"/>
      <protection locked="0"/>
    </xf>
    <xf numFmtId="164" fontId="0" fillId="0" borderId="0" xfId="0" applyNumberFormat="1" applyProtection="1">
      <protection locked="0"/>
    </xf>
    <xf numFmtId="0" fontId="29" fillId="0" borderId="0" xfId="0" applyFont="1" applyAlignment="1" applyProtection="1">
      <alignment wrapText="1"/>
      <protection locked="0"/>
    </xf>
    <xf numFmtId="0" fontId="28" fillId="0" borderId="0" xfId="0" applyFont="1" applyProtection="1">
      <protection locked="0"/>
    </xf>
    <xf numFmtId="0" fontId="0" fillId="0" borderId="0" xfId="0" applyAlignment="1" applyProtection="1">
      <alignment vertical="top" wrapText="1"/>
      <protection locked="0"/>
    </xf>
    <xf numFmtId="0" fontId="5" fillId="0" borderId="14" xfId="0" applyFont="1" applyBorder="1" applyAlignment="1" applyProtection="1">
      <alignment vertical="top" wrapText="1"/>
      <protection locked="0"/>
    </xf>
    <xf numFmtId="0" fontId="5" fillId="0" borderId="14" xfId="0" applyFont="1" applyBorder="1" applyAlignment="1" applyProtection="1">
      <alignment vertical="top"/>
      <protection locked="0"/>
    </xf>
    <xf numFmtId="166" fontId="0" fillId="0" borderId="0" xfId="2" applyNumberFormat="1" applyFont="1" applyProtection="1">
      <protection locked="0"/>
    </xf>
    <xf numFmtId="164" fontId="0" fillId="0" borderId="0" xfId="2" applyNumberFormat="1" applyFont="1" applyProtection="1">
      <protection locked="0"/>
    </xf>
    <xf numFmtId="0" fontId="0" fillId="9" borderId="0" xfId="0" applyFill="1" applyProtection="1">
      <protection locked="0"/>
    </xf>
    <xf numFmtId="10" fontId="0" fillId="0" borderId="0" xfId="0" applyNumberFormat="1"/>
    <xf numFmtId="0" fontId="83" fillId="0" borderId="0" xfId="0" applyFont="1" applyProtection="1">
      <protection locked="0"/>
    </xf>
    <xf numFmtId="165" fontId="0" fillId="3" borderId="4" xfId="1" applyNumberFormat="1" applyFont="1" applyFill="1" applyBorder="1" applyProtection="1">
      <protection locked="0"/>
    </xf>
    <xf numFmtId="9" fontId="0" fillId="0" borderId="0" xfId="1" applyFont="1" applyFill="1" applyProtection="1">
      <protection locked="0"/>
    </xf>
    <xf numFmtId="9" fontId="0" fillId="0" borderId="8" xfId="0" applyNumberFormat="1" applyBorder="1" applyProtection="1">
      <protection locked="0"/>
    </xf>
    <xf numFmtId="0" fontId="22" fillId="11" borderId="16" xfId="0" applyFont="1" applyFill="1" applyBorder="1" applyAlignment="1" applyProtection="1">
      <alignment horizontal="center" vertical="center" wrapText="1"/>
      <protection locked="0"/>
    </xf>
    <xf numFmtId="0" fontId="22" fillId="12" borderId="5" xfId="0" applyFont="1" applyFill="1" applyBorder="1" applyAlignment="1" applyProtection="1">
      <alignment horizontal="center" vertical="center" wrapText="1"/>
      <protection locked="0"/>
    </xf>
    <xf numFmtId="2" fontId="0" fillId="0" borderId="0" xfId="0" applyNumberFormat="1" applyProtection="1">
      <protection locked="0"/>
    </xf>
    <xf numFmtId="43" fontId="0" fillId="9" borderId="40" xfId="2" applyFont="1" applyFill="1" applyBorder="1" applyProtection="1">
      <protection locked="0"/>
    </xf>
    <xf numFmtId="0" fontId="16" fillId="3" borderId="0" xfId="3" applyFill="1" applyProtection="1">
      <protection locked="0"/>
    </xf>
    <xf numFmtId="0" fontId="3" fillId="0" borderId="0" xfId="0" applyFont="1" applyAlignment="1">
      <alignment horizontal="left" vertical="center" wrapText="1"/>
    </xf>
    <xf numFmtId="0" fontId="22" fillId="10" borderId="5" xfId="0" applyFont="1" applyFill="1" applyBorder="1" applyAlignment="1">
      <alignment horizontal="center" vertical="center" wrapText="1"/>
    </xf>
    <xf numFmtId="0" fontId="0" fillId="0" borderId="15" xfId="0" applyBorder="1" applyAlignment="1">
      <alignment vertical="top"/>
    </xf>
    <xf numFmtId="0" fontId="22" fillId="11" borderId="44" xfId="0" applyFont="1" applyFill="1" applyBorder="1" applyAlignment="1">
      <alignment horizontal="center" vertical="center" wrapText="1"/>
    </xf>
    <xf numFmtId="0" fontId="22" fillId="10" borderId="44" xfId="0" applyFont="1" applyFill="1" applyBorder="1" applyAlignment="1">
      <alignment horizontal="center" vertical="center" wrapText="1"/>
    </xf>
    <xf numFmtId="0" fontId="22" fillId="12" borderId="35" xfId="0" applyFont="1" applyFill="1" applyBorder="1" applyAlignment="1">
      <alignment horizontal="center" vertical="center" wrapText="1"/>
    </xf>
    <xf numFmtId="0" fontId="22" fillId="10" borderId="35" xfId="0" applyFont="1" applyFill="1" applyBorder="1" applyAlignment="1">
      <alignment horizontal="center" vertical="center" wrapText="1"/>
    </xf>
    <xf numFmtId="0" fontId="84" fillId="15" borderId="1" xfId="0" applyFont="1" applyFill="1" applyBorder="1" applyAlignment="1" applyProtection="1">
      <alignment horizontal="right" vertical="center"/>
      <protection locked="0"/>
    </xf>
    <xf numFmtId="0" fontId="3" fillId="62" borderId="2" xfId="0" applyFont="1" applyFill="1" applyBorder="1" applyAlignment="1" applyProtection="1">
      <alignment horizontal="left" vertical="center" wrapText="1"/>
      <protection locked="0"/>
    </xf>
    <xf numFmtId="0" fontId="3" fillId="62" borderId="2" xfId="0" applyFont="1" applyFill="1" applyBorder="1" applyAlignment="1" applyProtection="1">
      <alignment horizontal="center" vertical="center" wrapText="1"/>
      <protection locked="0"/>
    </xf>
    <xf numFmtId="0" fontId="74" fillId="14" borderId="2" xfId="0" applyFont="1" applyFill="1" applyBorder="1" applyAlignment="1" applyProtection="1">
      <alignment horizontal="left" vertical="top" wrapText="1"/>
      <protection locked="0"/>
    </xf>
    <xf numFmtId="0" fontId="84" fillId="15" borderId="2" xfId="0" applyFont="1" applyFill="1" applyBorder="1" applyAlignment="1" applyProtection="1">
      <alignment horizontal="right" vertical="center"/>
      <protection locked="0"/>
    </xf>
    <xf numFmtId="0" fontId="0" fillId="0" borderId="0" xfId="0" applyAlignment="1">
      <alignment vertical="top"/>
    </xf>
    <xf numFmtId="0" fontId="1" fillId="62" borderId="1" xfId="0" applyFont="1" applyFill="1" applyBorder="1" applyAlignment="1" applyProtection="1">
      <alignment horizontal="left" vertical="center" wrapText="1"/>
      <protection locked="0"/>
    </xf>
    <xf numFmtId="0" fontId="72" fillId="15" borderId="1" xfId="0" applyFont="1" applyFill="1" applyBorder="1" applyAlignment="1" applyProtection="1">
      <alignment horizontal="left" vertical="center"/>
      <protection locked="0"/>
    </xf>
    <xf numFmtId="164" fontId="72" fillId="15" borderId="4" xfId="2" applyNumberFormat="1" applyFont="1" applyFill="1" applyBorder="1" applyAlignment="1" applyProtection="1">
      <alignment horizontal="right" vertical="center"/>
      <protection locked="0"/>
    </xf>
    <xf numFmtId="164" fontId="72" fillId="15" borderId="8" xfId="2" applyNumberFormat="1" applyFont="1" applyFill="1" applyBorder="1" applyAlignment="1" applyProtection="1">
      <alignment horizontal="right" vertical="center"/>
      <protection locked="0"/>
    </xf>
    <xf numFmtId="9" fontId="0" fillId="3" borderId="4" xfId="1" applyFont="1" applyFill="1" applyBorder="1" applyProtection="1">
      <protection locked="0"/>
    </xf>
    <xf numFmtId="9" fontId="0" fillId="3" borderId="0" xfId="1" applyFont="1" applyFill="1" applyProtection="1">
      <protection locked="0"/>
    </xf>
    <xf numFmtId="0" fontId="33" fillId="65" borderId="4" xfId="0" applyFont="1" applyFill="1" applyBorder="1" applyProtection="1">
      <protection locked="0"/>
    </xf>
    <xf numFmtId="44" fontId="0" fillId="3" borderId="0" xfId="4" applyFont="1" applyFill="1" applyProtection="1">
      <protection locked="0"/>
    </xf>
    <xf numFmtId="43" fontId="72" fillId="15" borderId="6" xfId="2" applyFont="1" applyFill="1" applyBorder="1" applyAlignment="1" applyProtection="1">
      <alignment horizontal="left" vertical="center"/>
      <protection locked="0"/>
    </xf>
    <xf numFmtId="44" fontId="0" fillId="3" borderId="0" xfId="2" applyNumberFormat="1" applyFont="1" applyFill="1" applyProtection="1">
      <protection locked="0"/>
    </xf>
    <xf numFmtId="44" fontId="72" fillId="15" borderId="7" xfId="2" applyNumberFormat="1" applyFont="1" applyFill="1" applyBorder="1" applyAlignment="1" applyProtection="1">
      <alignment horizontal="left" vertical="center"/>
      <protection locked="0"/>
    </xf>
    <xf numFmtId="44" fontId="72" fillId="15" borderId="6" xfId="2" applyNumberFormat="1" applyFont="1" applyFill="1" applyBorder="1" applyAlignment="1" applyProtection="1">
      <alignment horizontal="left" vertical="center"/>
      <protection locked="0"/>
    </xf>
    <xf numFmtId="43" fontId="72" fillId="15" borderId="1" xfId="2" applyFont="1" applyFill="1" applyBorder="1" applyAlignment="1" applyProtection="1">
      <alignment horizontal="left" vertical="center"/>
      <protection locked="0"/>
    </xf>
    <xf numFmtId="44" fontId="0" fillId="63" borderId="7" xfId="0" applyNumberFormat="1" applyFill="1" applyBorder="1" applyAlignment="1" applyProtection="1">
      <alignment horizontal="center"/>
      <protection locked="0"/>
    </xf>
    <xf numFmtId="44" fontId="0" fillId="63" borderId="1" xfId="0" applyNumberFormat="1" applyFill="1" applyBorder="1" applyAlignment="1" applyProtection="1">
      <alignment horizontal="center"/>
      <protection locked="0"/>
    </xf>
    <xf numFmtId="0" fontId="85" fillId="15" borderId="1" xfId="0" applyFont="1" applyFill="1" applyBorder="1" applyAlignment="1" applyProtection="1">
      <alignment horizontal="left" vertical="center"/>
      <protection locked="0"/>
    </xf>
    <xf numFmtId="9" fontId="72" fillId="15" borderId="19" xfId="1" applyFont="1" applyFill="1" applyBorder="1" applyAlignment="1" applyProtection="1">
      <alignment horizontal="left" vertical="center"/>
      <protection locked="0"/>
    </xf>
    <xf numFmtId="9" fontId="72" fillId="15" borderId="19" xfId="0" applyNumberFormat="1" applyFont="1" applyFill="1" applyBorder="1" applyAlignment="1" applyProtection="1">
      <alignment horizontal="left" vertical="center"/>
      <protection locked="0"/>
    </xf>
    <xf numFmtId="165" fontId="72" fillId="15" borderId="1" xfId="1" applyNumberFormat="1" applyFont="1" applyFill="1" applyBorder="1" applyAlignment="1" applyProtection="1">
      <alignment horizontal="right" vertical="center"/>
      <protection locked="0"/>
    </xf>
    <xf numFmtId="0" fontId="0" fillId="0" borderId="8" xfId="0" applyBorder="1" applyProtection="1">
      <protection locked="0"/>
    </xf>
    <xf numFmtId="6" fontId="0" fillId="0" borderId="0" xfId="0" applyNumberFormat="1"/>
    <xf numFmtId="10" fontId="0" fillId="0" borderId="1" xfId="0" applyNumberFormat="1" applyBorder="1"/>
    <xf numFmtId="0" fontId="86" fillId="0" borderId="0" xfId="0" applyFont="1"/>
    <xf numFmtId="6" fontId="0" fillId="0" borderId="1" xfId="0" applyNumberFormat="1" applyBorder="1"/>
    <xf numFmtId="0" fontId="5" fillId="0" borderId="1" xfId="0" applyFont="1" applyBorder="1"/>
    <xf numFmtId="44" fontId="0" fillId="0" borderId="1" xfId="4" applyFont="1" applyBorder="1"/>
    <xf numFmtId="172" fontId="0" fillId="0" borderId="1" xfId="4" applyNumberFormat="1" applyFont="1" applyBorder="1"/>
    <xf numFmtId="0" fontId="87" fillId="0" borderId="0" xfId="0" applyFont="1"/>
    <xf numFmtId="9" fontId="0" fillId="0" borderId="0" xfId="1" applyFont="1" applyFill="1" applyBorder="1"/>
    <xf numFmtId="0" fontId="1" fillId="62" borderId="2" xfId="0" applyFont="1" applyFill="1" applyBorder="1" applyAlignment="1" applyProtection="1">
      <alignment horizontal="center" vertical="center" wrapText="1"/>
      <protection locked="0"/>
    </xf>
    <xf numFmtId="0" fontId="30" fillId="60" borderId="45" xfId="0" applyFont="1" applyFill="1" applyBorder="1" applyAlignment="1">
      <alignment horizontal="right" vertical="center" wrapText="1"/>
    </xf>
    <xf numFmtId="0" fontId="3" fillId="62" borderId="1" xfId="0" quotePrefix="1" applyFont="1" applyFill="1" applyBorder="1" applyAlignment="1">
      <alignment horizontal="left" vertical="top" wrapText="1"/>
    </xf>
    <xf numFmtId="0" fontId="30" fillId="60" borderId="45" xfId="0" applyFont="1" applyFill="1" applyBorder="1" applyAlignment="1">
      <alignment horizontal="right" vertical="center"/>
    </xf>
    <xf numFmtId="0" fontId="5" fillId="0" borderId="1" xfId="0" applyFont="1" applyBorder="1" applyAlignment="1">
      <alignment horizontal="center"/>
    </xf>
    <xf numFmtId="0" fontId="7" fillId="60" borderId="46" xfId="0" applyFont="1" applyFill="1" applyBorder="1" applyAlignment="1">
      <alignment horizontal="center" vertical="center"/>
    </xf>
    <xf numFmtId="0" fontId="30" fillId="60" borderId="45" xfId="0" applyFont="1" applyFill="1" applyBorder="1" applyAlignment="1">
      <alignment horizontal="center" vertical="center" wrapText="1"/>
    </xf>
    <xf numFmtId="0" fontId="7" fillId="60" borderId="14" xfId="0" applyFont="1" applyFill="1" applyBorder="1" applyAlignment="1">
      <alignment vertical="center"/>
    </xf>
    <xf numFmtId="0" fontId="7" fillId="60" borderId="13" xfId="0" applyFont="1" applyFill="1" applyBorder="1" applyAlignment="1">
      <alignment vertical="center" wrapText="1"/>
    </xf>
    <xf numFmtId="0" fontId="9" fillId="3" borderId="13" xfId="0" applyFont="1" applyFill="1" applyBorder="1"/>
    <xf numFmtId="164" fontId="72" fillId="15" borderId="47" xfId="2" applyNumberFormat="1" applyFont="1" applyFill="1" applyBorder="1" applyAlignment="1">
      <alignment horizontal="right" vertical="center"/>
    </xf>
    <xf numFmtId="164" fontId="72" fillId="15" borderId="48" xfId="2" applyNumberFormat="1" applyFont="1" applyFill="1" applyBorder="1" applyAlignment="1">
      <alignment horizontal="right" vertical="center"/>
    </xf>
    <xf numFmtId="166" fontId="9" fillId="3" borderId="13" xfId="2" applyNumberFormat="1" applyFont="1" applyFill="1" applyBorder="1" applyAlignment="1">
      <alignment horizontal="right"/>
    </xf>
    <xf numFmtId="0" fontId="9" fillId="3" borderId="35" xfId="0" applyFont="1" applyFill="1" applyBorder="1"/>
    <xf numFmtId="0" fontId="0" fillId="0" borderId="1" xfId="0" applyBorder="1" applyAlignment="1">
      <alignment horizontal="center" vertical="center"/>
    </xf>
    <xf numFmtId="0" fontId="88" fillId="0" borderId="0" xfId="0" applyFont="1"/>
    <xf numFmtId="164" fontId="76" fillId="0" borderId="0" xfId="2" applyNumberFormat="1" applyFont="1" applyAlignment="1">
      <alignment horizontal="center"/>
    </xf>
    <xf numFmtId="0" fontId="30" fillId="60" borderId="2" xfId="0" applyFont="1" applyFill="1" applyBorder="1" applyAlignment="1">
      <alignment horizontal="center" vertical="center" wrapText="1"/>
    </xf>
    <xf numFmtId="0" fontId="30" fillId="60" borderId="0" xfId="0" applyFont="1" applyFill="1" applyAlignment="1">
      <alignment horizontal="center" vertical="center" wrapText="1"/>
    </xf>
    <xf numFmtId="44" fontId="7" fillId="60" borderId="46" xfId="0" applyNumberFormat="1" applyFont="1" applyFill="1" applyBorder="1" applyAlignment="1">
      <alignment wrapText="1"/>
    </xf>
    <xf numFmtId="0" fontId="7" fillId="60" borderId="46" xfId="0" applyFont="1" applyFill="1" applyBorder="1" applyAlignment="1">
      <alignment wrapText="1"/>
    </xf>
    <xf numFmtId="43" fontId="72" fillId="15" borderId="1" xfId="2" applyFont="1" applyFill="1" applyBorder="1" applyAlignment="1">
      <alignment horizontal="right" vertical="center"/>
    </xf>
    <xf numFmtId="164" fontId="0" fillId="3" borderId="1" xfId="2" applyNumberFormat="1" applyFont="1" applyFill="1" applyBorder="1"/>
    <xf numFmtId="172" fontId="0" fillId="3" borderId="1" xfId="4" applyNumberFormat="1" applyFont="1" applyFill="1" applyBorder="1"/>
    <xf numFmtId="6" fontId="0" fillId="3" borderId="1" xfId="0" applyNumberFormat="1" applyFill="1" applyBorder="1"/>
    <xf numFmtId="0" fontId="0" fillId="0" borderId="0" xfId="0" applyAlignment="1">
      <alignment horizontal="right"/>
    </xf>
    <xf numFmtId="0" fontId="7" fillId="60" borderId="46" xfId="0" applyFont="1" applyFill="1" applyBorder="1" applyAlignment="1">
      <alignment vertical="center" wrapText="1"/>
    </xf>
    <xf numFmtId="44" fontId="7" fillId="60" borderId="46" xfId="0" applyNumberFormat="1" applyFont="1" applyFill="1" applyBorder="1" applyAlignment="1">
      <alignment vertical="center" wrapText="1"/>
    </xf>
    <xf numFmtId="165" fontId="0" fillId="3" borderId="1" xfId="1" applyNumberFormat="1" applyFont="1" applyFill="1" applyBorder="1"/>
    <xf numFmtId="166" fontId="0" fillId="3" borderId="1" xfId="2" applyNumberFormat="1" applyFont="1" applyFill="1" applyBorder="1"/>
    <xf numFmtId="0" fontId="72" fillId="15" borderId="1" xfId="0" applyNumberFormat="1" applyFont="1" applyFill="1" applyBorder="1" applyAlignment="1" applyProtection="1">
      <alignment horizontal="left" vertical="center"/>
      <protection locked="0"/>
    </xf>
    <xf numFmtId="0" fontId="33" fillId="65" borderId="4" xfId="0" applyNumberFormat="1" applyFont="1" applyFill="1" applyBorder="1" applyProtection="1">
      <protection locked="0"/>
    </xf>
    <xf numFmtId="164" fontId="0" fillId="3" borderId="0" xfId="1" applyNumberFormat="1" applyFont="1" applyFill="1" applyProtection="1">
      <protection locked="0"/>
    </xf>
    <xf numFmtId="164" fontId="0" fillId="3" borderId="0" xfId="0" applyNumberFormat="1" applyFill="1" applyProtection="1">
      <protection locked="0"/>
    </xf>
    <xf numFmtId="44" fontId="0" fillId="3" borderId="0" xfId="4" applyNumberFormat="1" applyFont="1" applyFill="1" applyProtection="1">
      <protection locked="0"/>
    </xf>
    <xf numFmtId="44" fontId="0" fillId="3" borderId="0" xfId="0" applyNumberFormat="1" applyFont="1" applyFill="1" applyProtection="1">
      <protection locked="0"/>
    </xf>
    <xf numFmtId="0" fontId="0" fillId="0" borderId="0" xfId="0" applyFill="1" applyProtection="1">
      <protection locked="0"/>
    </xf>
    <xf numFmtId="9" fontId="0" fillId="0" borderId="8" xfId="0" applyNumberFormat="1" applyFill="1" applyBorder="1" applyProtection="1">
      <protection locked="0"/>
    </xf>
    <xf numFmtId="44" fontId="0" fillId="0" borderId="0" xfId="0" applyNumberFormat="1" applyFill="1" applyProtection="1">
      <protection locked="0"/>
    </xf>
    <xf numFmtId="0" fontId="29" fillId="0" borderId="0" xfId="0" applyFont="1" applyAlignment="1">
      <alignment horizontal="left" vertical="top" wrapText="1"/>
    </xf>
    <xf numFmtId="43" fontId="0" fillId="0" borderId="0" xfId="2" applyNumberFormat="1" applyFont="1" applyProtection="1">
      <protection locked="0"/>
    </xf>
    <xf numFmtId="0" fontId="0" fillId="0" borderId="0" xfId="0" pivotButton="1"/>
    <xf numFmtId="0" fontId="0" fillId="0" borderId="0" xfId="0" applyNumberFormat="1"/>
    <xf numFmtId="173" fontId="0" fillId="0" borderId="0" xfId="2" applyNumberFormat="1" applyFont="1" applyProtection="1">
      <protection locked="0"/>
    </xf>
    <xf numFmtId="0" fontId="0" fillId="0" borderId="0" xfId="0" applyAlignment="1">
      <alignment horizontal="left" wrapText="1"/>
    </xf>
    <xf numFmtId="0" fontId="36" fillId="0" borderId="1" xfId="0" quotePrefix="1" applyFont="1" applyBorder="1" applyAlignment="1">
      <alignment horizontal="left" vertical="center" wrapText="1"/>
    </xf>
    <xf numFmtId="0" fontId="36" fillId="0" borderId="1" xfId="0" applyFont="1" applyBorder="1" applyAlignment="1">
      <alignment horizontal="left" vertical="center" wrapText="1"/>
    </xf>
    <xf numFmtId="0" fontId="36" fillId="0" borderId="2" xfId="0" applyFont="1" applyBorder="1" applyAlignment="1">
      <alignment horizontal="left" vertical="center" wrapText="1"/>
    </xf>
    <xf numFmtId="0" fontId="36" fillId="0" borderId="5" xfId="0" applyFont="1" applyBorder="1" applyAlignment="1">
      <alignment horizontal="left" vertical="center" wrapText="1"/>
    </xf>
    <xf numFmtId="0" fontId="36" fillId="0" borderId="16" xfId="0" applyFont="1" applyBorder="1" applyAlignment="1">
      <alignment horizontal="left" vertical="center" wrapText="1"/>
    </xf>
  </cellXfs>
  <cellStyles count="101">
    <cellStyle name="20% - Accent1" xfId="23" builtinId="30" customBuiltin="1"/>
    <cellStyle name="20% - Accent2" xfId="27" builtinId="34" customBuiltin="1"/>
    <cellStyle name="20% - Accent3" xfId="31" builtinId="38" customBuiltin="1"/>
    <cellStyle name="20% - Accent4" xfId="35" builtinId="42" customBuiltin="1"/>
    <cellStyle name="20% - Accent5" xfId="39" builtinId="46" customBuiltin="1"/>
    <cellStyle name="20% - Accent6" xfId="43" builtinId="50" customBuiltin="1"/>
    <cellStyle name="40% - Accent1" xfId="24" builtinId="31" customBuiltin="1"/>
    <cellStyle name="40% - Accent2" xfId="28" builtinId="35" customBuiltin="1"/>
    <cellStyle name="40% - Accent3" xfId="32" builtinId="39" customBuiltin="1"/>
    <cellStyle name="40% - Accent4" xfId="36" builtinId="43" customBuiltin="1"/>
    <cellStyle name="40% - Accent5" xfId="40" builtinId="47" customBuiltin="1"/>
    <cellStyle name="40% - Accent6" xfId="44" builtinId="51" customBuiltin="1"/>
    <cellStyle name="60% - Accent1" xfId="25" builtinId="32" customBuiltin="1"/>
    <cellStyle name="60% - Accent2" xfId="29" builtinId="36" customBuiltin="1"/>
    <cellStyle name="60% - Accent3" xfId="33" builtinId="40" customBuiltin="1"/>
    <cellStyle name="60% - Accent4" xfId="37" builtinId="44" customBuiltin="1"/>
    <cellStyle name="60% - Accent5" xfId="41" builtinId="48" customBuiltin="1"/>
    <cellStyle name="60% - Accent6" xfId="45" builtinId="52" customBuiltin="1"/>
    <cellStyle name="Accent1" xfId="22" builtinId="29" customBuiltin="1"/>
    <cellStyle name="Accent2" xfId="26" builtinId="33" customBuiltin="1"/>
    <cellStyle name="Accent3" xfId="30" builtinId="37" customBuiltin="1"/>
    <cellStyle name="Accent4" xfId="34" builtinId="41" customBuiltin="1"/>
    <cellStyle name="Accent5" xfId="38" builtinId="45" customBuiltin="1"/>
    <cellStyle name="Accent6" xfId="42" builtinId="49" customBuiltin="1"/>
    <cellStyle name="Analysis Row" xfId="97" xr:uid="{AE02517B-9CC2-45D2-B8D3-D40E4B273FDA}"/>
    <cellStyle name="Bad" xfId="11" builtinId="27" customBuiltin="1"/>
    <cellStyle name="Calculation" xfId="15" builtinId="22" customBuiltin="1"/>
    <cellStyle name="Check Cell" xfId="17" builtinId="23" customBuiltin="1"/>
    <cellStyle name="Comma" xfId="2" builtinId="3"/>
    <cellStyle name="Currency" xfId="4" builtinId="4"/>
    <cellStyle name="Explanatory Text" xfId="20" builtinId="53" customBuiltin="1"/>
    <cellStyle name="Good" xfId="10" builtinId="26" customBuiltin="1"/>
    <cellStyle name="Heading 1" xfId="6" builtinId="16" customBuiltin="1"/>
    <cellStyle name="Heading 2" xfId="7" builtinId="17" customBuiltin="1"/>
    <cellStyle name="Heading 3" xfId="8" builtinId="18" customBuiltin="1"/>
    <cellStyle name="Heading 4" xfId="9" builtinId="19" customBuiltin="1"/>
    <cellStyle name="Hyperlink" xfId="3" builtinId="8"/>
    <cellStyle name="Input" xfId="13" builtinId="20" customBuiltin="1"/>
    <cellStyle name="Input Row" xfId="96" xr:uid="{32922B55-DB6D-4B15-A91A-F3622B5BC679}"/>
    <cellStyle name="Linked Cell" xfId="16" builtinId="24" customBuiltin="1"/>
    <cellStyle name="Millares [0]_2AV_M_M " xfId="46" xr:uid="{DAECD182-ACCB-4F62-B553-D1ED213CF7B4}"/>
    <cellStyle name="Millares_2AV_M_M " xfId="47" xr:uid="{7FA270E6-4B97-4C97-88EE-E78DE6E086C9}"/>
    <cellStyle name="Moneda [0]_2AV_M_M " xfId="48" xr:uid="{C6D17D06-07B6-4559-8682-AAF571155349}"/>
    <cellStyle name="Moneda_2AV_M_M " xfId="49" xr:uid="{6AE30CE3-189B-4A0F-83AC-3F773240C762}"/>
    <cellStyle name="Neutral" xfId="12" builtinId="28" customBuiltin="1"/>
    <cellStyle name="Neutral 6" xfId="98" xr:uid="{E0122A3E-B457-488D-9785-6EBF093B68CF}"/>
    <cellStyle name="Normal" xfId="0" builtinId="0"/>
    <cellStyle name="Normal 10 2" xfId="100" xr:uid="{8E2F2E0F-65D5-45CC-80C1-2450F0ABE7DD}"/>
    <cellStyle name="Normal 14 2" xfId="99" xr:uid="{B8E76BB6-137D-4DB7-A7CE-1A7C5E4EB269}"/>
    <cellStyle name="Note" xfId="19" builtinId="10" customBuiltin="1"/>
    <cellStyle name="Output" xfId="14" builtinId="21" customBuiltin="1"/>
    <cellStyle name="Percent" xfId="1" builtinId="5"/>
    <cellStyle name="SAPBEXaggData_ IIC Summary " xfId="50" xr:uid="{57E05225-C59F-405C-B725-B61429E4277F}"/>
    <cellStyle name="SAPBEXaggDataEmph_ IIC Summary " xfId="51" xr:uid="{9971FF80-F5C1-4594-998E-1393B86B3793}"/>
    <cellStyle name="SAPBEXaggExc1_ IIC Summary " xfId="52" xr:uid="{FAEB6E37-1257-417D-BF7C-76A88152EA7A}"/>
    <cellStyle name="SAPBEXaggExc1Emph_ IIC Summary " xfId="53" xr:uid="{A1C32500-BBB9-4B01-9D76-D0E14C0E2DC0}"/>
    <cellStyle name="SAPBEXaggExc2_ IIC Summary " xfId="54" xr:uid="{80467FD9-7565-4026-AE73-371B49818B82}"/>
    <cellStyle name="SAPBEXaggExc2Emph_ IIC Summary " xfId="55" xr:uid="{E9B043C4-8D2E-4859-B3C4-880D57175437}"/>
    <cellStyle name="SAPBEXaggItem_ IIC Summary " xfId="56" xr:uid="{A806A2BF-70DF-4673-A993-2DB4FEF8EFCD}"/>
    <cellStyle name="SAPBEXchaText_ IIC Summary " xfId="57" xr:uid="{2BD7F26C-D905-4F1F-8619-E7167DECCB6C}"/>
    <cellStyle name="SAPBEXexcBad7_ IIC Summary " xfId="58" xr:uid="{016E4F12-07F8-41EB-8E65-9D00842B8780}"/>
    <cellStyle name="SAPBEXexcBad9_ IIC Summary " xfId="59" xr:uid="{29AAD280-7F6C-4A94-87DB-3011BE951479}"/>
    <cellStyle name="SAPBEXexcCritical4_ IIC Summary " xfId="60" xr:uid="{4C11A733-550E-439A-A7EB-1403DE60DAC2}"/>
    <cellStyle name="SAPBEXexcCritical5_ IIC Summary " xfId="61" xr:uid="{2A933438-A649-4FB6-8A6F-EA9F75399AF8}"/>
    <cellStyle name="SAPBEXexcGood1_ IIC Summary " xfId="62" xr:uid="{A2406B56-8475-4C4D-822B-83DD1D209F42}"/>
    <cellStyle name="SAPBEXfilterDrill_ IIC Summary " xfId="63" xr:uid="{FA515B7D-309D-449E-B0E6-57189C2BF3BD}"/>
    <cellStyle name="SAPBEXfilterItem_ IIC Summary " xfId="64" xr:uid="{7C3868E8-225F-4812-AFF3-0038FFA38AFE}"/>
    <cellStyle name="SAPBEXformats_ IIC Summary " xfId="65" xr:uid="{1F6C7A61-6D81-40D4-AEE0-4CDEE7BC0B77}"/>
    <cellStyle name="SAPBEXheaderData_ IIC Summary " xfId="66" xr:uid="{E009A496-FF67-4F98-BD77-95AE6591AD08}"/>
    <cellStyle name="SAPBEXheaderItem_ IIC Summary " xfId="67" xr:uid="{74D9A38C-2565-4756-ABCA-A4B3143D4EF6}"/>
    <cellStyle name="SAPBEXheaderText_ IIC Summary " xfId="68" xr:uid="{7B2D0A26-ECDE-4401-80CB-62CE90457075}"/>
    <cellStyle name="SAPBEXHLevel0_ IIC Summary " xfId="69" xr:uid="{FA9D9FD5-610C-4A44-9393-0E77584F7A8E}"/>
    <cellStyle name="SAPBEXHLevel1_ IIC Summary " xfId="70" xr:uid="{CBFA2F07-6A29-4EF4-BAF6-4627C4A8C8D2}"/>
    <cellStyle name="SAPBEXHLevel2_ IIC Summary " xfId="71" xr:uid="{A06F4140-01A9-45F5-8265-1D2A1D4D2D19}"/>
    <cellStyle name="SAPBEXHLevel3_ IIC Summary " xfId="72" xr:uid="{F1A16981-5663-436F-B019-F23376FDD661}"/>
    <cellStyle name="SAPBEXresExc1_ IIC Summary " xfId="73" xr:uid="{D3FEF566-20D0-4D90-A359-E1B13F5DDB11}"/>
    <cellStyle name="SAPBEXresExc1Emph_ IIC Summary " xfId="74" xr:uid="{FEDF3F65-8DDC-4B3E-9FD9-3516FE930EFE}"/>
    <cellStyle name="SAPBEXresExc2_ IIC Summary " xfId="75" xr:uid="{B9FB2D5C-F9E6-4BA3-A7C8-B5649FC7BC56}"/>
    <cellStyle name="SAPBEXresExc2Emph_ IIC Summary " xfId="76" xr:uid="{12EF1997-AE0C-410E-9137-EABA91FDB4C9}"/>
    <cellStyle name="SAPBEXresItem_ IIC Summary " xfId="77" xr:uid="{975D0892-881E-46FD-BE31-5B491F730E38}"/>
    <cellStyle name="SAPBEXstdData_ IIC Summary " xfId="78" xr:uid="{A6EE52E1-2203-47EA-8C77-6CD4481F3D6A}"/>
    <cellStyle name="SAPBEXstdDataEmph_ IIC Summary " xfId="79" xr:uid="{F3E3B687-0FEA-41E3-907A-001A13C2643C}"/>
    <cellStyle name="SAPBEXstdExc1_ IIC Summary " xfId="80" xr:uid="{B217513F-A743-4FE8-ABEE-6DEEB37CDACD}"/>
    <cellStyle name="SAPBEXstdExc1Emph_ IIC Summary " xfId="81" xr:uid="{6E1B264D-52A1-4B0C-A29A-1FBA6493E763}"/>
    <cellStyle name="SAPBEXstdExc2_ IIC Summary " xfId="82" xr:uid="{07518A5E-D0ED-4D5A-8CE8-8F0D4B5639E5}"/>
    <cellStyle name="SAPBEXstdExc2Emph_ IIC Summary " xfId="83" xr:uid="{2568183A-2D9C-4753-81B6-4F47C7479D45}"/>
    <cellStyle name="SAPBEXstdItem_ IIC Summary " xfId="84" xr:uid="{886ED3CD-0207-4D6B-8B0D-4FC00620D9D0}"/>
    <cellStyle name="SAPBEXstdItemX_ IIC Summary " xfId="85" xr:uid="{688277FD-FC29-4AFE-9767-2CD3762679F6}"/>
    <cellStyle name="SAPBEXsubData_ IIC Summary " xfId="86" xr:uid="{1C198D1B-2EF8-475C-BACE-271B72C59058}"/>
    <cellStyle name="SAPBEXsubDataEmph_ IIC Summary " xfId="87" xr:uid="{63BBE03D-9F84-4069-815A-0D556A9EB702}"/>
    <cellStyle name="SAPBEXsubExc1_ IIC Summary " xfId="88" xr:uid="{3C3A7085-7797-417F-830E-4A60D81FF091}"/>
    <cellStyle name="SAPBEXsubExc1Emph_ IIC Summary " xfId="89" xr:uid="{7A475394-A28E-457A-B50D-0420DC1C55BA}"/>
    <cellStyle name="SAPBEXsubExc2_ IIC Summary " xfId="90" xr:uid="{B0A1E9B0-BB1C-48F1-AF32-BAB22D1BBEDC}"/>
    <cellStyle name="SAPBEXsubExc2Emph_ IIC Summary " xfId="91" xr:uid="{6E8C2832-92A7-4DF2-AE76-5CE13BCA7314}"/>
    <cellStyle name="SAPBEXsubItem_ IIC Summary " xfId="92" xr:uid="{ED50CC37-D9CC-4B16-8A7F-5B96C194650A}"/>
    <cellStyle name="SAPBEXtitle_ IIC Summary " xfId="93" xr:uid="{B47979DF-FBE0-483E-A490-FF5735DB610F}"/>
    <cellStyle name="SAPBEXundefined_ IIC Summary " xfId="94" xr:uid="{2F8E1A23-7785-402E-8722-C06AF5BF8B3D}"/>
    <cellStyle name="Title" xfId="5" builtinId="15" customBuiltin="1"/>
    <cellStyle name="Total" xfId="21" builtinId="25" customBuiltin="1"/>
    <cellStyle name="Unprot$_ IIC Summary " xfId="95" xr:uid="{788791BC-59E3-49A2-B28B-54E3CC804391}"/>
    <cellStyle name="Warning Text" xfId="18" builtinId="11" customBuiltin="1"/>
  </cellStyles>
  <dxfs count="490">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alignment horizontal="general" vertical="top"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indexed="64"/>
          <bgColor theme="4"/>
        </patternFill>
      </fill>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indexed="64"/>
          <bgColor theme="4"/>
        </patternFill>
      </fill>
    </dxf>
    <dxf>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13" formatCode="0%"/>
    </dxf>
    <dxf>
      <font>
        <b val="0"/>
        <i val="0"/>
        <strike val="0"/>
        <condense val="0"/>
        <extend val="0"/>
        <outline val="0"/>
        <shadow val="0"/>
        <u val="none"/>
        <vertAlign val="baseline"/>
        <sz val="11"/>
        <color theme="1"/>
        <name val="Calibri"/>
        <family val="2"/>
        <scheme val="minor"/>
      </font>
      <numFmt numFmtId="13" formatCode="0%"/>
    </dxf>
    <dxf>
      <font>
        <b val="0"/>
        <i val="0"/>
        <strike val="0"/>
        <condense val="0"/>
        <extend val="0"/>
        <outline val="0"/>
        <shadow val="0"/>
        <u val="none"/>
        <vertAlign val="baseline"/>
        <sz val="11"/>
        <color theme="1"/>
        <name val="Calibri"/>
        <family val="2"/>
        <scheme val="minor"/>
      </font>
      <numFmt numFmtId="13" formatCode="0%"/>
    </dxf>
    <dxf>
      <font>
        <b val="0"/>
        <i val="0"/>
        <strike val="0"/>
        <condense val="0"/>
        <extend val="0"/>
        <outline val="0"/>
        <shadow val="0"/>
        <u val="none"/>
        <vertAlign val="baseline"/>
        <sz val="11"/>
        <color rgb="FF000000"/>
        <name val="Calibri"/>
        <family val="2"/>
        <scheme val="none"/>
      </font>
      <numFmt numFmtId="0" formatCode="General"/>
    </dxf>
    <dxf>
      <border outline="0">
        <top style="thin">
          <color rgb="FF5B9BD5"/>
        </top>
      </border>
    </dxf>
    <dxf>
      <font>
        <b val="0"/>
        <i val="0"/>
        <strike val="0"/>
        <condense val="0"/>
        <extend val="0"/>
        <outline val="0"/>
        <shadow val="0"/>
        <u val="none"/>
        <vertAlign val="baseline"/>
        <sz val="11"/>
        <color rgb="FF000000"/>
        <name val="Calibri"/>
        <family val="2"/>
        <scheme val="none"/>
      </font>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bottom" textRotation="0" wrapText="1" indent="0" justifyLastLine="0" shrinkToFit="0" readingOrder="0"/>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numFmt numFmtId="35" formatCode="_(* #,##0.00_);_(* \(#,##0.00\);_(* &quot;-&quot;??_);_(@_)"/>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ont>
        <b/>
        <i val="0"/>
        <strike val="0"/>
        <condense val="0"/>
        <extend val="0"/>
        <outline val="0"/>
        <shadow val="0"/>
        <u val="none"/>
        <vertAlign val="baseline"/>
        <sz val="10"/>
        <color theme="0"/>
        <name val="Calibri"/>
        <family val="2"/>
        <scheme val="minor"/>
      </font>
      <fill>
        <patternFill patternType="solid">
          <fgColor indexed="64"/>
          <bgColor theme="8"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protection locked="0" hidden="0"/>
    </dxf>
    <dxf>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2" formatCode="0.00"/>
      <protection locked="0" hidden="0"/>
    </dxf>
    <dxf>
      <protection locked="0" hidden="0"/>
    </dxf>
    <dxf>
      <border outline="0">
        <bottom style="thin">
          <color indexed="64"/>
        </bottom>
      </border>
    </dxf>
    <dxf>
      <font>
        <b/>
        <i val="0"/>
        <strike val="0"/>
        <condense val="0"/>
        <extend val="0"/>
        <outline val="0"/>
        <shadow val="0"/>
        <u val="none"/>
        <vertAlign val="baseline"/>
        <sz val="10"/>
        <color theme="0"/>
        <name val="Calibri"/>
        <family val="2"/>
        <scheme val="minor"/>
      </font>
      <fill>
        <patternFill patternType="solid">
          <fgColor indexed="64"/>
          <bgColor theme="8"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protection locked="0" hidden="0"/>
    </dxf>
    <dxf>
      <protection locked="0" hidden="0"/>
    </dxf>
    <dxf>
      <protection locked="0" hidden="0"/>
    </dxf>
    <dxf>
      <protection locked="0" hidden="0"/>
    </dxf>
    <dxf>
      <protection locked="0" hidden="0"/>
    </dxf>
    <dxf>
      <numFmt numFmtId="0" formatCode="General"/>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outline="0">
        <top style="thin">
          <color theme="1"/>
        </top>
      </border>
    </dxf>
    <dxf>
      <protection locked="0" hidden="0"/>
    </dxf>
    <dxf>
      <border outline="0">
        <bottom style="thin">
          <color theme="1"/>
        </bottom>
      </border>
    </dxf>
    <dxf>
      <font>
        <b/>
        <i val="0"/>
        <strike val="0"/>
        <condense val="0"/>
        <extend val="0"/>
        <outline val="0"/>
        <shadow val="0"/>
        <u val="none"/>
        <vertAlign val="baseline"/>
        <sz val="11"/>
        <color theme="1"/>
        <name val="Calibri"/>
        <family val="2"/>
        <scheme val="minor"/>
      </font>
      <alignment horizontal="general" vertical="top" textRotation="0" wrapText="1" indent="0" justifyLastLine="0" shrinkToFit="0" readingOrder="0"/>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0" formatCode="General"/>
      <protection locked="0" hidden="0"/>
    </dxf>
    <dxf>
      <numFmt numFmtId="0" formatCode="General"/>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outline="0">
        <top style="thin">
          <color theme="1"/>
        </top>
      </border>
    </dxf>
    <dxf>
      <protection locked="0" hidden="0"/>
    </dxf>
    <dxf>
      <border outline="0">
        <bottom style="thin">
          <color theme="1"/>
        </bottom>
      </border>
    </dxf>
    <dxf>
      <font>
        <b/>
        <i val="0"/>
        <strike val="0"/>
        <condense val="0"/>
        <extend val="0"/>
        <outline val="0"/>
        <shadow val="0"/>
        <u val="none"/>
        <vertAlign val="baseline"/>
        <sz val="11"/>
        <color theme="1"/>
        <name val="Calibri"/>
        <family val="2"/>
        <scheme val="minor"/>
      </font>
      <alignment horizontal="general" vertical="top" textRotation="0" wrapText="1" indent="0" justifyLastLine="0" shrinkToFit="0" readingOrder="0"/>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outline="0">
        <top style="thin">
          <color theme="1"/>
        </top>
      </border>
    </dxf>
    <dxf>
      <protection locked="0" hidden="0"/>
    </dxf>
    <dxf>
      <border outline="0">
        <bottom style="thin">
          <color theme="1"/>
        </bottom>
      </border>
    </dxf>
    <dxf>
      <font>
        <b/>
        <i val="0"/>
        <strike val="0"/>
        <condense val="0"/>
        <extend val="0"/>
        <outline val="0"/>
        <shadow val="0"/>
        <u val="none"/>
        <vertAlign val="baseline"/>
        <sz val="11"/>
        <color theme="1"/>
        <name val="Calibri"/>
        <family val="2"/>
        <scheme val="minor"/>
      </font>
      <alignment horizontal="general" vertical="top" textRotation="0" wrapText="1" indent="0" justifyLastLine="0" shrinkToFit="0" readingOrder="0"/>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fill>
        <patternFill patternType="solid">
          <fgColor theme="0" tint="-0.14999847407452621"/>
          <bgColor theme="0" tint="-0.14999847407452621"/>
        </patternFill>
      </fill>
      <protection locked="0" hidden="0"/>
    </dxf>
    <dxf>
      <fill>
        <patternFill patternType="solid">
          <fgColor theme="0" tint="-0.14999847407452621"/>
          <bgColor theme="0" tint="-0.14999847407452621"/>
        </patternFill>
      </fill>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outline="0">
        <top style="thin">
          <color theme="1"/>
        </top>
      </border>
    </dxf>
    <dxf>
      <protection locked="0" hidden="0"/>
    </dxf>
    <dxf>
      <border outline="0">
        <bottom style="thin">
          <color theme="1"/>
        </bottom>
      </border>
    </dxf>
    <dxf>
      <font>
        <b/>
        <i val="0"/>
        <strike val="0"/>
        <condense val="0"/>
        <extend val="0"/>
        <outline val="0"/>
        <shadow val="0"/>
        <u val="none"/>
        <vertAlign val="baseline"/>
        <sz val="11"/>
        <color theme="1"/>
        <name val="Calibri"/>
        <family val="2"/>
        <scheme val="minor"/>
      </font>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35" formatCode="_(* #,##0.00_);_(* \(#,##0.00\);_(* &quot;-&quot;??_);_(@_)"/>
      <protection locked="0" hidden="0"/>
    </dxf>
    <dxf>
      <numFmt numFmtId="35" formatCode="_(* #,##0.00_);_(* \(#,##0.0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6" formatCode="_(* #,##0.0_);_(* \(#,##0.0\);_(* &quot;-&quot;??_);_(@_)"/>
      <protection locked="0" hidden="0"/>
    </dxf>
    <dxf>
      <numFmt numFmtId="166" formatCode="_(* #,##0.0_);_(* \(#,##0.0\);_(* &quot;-&quot;??_);_(@_)"/>
      <protection locked="0" hidden="0"/>
    </dxf>
    <dxf>
      <font>
        <b val="0"/>
        <i val="0"/>
        <strike val="0"/>
        <condense val="0"/>
        <extend val="0"/>
        <outline val="0"/>
        <shadow val="0"/>
        <u val="none"/>
        <vertAlign val="baseline"/>
        <sz val="11"/>
        <color theme="1"/>
        <name val="Calibri"/>
        <family val="2"/>
        <scheme val="minor"/>
      </font>
      <numFmt numFmtId="166" formatCode="_(* #,##0.0_);_(* \(#,##0.0\);_(* &quot;-&quot;??_);_(@_)"/>
      <protection locked="0" hidden="0"/>
    </dxf>
    <dxf>
      <numFmt numFmtId="166" formatCode="_(* #,##0.0_);_(* \(#,##0.0\);_(* &quot;-&quot;??_);_(@_)"/>
      <protection locked="0" hidden="0"/>
    </dxf>
    <dxf>
      <font>
        <b val="0"/>
        <i val="0"/>
        <strike val="0"/>
        <condense val="0"/>
        <extend val="0"/>
        <outline val="0"/>
        <shadow val="0"/>
        <u val="none"/>
        <vertAlign val="baseline"/>
        <sz val="11"/>
        <color theme="1"/>
        <name val="Calibri"/>
        <family val="2"/>
        <scheme val="minor"/>
      </font>
      <numFmt numFmtId="166" formatCode="_(* #,##0.0_);_(* \(#,##0.0\);_(* &quot;-&quot;??_);_(@_)"/>
      <protection locked="0" hidden="0"/>
    </dxf>
    <dxf>
      <numFmt numFmtId="166" formatCode="_(* #,##0.0_);_(* \(#,##0.0\);_(* &quot;-&quot;??_);_(@_)"/>
      <protection locked="0" hidden="0"/>
    </dxf>
    <dxf>
      <font>
        <b val="0"/>
        <i val="0"/>
        <strike val="0"/>
        <condense val="0"/>
        <extend val="0"/>
        <outline val="0"/>
        <shadow val="0"/>
        <u val="none"/>
        <vertAlign val="baseline"/>
        <sz val="11"/>
        <color theme="1"/>
        <name val="Calibri"/>
        <family val="2"/>
        <scheme val="minor"/>
      </font>
      <numFmt numFmtId="166" formatCode="_(* #,##0.0_);_(* \(#,##0.0\);_(* &quot;-&quot;??_);_(@_)"/>
      <protection locked="0" hidden="0"/>
    </dxf>
    <dxf>
      <numFmt numFmtId="166" formatCode="_(* #,##0.0_);_(* \(#,##0.0\);_(* &quot;-&quot;??_);_(@_)"/>
      <protection locked="0" hidden="0"/>
    </dxf>
    <dxf>
      <font>
        <b val="0"/>
        <i val="0"/>
        <strike val="0"/>
        <condense val="0"/>
        <extend val="0"/>
        <outline val="0"/>
        <shadow val="0"/>
        <u val="none"/>
        <vertAlign val="baseline"/>
        <sz val="11"/>
        <color theme="1"/>
        <name val="Calibri"/>
        <family val="2"/>
        <scheme val="minor"/>
      </font>
      <numFmt numFmtId="166" formatCode="_(* #,##0.0_);_(* \(#,##0.0\);_(* &quot;-&quot;??_);_(@_)"/>
      <protection locked="0" hidden="0"/>
    </dxf>
    <dxf>
      <numFmt numFmtId="166" formatCode="_(* #,##0.0_);_(* \(#,##0.0\);_(* &quot;-&quot;??_);_(@_)"/>
      <protection locked="0" hidden="0"/>
    </dxf>
    <dxf>
      <font>
        <b val="0"/>
        <i val="0"/>
        <strike val="0"/>
        <condense val="0"/>
        <extend val="0"/>
        <outline val="0"/>
        <shadow val="0"/>
        <u val="none"/>
        <vertAlign val="baseline"/>
        <sz val="11"/>
        <color theme="1"/>
        <name val="Calibri"/>
        <family val="2"/>
        <scheme val="minor"/>
      </font>
      <numFmt numFmtId="166" formatCode="_(* #,##0.0_);_(* \(#,##0.0\);_(* &quot;-&quot;??_);_(@_)"/>
      <protection locked="0" hidden="0"/>
    </dxf>
    <dxf>
      <numFmt numFmtId="166" formatCode="_(* #,##0.0_);_(* \(#,##0.0\);_(* &quot;-&quot;??_);_(@_)"/>
      <protection locked="0" hidden="0"/>
    </dxf>
    <dxf>
      <protection locked="0" hidden="0"/>
    </dxf>
    <dxf>
      <protection locked="0" hidden="0"/>
    </dxf>
    <dxf>
      <border outline="0">
        <right style="thin">
          <color indexed="64"/>
        </right>
      </border>
    </dxf>
    <dxf>
      <protection locked="0" hidden="0"/>
    </dxf>
    <dxf>
      <alignment horizontal="general" vertical="top" textRotation="0" wrapText="1" indent="0" justifyLastLine="0" shrinkToFit="0" readingOrder="0"/>
      <protection locked="0" hidden="0"/>
    </dxf>
    <dxf>
      <font>
        <i/>
        <color theme="0" tint="-0.499984740745262"/>
      </font>
      <numFmt numFmtId="0" formatCode="General"/>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i/>
        <color theme="0" tint="-0.499984740745262"/>
      </font>
      <numFmt numFmtId="0" formatCode="General"/>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none">
          <fgColor indexed="64"/>
          <bgColor indexed="65"/>
        </patternFill>
      </fill>
      <border diagonalUp="0" diagonalDown="0" outline="0">
        <left/>
        <right style="thin">
          <color indexed="64"/>
        </right>
        <top/>
        <bottom/>
      </border>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border diagonalUp="0" diagonalDown="0" outline="0">
        <left style="thin">
          <color indexed="64"/>
        </left>
        <right/>
        <top/>
        <bottom/>
      </border>
      <protection locked="0" hidden="0"/>
    </dxf>
    <dxf>
      <font>
        <i/>
        <color theme="0" tint="-0.499984740745262"/>
      </font>
      <numFmt numFmtId="165" formatCode="0.0%"/>
      <fill>
        <patternFill patternType="solid">
          <fgColor indexed="64"/>
          <bgColor theme="0" tint="-4.9989318521683403E-2"/>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i/>
        <color theme="0" tint="-0.499984740745262"/>
      </font>
      <numFmt numFmtId="13" formatCode="0%"/>
      <fill>
        <patternFill patternType="solid">
          <fgColor indexed="64"/>
          <bgColor theme="0" tint="-4.9989318521683403E-2"/>
        </patternFill>
      </fill>
      <alignment horizontal="left" vertical="center" textRotation="0" wrapText="0" indent="0" justifyLastLine="0" shrinkToFit="0" readingOrder="0"/>
      <border diagonalUp="0" diagonalDown="0" outline="0">
        <left/>
        <right/>
        <top style="thin">
          <color indexed="64"/>
        </top>
        <bottom style="thin">
          <color indexed="64"/>
        </bottom>
      </border>
      <protection locked="0" hidden="0"/>
    </dxf>
    <dxf>
      <font>
        <i/>
        <color theme="0" tint="-0.499984740745262"/>
      </font>
      <numFmt numFmtId="13" formatCode="0%"/>
      <fill>
        <patternFill patternType="solid">
          <fgColor indexed="64"/>
          <bgColor theme="0" tint="-4.9989318521683403E-2"/>
        </patternFill>
      </fill>
      <alignment horizontal="left" vertical="center" textRotation="0" wrapText="0" indent="0" justifyLastLine="0" shrinkToFit="0" readingOrder="0"/>
      <border diagonalUp="0" diagonalDown="0" outline="0">
        <left/>
        <right/>
        <top style="thin">
          <color indexed="64"/>
        </top>
        <bottom style="thin">
          <color indexed="64"/>
        </bottom>
      </border>
      <protection locked="0" hidden="0"/>
    </dxf>
    <dxf>
      <fill>
        <patternFill patternType="solid">
          <fgColor indexed="64"/>
          <bgColor theme="9" tint="0.59999389629810485"/>
        </patternFill>
      </fill>
      <protection locked="0" hidden="0"/>
    </dxf>
    <dxf>
      <numFmt numFmtId="13" formatCode="0%"/>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numFmt numFmtId="165" formatCode="0.0%"/>
      <fill>
        <patternFill patternType="solid">
          <fgColor indexed="64"/>
          <bgColor theme="9" tint="0.59999389629810485"/>
        </patternFill>
      </fill>
      <border diagonalUp="0" diagonalDown="0" outline="0">
        <left style="thin">
          <color indexed="64"/>
        </left>
        <right style="thin">
          <color indexed="64"/>
        </right>
        <top/>
        <bottom/>
      </border>
      <protection locked="0" hidden="0"/>
    </dxf>
    <dxf>
      <fill>
        <patternFill patternType="solid">
          <fgColor indexed="64"/>
          <bgColor theme="9" tint="0.59999389629810485"/>
        </patternFill>
      </fill>
      <border diagonalUp="0" diagonalDown="0" outline="0">
        <left style="thin">
          <color indexed="64"/>
        </left>
        <right style="thin">
          <color indexed="64"/>
        </right>
        <top/>
        <bottom/>
      </border>
      <protection locked="0" hidden="0"/>
    </dxf>
    <dxf>
      <fill>
        <patternFill patternType="solid">
          <fgColor indexed="64"/>
          <bgColor theme="9" tint="0.59999389629810485"/>
        </patternFill>
      </fill>
      <border outline="0">
        <right style="thin">
          <color indexed="64"/>
        </right>
      </border>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ont>
        <b val="0"/>
        <i val="0"/>
        <strike val="0"/>
        <condense val="0"/>
        <extend val="0"/>
        <outline val="0"/>
        <shadow val="0"/>
        <u val="none"/>
        <vertAlign val="baseline"/>
        <sz val="11"/>
        <color theme="1"/>
        <name val="Calibri"/>
        <family val="2"/>
        <scheme val="minor"/>
      </font>
      <fill>
        <patternFill patternType="solid">
          <fgColor indexed="64"/>
          <bgColor theme="9" tint="0.59999389629810485"/>
        </patternFill>
      </fill>
      <protection locked="0" hidden="0"/>
    </dxf>
    <dxf>
      <font>
        <strike val="0"/>
        <outline val="0"/>
        <shadow val="0"/>
        <u val="none"/>
        <vertAlign val="baseline"/>
        <sz val="11"/>
        <color theme="1"/>
        <name val="Calibri"/>
        <family val="2"/>
        <scheme val="minor"/>
      </font>
      <fill>
        <patternFill patternType="solid">
          <fgColor indexed="64"/>
          <bgColor theme="9" tint="0.59999389629810485"/>
        </patternFill>
      </fill>
      <protection locked="0" hidden="0"/>
    </dxf>
    <dxf>
      <font>
        <b val="0"/>
        <i/>
        <strike val="0"/>
        <condense val="0"/>
        <extend val="0"/>
        <outline val="0"/>
        <shadow val="0"/>
        <u val="none"/>
        <vertAlign val="baseline"/>
        <sz val="10"/>
        <color theme="0" tint="-0.499984740745262"/>
        <name val="Arial"/>
        <family val="2"/>
        <scheme val="none"/>
      </font>
      <numFmt numFmtId="0" formatCode="General"/>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i/>
        <strike val="0"/>
        <outline val="0"/>
        <shadow val="0"/>
        <u val="none"/>
        <vertAlign val="baseline"/>
        <sz val="10"/>
        <color theme="0" tint="-0.499984740745262"/>
        <name val="Arial"/>
        <family val="2"/>
        <scheme val="none"/>
      </font>
      <numFmt numFmtId="0" formatCode="General"/>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outline="0">
        <top style="thin">
          <color indexed="64"/>
        </top>
      </border>
    </dxf>
    <dxf>
      <protection locked="0" hidden="0"/>
    </dxf>
    <dxf>
      <border outline="0">
        <bottom style="thin">
          <color indexed="64"/>
        </bottom>
      </border>
    </dxf>
    <dxf>
      <font>
        <b/>
        <i val="0"/>
        <strike val="0"/>
        <condense val="0"/>
        <extend val="0"/>
        <outline val="0"/>
        <shadow val="0"/>
        <u val="none"/>
        <vertAlign val="baseline"/>
        <sz val="11"/>
        <color theme="1"/>
        <name val="Calibri"/>
        <family val="2"/>
        <scheme val="minor"/>
      </font>
      <protection locked="1" hidden="0"/>
    </dxf>
    <dxf>
      <numFmt numFmtId="13" formatCode="0%"/>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protection locked="1" hidden="0"/>
    </dxf>
    <dxf>
      <protection locked="1" hidden="0"/>
    </dxf>
    <dxf>
      <protection locked="1" hidden="0"/>
    </dxf>
    <dxf>
      <font>
        <b val="0"/>
        <i val="0"/>
        <strike val="0"/>
        <condense val="0"/>
        <extend val="0"/>
        <outline val="0"/>
        <shadow val="0"/>
        <u val="none"/>
        <vertAlign val="baseline"/>
        <sz val="11"/>
        <color theme="1"/>
        <name val="Arial"/>
        <family val="2"/>
        <scheme val="none"/>
      </font>
      <numFmt numFmtId="0" formatCode="General"/>
      <protection locked="0" hidden="0"/>
    </dxf>
    <dxf>
      <font>
        <strike val="0"/>
        <outline val="0"/>
        <shadow val="0"/>
        <u val="none"/>
        <vertAlign val="baseline"/>
        <sz val="11"/>
        <color theme="1"/>
        <name val="Arial"/>
        <family val="2"/>
        <scheme val="none"/>
      </font>
      <numFmt numFmtId="0" formatCode="General"/>
      <protection locked="0" hidden="0"/>
    </dxf>
    <dxf>
      <font>
        <strike val="0"/>
        <outline val="0"/>
        <shadow val="0"/>
        <u val="none"/>
        <vertAlign val="baseline"/>
        <sz val="11"/>
        <color theme="1"/>
        <name val="Arial"/>
        <family val="2"/>
        <scheme val="none"/>
      </font>
      <numFmt numFmtId="0" formatCode="General"/>
      <protection locked="0" hidden="0"/>
    </dxf>
    <dxf>
      <font>
        <strike val="0"/>
        <outline val="0"/>
        <shadow val="0"/>
        <u val="none"/>
        <vertAlign val="baseline"/>
        <sz val="11"/>
        <color theme="1"/>
        <name val="Arial"/>
        <family val="2"/>
        <scheme val="none"/>
      </font>
      <fill>
        <patternFill patternType="none">
          <fgColor indexed="64"/>
          <bgColor auto="1"/>
        </patternFill>
      </fill>
      <protection locked="0" hidden="0"/>
    </dxf>
    <dxf>
      <font>
        <strike val="0"/>
        <outline val="0"/>
        <shadow val="0"/>
        <u val="none"/>
        <vertAlign val="baseline"/>
        <sz val="11"/>
        <color rgb="FF000000"/>
        <name val="Arial"/>
        <family val="2"/>
        <scheme val="none"/>
      </font>
      <protection locked="0" hidden="0"/>
    </dxf>
    <dxf>
      <font>
        <b/>
        <i val="0"/>
        <strike val="0"/>
        <condense val="0"/>
        <extend val="0"/>
        <outline val="0"/>
        <shadow val="0"/>
        <u val="none"/>
        <vertAlign val="baseline"/>
        <sz val="11"/>
        <color theme="1"/>
        <name val="Arial"/>
        <family val="2"/>
        <scheme val="none"/>
      </font>
      <fill>
        <patternFill patternType="none">
          <fgColor indexed="64"/>
          <bgColor auto="1"/>
        </patternFill>
      </fill>
      <alignment horizontal="general" vertical="bottom" textRotation="0" wrapText="1" indent="0" justifyLastLine="0" shrinkToFit="0" readingOrder="0"/>
      <protection locked="0" hidden="0"/>
    </dxf>
    <dxf>
      <font>
        <color theme="0"/>
      </font>
      <fill>
        <patternFill>
          <bgColor theme="0"/>
        </patternFill>
      </fill>
    </dxf>
    <dxf>
      <font>
        <color theme="0"/>
      </font>
      <fill>
        <patternFill>
          <fgColor theme="0"/>
          <bgColor theme="0"/>
        </patternFill>
      </fill>
    </dxf>
    <dxf>
      <numFmt numFmtId="13" formatCode="0%"/>
      <alignment horizontal="center" vertical="bottom" textRotation="0" indent="0" justifyLastLine="0" shrinkToFit="0" readingOrder="0"/>
      <protection locked="1" hidden="0"/>
    </dxf>
    <dxf>
      <numFmt numFmtId="13" formatCode="0%"/>
      <alignment horizontal="center" vertical="bottom" textRotation="0" indent="0" justifyLastLine="0" shrinkToFit="0" readingOrder="0"/>
      <protection locked="1" hidden="0"/>
    </dxf>
    <dxf>
      <numFmt numFmtId="13" formatCode="0%"/>
      <alignment horizontal="center" vertical="bottom" textRotation="0" indent="0" justifyLastLine="0" shrinkToFit="0" readingOrder="0"/>
      <protection locked="1" hidden="0"/>
    </dxf>
    <dxf>
      <numFmt numFmtId="13" formatCode="0%"/>
      <alignment horizontal="center" vertical="bottom" textRotation="0" indent="0" justifyLastLine="0" shrinkToFit="0" readingOrder="0"/>
      <protection locked="1" hidden="0"/>
    </dxf>
    <dxf>
      <protection locked="1" hidden="0"/>
    </dxf>
    <dxf>
      <protection locked="1" hidden="0"/>
    </dxf>
    <dxf>
      <protection locked="1" hidden="0"/>
    </dxf>
    <dxf>
      <numFmt numFmtId="0" formatCode="General"/>
      <fill>
        <patternFill patternType="none">
          <fgColor indexed="64"/>
          <bgColor indexed="65"/>
        </patternFill>
      </fill>
      <protection locked="0" hidden="0"/>
    </dxf>
    <dxf>
      <numFmt numFmtId="0" formatCode="General"/>
      <fill>
        <patternFill patternType="none">
          <fgColor indexed="64"/>
          <bgColor indexed="65"/>
        </patternFill>
      </fill>
      <border outline="0">
        <left style="thin">
          <color indexed="64"/>
        </left>
      </border>
      <protection locked="0" hidden="0"/>
    </dxf>
    <dxf>
      <numFmt numFmtId="0" formatCode="General"/>
      <fill>
        <patternFill patternType="solid">
          <fgColor indexed="64"/>
          <bgColor theme="9" tint="0.59999389629810485"/>
        </patternFill>
      </fill>
      <border diagonalUp="0" diagonalDown="0" outline="0">
        <left/>
        <right style="thin">
          <color indexed="64"/>
        </right>
      </border>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theme="1"/>
        <name val="Calibri"/>
        <family val="2"/>
        <scheme val="minor"/>
      </font>
      <numFmt numFmtId="165" formatCode="0.0%"/>
      <fill>
        <patternFill patternType="none">
          <fgColor indexed="64"/>
          <bgColor auto="1"/>
        </patternFill>
      </fill>
      <border diagonalUp="0" diagonalDown="0" outline="0">
        <left style="thin">
          <color indexed="64"/>
        </left>
        <right style="thin">
          <color indexed="64"/>
        </right>
        <top/>
        <bottom/>
      </border>
      <protection locked="0" hidden="0"/>
    </dxf>
    <dxf>
      <numFmt numFmtId="13" formatCode="0%"/>
      <fill>
        <patternFill patternType="none">
          <fgColor indexed="64"/>
          <bgColor auto="1"/>
        </patternFill>
      </fill>
      <border diagonalUp="0" diagonalDown="0" outline="0">
        <left/>
        <right style="thin">
          <color indexed="64"/>
        </right>
        <top/>
        <bottom/>
      </border>
      <protection locked="0" hidden="0"/>
    </dxf>
    <dxf>
      <fill>
        <patternFill patternType="none">
          <fgColor indexed="64"/>
          <bgColor indexed="6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border outline="0">
        <left style="thin">
          <color indexed="64"/>
        </left>
        <right/>
      </border>
      <protection locked="0" hidden="0"/>
    </dxf>
    <dxf>
      <numFmt numFmtId="165" formatCode="0.0%"/>
      <fill>
        <patternFill patternType="solid">
          <fgColor indexed="64"/>
          <bgColor theme="9" tint="0.59999389629810485"/>
        </patternFill>
      </fill>
      <border diagonalUp="0" diagonalDown="0" outline="0">
        <left style="thin">
          <color indexed="64"/>
        </left>
        <right/>
        <top/>
        <bottom/>
      </border>
      <protection locked="0" hidden="0"/>
    </dxf>
    <dxf>
      <fill>
        <patternFill patternType="solid">
          <fgColor indexed="64"/>
          <bgColor theme="9" tint="0.59999389629810485"/>
        </patternFill>
      </fill>
      <border diagonalUp="0" diagonalDown="0" outline="0">
        <left style="thin">
          <color indexed="64"/>
        </left>
        <right style="thin">
          <color indexed="64"/>
        </right>
        <top/>
        <bottom/>
      </border>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ont>
        <b val="0"/>
        <i val="0"/>
        <strike val="0"/>
        <condense val="0"/>
        <extend val="0"/>
        <outline val="0"/>
        <shadow val="0"/>
        <u val="none"/>
        <vertAlign val="baseline"/>
        <sz val="10"/>
        <color theme="0" tint="-0.34998626667073579"/>
        <name val="Arial"/>
        <family val="2"/>
        <scheme val="none"/>
      </font>
      <numFmt numFmtId="0" formatCode="General"/>
      <fill>
        <patternFill patternType="none">
          <fgColor indexed="64"/>
          <bgColor indexed="65"/>
        </patternFill>
      </fill>
      <protection locked="0" hidden="0"/>
    </dxf>
    <dxf>
      <font>
        <strike val="0"/>
        <outline val="0"/>
        <shadow val="0"/>
        <u val="none"/>
        <vertAlign val="baseline"/>
        <sz val="10"/>
        <color theme="0" tint="-0.34998626667073579"/>
        <name val="Arial"/>
        <family val="2"/>
        <scheme val="none"/>
      </font>
      <numFmt numFmtId="0" formatCode="General"/>
      <fill>
        <patternFill patternType="none">
          <fgColor indexed="64"/>
          <bgColor indexed="65"/>
        </patternFill>
      </fill>
      <protection locked="0" hidden="0"/>
    </dxf>
    <dxf>
      <border outline="0">
        <top style="thin">
          <color indexed="64"/>
        </top>
      </border>
    </dxf>
    <dxf>
      <fill>
        <patternFill patternType="none">
          <fgColor indexed="64"/>
          <bgColor indexed="65"/>
        </patternFill>
      </fill>
      <protection locked="0" hidden="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protection locked="1" hidden="0"/>
    </dxf>
    <dxf>
      <numFmt numFmtId="0" formatCode="General"/>
      <protection locked="0" hidden="0"/>
    </dxf>
    <dxf>
      <numFmt numFmtId="0" formatCode="General"/>
      <protection locked="0" hidden="0"/>
    </dxf>
    <dxf>
      <numFmt numFmtId="0" formatCode="General"/>
      <protection locked="0" hidden="0"/>
    </dxf>
    <dxf>
      <numFmt numFmtId="0" formatCode="General"/>
      <protection locked="0" hidden="0"/>
    </dxf>
    <dxf>
      <font>
        <strike val="0"/>
        <outline val="0"/>
        <shadow val="0"/>
        <u val="none"/>
        <vertAlign val="baseline"/>
        <sz val="11"/>
        <color theme="1"/>
        <name val="Arial"/>
        <family val="2"/>
        <scheme val="none"/>
      </font>
      <fill>
        <patternFill patternType="none">
          <fgColor indexed="64"/>
          <bgColor auto="1"/>
        </patternFill>
      </fill>
      <protection locked="0" hidden="0"/>
    </dxf>
    <dxf>
      <font>
        <strike val="0"/>
        <outline val="0"/>
        <shadow val="0"/>
        <u val="none"/>
        <vertAlign val="baseline"/>
        <sz val="11"/>
        <color theme="1"/>
        <name val="Arial"/>
        <family val="2"/>
        <scheme val="none"/>
      </font>
      <protection locked="0" hidden="0"/>
    </dxf>
    <dxf>
      <font>
        <b/>
        <i val="0"/>
        <strike val="0"/>
        <condense val="0"/>
        <extend val="0"/>
        <outline val="0"/>
        <shadow val="0"/>
        <u val="none"/>
        <vertAlign val="baseline"/>
        <sz val="11"/>
        <color theme="1"/>
        <name val="Arial"/>
        <family val="2"/>
        <scheme val="none"/>
      </font>
      <fill>
        <patternFill patternType="none">
          <fgColor indexed="64"/>
          <bgColor auto="1"/>
        </patternFill>
      </fill>
      <alignment horizontal="general" vertical="bottom" textRotation="0" wrapText="1" indent="0" justifyLastLine="0" shrinkToFit="0" readingOrder="0"/>
      <protection locked="0" hidden="0"/>
    </dxf>
    <dxf>
      <font>
        <color theme="0"/>
      </font>
      <fill>
        <patternFill>
          <bgColor theme="0"/>
        </patternFill>
      </fill>
    </dxf>
    <dxf>
      <font>
        <color theme="0"/>
      </font>
      <fill>
        <patternFill>
          <fgColor theme="0"/>
          <bgColor theme="0"/>
        </patternFill>
      </fill>
    </dxf>
    <dxf>
      <numFmt numFmtId="34" formatCode="_(&quot;$&quot;* #,##0.00_);_(&quot;$&quot;* \(#,##0.00\);_(&quot;$&quot;* &quot;-&quot;??_);_(@_)"/>
      <fill>
        <patternFill patternType="solid">
          <fgColor indexed="64"/>
          <bgColor theme="0" tint="-0.3499862666707357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34" formatCode="_(&quot;$&quot;* #,##0.00_);_(&quot;$&quot;* \(#,##0.00\);_(&quot;$&quot;* &quot;-&quot;??_);_(@_)"/>
      <fill>
        <patternFill patternType="solid">
          <fgColor indexed="64"/>
          <bgColor theme="0" tint="-0.3499862666707357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34" formatCode="_(&quot;$&quot;* #,##0.00_);_(&quot;$&quot;* \(#,##0.00\);_(&quot;$&quot;* &quot;-&quot;??_);_(@_)"/>
      <fill>
        <patternFill patternType="solid">
          <fgColor indexed="64"/>
          <bgColor theme="0" tint="-0.34998626667073579"/>
        </patternFill>
      </fill>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protection locked="0" hidden="0"/>
    </dxf>
    <dxf>
      <font>
        <i/>
        <color theme="0" tint="-0.499984740745262"/>
      </font>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i/>
        <color theme="0" tint="-0.499984740745262"/>
      </font>
      <numFmt numFmtId="34" formatCode="_(&quot;$&quot;* #,##0.00_);_(&quot;$&quot;* \(#,##0.00\);_(&quot;$&quot;* &quot;-&quot;??_);_(@_)"/>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numFmt numFmtId="34" formatCode="_(&quot;$&quot;* #,##0.00_);_(&quot;$&quot;* \(#,##0.00\);_(&quot;$&quot;* &quot;-&quot;??_);_(@_)"/>
      <fill>
        <patternFill patternType="solid">
          <fgColor indexed="64"/>
          <bgColor theme="9" tint="0.59999389629810485"/>
        </patternFill>
      </fill>
      <protection locked="0" hidden="0"/>
    </dxf>
    <dxf>
      <font>
        <b val="0"/>
        <i/>
        <strike val="0"/>
        <condense val="0"/>
        <extend val="0"/>
        <outline val="0"/>
        <shadow val="0"/>
        <u val="none"/>
        <vertAlign val="baseline"/>
        <sz val="11"/>
        <color theme="0" tint="-0.499984740745262"/>
        <name val="Calibri"/>
        <family val="2"/>
        <scheme val="minor"/>
      </font>
      <numFmt numFmtId="34" formatCode="_(&quot;$&quot;* #,##0.00_);_(&quot;$&quot;* \(#,##0.00\);_(&quot;$&quot;* &quot;-&quot;??_);_(@_)"/>
      <fill>
        <patternFill patternType="solid">
          <fgColor indexed="64"/>
          <bgColor theme="0" tint="-4.9989318521683403E-2"/>
        </patternFill>
      </fill>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theme="9" tint="0.59999389629810485"/>
        </patternFill>
      </fill>
      <protection locked="0" hidden="0"/>
    </dxf>
    <dxf>
      <font>
        <b val="0"/>
        <i/>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theme="9" tint="0.59999389629810485"/>
        </patternFill>
      </fill>
      <protection locked="0" hidden="0"/>
    </dxf>
    <dxf>
      <numFmt numFmtId="34" formatCode="_(&quot;$&quot;* #,##0.00_);_(&quot;$&quot;* \(#,##0.00\);_(&quot;$&quot;* &quot;-&quot;??_);_(@_)"/>
      <fill>
        <patternFill patternType="solid">
          <fgColor indexed="64"/>
          <bgColor theme="9" tint="0.59999389629810485"/>
        </patternFill>
      </fill>
      <protection locked="0" hidden="0"/>
    </dxf>
    <dxf>
      <numFmt numFmtId="34" formatCode="_(&quot;$&quot;* #,##0.00_);_(&quot;$&quot;* \(#,##0.00\);_(&quot;$&quot;* &quot;-&quot;??_);_(@_)"/>
      <fill>
        <patternFill patternType="solid">
          <fgColor indexed="64"/>
          <bgColor theme="9" tint="0.59999389629810485"/>
        </patternFill>
      </fill>
      <protection locked="0" hidden="0"/>
    </dxf>
    <dxf>
      <numFmt numFmtId="34" formatCode="_(&quot;$&quot;* #,##0.00_);_(&quot;$&quot;* \(#,##0.00\);_(&quot;$&quot;* &quot;-&quot;??_);_(@_)"/>
      <fill>
        <patternFill patternType="solid">
          <fgColor indexed="64"/>
          <bgColor theme="9" tint="0.59999389629810485"/>
        </patternFill>
      </fill>
      <protection locked="0" hidden="0"/>
    </dxf>
    <dxf>
      <numFmt numFmtId="34" formatCode="_(&quot;$&quot;* #,##0.00_);_(&quot;$&quot;* \(#,##0.00\);_(&quot;$&quot;* &quot;-&quot;??_);_(@_)"/>
      <fill>
        <patternFill patternType="solid">
          <fgColor indexed="64"/>
          <bgColor theme="9" tint="0.59999389629810485"/>
        </patternFill>
      </fill>
      <protection locked="0" hidden="0"/>
    </dxf>
    <dxf>
      <numFmt numFmtId="34" formatCode="_(&quot;$&quot;* #,##0.00_);_(&quot;$&quot;* \(#,##0.00\);_(&quot;$&quot;* &quot;-&quot;??_);_(@_)"/>
      <fill>
        <patternFill patternType="solid">
          <fgColor indexed="64"/>
          <bgColor theme="9" tint="0.59999389629810485"/>
        </patternFill>
      </fill>
      <protection locked="0" hidden="0"/>
    </dxf>
    <dxf>
      <numFmt numFmtId="34" formatCode="_(&quot;$&quot;* #,##0.00_);_(&quot;$&quot;* \(#,##0.00\);_(&quot;$&quot;* &quot;-&quot;??_);_(@_)"/>
      <fill>
        <patternFill patternType="solid">
          <fgColor indexed="64"/>
          <bgColor theme="9" tint="0.59999389629810485"/>
        </patternFill>
      </fill>
      <protection locked="0" hidden="0"/>
    </dxf>
    <dxf>
      <numFmt numFmtId="34" formatCode="_(&quot;$&quot;* #,##0.00_);_(&quot;$&quot;* \(#,##0.00\);_(&quot;$&quot;* &quot;-&quot;??_);_(@_)"/>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numFmt numFmtId="34" formatCode="_(&quot;$&quot;* #,##0.00_);_(&quot;$&quot;* \(#,##0.00\);_(&quot;$&quot;* &quot;-&quot;??_);_(@_)"/>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ont>
        <i/>
        <strike val="0"/>
        <outline val="0"/>
        <shadow val="0"/>
        <u val="none"/>
        <vertAlign val="baseline"/>
        <sz val="11"/>
        <color theme="0" tint="-0.499984740745262"/>
        <name val="Calibri"/>
        <family val="2"/>
        <scheme val="minor"/>
      </font>
      <numFmt numFmtId="0" formatCode="General"/>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i/>
        <strike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protection locked="0" hidden="0"/>
    </dxf>
    <dxf>
      <protection locked="1" hidden="0"/>
    </dxf>
    <dxf>
      <numFmt numFmtId="34" formatCode="_(&quot;$&quot;* #,##0.00_);_(&quot;$&quot;* \(#,##0.00\);_(&quot;$&quot;* &quot;-&quot;??_);_(@_)"/>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numFmt numFmtId="13" formatCode="0%"/>
      <fill>
        <patternFill patternType="none">
          <fgColor indexed="64"/>
          <bgColor indexed="65"/>
        </patternFill>
      </fill>
      <border diagonalUp="0" diagonalDown="0" outline="0">
        <left/>
        <right style="thin">
          <color indexed="64"/>
        </right>
        <top/>
        <bottom/>
      </border>
      <protection locked="0" hidden="0"/>
    </dxf>
    <dxf>
      <fill>
        <patternFill patternType="solid">
          <fgColor indexed="64"/>
          <bgColor theme="9" tint="0.59999389629810485"/>
        </patternFill>
      </fill>
      <protection locked="0" hidden="0"/>
    </dxf>
    <dxf>
      <fill>
        <patternFill patternType="none">
          <fgColor indexed="64"/>
          <bgColor auto="1"/>
        </patternFill>
      </fill>
      <protection locked="0" hidden="0"/>
    </dxf>
    <dxf>
      <fill>
        <patternFill patternType="solid">
          <fgColor indexed="64"/>
          <bgColor theme="9" tint="0.59999389629810485"/>
        </patternFill>
      </fill>
      <protection locked="0" hidden="0"/>
    </dxf>
    <dxf>
      <font>
        <i/>
        <strike val="0"/>
        <outline val="0"/>
        <shadow val="0"/>
        <u val="none"/>
        <vertAlign val="baseline"/>
        <sz val="11"/>
        <color theme="0" tint="-0.499984740745262"/>
        <name val="Calibri"/>
        <family val="2"/>
        <scheme val="minor"/>
      </font>
      <numFmt numFmtId="0" formatCode="General"/>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i/>
        <strike val="0"/>
        <outline val="0"/>
        <shadow val="0"/>
        <u val="none"/>
        <vertAlign val="baseline"/>
        <sz val="11"/>
        <color theme="0" tint="-0.499984740745262"/>
        <name val="Calibri"/>
        <family val="2"/>
        <scheme val="minor"/>
      </font>
      <numFmt numFmtId="0" formatCode="General"/>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protection locked="0" hidden="0"/>
    </dxf>
    <dxf>
      <protection locked="1" hidden="0"/>
    </dxf>
    <dxf>
      <font>
        <color theme="0"/>
      </font>
      <fill>
        <patternFill patternType="none">
          <bgColor auto="1"/>
        </patternFill>
      </fill>
    </dxf>
    <dxf>
      <font>
        <color theme="0"/>
      </font>
      <fill>
        <patternFill>
          <bgColor theme="0"/>
        </patternFill>
      </fill>
    </dxf>
    <dxf>
      <font>
        <color rgb="FFFF0000"/>
      </font>
    </dxf>
    <dxf>
      <fill>
        <patternFill>
          <bgColor theme="9" tint="0.59996337778862885"/>
        </patternFill>
      </fill>
    </dxf>
    <dxf>
      <font>
        <strike val="0"/>
        <outline val="0"/>
        <shadow val="0"/>
        <u val="none"/>
        <vertAlign val="baseline"/>
        <sz val="11"/>
        <color auto="1"/>
        <name val="Calibri"/>
        <family val="2"/>
        <scheme val="minor"/>
      </font>
      <numFmt numFmtId="0" formatCode="Genera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rgb="FFFF0000"/>
        <name val="Calibri"/>
        <family val="2"/>
        <scheme val="minor"/>
      </font>
      <numFmt numFmtId="0" formatCode="General"/>
      <fill>
        <patternFill patternType="solid">
          <fgColor indexed="64"/>
          <bgColor theme="0" tint="-0.249977111117893"/>
        </patternFill>
      </fill>
      <border outline="0">
        <left style="thin">
          <color indexed="64"/>
        </left>
      </border>
      <protection locked="0" hidden="0"/>
    </dxf>
    <dxf>
      <font>
        <strike val="0"/>
        <outline val="0"/>
        <shadow val="0"/>
        <u val="none"/>
        <vertAlign val="baseline"/>
        <sz val="11"/>
        <color theme="1" tint="0.34998626667073579"/>
        <name val="Calibri"/>
        <family val="2"/>
        <scheme val="minor"/>
      </font>
      <fill>
        <patternFill patternType="solid">
          <fgColor indexed="64"/>
          <bgColor theme="0"/>
        </patternFill>
      </fill>
      <border diagonalUp="0" diagonalDown="0" outline="0">
        <left style="thin">
          <color indexed="64"/>
        </left>
        <right style="thin">
          <color indexed="64"/>
        </right>
        <top/>
        <bottom/>
      </border>
      <protection locked="0" hidden="0"/>
    </dxf>
    <dxf>
      <font>
        <strike val="0"/>
        <outline val="0"/>
        <shadow val="0"/>
        <u val="none"/>
        <vertAlign val="baseline"/>
        <sz val="11"/>
        <color theme="1" tint="0.34998626667073579"/>
        <name val="Calibri"/>
        <family val="2"/>
        <scheme val="minor"/>
      </font>
      <fill>
        <patternFill patternType="solid">
          <fgColor indexed="64"/>
          <bgColor theme="0"/>
        </patternFill>
      </fill>
      <border diagonalUp="0" diagonalDown="0" outline="0">
        <left style="thin">
          <color indexed="64"/>
        </left>
        <right style="thin">
          <color indexed="64"/>
        </right>
        <top/>
        <bottom/>
      </border>
      <protection locked="0" hidden="0"/>
    </dxf>
    <dxf>
      <font>
        <strike val="0"/>
        <outline val="0"/>
        <shadow val="0"/>
        <u val="none"/>
        <vertAlign val="baseline"/>
        <sz val="11"/>
        <color theme="1" tint="0.34998626667073579"/>
        <name val="Calibri"/>
        <family val="2"/>
        <scheme val="minor"/>
      </font>
      <fill>
        <patternFill patternType="solid">
          <fgColor indexed="64"/>
          <bgColor theme="0"/>
        </patternFill>
      </fill>
      <border diagonalUp="0" diagonalDown="0" outline="0">
        <left style="thin">
          <color indexed="64"/>
        </left>
        <right style="thin">
          <color indexed="64"/>
        </right>
        <top/>
        <bottom/>
      </border>
      <protection locked="0" hidden="0"/>
    </dxf>
    <dxf>
      <font>
        <strike val="0"/>
        <outline val="0"/>
        <shadow val="0"/>
        <u val="none"/>
        <vertAlign val="baseline"/>
        <sz val="11"/>
        <color theme="1" tint="0.34998626667073579"/>
        <name val="Calibri"/>
        <family val="2"/>
        <scheme val="minor"/>
      </font>
      <fill>
        <patternFill patternType="solid">
          <fgColor indexed="64"/>
          <bgColor theme="0"/>
        </patternFill>
      </fill>
      <border diagonalUp="0" diagonalDown="0" outline="0">
        <left style="thin">
          <color indexed="64"/>
        </left>
        <right style="thin">
          <color indexed="64"/>
        </right>
        <top/>
        <bottom/>
      </border>
      <protection locked="0" hidden="0"/>
    </dxf>
    <dxf>
      <font>
        <strike val="0"/>
        <outline val="0"/>
        <shadow val="0"/>
        <u val="none"/>
        <vertAlign val="baseline"/>
        <sz val="11"/>
        <color theme="1" tint="0.34998626667073579"/>
        <name val="Calibri"/>
        <family val="2"/>
        <scheme val="minor"/>
      </font>
      <fill>
        <patternFill patternType="solid">
          <fgColor indexed="64"/>
          <bgColor theme="0"/>
        </patternFill>
      </fill>
      <border diagonalUp="0" diagonalDown="0" outline="0">
        <left style="thin">
          <color indexed="64"/>
        </left>
        <right style="thin">
          <color indexed="64"/>
        </right>
        <top/>
        <bottom/>
      </border>
      <protection locked="0" hidden="0"/>
    </dxf>
    <dxf>
      <font>
        <strike val="0"/>
        <outline val="0"/>
        <shadow val="0"/>
        <u val="none"/>
        <vertAlign val="baseline"/>
        <sz val="11"/>
        <color theme="1" tint="0.34998626667073579"/>
        <name val="Calibri"/>
        <family val="2"/>
        <scheme val="minor"/>
      </font>
      <fill>
        <patternFill patternType="solid">
          <fgColor indexed="64"/>
          <bgColor theme="0"/>
        </patternFill>
      </fill>
      <border diagonalUp="0" diagonalDown="0" outline="0">
        <left style="thin">
          <color indexed="64"/>
        </left>
        <right style="thin">
          <color indexed="64"/>
        </right>
        <top/>
        <bottom/>
      </border>
      <protection locked="0" hidden="0"/>
    </dxf>
    <dxf>
      <font>
        <strike val="0"/>
        <outline val="0"/>
        <shadow val="0"/>
        <u val="none"/>
        <vertAlign val="baseline"/>
        <sz val="11"/>
        <color theme="1" tint="0.34998626667073579"/>
        <name val="Calibri"/>
        <family val="2"/>
        <scheme val="minor"/>
      </font>
      <fill>
        <patternFill patternType="solid">
          <fgColor indexed="64"/>
          <bgColor theme="0"/>
        </patternFill>
      </fill>
      <border diagonalUp="0" diagonalDown="0" outline="0">
        <left style="thin">
          <color indexed="64"/>
        </left>
        <right style="thin">
          <color indexed="64"/>
        </right>
        <top/>
        <bottom/>
      </border>
      <protection locked="0" hidden="0"/>
    </dxf>
    <dxf>
      <font>
        <strike val="0"/>
        <outline val="0"/>
        <shadow val="0"/>
        <u val="none"/>
        <vertAlign val="baseline"/>
        <sz val="11"/>
        <color theme="1" tint="0.34998626667073579"/>
        <name val="Calibri"/>
        <family val="2"/>
        <scheme val="minor"/>
      </font>
      <fill>
        <patternFill patternType="solid">
          <fgColor indexed="64"/>
          <bgColor theme="0"/>
        </patternFill>
      </fill>
      <border diagonalUp="0" diagonalDown="0" outline="0">
        <left style="thin">
          <color indexed="64"/>
        </left>
        <right style="thin">
          <color indexed="64"/>
        </right>
        <top/>
        <bottom/>
      </border>
      <protection locked="0" hidden="0"/>
    </dxf>
    <dxf>
      <font>
        <strike val="0"/>
        <outline val="0"/>
        <shadow val="0"/>
        <u val="none"/>
        <vertAlign val="baseline"/>
        <sz val="11"/>
        <color theme="1" tint="0.34998626667073579"/>
        <name val="Calibri"/>
        <family val="2"/>
        <scheme val="minor"/>
      </font>
      <fill>
        <patternFill patternType="solid">
          <fgColor indexed="64"/>
          <bgColor theme="0"/>
        </patternFill>
      </fill>
      <border diagonalUp="0" diagonalDown="0" outline="0">
        <left style="thin">
          <color indexed="64"/>
        </left>
        <right style="thin">
          <color indexed="64"/>
        </right>
        <top/>
        <bottom/>
      </border>
      <protection locked="0" hidden="0"/>
    </dxf>
    <dxf>
      <font>
        <strike val="0"/>
        <outline val="0"/>
        <shadow val="0"/>
        <u val="none"/>
        <vertAlign val="baseline"/>
        <sz val="11"/>
        <color theme="1" tint="0.34998626667073579"/>
        <name val="Calibri"/>
        <family val="2"/>
        <scheme val="minor"/>
      </font>
      <fill>
        <patternFill patternType="solid">
          <fgColor indexed="64"/>
          <bgColor theme="0"/>
        </patternFill>
      </fill>
      <border diagonalUp="0" diagonalDown="0" outline="0">
        <left style="thin">
          <color indexed="64"/>
        </left>
        <right style="thin">
          <color indexed="64"/>
        </right>
        <top/>
        <bottom/>
      </border>
      <protection locked="0" hidden="0"/>
    </dxf>
    <dxf>
      <fill>
        <patternFill patternType="solid">
          <fgColor indexed="64"/>
          <bgColor theme="9" tint="0.59999389629810485"/>
        </patternFill>
      </fill>
      <border diagonalUp="0" diagonalDown="0" outline="0">
        <left style="thin">
          <color indexed="64"/>
        </left>
        <right style="thin">
          <color indexed="64"/>
        </right>
        <top/>
        <bottom/>
      </border>
      <protection locked="0" hidden="0"/>
    </dxf>
    <dxf>
      <fill>
        <patternFill patternType="solid">
          <fgColor indexed="64"/>
          <bgColor theme="9" tint="0.59999389629810485"/>
        </patternFill>
      </fill>
      <border diagonalUp="0" diagonalDown="0" outline="0">
        <left/>
        <right style="thin">
          <color indexed="64"/>
        </right>
        <top/>
        <bottom/>
      </border>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border outline="0">
        <left style="thin">
          <color indexed="64"/>
        </left>
      </border>
      <protection locked="0" hidden="0"/>
    </dxf>
    <dxf>
      <font>
        <b val="0"/>
        <i/>
        <strike val="0"/>
        <condense val="0"/>
        <extend val="0"/>
        <outline val="0"/>
        <shadow val="0"/>
        <u val="none"/>
        <vertAlign val="baseline"/>
        <sz val="11"/>
        <color theme="0" tint="-0.499984740745262"/>
        <name val="Calibri"/>
        <family val="2"/>
        <scheme val="minor"/>
      </font>
      <numFmt numFmtId="164" formatCode="_(* #,##0_);_(* \(#,##0\);_(* &quot;-&quot;??_);_(@_)"/>
      <fill>
        <patternFill patternType="solid">
          <fgColor indexed="64"/>
          <bgColor theme="0" tint="-4.9989318521683403E-2"/>
        </patternFill>
      </fill>
      <alignment horizontal="right" vertical="center" textRotation="0" wrapText="0" indent="0" justifyLastLine="0" shrinkToFit="0" readingOrder="0"/>
      <border diagonalUp="0" diagonalDown="0" outline="0">
        <left/>
        <right style="thin">
          <color indexed="64"/>
        </right>
        <top/>
        <bottom/>
      </border>
      <protection locked="0" hidden="0"/>
    </dxf>
    <dxf>
      <font>
        <i/>
        <color theme="0" tint="-0.499984740745262"/>
      </font>
      <numFmt numFmtId="164" formatCode="_(* #,##0_);_(* \(#,##0\);_(* &quot;-&quot;??_);_(@_)"/>
      <fill>
        <patternFill patternType="solid">
          <fgColor indexed="64"/>
          <bgColor theme="0" tint="-4.9989318521683403E-2"/>
        </patternFill>
      </fill>
      <alignment horizontal="right" vertical="center" textRotation="0" wrapText="0" indent="0" justifyLastLine="0" shrinkToFit="0" readingOrder="0"/>
      <border diagonalUp="0" diagonalDown="0" outline="0">
        <left style="thin">
          <color indexed="64"/>
        </left>
        <right/>
        <top/>
        <bottom/>
      </border>
      <protection locked="0" hidden="0"/>
    </dxf>
    <dxf>
      <fill>
        <patternFill patternType="solid">
          <fgColor indexed="64"/>
          <bgColor theme="9" tint="0.59999389629810485"/>
        </patternFill>
      </fill>
      <border diagonalUp="0" diagonalDown="0" outline="0">
        <left/>
        <right style="thin">
          <color indexed="64"/>
        </right>
        <top/>
        <bottom/>
      </border>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ont>
        <i/>
        <strike val="0"/>
        <outline val="0"/>
        <shadow val="0"/>
        <u val="none"/>
        <vertAlign val="baseline"/>
        <sz val="11"/>
        <color theme="0" tint="-0.499984740745262"/>
        <name val="Calibri"/>
        <family val="2"/>
        <scheme val="minor"/>
      </font>
      <numFmt numFmtId="0" formatCode="General"/>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i/>
        <strike val="0"/>
        <outline val="0"/>
        <shadow val="0"/>
        <u val="none"/>
        <vertAlign val="baseline"/>
        <sz val="11"/>
        <color theme="0" tint="-0.499984740745262"/>
        <name val="Calibri"/>
        <family val="2"/>
        <scheme val="minor"/>
      </font>
      <numFmt numFmtId="0" formatCode="General"/>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top style="thin">
          <color indexed="64"/>
        </top>
      </border>
    </dxf>
    <dxf>
      <protection locked="0" hidden="0"/>
    </dxf>
    <dxf>
      <alignment vertical="center" textRotation="0" indent="0" justifyLastLine="0" shrinkToFit="0" readingOrder="0"/>
      <protection locked="1" hidden="0"/>
    </dxf>
    <dxf>
      <font>
        <color rgb="FFFF0000"/>
      </font>
    </dxf>
    <dxf>
      <font>
        <b val="0"/>
        <i/>
        <strike val="0"/>
        <condense val="0"/>
        <extend val="0"/>
        <outline val="0"/>
        <shadow val="0"/>
        <u val="none"/>
        <vertAlign val="baseline"/>
        <sz val="9"/>
        <color theme="0" tint="-0.499984740745262"/>
        <name val="Arial"/>
        <family val="2"/>
        <scheme val="none"/>
      </font>
      <numFmt numFmtId="0" formatCode="General"/>
      <fill>
        <patternFill patternType="solid">
          <fgColor indexed="64"/>
          <bgColor theme="0" tint="-4.9989318521683403E-2"/>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strike val="0"/>
        <condense val="0"/>
        <extend val="0"/>
        <outline val="0"/>
        <shadow val="0"/>
        <u val="none"/>
        <vertAlign val="baseline"/>
        <sz val="9"/>
        <color theme="0" tint="-0.499984740745262"/>
        <name val="Arial"/>
        <family val="2"/>
        <scheme val="none"/>
      </font>
      <numFmt numFmtId="0" formatCode="General"/>
      <fill>
        <patternFill patternType="solid">
          <fgColor indexed="64"/>
          <bgColor theme="0" tint="-4.9989318521683403E-2"/>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theme="1" tint="0.34998626667073579"/>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theme="1"/>
        <name val="Arial"/>
        <family val="2"/>
        <scheme val="none"/>
      </font>
      <fill>
        <patternFill>
          <fgColor indexed="64"/>
          <bgColor theme="9" tint="0.399975585192419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theme="1"/>
        <name val="Arial"/>
        <family val="2"/>
        <scheme val="none"/>
      </font>
      <fill>
        <patternFill>
          <fgColor indexed="64"/>
          <bgColor theme="9" tint="0.399975585192419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vertAlign val="baseline"/>
        <sz val="9"/>
        <name val="Arial"/>
        <family val="2"/>
        <scheme val="none"/>
      </font>
      <fill>
        <patternFill>
          <fgColor indexed="64"/>
          <bgColor theme="9" tint="0.399975585192419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theme="1"/>
        <name val="Arial"/>
        <family val="2"/>
        <scheme val="none"/>
      </font>
      <numFmt numFmtId="0" formatCode="General"/>
      <fill>
        <patternFill>
          <fgColor indexed="64"/>
          <bgColor theme="9"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Arial"/>
        <family val="2"/>
        <scheme val="none"/>
      </font>
      <fill>
        <patternFill>
          <fgColor indexed="64"/>
          <bgColor theme="9"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theme="1"/>
        <name val="Arial"/>
        <family val="2"/>
        <scheme val="none"/>
      </font>
      <fill>
        <patternFill>
          <fgColor indexed="64"/>
          <bgColor theme="9"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Arial"/>
        <family val="2"/>
        <scheme val="none"/>
      </font>
      <fill>
        <patternFill patternType="solid">
          <fgColor indexed="64"/>
          <bgColor theme="9" tint="0.399975585192419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Arial"/>
        <family val="2"/>
        <scheme val="none"/>
      </font>
      <fill>
        <patternFill>
          <fgColor indexed="64"/>
          <bgColor theme="9"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Arial"/>
        <family val="2"/>
        <scheme val="none"/>
      </font>
      <fill>
        <patternFill>
          <fgColor indexed="64"/>
          <bgColor theme="9"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Arial"/>
        <family val="2"/>
        <scheme val="none"/>
      </font>
      <fill>
        <patternFill patternType="solid">
          <fgColor indexed="64"/>
          <bgColor theme="9" tint="0.399975585192419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strike val="0"/>
        <condense val="0"/>
        <extend val="0"/>
        <outline val="0"/>
        <shadow val="0"/>
        <u val="none"/>
        <vertAlign val="baseline"/>
        <sz val="9"/>
        <color auto="1"/>
        <name val="Arial"/>
        <family val="2"/>
        <scheme val="none"/>
      </font>
      <fill>
        <patternFill patternType="solid">
          <fgColor indexed="64"/>
          <bgColor theme="9" tint="0.399975585192419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fill>
        <patternFill>
          <fgColor indexed="64"/>
          <bgColor theme="9" tint="0.39997558519241921"/>
        </patternFill>
      </fill>
      <alignment textRotation="0" wrapText="1" indent="0" justifyLastLine="0" shrinkToFit="0" readingOrder="0"/>
      <protection locked="0" hidden="0"/>
    </dxf>
    <dxf>
      <border outline="0">
        <bottom style="thin">
          <color indexed="64"/>
        </bottom>
      </border>
    </dxf>
    <dxf>
      <font>
        <b/>
        <i val="0"/>
        <strike val="0"/>
        <condense val="0"/>
        <extend val="0"/>
        <outline val="0"/>
        <shadow val="0"/>
        <u val="none"/>
        <vertAlign val="baseline"/>
        <sz val="9"/>
        <color theme="0"/>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9"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sharedStrings" Target="sharedString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styles" Target="styles.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externalLink" Target="externalLinks/externalLink6.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pivotCacheDefinition" Target="pivotCache/pivotCacheDefinition1.xml"/><Relationship Id="rId35"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dr:twoCellAnchor>
    <xdr:from>
      <xdr:col>3</xdr:col>
      <xdr:colOff>1566582</xdr:colOff>
      <xdr:row>30</xdr:row>
      <xdr:rowOff>246528</xdr:rowOff>
    </xdr:from>
    <xdr:to>
      <xdr:col>3</xdr:col>
      <xdr:colOff>2207558</xdr:colOff>
      <xdr:row>31</xdr:row>
      <xdr:rowOff>123265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9091332" y="13600578"/>
          <a:ext cx="640976" cy="257737"/>
        </a:xfrm>
        <a:prstGeom prst="rect">
          <a:avLst/>
        </a:prstGeom>
        <a:noFill/>
        <a:ln w="9525" cmpd="sng">
          <a:no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solidFill>
                <a:schemeClr val="accent2"/>
              </a:solidFill>
            </a:rPr>
            <a:t>TRUE</a:t>
          </a:r>
        </a:p>
      </xdr:txBody>
    </xdr:sp>
    <xdr:clientData/>
  </xdr:twoCellAnchor>
  <xdr:twoCellAnchor>
    <xdr:from>
      <xdr:col>3</xdr:col>
      <xdr:colOff>1512792</xdr:colOff>
      <xdr:row>26</xdr:row>
      <xdr:rowOff>257737</xdr:rowOff>
    </xdr:from>
    <xdr:to>
      <xdr:col>4</xdr:col>
      <xdr:colOff>0</xdr:colOff>
      <xdr:row>27</xdr:row>
      <xdr:rowOff>190503</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9037542" y="11516287"/>
          <a:ext cx="820833" cy="313766"/>
        </a:xfrm>
        <a:prstGeom prst="rect">
          <a:avLst/>
        </a:prstGeom>
        <a:noFill/>
        <a:ln w="9525" cmpd="sng">
          <a:no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solidFill>
                <a:schemeClr val="accent2"/>
              </a:solidFill>
            </a:rPr>
            <a:t>FALSE</a:t>
          </a:r>
        </a:p>
      </xdr:txBody>
    </xdr:sp>
    <xdr:clientData/>
  </xdr:twoCellAnchor>
  <xdr:twoCellAnchor>
    <xdr:from>
      <xdr:col>3</xdr:col>
      <xdr:colOff>448236</xdr:colOff>
      <xdr:row>29</xdr:row>
      <xdr:rowOff>89648</xdr:rowOff>
    </xdr:from>
    <xdr:to>
      <xdr:col>3</xdr:col>
      <xdr:colOff>1908923</xdr:colOff>
      <xdr:row>30</xdr:row>
      <xdr:rowOff>190502</xdr:rowOff>
    </xdr:to>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7972986" y="13062698"/>
          <a:ext cx="1460687" cy="481854"/>
        </a:xfrm>
        <a:prstGeom prst="rect">
          <a:avLst/>
        </a:prstGeom>
        <a:solidFill>
          <a:schemeClr val="accent6">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200"/>
            <a:t>Necessary cells are highlighted in </a:t>
          </a:r>
          <a:r>
            <a:rPr lang="en-US" sz="1200" b="0">
              <a:solidFill>
                <a:sysClr val="windowText" lastClr="000000"/>
              </a:solidFill>
            </a:rPr>
            <a:t>green</a:t>
          </a:r>
        </a:p>
      </xdr:txBody>
    </xdr:sp>
    <xdr:clientData/>
  </xdr:twoCellAnchor>
  <xdr:twoCellAnchor>
    <xdr:from>
      <xdr:col>3</xdr:col>
      <xdr:colOff>11206</xdr:colOff>
      <xdr:row>27</xdr:row>
      <xdr:rowOff>1</xdr:rowOff>
    </xdr:from>
    <xdr:to>
      <xdr:col>4</xdr:col>
      <xdr:colOff>6723</xdr:colOff>
      <xdr:row>30</xdr:row>
      <xdr:rowOff>156882</xdr:rowOff>
    </xdr:to>
    <xdr:cxnSp macro="">
      <xdr:nvCxnSpPr>
        <xdr:cNvPr id="5" name="Straight Arrow Connector 4">
          <a:extLst>
            <a:ext uri="{FF2B5EF4-FFF2-40B4-BE49-F238E27FC236}">
              <a16:creationId xmlns:a16="http://schemas.microsoft.com/office/drawing/2014/main" id="{00000000-0008-0000-0100-000005000000}"/>
            </a:ext>
          </a:extLst>
        </xdr:cNvPr>
        <xdr:cNvCxnSpPr/>
      </xdr:nvCxnSpPr>
      <xdr:spPr>
        <a:xfrm flipV="1">
          <a:off x="7535956" y="11639551"/>
          <a:ext cx="2329142" cy="187138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11206</xdr:colOff>
      <xdr:row>30</xdr:row>
      <xdr:rowOff>168088</xdr:rowOff>
    </xdr:from>
    <xdr:to>
      <xdr:col>3</xdr:col>
      <xdr:colOff>2308412</xdr:colOff>
      <xdr:row>30</xdr:row>
      <xdr:rowOff>224119</xdr:rowOff>
    </xdr:to>
    <xdr:cxnSp macro="">
      <xdr:nvCxnSpPr>
        <xdr:cNvPr id="6" name="Straight Arrow Connector 5">
          <a:extLst>
            <a:ext uri="{FF2B5EF4-FFF2-40B4-BE49-F238E27FC236}">
              <a16:creationId xmlns:a16="http://schemas.microsoft.com/office/drawing/2014/main" id="{00000000-0008-0000-0100-000006000000}"/>
            </a:ext>
          </a:extLst>
        </xdr:cNvPr>
        <xdr:cNvCxnSpPr/>
      </xdr:nvCxnSpPr>
      <xdr:spPr>
        <a:xfrm>
          <a:off x="7535956" y="13522138"/>
          <a:ext cx="2297206" cy="5603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3181350</xdr:colOff>
          <xdr:row>4</xdr:row>
          <xdr:rowOff>95250</xdr:rowOff>
        </xdr:from>
        <xdr:to>
          <xdr:col>5</xdr:col>
          <xdr:colOff>1171575</xdr:colOff>
          <xdr:row>6</xdr:row>
          <xdr:rowOff>66675</xdr:rowOff>
        </xdr:to>
        <xdr:sp macro="" textlink="">
          <xdr:nvSpPr>
            <xdr:cNvPr id="2049" name="Button 1" hidden="1">
              <a:extLst>
                <a:ext uri="{63B3BB69-23CF-44E3-9099-C40C66FF867C}">
                  <a14:compatExt spid="_x0000_s2049"/>
                </a:ext>
                <a:ext uri="{FF2B5EF4-FFF2-40B4-BE49-F238E27FC236}">
                  <a16:creationId xmlns:a16="http://schemas.microsoft.com/office/drawing/2014/main" id="{00000000-0008-0000-0600-0000010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Update Cost Data</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514350</xdr:colOff>
          <xdr:row>6</xdr:row>
          <xdr:rowOff>38100</xdr:rowOff>
        </xdr:from>
        <xdr:to>
          <xdr:col>1</xdr:col>
          <xdr:colOff>1876425</xdr:colOff>
          <xdr:row>8</xdr:row>
          <xdr:rowOff>123825</xdr:rowOff>
        </xdr:to>
        <xdr:sp macro="" textlink="">
          <xdr:nvSpPr>
            <xdr:cNvPr id="10241" name="Button 1" hidden="1">
              <a:extLst>
                <a:ext uri="{63B3BB69-23CF-44E3-9099-C40C66FF867C}">
                  <a14:compatExt spid="_x0000_s10241"/>
                </a:ext>
                <a:ext uri="{FF2B5EF4-FFF2-40B4-BE49-F238E27FC236}">
                  <a16:creationId xmlns:a16="http://schemas.microsoft.com/office/drawing/2014/main" id="{00000000-0008-0000-0900-0000012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RUN</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1866900</xdr:colOff>
          <xdr:row>5</xdr:row>
          <xdr:rowOff>38100</xdr:rowOff>
        </xdr:from>
        <xdr:to>
          <xdr:col>2</xdr:col>
          <xdr:colOff>419100</xdr:colOff>
          <xdr:row>7</xdr:row>
          <xdr:rowOff>66675</xdr:rowOff>
        </xdr:to>
        <xdr:sp macro="" textlink="">
          <xdr:nvSpPr>
            <xdr:cNvPr id="15361" name="Button 1" hidden="1">
              <a:extLst>
                <a:ext uri="{63B3BB69-23CF-44E3-9099-C40C66FF867C}">
                  <a14:compatExt spid="_x0000_s15361"/>
                </a:ext>
                <a:ext uri="{FF2B5EF4-FFF2-40B4-BE49-F238E27FC236}">
                  <a16:creationId xmlns:a16="http://schemas.microsoft.com/office/drawing/2014/main" id="{00000000-0008-0000-0A00-0000013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Start Batch Run</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2007%2012%201%20to%20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H2CJ\Documents\2021-11%20WMP\2022%20Validation\01-24\7.3.3_RSE%20Input%20File_v2.2_EO_WLDFR_Template.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2CJ\Documents\2021-11%20WMP\2022%20Validation\01-26\7.3.3_RSE%20Input%20File_v2.2_EO_WLDFR_v0126.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G&amp;A\01.%20Operating%20Plan%20&amp;%20%20Budgeting\Planning\2018%20S1-S2\2020%20GRC%20Application\BPC%20upload%20Template%20_Input_Targets_FE_OperDate_C20.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sonal/B3DL/EAS/GRC%202020/Substation/RSE%20calc%20documents/Control%20Mitigation%20Effectiveness%20Workpaper_1-07_v1.6.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sps.utility.pge.com/sites/ElecOpsTDRM/Shared%20Documents/Risk%20Assess/EBRR%20-%202019%20Migration/Data/11_Wildfire%20(WF)/WMP%20Conditions/5.3.4%20Asset%20management%20and%20inspections/5.3.4_CMEWPv1.1.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R:\2014GRC\2PreNOI_Run_MayRun\Input\lkpCommonUC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Report"/>
      <sheetName val="OMEN by ISTS Org"/>
      <sheetName val="Highlight Details"/>
      <sheetName val="OMEN Metric"/>
      <sheetName val="Highlights Metric"/>
      <sheetName val="Summary Expenditures by Org"/>
      <sheetName val="ISTS Dashboard"/>
      <sheetName val="BT"/>
      <sheetName val="AMI"/>
      <sheetName val="ITWR Graphs"/>
      <sheetName val="OMEN Summary"/>
      <sheetName val="Links"/>
      <sheetName val="ITWRs As of 9 19"/>
      <sheetName val="Plan by Month"/>
      <sheetName val="Budget Reallocation"/>
      <sheetName val="Cost Element Cross Ref"/>
      <sheetName val="Credit rating"/>
    </sheetNames>
    <sheetDataSet>
      <sheetData sheetId="0" refreshError="1"/>
      <sheetData sheetId="1" refreshError="1"/>
      <sheetData sheetId="2" refreshError="1"/>
      <sheetData sheetId="3" refreshError="1"/>
      <sheetData sheetId="4" refreshError="1"/>
      <sheetData sheetId="5" refreshError="1"/>
      <sheetData sheetId="6">
        <row r="3">
          <cell r="C3" t="str">
            <v>Financials As of December 2007</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nge Log"/>
      <sheetName val="Prog Info"/>
      <sheetName val="Instructions"/>
      <sheetName val="Data Dictionary"/>
      <sheetName val="Summary of Programs"/>
      <sheetName val="1-Program Exposure"/>
      <sheetName val="2-Program Cost"/>
      <sheetName val="3-Eff - Freq Programs"/>
      <sheetName val="4-Eff - Conseq Programs"/>
      <sheetName val="RSE Lite"/>
      <sheetName val="RSE Results"/>
      <sheetName val="REF_Freq"/>
      <sheetName val="Ignition_to_Outage_Rate"/>
      <sheetName val="7.3.3.1_Exposure"/>
      <sheetName val="7.3.3.1_Financials"/>
      <sheetName val="7.3.3.2_Exposure"/>
      <sheetName val="7.3.3.2_Financials"/>
      <sheetName val="7.3.3.4_Exposure"/>
      <sheetName val="7.3.3.4_Financials"/>
      <sheetName val="7.3.3.5_Exposure"/>
      <sheetName val="7.3.3.5_Financials"/>
      <sheetName val="7.3.3.6_Exposure"/>
      <sheetName val="7.3.3.6_Financials"/>
      <sheetName val="7.3.3.7_Exposure"/>
      <sheetName val="7.3.3.7_Financials"/>
      <sheetName val="7.3.3.8.3_Exposure"/>
      <sheetName val="7.3.3.8.3_Financials"/>
      <sheetName val="7.3.3.10_Exposure"/>
      <sheetName val="7.3.3.10_Financials"/>
      <sheetName val="7.3.3.12.1_Exposure"/>
      <sheetName val="7.3.3.12.1_Financials"/>
      <sheetName val="08W_GRC_Costs"/>
      <sheetName val="7.3.3.17.1_Exposure_CS"/>
      <sheetName val="7.3.3.17.1_Exposure"/>
      <sheetName val="7.3.3.17.1_Financials"/>
      <sheetName val="7.3.3.17.1_Effectivenes_RAMP"/>
      <sheetName val="7.3.3.17.1_SME_Input"/>
      <sheetName val="7.3.3.17.1_Effectiveness_GRC"/>
      <sheetName val="7.3.3.17.2_Exposure"/>
      <sheetName val="7.3.3.17.2_Financials"/>
      <sheetName val="7.3.3.17.2_Effectivenes"/>
      <sheetName val="7.3.3.17.3_Exposure"/>
      <sheetName val="7.3.3.17.3_Financials"/>
      <sheetName val="7.3.3.17.3_Effectiveness"/>
      <sheetName val="7.3.3.17.4_Exposure"/>
      <sheetName val="7.3.3.17.4_Financials"/>
      <sheetName val="7.3.3.17.4_Effectiveness"/>
      <sheetName val="7.3.3.17.5_Exposure"/>
      <sheetName val="7.3.3.17.5_Financials"/>
      <sheetName val="7.3.3.17.5_Effectiveness"/>
      <sheetName val="7.3.3.17.6_Exposure"/>
      <sheetName val="7.3.3.17.6_Financials"/>
      <sheetName val="7.3.3.17.6_Effectiveness"/>
      <sheetName val="Match esc definition"/>
      <sheetName val=" Data &amp; Validation"/>
      <sheetName val="BowTie"/>
      <sheetName val="HFTD Miles"/>
      <sheetName val="TablePVRR"/>
      <sheetName val="7.3.3_RSE Input File_v2"/>
    </sheetNames>
    <sheetDataSet>
      <sheetData sheetId="0" refreshError="1"/>
      <sheetData sheetId="1" refreshError="1"/>
      <sheetData sheetId="2" refreshError="1"/>
      <sheetData sheetId="3" refreshError="1"/>
      <sheetData sheetId="4">
        <row r="5">
          <cell r="C5" t="str">
            <v>WLDFR</v>
          </cell>
        </row>
      </sheetData>
      <sheetData sheetId="5" refreshError="1"/>
      <sheetData sheetId="6"/>
      <sheetData sheetId="7" refreshError="1"/>
      <sheetData sheetId="8" refreshError="1"/>
      <sheetData sheetId="9">
        <row r="3">
          <cell r="C3" t="str">
            <v>EO_WLDFR_20211123_20211208113116_Baseline_rselite_(add 2020).xlsx</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nge Log"/>
      <sheetName val="Prog Info"/>
      <sheetName val="Instructions"/>
      <sheetName val="Data Dictionary"/>
      <sheetName val="Summary of Programs"/>
      <sheetName val="1-Program Exposure"/>
      <sheetName val="2-Program Cost"/>
      <sheetName val="3-Eff - Freq Programs"/>
      <sheetName val="4-Eff - Conseq Programs"/>
      <sheetName val="RSE Lite"/>
      <sheetName val="RSE Results"/>
      <sheetName val="Ignition Frequency"/>
      <sheetName val="Ignition_to_Outage_Rate"/>
      <sheetName val="7.3.3.1_Exposure"/>
      <sheetName val="7.3.3.1_Financials"/>
      <sheetName val="7.3.3.2_Exposure"/>
      <sheetName val="7.3.3.2_Financials"/>
      <sheetName val="7.3.3.4_Exposure"/>
      <sheetName val="7.3.3.4_Financials"/>
      <sheetName val="7.3.3.5_Exposure"/>
      <sheetName val="7.3.3.5_Financials"/>
      <sheetName val="7.3.3.6_Exposure"/>
      <sheetName val="7.3.3.6_Financials"/>
      <sheetName val="7.3.3.7_Exposure"/>
      <sheetName val="7.3.3.7_Financials"/>
      <sheetName val="7.3.3.8.3_Exposure"/>
      <sheetName val="7.3.3.8.3_Financials"/>
      <sheetName val="7.3.3.10_Exposure"/>
      <sheetName val="7.3.3.10_Financials"/>
      <sheetName val="7.3.3.12.1_Exposure"/>
      <sheetName val="7.3.3.12.1_Financials"/>
      <sheetName val="08W_GRC_Costs"/>
      <sheetName val="7.3.3.17.1_Exposure_CS"/>
      <sheetName val="7.3.3.17.1_Exposure"/>
      <sheetName val="7.3.3.17.1_Financials"/>
      <sheetName val="7.3.3.17.1_Effectivenes_RAMP"/>
      <sheetName val="7.3.3.17.1_SME_Input"/>
      <sheetName val="7.3.3.17.1_Effectiveness_GRC"/>
      <sheetName val="7.3.3.17.2_Exposure"/>
      <sheetName val="7.3.3.17.2_Financials"/>
      <sheetName val="7.3.3.17.2_Effectivenes"/>
      <sheetName val="7.3.3.17.3_Exposure"/>
      <sheetName val="7.3.3.17.3_Financials"/>
      <sheetName val="7.3.3.17.3_Effectiveness"/>
      <sheetName val="7.3.3.17.4_Exposure"/>
      <sheetName val="7.3.3.17.4_Financials"/>
      <sheetName val="7.3.3.17.4_Effectiveness"/>
      <sheetName val="7.3.3.17.5_Exposure"/>
      <sheetName val="7.3.3.17.5_Financials"/>
      <sheetName val="7.3.3.17.5_Effectiveness"/>
      <sheetName val="7.3.3.17.6_Exposure"/>
      <sheetName val="7.3.3.17.6_Financials"/>
      <sheetName val="7.3.3.17.6_Effectiveness"/>
      <sheetName val="Match esc definition"/>
      <sheetName val=" Data &amp; Validation"/>
      <sheetName val="BowTie"/>
      <sheetName val="HFTD Miles"/>
      <sheetName val="TablePVRR"/>
      <sheetName val="7.3.3_RSE Input File_v2"/>
    </sheetNames>
    <sheetDataSet>
      <sheetData sheetId="0" refreshError="1"/>
      <sheetData sheetId="1" refreshError="1"/>
      <sheetData sheetId="2" refreshError="1"/>
      <sheetData sheetId="3" refreshError="1"/>
      <sheetData sheetId="4"/>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DRE_DATACACHE"/>
      <sheetName val="Sheet2"/>
      <sheetName val="C20"/>
      <sheetName val="C20 (TO)"/>
      <sheetName val="Instructions FE"/>
      <sheetName val="BPC upload Template _Input_Targ"/>
    </sheetNames>
    <sheetDataSet>
      <sheetData sheetId="0"/>
      <sheetData sheetId="1">
        <row r="1">
          <cell r="B1">
            <v>0</v>
          </cell>
        </row>
        <row r="3">
          <cell r="A3" t="str">
            <v>czl2</v>
          </cell>
        </row>
        <row r="4">
          <cell r="A4" t="str">
            <v>sxy3</v>
          </cell>
        </row>
        <row r="5">
          <cell r="A5" t="str">
            <v>rfhc</v>
          </cell>
          <cell r="B5" t="str">
            <v>Auth</v>
          </cell>
          <cell r="C5" t="str">
            <v>Auth</v>
          </cell>
        </row>
        <row r="6">
          <cell r="A6" t="str">
            <v>mxl0</v>
          </cell>
        </row>
        <row r="7">
          <cell r="A7" t="str">
            <v>PTL2</v>
          </cell>
        </row>
        <row r="8">
          <cell r="A8" t="str">
            <v>AXQ0</v>
          </cell>
        </row>
        <row r="9">
          <cell r="A9" t="str">
            <v>MBSK</v>
          </cell>
        </row>
        <row r="10">
          <cell r="A10" t="str">
            <v>D5CO</v>
          </cell>
        </row>
        <row r="11">
          <cell r="A11" t="str">
            <v>YXY5</v>
          </cell>
        </row>
        <row r="12">
          <cell r="A12" t="str">
            <v>KMT1</v>
          </cell>
        </row>
        <row r="13">
          <cell r="A13" t="str">
            <v>TPB6</v>
          </cell>
        </row>
        <row r="14">
          <cell r="A14" t="str">
            <v>CAL6</v>
          </cell>
        </row>
        <row r="15">
          <cell r="A15" t="str">
            <v>MLJE</v>
          </cell>
        </row>
        <row r="16">
          <cell r="A16" t="str">
            <v>MXEY</v>
          </cell>
        </row>
        <row r="17">
          <cell r="A17" t="str">
            <v>JLJx</v>
          </cell>
          <cell r="B17" t="str">
            <v>Auth</v>
          </cell>
          <cell r="C17" t="str">
            <v>Auth</v>
          </cell>
        </row>
        <row r="18">
          <cell r="A18" t="str">
            <v>JA1Q</v>
          </cell>
        </row>
        <row r="19">
          <cell r="A19" t="str">
            <v>VXTT</v>
          </cell>
        </row>
        <row r="20">
          <cell r="A20" t="str">
            <v>EPF4</v>
          </cell>
        </row>
        <row r="21">
          <cell r="A21" t="str">
            <v>T2MW</v>
          </cell>
        </row>
        <row r="22">
          <cell r="A22" t="str">
            <v>C3R4</v>
          </cell>
        </row>
        <row r="23">
          <cell r="A23" t="str">
            <v>LXYG</v>
          </cell>
        </row>
        <row r="24">
          <cell r="A24" t="str">
            <v>EPD2</v>
          </cell>
        </row>
        <row r="25">
          <cell r="A25" t="str">
            <v>DBJ6</v>
          </cell>
          <cell r="B25" t="str">
            <v>Auth</v>
          </cell>
          <cell r="C25" t="str">
            <v>Auth</v>
          </cell>
        </row>
        <row r="26">
          <cell r="A26" t="str">
            <v>MXL0</v>
          </cell>
          <cell r="B26" t="str">
            <v>Auth</v>
          </cell>
          <cell r="C26" t="str">
            <v>Auth</v>
          </cell>
        </row>
      </sheetData>
      <sheetData sheetId="2"/>
      <sheetData sheetId="3" refreshError="1"/>
      <sheetData sheetId="4"/>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Asset_Count_by_Tranche"/>
      <sheetName val="Substation Ranking"/>
      <sheetName val="Substation count by Tranche"/>
      <sheetName val="Assets_by_Substation"/>
      <sheetName val="lookup_tranche_criticality"/>
      <sheetName val="SBSTN-M001(Source)"/>
      <sheetName val="SBSTN-M001"/>
      <sheetName val="SBSTN-M002-2(Source)"/>
      <sheetName val="SBSTN-M002-2"/>
      <sheetName val="SBSTN-M006(Source)"/>
      <sheetName val="SBSTN-M006"/>
      <sheetName val="SBSTN-C001(Source)"/>
      <sheetName val="SBSTN-C001"/>
      <sheetName val="SBSTN-C002(Source)"/>
      <sheetName val="SBSTN-C002"/>
      <sheetName val="SBSTN-C007(Source)"/>
      <sheetName val="SBSTN-C007"/>
      <sheetName val="SBSTN-C009(Source)"/>
      <sheetName val="SBSTN-C009"/>
      <sheetName val="SBSTN-C016-1(Source)"/>
      <sheetName val="SBSTN-C016-1"/>
      <sheetName val="SBSTN-C016-2(Source)"/>
      <sheetName val="SBSTN-C016-2"/>
      <sheetName val="SBSTN-C016-3(Source)"/>
      <sheetName val="SBSTN-C016-3(1)"/>
      <sheetName val="SBSTN-C016-3(Source2)"/>
      <sheetName val="SBSTN-C016-3"/>
      <sheetName val="SBSTN-C016-4(Source)"/>
      <sheetName val="SBSTN-C016-4"/>
      <sheetName val="SBSTN-C016-4(1)"/>
      <sheetName val="SBSTN-C016-5(Source)"/>
      <sheetName val="SBSTN-C016-5"/>
      <sheetName val="Substation_Tranche"/>
      <sheetName val="SBSTN-C016-7(Source)"/>
      <sheetName val="SBSTN-C016-7"/>
      <sheetName val="SBSTN-C016-8(1)"/>
      <sheetName val="SBSTN-C016-8(Source)"/>
      <sheetName val="SBSTN-C016-8"/>
      <sheetName val="SBSTN-C016-9(Source)"/>
      <sheetName val="SBSTN-C016-9"/>
      <sheetName val="SBSTN-C016-10(Source)"/>
      <sheetName val="SBSTN-C016-10"/>
      <sheetName val="Yanping_method"/>
      <sheetName val="Substation_Drivers_Sub-Drivers"/>
      <sheetName val="tranches"/>
      <sheetName val="Summary of Programs"/>
      <sheetName val="1-Program Exposure"/>
      <sheetName val="2-Program Cost"/>
      <sheetName val="3-Eff - Freq Programs"/>
      <sheetName val="4-Eff - Conseq Programs"/>
      <sheetName val="RSE Lite"/>
      <sheetName val="RSE Results"/>
      <sheetName val="Maturity Factor - C13"/>
      <sheetName val="Match esc definition"/>
      <sheetName val=" Data &amp; Valid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3">
          <cell r="B3" t="str">
            <v>Substation Name</v>
          </cell>
          <cell r="C3" t="str">
            <v>Tranche</v>
          </cell>
        </row>
        <row r="4">
          <cell r="B4" t="str">
            <v>7TH STANDARD</v>
          </cell>
          <cell r="C4" t="str">
            <v>non-HFTD - Non-critical Substation</v>
          </cell>
        </row>
        <row r="5">
          <cell r="B5" t="str">
            <v>ACTON</v>
          </cell>
          <cell r="C5" t="str">
            <v>non-HFTD - Non-critical Substation</v>
          </cell>
        </row>
        <row r="6">
          <cell r="B6" t="str">
            <v>AG WISHON PH</v>
          </cell>
          <cell r="C6" t="str">
            <v>HFTD - Non-critical Substation</v>
          </cell>
        </row>
        <row r="7">
          <cell r="B7" t="str">
            <v>AIRWAYS</v>
          </cell>
          <cell r="C7" t="str">
            <v>non-HFTD - Non-critical Substation</v>
          </cell>
        </row>
        <row r="8">
          <cell r="B8" t="str">
            <v>ALHAMBRA</v>
          </cell>
          <cell r="C8" t="str">
            <v>HFTD - Non-critical Substation</v>
          </cell>
        </row>
        <row r="9">
          <cell r="B9" t="str">
            <v>ALLEGHANY</v>
          </cell>
          <cell r="C9" t="str">
            <v>HFTD - Non-critical Substation</v>
          </cell>
        </row>
        <row r="10">
          <cell r="B10" t="str">
            <v>ALMADEN</v>
          </cell>
          <cell r="C10" t="str">
            <v>non-HFTD - Non-critical Substation</v>
          </cell>
        </row>
        <row r="11">
          <cell r="B11" t="str">
            <v>ALPAUGH</v>
          </cell>
          <cell r="C11" t="str">
            <v>non-HFTD - Non-critical Substation</v>
          </cell>
        </row>
        <row r="12">
          <cell r="B12" t="str">
            <v>ALPINE</v>
          </cell>
          <cell r="C12" t="str">
            <v>non-HFTD - Non-critical Substation</v>
          </cell>
        </row>
        <row r="13">
          <cell r="B13" t="str">
            <v>ALTAMONT</v>
          </cell>
          <cell r="C13" t="str">
            <v>non-HFTD - Non-critical Substation</v>
          </cell>
        </row>
        <row r="14">
          <cell r="B14" t="str">
            <v>ALTO</v>
          </cell>
          <cell r="C14" t="str">
            <v>non-HFTD - Non-critical Substation</v>
          </cell>
        </row>
        <row r="15">
          <cell r="B15" t="str">
            <v>AMES DIST</v>
          </cell>
          <cell r="C15" t="str">
            <v>non-HFTD - Non-critical Substation</v>
          </cell>
        </row>
        <row r="16">
          <cell r="B16" t="str">
            <v>ANDERSON</v>
          </cell>
          <cell r="C16" t="str">
            <v>HFTD - Non-critical Substation</v>
          </cell>
        </row>
        <row r="17">
          <cell r="B17" t="str">
            <v>ANGIOLA</v>
          </cell>
          <cell r="C17" t="str">
            <v>non-HFTD - Non-critical Substation</v>
          </cell>
        </row>
        <row r="18">
          <cell r="B18" t="str">
            <v>ANITA</v>
          </cell>
          <cell r="C18" t="str">
            <v>non-HFTD - Non-critical Substation</v>
          </cell>
        </row>
        <row r="19">
          <cell r="B19" t="str">
            <v>ANNAPOLIS</v>
          </cell>
          <cell r="C19" t="str">
            <v>HFTD - Non-critical Substation</v>
          </cell>
        </row>
        <row r="20">
          <cell r="B20" t="str">
            <v>ANTELOPE</v>
          </cell>
          <cell r="C20" t="str">
            <v>non-HFTD - Non-critical Substation</v>
          </cell>
        </row>
        <row r="21">
          <cell r="B21" t="str">
            <v>ANTLER</v>
          </cell>
          <cell r="C21" t="str">
            <v>HFTD - Non-critical Substation</v>
          </cell>
        </row>
        <row r="22">
          <cell r="B22" t="str">
            <v>APPLE HILL</v>
          </cell>
          <cell r="C22" t="str">
            <v>HFTD - Non-critical Substation</v>
          </cell>
        </row>
        <row r="23">
          <cell r="B23" t="str">
            <v>ARANA</v>
          </cell>
          <cell r="C23" t="str">
            <v>non-HFTD - Non-critical Substation</v>
          </cell>
        </row>
        <row r="24">
          <cell r="B24" t="str">
            <v>ARBUCKLE</v>
          </cell>
          <cell r="C24" t="str">
            <v>non-HFTD - Non-critical Substation</v>
          </cell>
        </row>
        <row r="25">
          <cell r="B25" t="str">
            <v>ARCATA</v>
          </cell>
          <cell r="C25" t="str">
            <v>non-HFTD - Non-critical Substation</v>
          </cell>
        </row>
        <row r="26">
          <cell r="B26" t="str">
            <v>ARLINGTON</v>
          </cell>
          <cell r="C26" t="str">
            <v>non-HFTD - Non-critical Substation</v>
          </cell>
        </row>
        <row r="27">
          <cell r="B27" t="str">
            <v>ARVIN</v>
          </cell>
          <cell r="C27" t="str">
            <v>non-HFTD - Non-critical Substation</v>
          </cell>
        </row>
        <row r="28">
          <cell r="B28" t="str">
            <v>ASHLAN AVE</v>
          </cell>
          <cell r="C28" t="str">
            <v>non-HFTD - Non-critical Substation</v>
          </cell>
        </row>
        <row r="29">
          <cell r="B29" t="str">
            <v>ATASCADERO</v>
          </cell>
          <cell r="C29" t="str">
            <v>HFTD - Non-critical Substation</v>
          </cell>
        </row>
        <row r="30">
          <cell r="B30" t="str">
            <v>ATWATER</v>
          </cell>
          <cell r="C30" t="str">
            <v>non-HFTD - Non-critical Substation</v>
          </cell>
        </row>
        <row r="31">
          <cell r="B31" t="str">
            <v>AUBERRY</v>
          </cell>
          <cell r="C31" t="str">
            <v>HFTD - Non-critical Substation</v>
          </cell>
        </row>
        <row r="32">
          <cell r="B32" t="str">
            <v>AUBURN</v>
          </cell>
          <cell r="C32" t="str">
            <v>HFTD - Non-critical Substation</v>
          </cell>
        </row>
        <row r="33">
          <cell r="B33" t="str">
            <v>AVENA</v>
          </cell>
          <cell r="C33" t="str">
            <v>non-HFTD - Non-critical Substation</v>
          </cell>
        </row>
        <row r="34">
          <cell r="B34" t="str">
            <v>AVENAL</v>
          </cell>
          <cell r="C34" t="str">
            <v>non-HFTD - Non-critical Substation</v>
          </cell>
        </row>
        <row r="35">
          <cell r="B35" t="str">
            <v>BABEL</v>
          </cell>
          <cell r="C35" t="str">
            <v>non-HFTD - Non-critical Substation</v>
          </cell>
        </row>
        <row r="36">
          <cell r="B36" t="str">
            <v>BAHIA</v>
          </cell>
          <cell r="C36" t="str">
            <v>non-HFTD - Non-critical Substation</v>
          </cell>
        </row>
        <row r="37">
          <cell r="B37" t="str">
            <v>BAKERSFIELD</v>
          </cell>
          <cell r="C37" t="str">
            <v>non-HFTD - Non-critical Substation</v>
          </cell>
        </row>
        <row r="38">
          <cell r="B38" t="str">
            <v>BALFOUR</v>
          </cell>
          <cell r="C38" t="str">
            <v>non-HFTD - Non-critical Substation</v>
          </cell>
        </row>
        <row r="39">
          <cell r="B39" t="str">
            <v>BANCROFT</v>
          </cell>
          <cell r="C39" t="str">
            <v>non-HFTD - Non-critical Substation</v>
          </cell>
        </row>
        <row r="40">
          <cell r="B40" t="str">
            <v>BANGOR</v>
          </cell>
          <cell r="C40" t="str">
            <v>HFTD - Non-critical Substation</v>
          </cell>
        </row>
        <row r="41">
          <cell r="B41" t="str">
            <v>BANK OF AMERICA</v>
          </cell>
          <cell r="C41" t="str">
            <v>non-HFTD - Non-critical Substation</v>
          </cell>
        </row>
        <row r="42">
          <cell r="B42" t="str">
            <v>BANTA</v>
          </cell>
          <cell r="C42" t="str">
            <v>non-HFTD - Non-critical Substation</v>
          </cell>
        </row>
        <row r="43">
          <cell r="B43" t="str">
            <v>BARRETT</v>
          </cell>
          <cell r="C43" t="str">
            <v>non-HFTD - Non-critical Substation</v>
          </cell>
        </row>
        <row r="44">
          <cell r="B44" t="str">
            <v>BARRY</v>
          </cell>
          <cell r="C44" t="str">
            <v>non-HFTD - Non-critical Substation</v>
          </cell>
        </row>
        <row r="45">
          <cell r="B45" t="str">
            <v>BARTON</v>
          </cell>
          <cell r="C45" t="str">
            <v>non-HFTD - Non-critical Substation</v>
          </cell>
        </row>
        <row r="46">
          <cell r="B46" t="str">
            <v>BASALT</v>
          </cell>
          <cell r="C46" t="str">
            <v>non-HFTD - Non-critical Substation</v>
          </cell>
        </row>
        <row r="47">
          <cell r="B47" t="str">
            <v>BATAVIA</v>
          </cell>
          <cell r="C47" t="str">
            <v>non-HFTD - Non-critical Substation</v>
          </cell>
        </row>
        <row r="48">
          <cell r="B48" t="str">
            <v>BAY MEADOWS</v>
          </cell>
          <cell r="C48" t="str">
            <v>non-HFTD - Non-critical Substation</v>
          </cell>
        </row>
        <row r="49">
          <cell r="B49" t="str">
            <v>BAYWOOD</v>
          </cell>
          <cell r="C49" t="str">
            <v>non-HFTD - Non-critical Substation</v>
          </cell>
        </row>
        <row r="50">
          <cell r="B50" t="str">
            <v>BEACH ST</v>
          </cell>
          <cell r="C50" t="str">
            <v>non-HFTD - Non-critical Substation</v>
          </cell>
        </row>
        <row r="51">
          <cell r="B51" t="str">
            <v>BEAR VALLEY</v>
          </cell>
          <cell r="C51" t="str">
            <v>HFTD - Non-critical Substation</v>
          </cell>
        </row>
        <row r="52">
          <cell r="B52" t="str">
            <v>BECK</v>
          </cell>
          <cell r="C52" t="str">
            <v>non-HFTD - Non-critical Substation</v>
          </cell>
        </row>
        <row r="53">
          <cell r="B53" t="str">
            <v>BELL</v>
          </cell>
          <cell r="C53" t="str">
            <v>HFTD - Non-critical Substation</v>
          </cell>
        </row>
        <row r="54">
          <cell r="B54" t="str">
            <v>BELLE HAVEN</v>
          </cell>
          <cell r="C54" t="str">
            <v>non-HFTD - Non-critical Substation</v>
          </cell>
        </row>
        <row r="55">
          <cell r="B55" t="str">
            <v>BELLEVUE</v>
          </cell>
          <cell r="C55" t="str">
            <v>non-HFTD - Non-critical Substation</v>
          </cell>
        </row>
        <row r="56">
          <cell r="B56" t="str">
            <v>BELLRIDGE 1A</v>
          </cell>
          <cell r="C56" t="str">
            <v>non-HFTD - Non-critical Substation</v>
          </cell>
        </row>
        <row r="57">
          <cell r="B57" t="str">
            <v>BELLRIDGE 1B</v>
          </cell>
          <cell r="C57" t="str">
            <v>non-HFTD - Non-critical Substation</v>
          </cell>
        </row>
        <row r="58">
          <cell r="B58" t="str">
            <v>BELMONT</v>
          </cell>
          <cell r="C58" t="str">
            <v>non-HFTD - Non-critical Substation</v>
          </cell>
        </row>
        <row r="59">
          <cell r="B59" t="str">
            <v>BEN LOMOND</v>
          </cell>
          <cell r="C59" t="str">
            <v>HFTD - Non-critical Substation</v>
          </cell>
        </row>
        <row r="60">
          <cell r="B60" t="str">
            <v>BERESFORD</v>
          </cell>
          <cell r="C60" t="str">
            <v>non-HFTD - Non-critical Substation</v>
          </cell>
        </row>
        <row r="61">
          <cell r="B61" t="str">
            <v>BERKELEY F</v>
          </cell>
          <cell r="C61" t="str">
            <v>non-HFTD - Non-critical Substation</v>
          </cell>
        </row>
        <row r="62">
          <cell r="B62" t="str">
            <v>BERKELEY T</v>
          </cell>
          <cell r="C62" t="str">
            <v>non-HFTD - Non-critical Substation</v>
          </cell>
        </row>
        <row r="63">
          <cell r="B63" t="str">
            <v>BERRENDA A</v>
          </cell>
          <cell r="C63" t="str">
            <v>non-HFTD - Non-critical Substation</v>
          </cell>
        </row>
        <row r="64">
          <cell r="B64" t="str">
            <v>BERRENDA C</v>
          </cell>
          <cell r="C64" t="str">
            <v>non-HFTD - Non-critical Substation</v>
          </cell>
        </row>
        <row r="65">
          <cell r="B65" t="str">
            <v>BIG BASIN</v>
          </cell>
          <cell r="C65" t="str">
            <v>HFTD - Non-critical Substation</v>
          </cell>
        </row>
        <row r="66">
          <cell r="B66" t="str">
            <v>BIG LAGOON</v>
          </cell>
          <cell r="C66" t="str">
            <v>non-HFTD - Non-critical Substation</v>
          </cell>
        </row>
        <row r="67">
          <cell r="B67" t="str">
            <v>BIG MEADOWS</v>
          </cell>
          <cell r="C67" t="str">
            <v>HFTD - Non-critical Substation</v>
          </cell>
        </row>
        <row r="68">
          <cell r="B68" t="str">
            <v>BIG RIVER</v>
          </cell>
          <cell r="C68" t="str">
            <v>HFTD - Non-critical Substation</v>
          </cell>
        </row>
        <row r="69">
          <cell r="B69" t="str">
            <v>BIG TREES</v>
          </cell>
          <cell r="C69" t="str">
            <v>HFTD - Non-critical Substation</v>
          </cell>
        </row>
        <row r="70">
          <cell r="B70" t="str">
            <v>BIOLA</v>
          </cell>
          <cell r="C70" t="str">
            <v>non-HFTD - Non-critical Substation</v>
          </cell>
        </row>
        <row r="71">
          <cell r="B71" t="str">
            <v>BLACKWELL</v>
          </cell>
          <cell r="C71" t="str">
            <v>non-HFTD - Non-critical Substation</v>
          </cell>
        </row>
        <row r="72">
          <cell r="B72" t="str">
            <v>BLAINE ST</v>
          </cell>
          <cell r="C72" t="str">
            <v>non-HFTD - Non-critical Substation</v>
          </cell>
        </row>
        <row r="73">
          <cell r="B73" t="str">
            <v>BLUE LAKE</v>
          </cell>
          <cell r="C73" t="str">
            <v>non-HFTD - Non-critical Substation</v>
          </cell>
        </row>
        <row r="74">
          <cell r="B74" t="str">
            <v>BOGARD</v>
          </cell>
          <cell r="C74" t="str">
            <v>HFTD - Non-critical Substation</v>
          </cell>
        </row>
        <row r="75">
          <cell r="B75" t="str">
            <v>BOGUE</v>
          </cell>
          <cell r="C75" t="str">
            <v>non-HFTD - Non-critical Substation</v>
          </cell>
        </row>
        <row r="76">
          <cell r="B76" t="str">
            <v>BOLINAS</v>
          </cell>
          <cell r="C76" t="str">
            <v>HFTD - Non-critical Substation</v>
          </cell>
        </row>
        <row r="77">
          <cell r="B77" t="str">
            <v>BONITA</v>
          </cell>
          <cell r="C77" t="str">
            <v>non-HFTD - Non-critical Substation</v>
          </cell>
        </row>
        <row r="78">
          <cell r="B78" t="str">
            <v>BONITA JCT</v>
          </cell>
          <cell r="C78" t="str">
            <v>non-HFTD - Non-critical Substation</v>
          </cell>
        </row>
        <row r="79">
          <cell r="B79" t="str">
            <v>BONITA JCT SW STA</v>
          </cell>
          <cell r="C79" t="str">
            <v>non-HFTD - Non-critical Substation</v>
          </cell>
        </row>
        <row r="80">
          <cell r="B80" t="str">
            <v>BONNIE NOOK</v>
          </cell>
          <cell r="C80" t="str">
            <v>HFTD - Non-critical Substation</v>
          </cell>
        </row>
        <row r="81">
          <cell r="B81" t="str">
            <v>BORONDA</v>
          </cell>
          <cell r="C81" t="str">
            <v>non-HFTD - Non-critical Substation</v>
          </cell>
        </row>
        <row r="82">
          <cell r="B82" t="str">
            <v>BOSWELL</v>
          </cell>
          <cell r="C82" t="str">
            <v>non-HFTD - Non-critical Substation</v>
          </cell>
        </row>
        <row r="83">
          <cell r="B83" t="str">
            <v>BOWLES</v>
          </cell>
          <cell r="C83" t="str">
            <v>non-HFTD - Non-critical Substation</v>
          </cell>
        </row>
        <row r="84">
          <cell r="B84" t="str">
            <v>BRENTWOOD</v>
          </cell>
          <cell r="C84" t="str">
            <v>non-HFTD - Non-critical Substation</v>
          </cell>
        </row>
        <row r="85">
          <cell r="B85" t="str">
            <v>BRITTON</v>
          </cell>
          <cell r="C85" t="str">
            <v>non-HFTD - Non-critical Substation</v>
          </cell>
        </row>
        <row r="86">
          <cell r="B86" t="str">
            <v>BROOKSIDE</v>
          </cell>
          <cell r="C86" t="str">
            <v>non-HFTD - Non-critical Substation</v>
          </cell>
        </row>
        <row r="87">
          <cell r="B87" t="str">
            <v>BROWNS VALLEY</v>
          </cell>
          <cell r="C87" t="str">
            <v>HFTD - Non-critical Substation</v>
          </cell>
        </row>
        <row r="88">
          <cell r="B88" t="str">
            <v>BRUNSWICK</v>
          </cell>
          <cell r="C88" t="str">
            <v>HFTD - Non-critical Substation</v>
          </cell>
        </row>
        <row r="89">
          <cell r="B89" t="str">
            <v>BRYANT</v>
          </cell>
          <cell r="C89" t="str">
            <v>HFTD - Non-critical Substation</v>
          </cell>
        </row>
        <row r="90">
          <cell r="B90" t="str">
            <v>BUELLTON</v>
          </cell>
          <cell r="C90" t="str">
            <v>HFTD - Non-critical Substation</v>
          </cell>
        </row>
        <row r="91">
          <cell r="B91" t="str">
            <v>BUENA VISTA</v>
          </cell>
          <cell r="C91" t="str">
            <v>non-HFTD - Non-critical Substation</v>
          </cell>
        </row>
        <row r="92">
          <cell r="B92" t="str">
            <v>BULLARD</v>
          </cell>
          <cell r="C92" t="str">
            <v>non-HFTD - Non-critical Substation</v>
          </cell>
        </row>
        <row r="93">
          <cell r="B93" t="str">
            <v>BURLINGAME</v>
          </cell>
          <cell r="C93" t="str">
            <v>non-HFTD - Non-critical Substation</v>
          </cell>
        </row>
        <row r="94">
          <cell r="B94" t="str">
            <v>BURNEY</v>
          </cell>
          <cell r="C94" t="str">
            <v>HFTD - Non-critical Substation</v>
          </cell>
        </row>
        <row r="95">
          <cell r="B95" t="str">
            <v>BURNS</v>
          </cell>
          <cell r="C95" t="str">
            <v>HFTD - Non-critical Substation</v>
          </cell>
        </row>
        <row r="96">
          <cell r="B96" t="str">
            <v>CABBAGE PATCH SW STA</v>
          </cell>
          <cell r="C96" t="str">
            <v>HFTD - Non-critical Substation</v>
          </cell>
        </row>
        <row r="97">
          <cell r="B97" t="str">
            <v>CABRILLO</v>
          </cell>
          <cell r="C97" t="str">
            <v>HFTD - Non-critical Substation</v>
          </cell>
        </row>
        <row r="98">
          <cell r="B98" t="str">
            <v>CADET</v>
          </cell>
          <cell r="C98" t="str">
            <v>non-HFTD - Non-critical Substation</v>
          </cell>
        </row>
        <row r="99">
          <cell r="B99" t="str">
            <v>CAL WATER</v>
          </cell>
          <cell r="C99" t="str">
            <v>non-HFTD - Non-critical Substation</v>
          </cell>
        </row>
        <row r="100">
          <cell r="B100" t="str">
            <v>CALAVERAS CEMENT</v>
          </cell>
          <cell r="C100" t="str">
            <v>HFTD - Non-critical Substation</v>
          </cell>
        </row>
        <row r="101">
          <cell r="B101" t="str">
            <v>CALFLAX</v>
          </cell>
          <cell r="C101" t="str">
            <v>non-HFTD - Non-critical Substation</v>
          </cell>
        </row>
        <row r="102">
          <cell r="B102" t="str">
            <v>CALIFORNIA AVE</v>
          </cell>
          <cell r="C102" t="str">
            <v>non-HFTD - Non-critical Substation</v>
          </cell>
        </row>
        <row r="103">
          <cell r="B103" t="str">
            <v>CALISTOGA</v>
          </cell>
          <cell r="C103" t="str">
            <v>HFTD - Non-critical Substation</v>
          </cell>
        </row>
        <row r="104">
          <cell r="B104" t="str">
            <v>CALPELLA</v>
          </cell>
          <cell r="C104" t="str">
            <v>HFTD - Non-critical Substation</v>
          </cell>
        </row>
        <row r="105">
          <cell r="B105" t="str">
            <v>CAMBRIA</v>
          </cell>
          <cell r="C105" t="str">
            <v>HFTD - Non-critical Substation</v>
          </cell>
        </row>
        <row r="106">
          <cell r="B106" t="str">
            <v>CAMDEN</v>
          </cell>
          <cell r="C106" t="str">
            <v>non-HFTD - Non-critical Substation</v>
          </cell>
        </row>
        <row r="107">
          <cell r="B107" t="str">
            <v>CAMP EVERS</v>
          </cell>
          <cell r="C107" t="str">
            <v>HFTD - Non-critical Substation</v>
          </cell>
        </row>
        <row r="108">
          <cell r="B108" t="str">
            <v>CAMPHORA</v>
          </cell>
          <cell r="C108" t="str">
            <v>non-HFTD - Non-critical Substation</v>
          </cell>
        </row>
        <row r="109">
          <cell r="B109" t="str">
            <v>CANAL</v>
          </cell>
          <cell r="C109" t="str">
            <v>non-HFTD - Non-critical Substation</v>
          </cell>
        </row>
        <row r="110">
          <cell r="B110" t="str">
            <v>CANTUA</v>
          </cell>
          <cell r="C110" t="str">
            <v>non-HFTD - Non-critical Substation</v>
          </cell>
        </row>
        <row r="111">
          <cell r="B111" t="str">
            <v>CAPAY</v>
          </cell>
          <cell r="C111" t="str">
            <v>non-HFTD - Non-critical Substation</v>
          </cell>
        </row>
        <row r="112">
          <cell r="B112" t="str">
            <v>CARBONA</v>
          </cell>
          <cell r="C112" t="str">
            <v>non-HFTD - Non-critical Substation</v>
          </cell>
        </row>
        <row r="113">
          <cell r="B113" t="str">
            <v>CARLOTTA</v>
          </cell>
          <cell r="C113" t="str">
            <v>HFTD - Non-critical Substation</v>
          </cell>
        </row>
        <row r="114">
          <cell r="B114" t="str">
            <v>CARMEL</v>
          </cell>
          <cell r="C114" t="str">
            <v>non-HFTD - Non-critical Substation</v>
          </cell>
        </row>
        <row r="115">
          <cell r="B115" t="str">
            <v>CARNATION</v>
          </cell>
          <cell r="C115" t="str">
            <v>non-HFTD - Non-critical Substation</v>
          </cell>
        </row>
        <row r="116">
          <cell r="B116" t="str">
            <v>CARNERAS</v>
          </cell>
          <cell r="C116" t="str">
            <v>non-HFTD - Non-critical Substation</v>
          </cell>
        </row>
        <row r="117">
          <cell r="B117" t="str">
            <v>CAROLANDS</v>
          </cell>
          <cell r="C117" t="str">
            <v>non-HFTD - Non-critical Substation</v>
          </cell>
        </row>
        <row r="118">
          <cell r="B118" t="str">
            <v>CARQUINEZ</v>
          </cell>
          <cell r="C118" t="str">
            <v>non-HFTD - Non-critical Substation</v>
          </cell>
        </row>
        <row r="119">
          <cell r="B119" t="str">
            <v>CARRIZO PLAINS</v>
          </cell>
          <cell r="C119" t="str">
            <v>non-HFTD - Non-critical Substation</v>
          </cell>
        </row>
        <row r="120">
          <cell r="B120" t="str">
            <v>CARUTHERS</v>
          </cell>
          <cell r="C120" t="str">
            <v>non-HFTD - Non-critical Substation</v>
          </cell>
        </row>
        <row r="121">
          <cell r="B121" t="str">
            <v>CASSERLY</v>
          </cell>
          <cell r="C121" t="str">
            <v>non-HFTD - Non-critical Substation</v>
          </cell>
        </row>
        <row r="122">
          <cell r="B122" t="str">
            <v>CASSIDY</v>
          </cell>
          <cell r="C122" t="str">
            <v>non-HFTD - Non-critical Substation</v>
          </cell>
        </row>
        <row r="123">
          <cell r="B123" t="str">
            <v>CASTRO</v>
          </cell>
          <cell r="C123" t="str">
            <v>non-HFTD - Non-critical Substation</v>
          </cell>
        </row>
        <row r="124">
          <cell r="B124" t="str">
            <v>CASTRO VALLEY</v>
          </cell>
          <cell r="C124" t="str">
            <v>non-HFTD - Non-critical Substation</v>
          </cell>
        </row>
        <row r="125">
          <cell r="B125" t="str">
            <v>CASTROVILLE</v>
          </cell>
          <cell r="C125" t="str">
            <v>non-HFTD - Non-critical Substation</v>
          </cell>
        </row>
        <row r="126">
          <cell r="B126" t="str">
            <v>CATLETT</v>
          </cell>
          <cell r="C126" t="str">
            <v>non-HFTD - Non-critical Substation</v>
          </cell>
        </row>
        <row r="127">
          <cell r="B127" t="str">
            <v>CAWELO B</v>
          </cell>
          <cell r="C127" t="str">
            <v>non-HFTD - Non-critical Substation</v>
          </cell>
        </row>
        <row r="128">
          <cell r="B128" t="str">
            <v>CAWELO C</v>
          </cell>
          <cell r="C128" t="str">
            <v>non-HFTD - Non-critical Substation</v>
          </cell>
        </row>
        <row r="129">
          <cell r="B129" t="str">
            <v>CAYETANO</v>
          </cell>
          <cell r="C129" t="str">
            <v>HFTD - Non-critical Substation</v>
          </cell>
        </row>
        <row r="130">
          <cell r="B130" t="str">
            <v>CAYUCOS</v>
          </cell>
          <cell r="C130" t="str">
            <v>non-HFTD - Non-critical Substation</v>
          </cell>
        </row>
        <row r="131">
          <cell r="B131" t="str">
            <v>CEDAR CREEK</v>
          </cell>
          <cell r="C131" t="str">
            <v>HFTD - Non-critical Substation</v>
          </cell>
        </row>
        <row r="132">
          <cell r="B132" t="str">
            <v>CELERON HILL</v>
          </cell>
          <cell r="C132" t="str">
            <v>non-HFTD - Non-critical Substation</v>
          </cell>
        </row>
        <row r="133">
          <cell r="B133" t="str">
            <v>CENTERVILLE PH</v>
          </cell>
          <cell r="C133" t="str">
            <v>HFTD - Non-critical Substation</v>
          </cell>
        </row>
        <row r="134">
          <cell r="B134" t="str">
            <v>CHALLENGE</v>
          </cell>
          <cell r="C134" t="str">
            <v>HFTD - Non-critical Substation</v>
          </cell>
        </row>
        <row r="135">
          <cell r="B135" t="str">
            <v>CHANNEL</v>
          </cell>
          <cell r="C135" t="str">
            <v>non-HFTD - Non-critical Substation</v>
          </cell>
        </row>
        <row r="136">
          <cell r="B136" t="str">
            <v>CHARCA</v>
          </cell>
          <cell r="C136" t="str">
            <v>non-HFTD - Non-critical Substation</v>
          </cell>
        </row>
        <row r="137">
          <cell r="B137" t="str">
            <v>CHEROKEE</v>
          </cell>
          <cell r="C137" t="str">
            <v>non-HFTD - Non-critical Substation</v>
          </cell>
        </row>
        <row r="138">
          <cell r="B138" t="str">
            <v>CHESTER</v>
          </cell>
          <cell r="C138" t="str">
            <v>HFTD - Non-critical Substation</v>
          </cell>
        </row>
        <row r="139">
          <cell r="B139" t="str">
            <v>CHICO A</v>
          </cell>
          <cell r="C139" t="str">
            <v>non-HFTD - Non-critical Substation</v>
          </cell>
        </row>
        <row r="140">
          <cell r="B140" t="str">
            <v>CHICO B</v>
          </cell>
          <cell r="C140" t="str">
            <v>non-HFTD - Non-critical Substation</v>
          </cell>
        </row>
        <row r="141">
          <cell r="B141" t="str">
            <v>CHICO C</v>
          </cell>
          <cell r="C141" t="str">
            <v>non-HFTD - Non-critical Substation</v>
          </cell>
        </row>
        <row r="142">
          <cell r="B142" t="str">
            <v>CHOLAME</v>
          </cell>
          <cell r="C142" t="str">
            <v>non-HFTD - Non-critical Substation</v>
          </cell>
        </row>
        <row r="143">
          <cell r="B143" t="str">
            <v>CHOWCHILLA</v>
          </cell>
          <cell r="C143" t="str">
            <v>non-HFTD - Non-critical Substation</v>
          </cell>
        </row>
        <row r="144">
          <cell r="B144" t="str">
            <v>CLARK RD</v>
          </cell>
          <cell r="C144" t="str">
            <v>HFTD - Non-critical Substation</v>
          </cell>
        </row>
        <row r="145">
          <cell r="B145" t="str">
            <v>CLARKSVILLE</v>
          </cell>
          <cell r="C145" t="str">
            <v>HFTD - Non-critical Substation</v>
          </cell>
        </row>
        <row r="146">
          <cell r="B146" t="str">
            <v>CLAY</v>
          </cell>
          <cell r="C146" t="str">
            <v>HFTD - Non-critical Substation</v>
          </cell>
        </row>
        <row r="147">
          <cell r="B147" t="str">
            <v>CLAYTON</v>
          </cell>
          <cell r="C147" t="str">
            <v>non-HFTD - Non-critical Substation</v>
          </cell>
        </row>
        <row r="148">
          <cell r="B148" t="str">
            <v>CLEAR LAKE</v>
          </cell>
          <cell r="C148" t="str">
            <v>HFTD - Non-critical Substation</v>
          </cell>
        </row>
        <row r="149">
          <cell r="B149" t="str">
            <v>CLIFF DR</v>
          </cell>
          <cell r="C149" t="str">
            <v>non-HFTD - Non-critical Substation</v>
          </cell>
        </row>
        <row r="150">
          <cell r="B150" t="str">
            <v>CLOVERDALE</v>
          </cell>
          <cell r="C150" t="str">
            <v>non-HFTD - Non-critical Substation</v>
          </cell>
        </row>
        <row r="151">
          <cell r="B151" t="str">
            <v>CLOVIS</v>
          </cell>
          <cell r="C151" t="str">
            <v>non-HFTD - Non-critical Substation</v>
          </cell>
        </row>
        <row r="152">
          <cell r="B152" t="str">
            <v>CMC</v>
          </cell>
          <cell r="C152" t="str">
            <v>HFTD - Non-critical Substation</v>
          </cell>
        </row>
        <row r="153">
          <cell r="B153" t="str">
            <v>COALINGA #1</v>
          </cell>
          <cell r="C153" t="str">
            <v>non-HFTD - Non-critical Substation</v>
          </cell>
        </row>
        <row r="154">
          <cell r="B154" t="str">
            <v>COALINGA #2</v>
          </cell>
          <cell r="C154" t="str">
            <v>non-HFTD - Non-critical Substation</v>
          </cell>
        </row>
        <row r="155">
          <cell r="B155" t="str">
            <v>COARSEGOLD</v>
          </cell>
          <cell r="C155" t="str">
            <v>HFTD - Non-critical Substation</v>
          </cell>
        </row>
        <row r="156">
          <cell r="B156" t="str">
            <v>COLONY</v>
          </cell>
          <cell r="C156" t="str">
            <v>non-HFTD - Non-critical Substation</v>
          </cell>
        </row>
        <row r="157">
          <cell r="B157" t="str">
            <v>COLUMBIA HILL</v>
          </cell>
          <cell r="C157" t="str">
            <v>HFTD - Non-critical Substation</v>
          </cell>
        </row>
        <row r="158">
          <cell r="B158" t="str">
            <v>COLUMBUS</v>
          </cell>
          <cell r="C158" t="str">
            <v>non-HFTD - Non-critical Substation</v>
          </cell>
        </row>
        <row r="159">
          <cell r="B159" t="str">
            <v>COLUSA</v>
          </cell>
          <cell r="C159" t="str">
            <v>non-HFTD - Non-critical Substation</v>
          </cell>
        </row>
        <row r="160">
          <cell r="B160" t="str">
            <v>COLUSA JUNCTION</v>
          </cell>
          <cell r="C160" t="str">
            <v>non-HFTD - Non-critical Substation</v>
          </cell>
        </row>
        <row r="161">
          <cell r="B161" t="str">
            <v>CONCORD</v>
          </cell>
          <cell r="C161" t="str">
            <v>non-HFTD - Non-critical Substation</v>
          </cell>
        </row>
        <row r="162">
          <cell r="B162" t="str">
            <v>COPPERMINE</v>
          </cell>
          <cell r="C162" t="str">
            <v>non-HFTD - Non-critical Substation</v>
          </cell>
        </row>
        <row r="163">
          <cell r="B163" t="str">
            <v>COPUS</v>
          </cell>
          <cell r="C163" t="str">
            <v>non-HFTD - Non-critical Substation</v>
          </cell>
        </row>
        <row r="164">
          <cell r="B164" t="str">
            <v>CORDELIA</v>
          </cell>
          <cell r="C164" t="str">
            <v>non-HFTD - Non-critical Substation</v>
          </cell>
        </row>
        <row r="165">
          <cell r="B165" t="str">
            <v>CORNING</v>
          </cell>
          <cell r="C165" t="str">
            <v>non-HFTD - Non-critical Substation</v>
          </cell>
        </row>
        <row r="166">
          <cell r="B166" t="str">
            <v>CORONA</v>
          </cell>
          <cell r="C166" t="str">
            <v>non-HFTD - Non-critical Substation</v>
          </cell>
        </row>
        <row r="167">
          <cell r="B167" t="str">
            <v>CORRAL</v>
          </cell>
          <cell r="C167" t="str">
            <v>HFTD - Non-critical Substation</v>
          </cell>
        </row>
        <row r="168">
          <cell r="B168" t="str">
            <v>COTATI</v>
          </cell>
          <cell r="C168" t="str">
            <v>HFTD - Non-critical Substation</v>
          </cell>
        </row>
        <row r="169">
          <cell r="B169" t="str">
            <v>COTTLE</v>
          </cell>
          <cell r="C169" t="str">
            <v>non-HFTD - Non-critical Substation</v>
          </cell>
        </row>
        <row r="170">
          <cell r="B170" t="str">
            <v>COUNTRY CLUB</v>
          </cell>
          <cell r="C170" t="str">
            <v>non-HFTD - Non-critical Substation</v>
          </cell>
        </row>
        <row r="171">
          <cell r="B171" t="str">
            <v>COVELO</v>
          </cell>
          <cell r="C171" t="str">
            <v>non-HFTD - Non-critical Substation</v>
          </cell>
        </row>
        <row r="172">
          <cell r="B172" t="str">
            <v>COW CREEK PH</v>
          </cell>
          <cell r="C172" t="str">
            <v>HFTD - Non-critical Substation</v>
          </cell>
        </row>
        <row r="173">
          <cell r="B173" t="str">
            <v>CRESCENT MILLS</v>
          </cell>
          <cell r="C173" t="str">
            <v>HFTD - Non-critical Substation</v>
          </cell>
        </row>
        <row r="174">
          <cell r="B174" t="str">
            <v>CRESSEY</v>
          </cell>
          <cell r="C174" t="str">
            <v>non-HFTD - Non-critical Substation</v>
          </cell>
        </row>
        <row r="175">
          <cell r="B175" t="str">
            <v>CROWS LANDING</v>
          </cell>
          <cell r="C175" t="str">
            <v>non-HFTD - Non-critical Substation</v>
          </cell>
        </row>
        <row r="176">
          <cell r="B176" t="str">
            <v>CRUSHER</v>
          </cell>
          <cell r="C176" t="str">
            <v>HFTD - Non-critical Substation</v>
          </cell>
        </row>
        <row r="177">
          <cell r="B177" t="str">
            <v>CURTIS</v>
          </cell>
          <cell r="C177" t="str">
            <v>HFTD - Non-critical Substation</v>
          </cell>
        </row>
        <row r="178">
          <cell r="B178" t="str">
            <v>CUYAMA</v>
          </cell>
          <cell r="C178" t="str">
            <v>non-HFTD - Non-critical Substation</v>
          </cell>
        </row>
        <row r="179">
          <cell r="B179" t="str">
            <v>CYMRIC</v>
          </cell>
          <cell r="C179" t="str">
            <v>non-HFTD - Non-critical Substation</v>
          </cell>
        </row>
        <row r="180">
          <cell r="B180" t="str">
            <v>DAIRYLAND</v>
          </cell>
          <cell r="C180" t="str">
            <v>non-HFTD - Non-critical Substation</v>
          </cell>
        </row>
        <row r="181">
          <cell r="B181" t="str">
            <v>DAIRYVILLE</v>
          </cell>
          <cell r="C181" t="str">
            <v>non-HFTD - Non-critical Substation</v>
          </cell>
        </row>
        <row r="182">
          <cell r="B182" t="str">
            <v>DALY CITY</v>
          </cell>
          <cell r="C182" t="str">
            <v>non-HFTD - Non-critical Substation</v>
          </cell>
        </row>
        <row r="183">
          <cell r="B183" t="str">
            <v>DAVIS</v>
          </cell>
          <cell r="C183" t="str">
            <v>non-HFTD - Non-critical Substation</v>
          </cell>
        </row>
        <row r="184">
          <cell r="B184" t="str">
            <v>DAYTON RD</v>
          </cell>
          <cell r="C184" t="str">
            <v>non-HFTD - Non-critical Substation</v>
          </cell>
        </row>
        <row r="185">
          <cell r="B185" t="str">
            <v>DEEPWATER</v>
          </cell>
          <cell r="C185" t="str">
            <v>non-HFTD - Non-critical Substation</v>
          </cell>
        </row>
        <row r="186">
          <cell r="B186" t="str">
            <v>DEL MAR</v>
          </cell>
          <cell r="C186" t="str">
            <v>non-HFTD - Non-critical Substation</v>
          </cell>
        </row>
        <row r="187">
          <cell r="B187" t="str">
            <v>DERRICK</v>
          </cell>
          <cell r="C187" t="str">
            <v>non-HFTD - Non-critical Substation</v>
          </cell>
        </row>
        <row r="188">
          <cell r="B188" t="str">
            <v>DESCHUTES</v>
          </cell>
          <cell r="C188" t="str">
            <v>HFTD - Non-critical Substation</v>
          </cell>
        </row>
        <row r="189">
          <cell r="B189" t="str">
            <v>DEVILS DEN</v>
          </cell>
          <cell r="C189" t="str">
            <v>non-HFTD - Non-critical Substation</v>
          </cell>
        </row>
        <row r="190">
          <cell r="B190" t="str">
            <v>DIAMOND SPRINGS</v>
          </cell>
          <cell r="C190" t="str">
            <v>HFTD - Non-critical Substation</v>
          </cell>
        </row>
        <row r="191">
          <cell r="B191" t="str">
            <v>DINUBA</v>
          </cell>
          <cell r="C191" t="str">
            <v>non-HFTD - Non-critical Substation</v>
          </cell>
        </row>
        <row r="192">
          <cell r="B192" t="str">
            <v>DIXON</v>
          </cell>
          <cell r="C192" t="str">
            <v>non-HFTD - Non-critical Substation</v>
          </cell>
        </row>
        <row r="193">
          <cell r="B193" t="str">
            <v>DIXON LANDING</v>
          </cell>
          <cell r="C193" t="str">
            <v>non-HFTD - Non-critical Substation</v>
          </cell>
        </row>
        <row r="194">
          <cell r="B194" t="str">
            <v>DOBBINS</v>
          </cell>
          <cell r="C194" t="str">
            <v>HFTD - Non-critical Substation</v>
          </cell>
        </row>
        <row r="195">
          <cell r="B195" t="str">
            <v>DOLAN RD</v>
          </cell>
          <cell r="C195" t="str">
            <v>non-HFTD - Non-critical Substation</v>
          </cell>
        </row>
        <row r="196">
          <cell r="B196" t="str">
            <v>DOS PALOS</v>
          </cell>
          <cell r="C196" t="str">
            <v>non-HFTD - Non-critical Substation</v>
          </cell>
        </row>
        <row r="197">
          <cell r="B197" t="str">
            <v>DRAKE</v>
          </cell>
          <cell r="C197" t="str">
            <v>non-HFTD - Non-critical Substation</v>
          </cell>
        </row>
        <row r="198">
          <cell r="B198" t="str">
            <v>DUMBARTON</v>
          </cell>
          <cell r="C198" t="str">
            <v>non-HFTD - Non-critical Substation</v>
          </cell>
        </row>
        <row r="199">
          <cell r="B199" t="str">
            <v>DUNBAR</v>
          </cell>
          <cell r="C199" t="str">
            <v>HFTD - Non-critical Substation</v>
          </cell>
        </row>
        <row r="200">
          <cell r="B200" t="str">
            <v>DUNLAP</v>
          </cell>
          <cell r="C200" t="str">
            <v>HFTD - Non-critical Substation</v>
          </cell>
        </row>
        <row r="201">
          <cell r="B201" t="str">
            <v>DUNNIGAN</v>
          </cell>
          <cell r="C201" t="str">
            <v>non-HFTD - Non-critical Substation</v>
          </cell>
        </row>
        <row r="202">
          <cell r="B202" t="str">
            <v>EAST GRAND</v>
          </cell>
          <cell r="C202" t="str">
            <v>non-HFTD - Non-critical Substation</v>
          </cell>
        </row>
        <row r="203">
          <cell r="B203" t="str">
            <v>EAST MARYSVILLE</v>
          </cell>
          <cell r="C203" t="str">
            <v>non-HFTD - Non-critical Substation</v>
          </cell>
        </row>
        <row r="204">
          <cell r="B204" t="str">
            <v>EAST NICOLAUS</v>
          </cell>
          <cell r="C204" t="str">
            <v>non-HFTD - Non-critical Substation</v>
          </cell>
        </row>
        <row r="205">
          <cell r="B205" t="str">
            <v>EAST PORTAL</v>
          </cell>
          <cell r="C205" t="str">
            <v>HFTD - Non-critical Substation</v>
          </cell>
        </row>
        <row r="206">
          <cell r="B206" t="str">
            <v>EAST QUINCY</v>
          </cell>
          <cell r="C206" t="str">
            <v>HFTD - Non-critical Substation</v>
          </cell>
        </row>
        <row r="207">
          <cell r="B207" t="str">
            <v>EAST STOCKTON</v>
          </cell>
          <cell r="C207" t="str">
            <v>non-HFTD - Non-critical Substation</v>
          </cell>
        </row>
        <row r="208">
          <cell r="B208" t="str">
            <v>EDENVALE</v>
          </cell>
          <cell r="C208" t="str">
            <v>non-HFTD - Critical Substation</v>
          </cell>
        </row>
        <row r="209">
          <cell r="B209" t="str">
            <v>EDES</v>
          </cell>
          <cell r="C209" t="str">
            <v>non-HFTD - Non-critical Substation</v>
          </cell>
        </row>
        <row r="210">
          <cell r="B210" t="str">
            <v>EEL RIVER</v>
          </cell>
          <cell r="C210" t="str">
            <v>non-HFTD - Non-critical Substation</v>
          </cell>
        </row>
        <row r="211">
          <cell r="B211" t="str">
            <v>EIGHT MILE</v>
          </cell>
          <cell r="C211" t="str">
            <v>non-HFTD - Non-critical Substation</v>
          </cell>
        </row>
        <row r="212">
          <cell r="B212" t="str">
            <v>EIGHTEENTH ST</v>
          </cell>
          <cell r="C212" t="str">
            <v>non-HFTD - Non-critical Substation</v>
          </cell>
        </row>
        <row r="213">
          <cell r="B213" t="str">
            <v>EIGHTH AVE</v>
          </cell>
          <cell r="C213" t="str">
            <v>non-HFTD - Non-critical Substation</v>
          </cell>
        </row>
        <row r="214">
          <cell r="B214" t="str">
            <v>EL CAPITAN</v>
          </cell>
          <cell r="C214" t="str">
            <v>non-HFTD - Non-critical Substation</v>
          </cell>
        </row>
        <row r="215">
          <cell r="B215" t="str">
            <v>EL CERRITO G</v>
          </cell>
          <cell r="C215" t="str">
            <v>HFTD - Non-critical Substation</v>
          </cell>
        </row>
        <row r="216">
          <cell r="B216" t="str">
            <v>EL DORADO PH</v>
          </cell>
          <cell r="C216" t="str">
            <v>HFTD - Non-critical Substation</v>
          </cell>
        </row>
        <row r="217">
          <cell r="B217" t="str">
            <v>EL NIDO</v>
          </cell>
          <cell r="C217" t="str">
            <v>non-HFTD - Non-critical Substation</v>
          </cell>
        </row>
        <row r="218">
          <cell r="B218" t="str">
            <v>EL PATIO</v>
          </cell>
          <cell r="C218" t="str">
            <v>non-HFTD - Non-critical Substation</v>
          </cell>
        </row>
        <row r="219">
          <cell r="B219" t="str">
            <v>EL PECO</v>
          </cell>
          <cell r="C219" t="str">
            <v>non-HFTD - Non-critical Substation</v>
          </cell>
        </row>
        <row r="220">
          <cell r="B220" t="str">
            <v>ELECTRA</v>
          </cell>
          <cell r="C220" t="str">
            <v>HFTD - Non-critical Substation</v>
          </cell>
        </row>
        <row r="221">
          <cell r="B221" t="str">
            <v>ELK</v>
          </cell>
          <cell r="C221" t="str">
            <v>HFTD - Non-critical Substation</v>
          </cell>
        </row>
        <row r="222">
          <cell r="B222" t="str">
            <v>ELK CREEK</v>
          </cell>
          <cell r="C222" t="str">
            <v>HFTD - Non-critical Substation</v>
          </cell>
        </row>
        <row r="223">
          <cell r="B223" t="str">
            <v>ELK HILLS</v>
          </cell>
          <cell r="C223" t="str">
            <v>non-HFTD - Non-critical Substation</v>
          </cell>
        </row>
        <row r="224">
          <cell r="B224" t="str">
            <v>EMERALD LAKE</v>
          </cell>
          <cell r="C224" t="str">
            <v>HFTD - Non-critical Substation</v>
          </cell>
        </row>
        <row r="225">
          <cell r="B225" t="str">
            <v>ENCINAL</v>
          </cell>
          <cell r="C225" t="str">
            <v>non-HFTD - Non-critical Substation</v>
          </cell>
        </row>
        <row r="226">
          <cell r="B226" t="str">
            <v>ERTA</v>
          </cell>
          <cell r="C226" t="str">
            <v>non-HFTD - Non-critical Substation</v>
          </cell>
        </row>
        <row r="227">
          <cell r="B227" t="str">
            <v>ESQUON</v>
          </cell>
          <cell r="C227" t="str">
            <v>non-HFTD - Non-critical Substation</v>
          </cell>
        </row>
        <row r="228">
          <cell r="B228" t="str">
            <v>ESTUDILLO</v>
          </cell>
          <cell r="C228" t="str">
            <v>HFTD - Non-critical Substation</v>
          </cell>
        </row>
        <row r="229">
          <cell r="B229" t="str">
            <v>EUREKA A</v>
          </cell>
          <cell r="C229" t="str">
            <v>non-HFTD - Non-critical Substation</v>
          </cell>
        </row>
        <row r="230">
          <cell r="B230" t="str">
            <v>EUREKA E</v>
          </cell>
          <cell r="C230" t="str">
            <v>non-HFTD - Non-critical Substation</v>
          </cell>
        </row>
        <row r="231">
          <cell r="B231" t="str">
            <v>FAIRHAVEN</v>
          </cell>
          <cell r="C231" t="str">
            <v>non-HFTD - Non-critical Substation</v>
          </cell>
        </row>
        <row r="232">
          <cell r="B232" t="str">
            <v>FAIRMOUNT</v>
          </cell>
          <cell r="C232" t="str">
            <v>non-HFTD - Non-critical Substation</v>
          </cell>
        </row>
        <row r="233">
          <cell r="B233" t="str">
            <v>FAIRVIEW</v>
          </cell>
          <cell r="C233" t="str">
            <v>non-HFTD - Non-critical Substation</v>
          </cell>
        </row>
        <row r="234">
          <cell r="B234" t="str">
            <v>FAIRWAY</v>
          </cell>
          <cell r="C234" t="str">
            <v>non-HFTD - Non-critical Substation</v>
          </cell>
        </row>
        <row r="235">
          <cell r="B235" t="str">
            <v>FAMOSO</v>
          </cell>
          <cell r="C235" t="str">
            <v>non-HFTD - Non-critical Substation</v>
          </cell>
        </row>
        <row r="236">
          <cell r="B236" t="str">
            <v>FELLOWS</v>
          </cell>
          <cell r="C236" t="str">
            <v>non-HFTD - Non-critical Substation</v>
          </cell>
        </row>
        <row r="237">
          <cell r="B237" t="str">
            <v>FELTON</v>
          </cell>
          <cell r="C237" t="str">
            <v>HFTD - Non-critical Substation</v>
          </cell>
        </row>
        <row r="238">
          <cell r="B238" t="str">
            <v>FIGARDEN</v>
          </cell>
          <cell r="C238" t="str">
            <v>non-HFTD - Non-critical Substation</v>
          </cell>
        </row>
        <row r="239">
          <cell r="B239" t="str">
            <v>FIREBAUGH</v>
          </cell>
          <cell r="C239" t="str">
            <v>non-HFTD - Non-critical Substation</v>
          </cell>
        </row>
        <row r="240">
          <cell r="B240" t="str">
            <v>FITCH MTN</v>
          </cell>
          <cell r="C240" t="str">
            <v>non-HFTD - Non-critical Substation</v>
          </cell>
        </row>
        <row r="241">
          <cell r="B241" t="str">
            <v>FLINT</v>
          </cell>
          <cell r="C241" t="str">
            <v>HFTD - Non-critical Substation</v>
          </cell>
        </row>
        <row r="242">
          <cell r="B242" t="str">
            <v>FLORENCE</v>
          </cell>
          <cell r="C242" t="str">
            <v>HFTD - Non-critical Substation</v>
          </cell>
        </row>
        <row r="243">
          <cell r="B243" t="str">
            <v>FMC</v>
          </cell>
          <cell r="C243" t="str">
            <v>non-HFTD - Non-critical Substation</v>
          </cell>
        </row>
        <row r="244">
          <cell r="B244" t="str">
            <v>FOOTHILL</v>
          </cell>
          <cell r="C244" t="str">
            <v>HFTD - Non-critical Substation</v>
          </cell>
        </row>
        <row r="245">
          <cell r="B245" t="str">
            <v>FORESTHILL</v>
          </cell>
          <cell r="C245" t="str">
            <v>HFTD - Non-critical Substation</v>
          </cell>
        </row>
        <row r="246">
          <cell r="B246" t="str">
            <v>FORT BRAGG A</v>
          </cell>
          <cell r="C246" t="str">
            <v>non-HFTD - Non-critical Substation</v>
          </cell>
        </row>
        <row r="247">
          <cell r="B247" t="str">
            <v>FORT ORD</v>
          </cell>
          <cell r="C247" t="str">
            <v>non-HFTD - Non-critical Substation</v>
          </cell>
        </row>
        <row r="248">
          <cell r="B248" t="str">
            <v>FORT ROSS</v>
          </cell>
          <cell r="C248" t="str">
            <v>HFTD - Non-critical Substation</v>
          </cell>
        </row>
        <row r="249">
          <cell r="B249" t="str">
            <v>FORT SEWARD</v>
          </cell>
          <cell r="C249" t="str">
            <v>HFTD - Non-critical Substation</v>
          </cell>
        </row>
        <row r="250">
          <cell r="B250" t="str">
            <v>FRANKLIN</v>
          </cell>
          <cell r="C250" t="str">
            <v>non-HFTD - Non-critical Substation</v>
          </cell>
        </row>
        <row r="251">
          <cell r="B251" t="str">
            <v>FREEDOM</v>
          </cell>
          <cell r="C251" t="str">
            <v>non-HFTD - Non-critical Substation</v>
          </cell>
        </row>
        <row r="252">
          <cell r="B252" t="str">
            <v>FREMONT</v>
          </cell>
          <cell r="C252" t="str">
            <v>non-HFTD - Non-critical Substation</v>
          </cell>
        </row>
        <row r="253">
          <cell r="B253" t="str">
            <v>FRENCH CAMP</v>
          </cell>
          <cell r="C253" t="str">
            <v>non-HFTD - Non-critical Substation</v>
          </cell>
        </row>
        <row r="254">
          <cell r="B254" t="str">
            <v>FRENCH GULCH</v>
          </cell>
          <cell r="C254" t="str">
            <v>HFTD - Non-critical Substation</v>
          </cell>
        </row>
        <row r="255">
          <cell r="B255" t="str">
            <v>FROGTOWN</v>
          </cell>
          <cell r="C255" t="str">
            <v>HFTD - Non-critical Substation</v>
          </cell>
        </row>
        <row r="256">
          <cell r="B256" t="str">
            <v>FRUITLAND</v>
          </cell>
          <cell r="C256" t="str">
            <v>HFTD - Non-critical Substation</v>
          </cell>
        </row>
        <row r="257">
          <cell r="B257" t="str">
            <v>FRUITVALE</v>
          </cell>
          <cell r="C257" t="str">
            <v>non-HFTD - Non-critical Substation</v>
          </cell>
        </row>
        <row r="258">
          <cell r="B258" t="str">
            <v>GABILAN</v>
          </cell>
          <cell r="C258" t="str">
            <v>non-HFTD - Non-critical Substation</v>
          </cell>
        </row>
        <row r="259">
          <cell r="B259" t="str">
            <v>GALLO</v>
          </cell>
          <cell r="C259" t="str">
            <v>non-HFTD - Non-critical Substation</v>
          </cell>
        </row>
        <row r="260">
          <cell r="B260" t="str">
            <v>GANSNER</v>
          </cell>
          <cell r="C260" t="str">
            <v>HFTD - Non-critical Substation</v>
          </cell>
        </row>
        <row r="261">
          <cell r="B261" t="str">
            <v>GANSO</v>
          </cell>
          <cell r="C261" t="str">
            <v>non-HFTD - Non-critical Substation</v>
          </cell>
        </row>
        <row r="262">
          <cell r="B262" t="str">
            <v>GARBERVILLE</v>
          </cell>
          <cell r="C262" t="str">
            <v>HFTD - Non-critical Substation</v>
          </cell>
        </row>
        <row r="263">
          <cell r="B263" t="str">
            <v>GARCIA</v>
          </cell>
          <cell r="C263" t="str">
            <v>HFTD - Non-critical Substation</v>
          </cell>
        </row>
        <row r="264">
          <cell r="B264" t="str">
            <v>GARDNER</v>
          </cell>
          <cell r="C264" t="str">
            <v>non-HFTD - Non-critical Substation</v>
          </cell>
        </row>
        <row r="265">
          <cell r="B265" t="str">
            <v>GERBER</v>
          </cell>
          <cell r="C265" t="str">
            <v>non-HFTD - Non-critical Substation</v>
          </cell>
        </row>
        <row r="266">
          <cell r="B266" t="str">
            <v>GEYSERVILLE</v>
          </cell>
          <cell r="C266" t="str">
            <v>non-HFTD - Non-critical Substation</v>
          </cell>
        </row>
        <row r="267">
          <cell r="B267" t="str">
            <v>GIFFEN</v>
          </cell>
          <cell r="C267" t="str">
            <v>non-HFTD - Non-critical Substation</v>
          </cell>
        </row>
        <row r="268">
          <cell r="B268" t="str">
            <v>GILL</v>
          </cell>
          <cell r="C268" t="str">
            <v>non-HFTD - Non-critical Substation</v>
          </cell>
        </row>
        <row r="269">
          <cell r="B269" t="str">
            <v>GILL RANCH</v>
          </cell>
          <cell r="C269" t="str">
            <v>non-HFTD - Non-critical Substation</v>
          </cell>
        </row>
        <row r="270">
          <cell r="B270" t="str">
            <v>GIRVAN</v>
          </cell>
          <cell r="C270" t="str">
            <v>HFTD - Non-critical Substation</v>
          </cell>
        </row>
        <row r="271">
          <cell r="B271" t="str">
            <v>GLENWOOD</v>
          </cell>
          <cell r="C271" t="str">
            <v>non-HFTD - Non-critical Substation</v>
          </cell>
        </row>
        <row r="272">
          <cell r="B272" t="str">
            <v>GOLDTREE</v>
          </cell>
          <cell r="C272" t="str">
            <v>HFTD - Non-critical Substation</v>
          </cell>
        </row>
        <row r="273">
          <cell r="B273" t="str">
            <v>GONZALES</v>
          </cell>
          <cell r="C273" t="str">
            <v>non-HFTD - Non-critical Substation</v>
          </cell>
        </row>
        <row r="274">
          <cell r="B274" t="str">
            <v>GOOSE LAKE</v>
          </cell>
          <cell r="C274" t="str">
            <v>non-HFTD - Non-critical Substation</v>
          </cell>
        </row>
        <row r="275">
          <cell r="B275" t="str">
            <v>GRAND ISLAND</v>
          </cell>
          <cell r="C275" t="str">
            <v>non-HFTD - Non-critical Substation</v>
          </cell>
        </row>
        <row r="276">
          <cell r="B276" t="str">
            <v>GRANT</v>
          </cell>
          <cell r="C276" t="str">
            <v>non-HFTD - Non-critical Substation</v>
          </cell>
        </row>
        <row r="277">
          <cell r="B277" t="str">
            <v>GRASS VALLEY</v>
          </cell>
          <cell r="C277" t="str">
            <v>HFTD - Non-critical Substation</v>
          </cell>
        </row>
        <row r="278">
          <cell r="B278" t="str">
            <v>GRAYS FLAT</v>
          </cell>
          <cell r="C278" t="str">
            <v>HFTD - Non-critical Substation</v>
          </cell>
        </row>
        <row r="279">
          <cell r="B279" t="str">
            <v>GREENBRAE</v>
          </cell>
          <cell r="C279" t="str">
            <v>non-HFTD - Non-critical Substation</v>
          </cell>
        </row>
        <row r="280">
          <cell r="B280" t="str">
            <v>GUALALA</v>
          </cell>
          <cell r="C280" t="str">
            <v>HFTD - Non-critical Substation</v>
          </cell>
        </row>
        <row r="281">
          <cell r="B281" t="str">
            <v>GUERNSEY</v>
          </cell>
          <cell r="C281" t="str">
            <v>non-HFTD - Non-critical Substation</v>
          </cell>
        </row>
        <row r="282">
          <cell r="B282" t="str">
            <v>GUSTINE</v>
          </cell>
          <cell r="C282" t="str">
            <v>non-HFTD - Non-critical Substation</v>
          </cell>
        </row>
        <row r="283">
          <cell r="B283" t="str">
            <v>HALF MOON BAY</v>
          </cell>
          <cell r="C283" t="str">
            <v>non-HFTD - Non-critical Substation</v>
          </cell>
        </row>
        <row r="284">
          <cell r="B284" t="str">
            <v>HALSEY PH</v>
          </cell>
          <cell r="C284" t="str">
            <v>HFTD - Non-critical Substation</v>
          </cell>
        </row>
        <row r="285">
          <cell r="B285" t="str">
            <v>HAMILTON A</v>
          </cell>
          <cell r="C285" t="str">
            <v>non-HFTD - Non-critical Substation</v>
          </cell>
        </row>
        <row r="286">
          <cell r="B286" t="str">
            <v>HAMILTON BRANCH</v>
          </cell>
          <cell r="C286" t="str">
            <v>HFTD - Non-critical Substation</v>
          </cell>
        </row>
        <row r="287">
          <cell r="B287" t="str">
            <v>HAMMER</v>
          </cell>
          <cell r="C287" t="str">
            <v>non-HFTD - Non-critical Substation</v>
          </cell>
        </row>
        <row r="288">
          <cell r="B288" t="str">
            <v>HAMMONDS</v>
          </cell>
          <cell r="C288" t="str">
            <v>non-HFTD - Non-critical Substation</v>
          </cell>
        </row>
        <row r="289">
          <cell r="B289" t="str">
            <v>HARDING</v>
          </cell>
          <cell r="C289" t="str">
            <v>non-HFTD - Non-critical Substation</v>
          </cell>
        </row>
        <row r="290">
          <cell r="B290" t="str">
            <v>HARDWICK</v>
          </cell>
          <cell r="C290" t="str">
            <v>non-HFTD - Non-critical Substation</v>
          </cell>
        </row>
        <row r="291">
          <cell r="B291" t="str">
            <v>HARRINGTON</v>
          </cell>
          <cell r="C291" t="str">
            <v>non-HFTD - Non-critical Substation</v>
          </cell>
        </row>
        <row r="292">
          <cell r="B292" t="str">
            <v>HARRIS</v>
          </cell>
          <cell r="C292" t="str">
            <v>non-HFTD - Non-critical Substation</v>
          </cell>
        </row>
        <row r="293">
          <cell r="B293" t="str">
            <v>HARTER</v>
          </cell>
          <cell r="C293" t="str">
            <v>non-HFTD - Non-critical Substation</v>
          </cell>
        </row>
        <row r="294">
          <cell r="B294" t="str">
            <v>HARTLEY</v>
          </cell>
          <cell r="C294" t="str">
            <v>HFTD - Non-critical Substation</v>
          </cell>
        </row>
        <row r="295">
          <cell r="B295" t="str">
            <v>HATTON</v>
          </cell>
          <cell r="C295" t="str">
            <v>HFTD - Non-critical Substation</v>
          </cell>
        </row>
        <row r="296">
          <cell r="B296" t="str">
            <v>HAYWARD O</v>
          </cell>
          <cell r="C296" t="str">
            <v>non-HFTD - Non-critical Substation</v>
          </cell>
        </row>
        <row r="297">
          <cell r="B297" t="str">
            <v>HERDLYN</v>
          </cell>
          <cell r="C297" t="str">
            <v>non-HFTD - Non-critical Substation</v>
          </cell>
        </row>
        <row r="298">
          <cell r="B298" t="str">
            <v>HICKS</v>
          </cell>
          <cell r="C298" t="str">
            <v>non-HFTD - Non-critical Substation</v>
          </cell>
        </row>
        <row r="299">
          <cell r="B299" t="str">
            <v>HIGGINS</v>
          </cell>
          <cell r="C299" t="str">
            <v>HFTD - Non-critical Substation</v>
          </cell>
        </row>
        <row r="300">
          <cell r="B300" t="str">
            <v>HIGHLANDS</v>
          </cell>
          <cell r="C300" t="str">
            <v>HFTD - Non-critical Substation</v>
          </cell>
        </row>
        <row r="301">
          <cell r="B301" t="str">
            <v>HIGHWAY</v>
          </cell>
          <cell r="C301" t="str">
            <v>non-HFTD - Non-critical Substation</v>
          </cell>
        </row>
        <row r="302">
          <cell r="B302" t="str">
            <v>HILLSDALE</v>
          </cell>
          <cell r="C302" t="str">
            <v>non-HFTD - Non-critical Substation</v>
          </cell>
        </row>
        <row r="303">
          <cell r="B303" t="str">
            <v>HOLLISTER</v>
          </cell>
          <cell r="C303" t="str">
            <v>non-HFTD - Non-critical Substation</v>
          </cell>
        </row>
        <row r="304">
          <cell r="B304" t="str">
            <v>HOLLYWOOD</v>
          </cell>
          <cell r="C304" t="str">
            <v>HFTD - Non-critical Substation</v>
          </cell>
        </row>
        <row r="305">
          <cell r="B305" t="str">
            <v>HONCUT</v>
          </cell>
          <cell r="C305" t="str">
            <v>non-HFTD - Non-critical Substation</v>
          </cell>
        </row>
        <row r="306">
          <cell r="B306" t="str">
            <v>HOOPA</v>
          </cell>
          <cell r="C306" t="str">
            <v>HFTD - Non-critical Substation</v>
          </cell>
        </row>
        <row r="307">
          <cell r="B307" t="str">
            <v>HORSESHOE</v>
          </cell>
          <cell r="C307" t="str">
            <v>non-HFTD - Non-critical Substation</v>
          </cell>
        </row>
        <row r="308">
          <cell r="B308" t="str">
            <v>HOWLAND RD</v>
          </cell>
          <cell r="C308" t="str">
            <v>non-HFTD - Non-critical Substation</v>
          </cell>
        </row>
        <row r="309">
          <cell r="B309" t="str">
            <v>HUMBOLDT BAY PP</v>
          </cell>
          <cell r="C309" t="str">
            <v>non-HFTD - Critical Substation</v>
          </cell>
        </row>
        <row r="310">
          <cell r="B310" t="str">
            <v>HURON</v>
          </cell>
          <cell r="C310" t="str">
            <v>non-HFTD - Non-critical Substation</v>
          </cell>
        </row>
        <row r="311">
          <cell r="B311" t="str">
            <v>IMHOFF</v>
          </cell>
          <cell r="C311" t="str">
            <v>non-HFTD - Non-critical Substation</v>
          </cell>
        </row>
        <row r="312">
          <cell r="B312" t="str">
            <v>INDIAN FLAT</v>
          </cell>
          <cell r="C312" t="str">
            <v>HFTD - Non-critical Substation</v>
          </cell>
        </row>
        <row r="313">
          <cell r="B313" t="str">
            <v>INDUSTRIAL ACRES</v>
          </cell>
          <cell r="C313" t="str">
            <v>non-HFTD - Non-critical Substation</v>
          </cell>
        </row>
        <row r="314">
          <cell r="B314" t="str">
            <v>IONE</v>
          </cell>
          <cell r="C314" t="str">
            <v>HFTD - Non-critical Substation</v>
          </cell>
        </row>
        <row r="315">
          <cell r="B315" t="str">
            <v>IUKA</v>
          </cell>
          <cell r="C315" t="str">
            <v>non-HFTD - Non-critical Substation</v>
          </cell>
        </row>
        <row r="316">
          <cell r="B316" t="str">
            <v>JACALITOS</v>
          </cell>
          <cell r="C316" t="str">
            <v>non-HFTD - Non-critical Substation</v>
          </cell>
        </row>
        <row r="317">
          <cell r="B317" t="str">
            <v>JACINTO</v>
          </cell>
          <cell r="C317" t="str">
            <v>non-HFTD - Non-critical Substation</v>
          </cell>
        </row>
        <row r="318">
          <cell r="B318" t="str">
            <v>JACOBS CORNER</v>
          </cell>
          <cell r="C318" t="str">
            <v>non-HFTD - Non-critical Substation</v>
          </cell>
        </row>
        <row r="319">
          <cell r="B319" t="str">
            <v>JAMESON</v>
          </cell>
          <cell r="C319" t="str">
            <v>non-HFTD - Non-critical Substation</v>
          </cell>
        </row>
        <row r="320">
          <cell r="B320" t="str">
            <v>JANES CREEK</v>
          </cell>
          <cell r="C320" t="str">
            <v>non-HFTD - Non-critical Substation</v>
          </cell>
        </row>
        <row r="321">
          <cell r="B321" t="str">
            <v>JARVIS</v>
          </cell>
          <cell r="C321" t="str">
            <v>non-HFTD - Non-critical Substation</v>
          </cell>
        </row>
        <row r="322">
          <cell r="B322" t="str">
            <v>JESSUP</v>
          </cell>
          <cell r="C322" t="str">
            <v>HFTD - Non-critical Substation</v>
          </cell>
        </row>
        <row r="323">
          <cell r="B323" t="str">
            <v>JOLON</v>
          </cell>
          <cell r="C323" t="str">
            <v>HFTD - Non-critical Substation</v>
          </cell>
        </row>
        <row r="324">
          <cell r="B324" t="str">
            <v>JUDAH</v>
          </cell>
          <cell r="C324" t="str">
            <v>non-HFTD - Non-critical Substation</v>
          </cell>
        </row>
        <row r="325">
          <cell r="B325" t="str">
            <v>KANAKA</v>
          </cell>
          <cell r="C325" t="str">
            <v>HFTD - Non-critical Substation</v>
          </cell>
        </row>
        <row r="326">
          <cell r="B326" t="str">
            <v>KELSO</v>
          </cell>
          <cell r="C326" t="str">
            <v>non-HFTD - Non-critical Substation</v>
          </cell>
        </row>
        <row r="327">
          <cell r="B327" t="str">
            <v>KERMAN</v>
          </cell>
          <cell r="C327" t="str">
            <v>non-HFTD - Non-critical Substation</v>
          </cell>
        </row>
        <row r="328">
          <cell r="B328" t="str">
            <v>KERN OIL</v>
          </cell>
          <cell r="C328" t="str">
            <v>non-HFTD - Non-critical Substation</v>
          </cell>
        </row>
        <row r="329">
          <cell r="B329" t="str">
            <v>KERN PP DIST</v>
          </cell>
          <cell r="C329" t="str">
            <v>non-HFTD - Non-critical Substation</v>
          </cell>
        </row>
        <row r="330">
          <cell r="B330" t="str">
            <v>KESWICK</v>
          </cell>
          <cell r="C330" t="str">
            <v>HFTD - Non-critical Substation</v>
          </cell>
        </row>
        <row r="331">
          <cell r="B331" t="str">
            <v>KETTLEMAN HILLS</v>
          </cell>
          <cell r="C331" t="str">
            <v>non-HFTD - Non-critical Substation</v>
          </cell>
        </row>
        <row r="332">
          <cell r="B332" t="str">
            <v>KING CITY</v>
          </cell>
          <cell r="C332" t="str">
            <v>non-HFTD - Non-critical Substation</v>
          </cell>
        </row>
        <row r="333">
          <cell r="B333" t="str">
            <v>KIRKER</v>
          </cell>
          <cell r="C333" t="str">
            <v>non-HFTD - Non-critical Substation</v>
          </cell>
        </row>
        <row r="334">
          <cell r="B334" t="str">
            <v>KNIGHTS LANDING</v>
          </cell>
          <cell r="C334" t="str">
            <v>non-HFTD - Non-critical Substation</v>
          </cell>
        </row>
        <row r="335">
          <cell r="B335" t="str">
            <v>KONOCTI</v>
          </cell>
          <cell r="C335" t="str">
            <v>HFTD - Non-critical Substation</v>
          </cell>
        </row>
        <row r="336">
          <cell r="B336" t="str">
            <v>LAGUNA SECA</v>
          </cell>
          <cell r="C336" t="str">
            <v>non-HFTD - Non-critical Substation</v>
          </cell>
        </row>
        <row r="337">
          <cell r="B337" t="str">
            <v>LAGUNITAS</v>
          </cell>
          <cell r="C337" t="str">
            <v>HFTD - Non-critical Substation</v>
          </cell>
        </row>
        <row r="338">
          <cell r="B338" t="str">
            <v>LAKEVIEW</v>
          </cell>
          <cell r="C338" t="str">
            <v>non-HFTD - Non-critical Substation</v>
          </cell>
        </row>
        <row r="339">
          <cell r="B339" t="str">
            <v>LAKEWOOD</v>
          </cell>
          <cell r="C339" t="str">
            <v>non-HFTD - Non-critical Substation</v>
          </cell>
        </row>
        <row r="340">
          <cell r="B340" t="str">
            <v>LAMMERS</v>
          </cell>
          <cell r="C340" t="str">
            <v>non-HFTD - Non-critical Substation</v>
          </cell>
        </row>
        <row r="341">
          <cell r="B341" t="str">
            <v>LAMONT</v>
          </cell>
          <cell r="C341" t="str">
            <v>non-HFTD - Non-critical Substation</v>
          </cell>
        </row>
        <row r="342">
          <cell r="B342" t="str">
            <v>LAS GALLINAS A</v>
          </cell>
          <cell r="C342" t="str">
            <v>non-HFTD - Non-critical Substation</v>
          </cell>
        </row>
        <row r="343">
          <cell r="B343" t="str">
            <v>LAS PALMAS</v>
          </cell>
          <cell r="C343" t="str">
            <v>non-HFTD - Non-critical Substation</v>
          </cell>
        </row>
        <row r="344">
          <cell r="B344" t="str">
            <v>LAS PULGAS</v>
          </cell>
          <cell r="C344" t="str">
            <v>non-HFTD - Non-critical Substation</v>
          </cell>
        </row>
        <row r="345">
          <cell r="B345" t="str">
            <v>LAURELES</v>
          </cell>
          <cell r="C345" t="str">
            <v>HFTD - Non-critical Substation</v>
          </cell>
        </row>
        <row r="346">
          <cell r="B346" t="str">
            <v>LAWNDALE</v>
          </cell>
          <cell r="C346" t="str">
            <v>non-HFTD - Non-critical Substation</v>
          </cell>
        </row>
        <row r="347">
          <cell r="B347" t="str">
            <v>LAWRENCE</v>
          </cell>
          <cell r="C347" t="str">
            <v>non-HFTD - Non-critical Substation</v>
          </cell>
        </row>
        <row r="348">
          <cell r="B348" t="str">
            <v>LAYTONVILLE</v>
          </cell>
          <cell r="C348" t="str">
            <v>HFTD - Non-critical Substation</v>
          </cell>
        </row>
        <row r="349">
          <cell r="B349" t="str">
            <v>LE GRAND</v>
          </cell>
          <cell r="C349" t="str">
            <v>non-HFTD - Non-critical Substation</v>
          </cell>
        </row>
        <row r="350">
          <cell r="B350" t="str">
            <v>LEMOORE</v>
          </cell>
          <cell r="C350" t="str">
            <v>non-HFTD - Non-critical Substation</v>
          </cell>
        </row>
        <row r="351">
          <cell r="B351" t="str">
            <v>LERDO</v>
          </cell>
          <cell r="C351" t="str">
            <v>non-HFTD - Non-critical Substation</v>
          </cell>
        </row>
        <row r="352">
          <cell r="B352" t="str">
            <v>LIMESTONE</v>
          </cell>
          <cell r="C352" t="str">
            <v>HFTD - Non-critical Substation</v>
          </cell>
        </row>
        <row r="353">
          <cell r="B353" t="str">
            <v>LINCOLN</v>
          </cell>
          <cell r="C353" t="str">
            <v>non-HFTD - Non-critical Substation</v>
          </cell>
        </row>
        <row r="354">
          <cell r="B354" t="str">
            <v>LINDEN</v>
          </cell>
          <cell r="C354" t="str">
            <v>non-HFTD - Non-critical Substation</v>
          </cell>
        </row>
        <row r="355">
          <cell r="B355" t="str">
            <v>LIVE OAK</v>
          </cell>
          <cell r="C355" t="str">
            <v>non-HFTD - Non-critical Substation</v>
          </cell>
        </row>
        <row r="356">
          <cell r="B356" t="str">
            <v>LIVERMORE</v>
          </cell>
          <cell r="C356" t="str">
            <v>non-HFTD - Non-critical Substation</v>
          </cell>
        </row>
        <row r="357">
          <cell r="B357" t="str">
            <v>LIVINGSTON</v>
          </cell>
          <cell r="C357" t="str">
            <v>non-HFTD - Non-critical Substation</v>
          </cell>
        </row>
        <row r="358">
          <cell r="B358" t="str">
            <v>LLAGAS</v>
          </cell>
          <cell r="C358" t="str">
            <v>non-HFTD - Non-critical Substation</v>
          </cell>
        </row>
        <row r="359">
          <cell r="B359" t="str">
            <v>LOCKHEED #1</v>
          </cell>
          <cell r="C359" t="str">
            <v>non-HFTD - Non-critical Substation</v>
          </cell>
        </row>
        <row r="360">
          <cell r="B360" t="str">
            <v>LOCKHEED #2</v>
          </cell>
          <cell r="C360" t="str">
            <v>non-HFTD - Non-critical Substation</v>
          </cell>
        </row>
        <row r="361">
          <cell r="B361" t="str">
            <v>LODI</v>
          </cell>
          <cell r="C361" t="str">
            <v>non-HFTD - Non-critical Substation</v>
          </cell>
        </row>
        <row r="362">
          <cell r="B362" t="str">
            <v>LOGAN CREEK</v>
          </cell>
          <cell r="C362" t="str">
            <v>non-HFTD - Non-critical Substation</v>
          </cell>
        </row>
        <row r="363">
          <cell r="B363" t="str">
            <v>LONE TREE</v>
          </cell>
          <cell r="C363" t="str">
            <v>non-HFTD - Non-critical Substation</v>
          </cell>
        </row>
        <row r="364">
          <cell r="B364" t="str">
            <v>LOS ALTOS</v>
          </cell>
          <cell r="C364" t="str">
            <v>non-HFTD - Non-critical Substation</v>
          </cell>
        </row>
        <row r="365">
          <cell r="B365" t="str">
            <v>LOS COCHES</v>
          </cell>
          <cell r="C365" t="str">
            <v>non-HFTD - Non-critical Substation</v>
          </cell>
        </row>
        <row r="366">
          <cell r="B366" t="str">
            <v>LOS GATOS</v>
          </cell>
          <cell r="C366" t="str">
            <v>non-HFTD - Non-critical Substation</v>
          </cell>
        </row>
        <row r="367">
          <cell r="B367" t="str">
            <v>LOS MOLINOS</v>
          </cell>
          <cell r="C367" t="str">
            <v>non-HFTD - Non-critical Substation</v>
          </cell>
        </row>
        <row r="368">
          <cell r="B368" t="str">
            <v>LOS OSITOS</v>
          </cell>
          <cell r="C368" t="str">
            <v>non-HFTD - Non-critical Substation</v>
          </cell>
        </row>
        <row r="369">
          <cell r="B369" t="str">
            <v>LOST HILLS</v>
          </cell>
          <cell r="C369" t="str">
            <v>non-HFTD - Non-critical Substation</v>
          </cell>
        </row>
        <row r="370">
          <cell r="B370" t="str">
            <v>LOW GAP</v>
          </cell>
          <cell r="C370" t="str">
            <v>HFTD - Non-critical Substation</v>
          </cell>
        </row>
        <row r="371">
          <cell r="B371" t="str">
            <v>LOYOLA</v>
          </cell>
          <cell r="C371" t="str">
            <v>non-HFTD - Non-critical Substation</v>
          </cell>
        </row>
        <row r="372">
          <cell r="B372" t="str">
            <v>LUCERNE</v>
          </cell>
          <cell r="C372" t="str">
            <v>HFTD - Non-critical Substation</v>
          </cell>
        </row>
        <row r="373">
          <cell r="B373" t="str">
            <v>MABURY</v>
          </cell>
          <cell r="C373" t="str">
            <v>non-HFTD - Non-critical Substation</v>
          </cell>
        </row>
        <row r="374">
          <cell r="B374" t="str">
            <v>MADERA</v>
          </cell>
          <cell r="C374" t="str">
            <v>non-HFTD - Non-critical Substation</v>
          </cell>
        </row>
        <row r="375">
          <cell r="B375" t="str">
            <v>MADISON</v>
          </cell>
          <cell r="C375" t="str">
            <v>non-HFTD - Non-critical Substation</v>
          </cell>
        </row>
        <row r="376">
          <cell r="B376" t="str">
            <v>MAGUNDEN</v>
          </cell>
          <cell r="C376" t="str">
            <v>non-HFTD - Non-critical Substation</v>
          </cell>
        </row>
        <row r="377">
          <cell r="B377" t="str">
            <v>MAINE PRAIRIE</v>
          </cell>
          <cell r="C377" t="str">
            <v>non-HFTD - Non-critical Substation</v>
          </cell>
        </row>
        <row r="378">
          <cell r="B378" t="str">
            <v>MALAGA</v>
          </cell>
          <cell r="C378" t="str">
            <v>non-HFTD - Non-critical Substation</v>
          </cell>
        </row>
        <row r="379">
          <cell r="B379" t="str">
            <v>MANCHESTER</v>
          </cell>
          <cell r="C379" t="str">
            <v>non-HFTD - Non-critical Substation</v>
          </cell>
        </row>
        <row r="380">
          <cell r="B380" t="str">
            <v>MAPLE</v>
          </cell>
          <cell r="C380" t="str">
            <v>non-HFTD - Non-critical Substation</v>
          </cell>
        </row>
        <row r="381">
          <cell r="B381" t="str">
            <v>MAPLE CREEK</v>
          </cell>
          <cell r="C381" t="str">
            <v>HFTD - Non-critical Substation</v>
          </cell>
        </row>
        <row r="382">
          <cell r="B382" t="str">
            <v>MARICOPA</v>
          </cell>
          <cell r="C382" t="str">
            <v>non-HFTD - Non-critical Substation</v>
          </cell>
        </row>
        <row r="383">
          <cell r="B383" t="str">
            <v>MARIPOSA</v>
          </cell>
          <cell r="C383" t="str">
            <v>HFTD - Non-critical Substation</v>
          </cell>
        </row>
        <row r="384">
          <cell r="B384" t="str">
            <v>MARSH</v>
          </cell>
          <cell r="C384" t="str">
            <v>non-HFTD - Non-critical Substation</v>
          </cell>
        </row>
        <row r="385">
          <cell r="B385" t="str">
            <v>MARTELL</v>
          </cell>
          <cell r="C385" t="str">
            <v>HFTD - Non-critical Substation</v>
          </cell>
        </row>
        <row r="386">
          <cell r="B386" t="str">
            <v>MARYSVILLE</v>
          </cell>
          <cell r="C386" t="str">
            <v>non-HFTD - Non-critical Substation</v>
          </cell>
        </row>
        <row r="387">
          <cell r="B387" t="str">
            <v>MAXWELL</v>
          </cell>
          <cell r="C387" t="str">
            <v>non-HFTD - Non-critical Substation</v>
          </cell>
        </row>
        <row r="388">
          <cell r="B388" t="str">
            <v>MCARTHUR</v>
          </cell>
          <cell r="C388" t="str">
            <v>HFTD - Non-critical Substation</v>
          </cell>
        </row>
        <row r="389">
          <cell r="B389" t="str">
            <v>MCDONALD ISLAND</v>
          </cell>
          <cell r="C389" t="str">
            <v>non-HFTD - Non-critical Substation</v>
          </cell>
        </row>
        <row r="390">
          <cell r="B390" t="str">
            <v>MCFARLAND</v>
          </cell>
          <cell r="C390" t="str">
            <v>non-HFTD - Non-critical Substation</v>
          </cell>
        </row>
        <row r="391">
          <cell r="B391" t="str">
            <v>MCKEE</v>
          </cell>
          <cell r="C391" t="str">
            <v>non-HFTD - Non-critical Substation</v>
          </cell>
        </row>
        <row r="392">
          <cell r="B392" t="str">
            <v>MCKITTRICK</v>
          </cell>
          <cell r="C392" t="str">
            <v>non-HFTD - Non-critical Substation</v>
          </cell>
        </row>
        <row r="393">
          <cell r="B393" t="str">
            <v>MCMULLIN</v>
          </cell>
          <cell r="C393" t="str">
            <v>non-HFTD - Non-critical Substation</v>
          </cell>
        </row>
        <row r="394">
          <cell r="B394" t="str">
            <v>MEADOW LANE</v>
          </cell>
          <cell r="C394" t="str">
            <v>non-HFTD - Non-critical Substation</v>
          </cell>
        </row>
        <row r="395">
          <cell r="B395" t="str">
            <v>MENLO</v>
          </cell>
          <cell r="C395" t="str">
            <v>non-HFTD - Non-critical Substation</v>
          </cell>
        </row>
        <row r="396">
          <cell r="B396" t="str">
            <v>MERCED FALLS PH</v>
          </cell>
          <cell r="C396" t="str">
            <v>non-HFTD - Non-critical Substation</v>
          </cell>
        </row>
        <row r="397">
          <cell r="B397" t="str">
            <v>MERCY SPRINGS</v>
          </cell>
          <cell r="C397" t="str">
            <v>non-HFTD - Non-critical Substation</v>
          </cell>
        </row>
        <row r="398">
          <cell r="B398" t="str">
            <v>MERIDIAN</v>
          </cell>
          <cell r="C398" t="str">
            <v>non-HFTD - Non-critical Substation</v>
          </cell>
        </row>
        <row r="399">
          <cell r="B399" t="str">
            <v>METTLER</v>
          </cell>
          <cell r="C399" t="str">
            <v>non-HFTD - Non-critical Substation</v>
          </cell>
        </row>
        <row r="400">
          <cell r="B400" t="str">
            <v>MIDDLE RIVER</v>
          </cell>
          <cell r="C400" t="str">
            <v>non-HFTD - Non-critical Substation</v>
          </cell>
        </row>
        <row r="401">
          <cell r="B401" t="str">
            <v>MIDDLETOWN</v>
          </cell>
          <cell r="C401" t="str">
            <v>HFTD - Non-critical Substation</v>
          </cell>
        </row>
        <row r="402">
          <cell r="B402" t="str">
            <v>MILPITAS</v>
          </cell>
          <cell r="C402" t="str">
            <v>non-HFTD - Non-critical Substation</v>
          </cell>
        </row>
        <row r="403">
          <cell r="B403" t="str">
            <v>MINERAL</v>
          </cell>
          <cell r="C403" t="str">
            <v>HFTD - Non-critical Substation</v>
          </cell>
        </row>
        <row r="404">
          <cell r="B404" t="str">
            <v>MIRA VISTA</v>
          </cell>
          <cell r="C404" t="str">
            <v>non-HFTD - Non-critical Substation</v>
          </cell>
        </row>
        <row r="405">
          <cell r="B405" t="str">
            <v>MIRABEL</v>
          </cell>
          <cell r="C405" t="str">
            <v>non-HFTD - Non-critical Substation</v>
          </cell>
        </row>
        <row r="406">
          <cell r="B406" t="str">
            <v>MI-WUK</v>
          </cell>
          <cell r="C406" t="str">
            <v>HFTD - Non-critical Substation</v>
          </cell>
        </row>
        <row r="407">
          <cell r="B407" t="str">
            <v>MOLINO</v>
          </cell>
          <cell r="C407" t="str">
            <v>non-HFTD - Non-critical Substation</v>
          </cell>
        </row>
        <row r="408">
          <cell r="B408" t="str">
            <v>MONARCH</v>
          </cell>
          <cell r="C408" t="str">
            <v>non-HFTD - Non-critical Substation</v>
          </cell>
        </row>
        <row r="409">
          <cell r="B409" t="str">
            <v>MONROE</v>
          </cell>
          <cell r="C409" t="str">
            <v>non-HFTD - Non-critical Substation</v>
          </cell>
        </row>
        <row r="410">
          <cell r="B410" t="str">
            <v>MONTAGUE</v>
          </cell>
          <cell r="C410" t="str">
            <v>non-HFTD - Non-critical Substation</v>
          </cell>
        </row>
        <row r="411">
          <cell r="B411" t="str">
            <v>MONTE RIO</v>
          </cell>
          <cell r="C411" t="str">
            <v>HFTD - Non-critical Substation</v>
          </cell>
        </row>
        <row r="412">
          <cell r="B412" t="str">
            <v>MONTEREY</v>
          </cell>
          <cell r="C412" t="str">
            <v>non-HFTD - Non-critical Substation</v>
          </cell>
        </row>
        <row r="413">
          <cell r="B413" t="str">
            <v>MONTICELLO</v>
          </cell>
          <cell r="C413" t="str">
            <v>HFTD - Non-critical Substation</v>
          </cell>
        </row>
        <row r="414">
          <cell r="B414" t="str">
            <v>MORGAN HILL</v>
          </cell>
          <cell r="C414" t="str">
            <v>non-HFTD - Non-critical Substation</v>
          </cell>
        </row>
        <row r="415">
          <cell r="B415" t="str">
            <v>MORMON</v>
          </cell>
          <cell r="C415" t="str">
            <v>non-HFTD - Non-critical Substation</v>
          </cell>
        </row>
        <row r="416">
          <cell r="B416" t="str">
            <v>MOSCONE</v>
          </cell>
          <cell r="C416" t="str">
            <v>non-HFTD - Non-critical Substation</v>
          </cell>
        </row>
        <row r="417">
          <cell r="B417" t="str">
            <v>MOSHER</v>
          </cell>
          <cell r="C417" t="str">
            <v>non-HFTD - Non-critical Substation</v>
          </cell>
        </row>
        <row r="418">
          <cell r="B418" t="str">
            <v>MOUNTAIN VIEW</v>
          </cell>
          <cell r="C418" t="str">
            <v>non-HFTD - Non-critical Substation</v>
          </cell>
        </row>
        <row r="419">
          <cell r="B419" t="str">
            <v>MT EDEN</v>
          </cell>
          <cell r="C419" t="str">
            <v>non-HFTD - Non-critical Substation</v>
          </cell>
        </row>
        <row r="420">
          <cell r="B420" t="str">
            <v>MTN GATE JUNCTION</v>
          </cell>
          <cell r="C420" t="str">
            <v>HFTD - Non-critical Substation</v>
          </cell>
        </row>
        <row r="421">
          <cell r="B421" t="str">
            <v>MTN QUARRIES</v>
          </cell>
          <cell r="C421" t="str">
            <v>HFTD - Non-critical Substation</v>
          </cell>
        </row>
        <row r="422">
          <cell r="B422" t="str">
            <v>NAPA</v>
          </cell>
          <cell r="C422" t="str">
            <v>non-HFTD - Non-critical Substation</v>
          </cell>
        </row>
        <row r="423">
          <cell r="B423" t="str">
            <v>NARROWS</v>
          </cell>
          <cell r="C423" t="str">
            <v>HFTD - Non-critical Substation</v>
          </cell>
        </row>
        <row r="424">
          <cell r="B424" t="str">
            <v>NAVY LAB</v>
          </cell>
          <cell r="C424" t="str">
            <v>non-HFTD - Non-critical Substation</v>
          </cell>
        </row>
        <row r="425">
          <cell r="B425" t="str">
            <v>NAVY SCHOOL</v>
          </cell>
          <cell r="C425" t="str">
            <v>non-HFTD - Non-critical Substation</v>
          </cell>
        </row>
        <row r="426">
          <cell r="B426" t="str">
            <v>NEW HOPE</v>
          </cell>
          <cell r="C426" t="str">
            <v>non-HFTD - Non-critical Substation</v>
          </cell>
        </row>
        <row r="427">
          <cell r="B427" t="str">
            <v>NEWARK DIST</v>
          </cell>
          <cell r="C427" t="str">
            <v>non-HFTD - Non-critical Substation</v>
          </cell>
        </row>
        <row r="428">
          <cell r="B428" t="str">
            <v>NEWBURG</v>
          </cell>
          <cell r="C428" t="str">
            <v>non-HFTD - Non-critical Substation</v>
          </cell>
        </row>
        <row r="429">
          <cell r="B429" t="str">
            <v>NEWCASTLE PH</v>
          </cell>
          <cell r="C429" t="str">
            <v>HFTD - Non-critical Substation</v>
          </cell>
        </row>
        <row r="430">
          <cell r="B430" t="str">
            <v>NEWHALL</v>
          </cell>
          <cell r="C430" t="str">
            <v>non-HFTD - Non-critical Substation</v>
          </cell>
        </row>
        <row r="431">
          <cell r="B431" t="str">
            <v>NEWMAN</v>
          </cell>
          <cell r="C431" t="str">
            <v>non-HFTD - Non-critical Substation</v>
          </cell>
        </row>
        <row r="432">
          <cell r="B432" t="str">
            <v>NORCO</v>
          </cell>
          <cell r="C432" t="str">
            <v>non-HFTD - Non-critical Substation</v>
          </cell>
        </row>
        <row r="433">
          <cell r="B433" t="str">
            <v>NORD</v>
          </cell>
          <cell r="C433" t="str">
            <v>non-HFTD - Non-critical Substation</v>
          </cell>
        </row>
        <row r="434">
          <cell r="B434" t="str">
            <v>NORIEGA</v>
          </cell>
          <cell r="C434" t="str">
            <v>non-HFTD - Non-critical Substation</v>
          </cell>
        </row>
        <row r="435">
          <cell r="B435" t="str">
            <v>NORTECH</v>
          </cell>
          <cell r="C435" t="str">
            <v>non-HFTD - Non-critical Substation</v>
          </cell>
        </row>
        <row r="436">
          <cell r="B436" t="str">
            <v>NORTH BRANCH</v>
          </cell>
          <cell r="C436" t="str">
            <v>HFTD - Non-critical Substation</v>
          </cell>
        </row>
        <row r="437">
          <cell r="B437" t="str">
            <v>NORTH DUBLIN</v>
          </cell>
          <cell r="C437" t="str">
            <v>HFTD - Non-critical Substation</v>
          </cell>
        </row>
        <row r="438">
          <cell r="B438" t="str">
            <v>NORTH TOWER</v>
          </cell>
          <cell r="C438" t="str">
            <v>non-HFTD - Non-critical Substation</v>
          </cell>
        </row>
        <row r="439">
          <cell r="B439" t="str">
            <v>NOTRE DAME</v>
          </cell>
          <cell r="C439" t="str">
            <v>non-HFTD - Non-critical Substation</v>
          </cell>
        </row>
        <row r="440">
          <cell r="B440" t="str">
            <v>NOVATO</v>
          </cell>
          <cell r="C440" t="str">
            <v>non-HFTD - Non-critical Substation</v>
          </cell>
        </row>
        <row r="441">
          <cell r="B441" t="str">
            <v>OAK</v>
          </cell>
          <cell r="C441" t="str">
            <v>HFTD - Non-critical Substation</v>
          </cell>
        </row>
        <row r="442">
          <cell r="B442" t="str">
            <v>OAK PARK</v>
          </cell>
          <cell r="C442" t="str">
            <v>non-HFTD - Non-critical Substation</v>
          </cell>
        </row>
        <row r="443">
          <cell r="B443" t="str">
            <v>OAKHURST</v>
          </cell>
          <cell r="C443" t="str">
            <v>HFTD - Non-critical Substation</v>
          </cell>
        </row>
        <row r="444">
          <cell r="B444" t="str">
            <v>OAKLAND C (OAKLAND PP)</v>
          </cell>
          <cell r="C444" t="str">
            <v>non-HFTD - Non-critical Substation</v>
          </cell>
        </row>
        <row r="445">
          <cell r="B445" t="str">
            <v>OAKLAND D</v>
          </cell>
          <cell r="C445" t="str">
            <v>non-HFTD - Non-critical Substation</v>
          </cell>
        </row>
        <row r="446">
          <cell r="B446" t="str">
            <v>OAKLAND I</v>
          </cell>
          <cell r="C446" t="str">
            <v>non-HFTD - Non-critical Substation</v>
          </cell>
        </row>
        <row r="447">
          <cell r="B447" t="str">
            <v>OAKLAND J</v>
          </cell>
          <cell r="C447" t="str">
            <v>non-HFTD - Non-critical Substation</v>
          </cell>
        </row>
        <row r="448">
          <cell r="B448" t="str">
            <v>OAKLAND K (CLAREMONT)</v>
          </cell>
          <cell r="C448" t="str">
            <v>non-HFTD - Non-critical Substation</v>
          </cell>
        </row>
        <row r="449">
          <cell r="B449" t="str">
            <v>OAKLAND L</v>
          </cell>
          <cell r="C449" t="str">
            <v>non-HFTD - Non-critical Substation</v>
          </cell>
        </row>
        <row r="450">
          <cell r="B450" t="str">
            <v>OAKLAND X</v>
          </cell>
          <cell r="C450" t="str">
            <v>non-HFTD - Non-critical Substation</v>
          </cell>
        </row>
        <row r="451">
          <cell r="B451" t="str">
            <v>OCEAN AVE</v>
          </cell>
          <cell r="C451" t="str">
            <v>non-HFTD - Non-critical Substation</v>
          </cell>
        </row>
        <row r="452">
          <cell r="B452" t="str">
            <v>OCEANO</v>
          </cell>
          <cell r="C452" t="str">
            <v>HFTD - Non-critical Substation</v>
          </cell>
        </row>
        <row r="453">
          <cell r="B453" t="str">
            <v>OIL FIELDS</v>
          </cell>
          <cell r="C453" t="str">
            <v>non-HFTD - Non-critical Substation</v>
          </cell>
        </row>
        <row r="454">
          <cell r="B454" t="str">
            <v>OLD KEARNEY</v>
          </cell>
          <cell r="C454" t="str">
            <v>non-HFTD - Non-critical Substation</v>
          </cell>
        </row>
        <row r="455">
          <cell r="B455" t="str">
            <v>OLD RIVER</v>
          </cell>
          <cell r="C455" t="str">
            <v>non-HFTD - Non-critical Substation</v>
          </cell>
        </row>
        <row r="456">
          <cell r="B456" t="str">
            <v>OLEMA</v>
          </cell>
          <cell r="C456" t="str">
            <v>HFTD - Non-critical Substation</v>
          </cell>
        </row>
        <row r="457">
          <cell r="B457" t="str">
            <v>OLETA</v>
          </cell>
          <cell r="C457" t="str">
            <v>HFTD - Non-critical Substation</v>
          </cell>
        </row>
        <row r="458">
          <cell r="B458" t="str">
            <v>OLIVEHURST</v>
          </cell>
          <cell r="C458" t="str">
            <v>non-HFTD - Non-critical Substation</v>
          </cell>
        </row>
        <row r="459">
          <cell r="B459" t="str">
            <v>OPAL CLIFFS</v>
          </cell>
          <cell r="C459" t="str">
            <v>non-HFTD - Non-critical Substation</v>
          </cell>
        </row>
        <row r="460">
          <cell r="B460" t="str">
            <v>OREGON TRAIL</v>
          </cell>
          <cell r="C460" t="str">
            <v>HFTD - Non-critical Substation</v>
          </cell>
        </row>
        <row r="461">
          <cell r="B461" t="str">
            <v>ORICK</v>
          </cell>
          <cell r="C461" t="str">
            <v>non-HFTD - Non-critical Substation</v>
          </cell>
        </row>
        <row r="462">
          <cell r="B462" t="str">
            <v>ORINDA</v>
          </cell>
          <cell r="C462" t="str">
            <v>HFTD - Non-critical Substation</v>
          </cell>
        </row>
        <row r="463">
          <cell r="B463" t="str">
            <v>ORLAND B</v>
          </cell>
          <cell r="C463" t="str">
            <v>non-HFTD - Non-critical Substation</v>
          </cell>
        </row>
        <row r="464">
          <cell r="B464" t="str">
            <v>ORO FINO</v>
          </cell>
          <cell r="C464" t="str">
            <v>HFTD - Non-critical Substation</v>
          </cell>
        </row>
        <row r="465">
          <cell r="B465" t="str">
            <v>OROSI</v>
          </cell>
          <cell r="C465" t="str">
            <v>non-HFTD - Non-critical Substation</v>
          </cell>
        </row>
        <row r="466">
          <cell r="B466" t="str">
            <v>OROVILLE</v>
          </cell>
          <cell r="C466" t="str">
            <v>non-HFTD - Non-critical Substation</v>
          </cell>
        </row>
        <row r="467">
          <cell r="B467" t="str">
            <v>ORTIGA</v>
          </cell>
          <cell r="C467" t="str">
            <v>non-HFTD - Non-critical Substation</v>
          </cell>
        </row>
        <row r="468">
          <cell r="B468" t="str">
            <v>OTTER</v>
          </cell>
          <cell r="C468" t="str">
            <v>HFTD - Non-critical Substation</v>
          </cell>
        </row>
        <row r="469">
          <cell r="B469" t="str">
            <v>PACIFIC GROVE</v>
          </cell>
          <cell r="C469" t="str">
            <v>non-HFTD - Non-critical Substation</v>
          </cell>
        </row>
        <row r="470">
          <cell r="B470" t="str">
            <v>PACIFICA</v>
          </cell>
          <cell r="C470" t="str">
            <v>non-HFTD - Non-critical Substation</v>
          </cell>
        </row>
        <row r="471">
          <cell r="B471" t="str">
            <v>PALMER</v>
          </cell>
          <cell r="C471" t="str">
            <v>non-HFTD - Non-critical Substation</v>
          </cell>
        </row>
        <row r="472">
          <cell r="B472" t="str">
            <v>PALO SECO</v>
          </cell>
          <cell r="C472" t="str">
            <v>HFTD - Non-critical Substation</v>
          </cell>
        </row>
        <row r="473">
          <cell r="B473" t="str">
            <v>PANAMA</v>
          </cell>
          <cell r="C473" t="str">
            <v>non-HFTD - Non-critical Substation</v>
          </cell>
        </row>
        <row r="474">
          <cell r="B474" t="str">
            <v>PANORAMA</v>
          </cell>
          <cell r="C474" t="str">
            <v>HFTD - Non-critical Substation</v>
          </cell>
        </row>
        <row r="475">
          <cell r="B475" t="str">
            <v>PARADISE</v>
          </cell>
          <cell r="C475" t="str">
            <v>HFTD - Non-critical Substation</v>
          </cell>
        </row>
        <row r="476">
          <cell r="B476" t="str">
            <v>PARKWAY</v>
          </cell>
          <cell r="C476" t="str">
            <v>non-HFTD - Non-critical Substation</v>
          </cell>
        </row>
        <row r="477">
          <cell r="B477" t="str">
            <v>PARLIER</v>
          </cell>
          <cell r="C477" t="str">
            <v>non-HFTD - Non-critical Substation</v>
          </cell>
        </row>
        <row r="478">
          <cell r="B478" t="str">
            <v>PARSONS</v>
          </cell>
          <cell r="C478" t="str">
            <v>non-HFTD - Non-critical Substation</v>
          </cell>
        </row>
        <row r="479">
          <cell r="B479" t="str">
            <v>PASO ROBLES</v>
          </cell>
          <cell r="C479" t="str">
            <v>non-HFTD - Non-critical Substation</v>
          </cell>
        </row>
        <row r="480">
          <cell r="B480" t="str">
            <v>PAUL SWEET</v>
          </cell>
          <cell r="C480" t="str">
            <v>HFTD - Non-critical Substation</v>
          </cell>
        </row>
        <row r="481">
          <cell r="B481" t="str">
            <v>PEABODY</v>
          </cell>
          <cell r="C481" t="str">
            <v>non-HFTD - Non-critical Substation</v>
          </cell>
        </row>
        <row r="482">
          <cell r="B482" t="str">
            <v>PEACHTON</v>
          </cell>
          <cell r="C482" t="str">
            <v>non-HFTD - Non-critical Substation</v>
          </cell>
        </row>
        <row r="483">
          <cell r="B483" t="str">
            <v>PENNGROVE</v>
          </cell>
          <cell r="C483" t="str">
            <v>non-HFTD - Non-critical Substation</v>
          </cell>
        </row>
        <row r="484">
          <cell r="B484" t="str">
            <v>PENRYN</v>
          </cell>
          <cell r="C484" t="str">
            <v>HFTD - Non-critical Substation</v>
          </cell>
        </row>
        <row r="485">
          <cell r="B485" t="str">
            <v>PEORIA</v>
          </cell>
          <cell r="C485" t="str">
            <v>HFTD - Non-critical Substation</v>
          </cell>
        </row>
        <row r="486">
          <cell r="B486" t="str">
            <v>PERRY</v>
          </cell>
          <cell r="C486" t="str">
            <v>HFTD - Non-critical Substation</v>
          </cell>
        </row>
        <row r="487">
          <cell r="B487" t="str">
            <v>PETALUMA A</v>
          </cell>
          <cell r="C487" t="str">
            <v>non-HFTD - Non-critical Substation</v>
          </cell>
        </row>
        <row r="488">
          <cell r="B488" t="str">
            <v>PETALUMA C</v>
          </cell>
          <cell r="C488" t="str">
            <v>non-HFTD - Non-critical Substation</v>
          </cell>
        </row>
        <row r="489">
          <cell r="B489" t="str">
            <v>PHILO</v>
          </cell>
          <cell r="C489" t="str">
            <v>HFTD - Non-critical Substation</v>
          </cell>
        </row>
        <row r="490">
          <cell r="B490" t="str">
            <v>PIERCY</v>
          </cell>
          <cell r="C490" t="str">
            <v>non-HFTD - Non-critical Substation</v>
          </cell>
        </row>
        <row r="491">
          <cell r="B491" t="str">
            <v>PIKE CITY</v>
          </cell>
          <cell r="C491" t="str">
            <v>HFTD - Non-critical Substation</v>
          </cell>
        </row>
        <row r="492">
          <cell r="B492" t="str">
            <v>PINE GROVE</v>
          </cell>
          <cell r="C492" t="str">
            <v>HFTD - Non-critical Substation</v>
          </cell>
        </row>
        <row r="493">
          <cell r="B493" t="str">
            <v>PINECREST</v>
          </cell>
          <cell r="C493" t="str">
            <v>HFTD - Non-critical Substation</v>
          </cell>
        </row>
        <row r="494">
          <cell r="B494" t="str">
            <v>PINEDALE</v>
          </cell>
          <cell r="C494" t="str">
            <v>non-HFTD - Non-critical Substation</v>
          </cell>
        </row>
        <row r="495">
          <cell r="B495" t="str">
            <v>PLACERVILLE</v>
          </cell>
          <cell r="C495" t="str">
            <v>HFTD - Non-critical Substation</v>
          </cell>
        </row>
        <row r="496">
          <cell r="B496" t="str">
            <v>PLAINFIELD</v>
          </cell>
          <cell r="C496" t="str">
            <v>non-HFTD - Non-critical Substation</v>
          </cell>
        </row>
        <row r="497">
          <cell r="B497" t="str">
            <v>PLEASANT GROVE</v>
          </cell>
          <cell r="C497" t="str">
            <v>non-HFTD - Non-critical Substation</v>
          </cell>
        </row>
        <row r="498">
          <cell r="B498" t="str">
            <v>PLUMAS</v>
          </cell>
          <cell r="C498" t="str">
            <v>non-HFTD - Non-critical Substation</v>
          </cell>
        </row>
        <row r="499">
          <cell r="B499" t="str">
            <v>PLYMOUTH</v>
          </cell>
          <cell r="C499" t="str">
            <v>non-HFTD - Non-critical Substation</v>
          </cell>
        </row>
        <row r="500">
          <cell r="B500" t="str">
            <v>POINT ARENA</v>
          </cell>
          <cell r="C500" t="str">
            <v>HFTD - Non-critical Substation</v>
          </cell>
        </row>
        <row r="501">
          <cell r="B501" t="str">
            <v>POINT MORETTI</v>
          </cell>
          <cell r="C501" t="str">
            <v>HFTD - Non-critical Substation</v>
          </cell>
        </row>
        <row r="502">
          <cell r="B502" t="str">
            <v>POINT PINOLE</v>
          </cell>
          <cell r="C502" t="str">
            <v>non-HFTD - Non-critical Substation</v>
          </cell>
        </row>
        <row r="503">
          <cell r="B503" t="str">
            <v>PORTOLA</v>
          </cell>
          <cell r="C503" t="str">
            <v>non-HFTD - Non-critical Substation</v>
          </cell>
        </row>
        <row r="504">
          <cell r="B504" t="str">
            <v>POSO MTN</v>
          </cell>
          <cell r="C504" t="str">
            <v>HFTD - Non-critical Substation</v>
          </cell>
        </row>
        <row r="505">
          <cell r="B505" t="str">
            <v>POTTER VALLEY PH</v>
          </cell>
          <cell r="C505" t="str">
            <v>HFTD - Non-critical Substation</v>
          </cell>
        </row>
        <row r="506">
          <cell r="B506" t="str">
            <v>PRUNEDALE</v>
          </cell>
          <cell r="C506" t="str">
            <v>non-HFTD - Non-critical Substation</v>
          </cell>
        </row>
        <row r="507">
          <cell r="B507" t="str">
            <v>PUEBLO</v>
          </cell>
          <cell r="C507" t="str">
            <v>non-HFTD - Non-critical Substation</v>
          </cell>
        </row>
        <row r="508">
          <cell r="B508" t="str">
            <v>PURISIMA</v>
          </cell>
          <cell r="C508" t="str">
            <v>HFTD - Non-critical Substation</v>
          </cell>
        </row>
        <row r="509">
          <cell r="B509" t="str">
            <v>PUTAH CREEK</v>
          </cell>
          <cell r="C509" t="str">
            <v>non-HFTD - Non-critical Substation</v>
          </cell>
        </row>
        <row r="510">
          <cell r="B510" t="str">
            <v>RACETRACK</v>
          </cell>
          <cell r="C510" t="str">
            <v>HFTD - Non-critical Substation</v>
          </cell>
        </row>
        <row r="511">
          <cell r="B511" t="str">
            <v>RADUM</v>
          </cell>
          <cell r="C511" t="str">
            <v>non-HFTD - Non-critical Substation</v>
          </cell>
        </row>
        <row r="512">
          <cell r="B512" t="str">
            <v>RAINBOW</v>
          </cell>
          <cell r="C512" t="str">
            <v>non-HFTD - Non-critical Substation</v>
          </cell>
        </row>
        <row r="513">
          <cell r="B513" t="str">
            <v>RALSTON</v>
          </cell>
          <cell r="C513" t="str">
            <v>non-HFTD - Non-critical Substation</v>
          </cell>
        </row>
        <row r="514">
          <cell r="B514" t="str">
            <v>RANCHERS COTTON</v>
          </cell>
          <cell r="C514" t="str">
            <v>non-HFTD - Non-critical Substation</v>
          </cell>
        </row>
        <row r="515">
          <cell r="B515" t="str">
            <v>RANDOLPH</v>
          </cell>
          <cell r="C515" t="str">
            <v>non-HFTD - Non-critical Substation</v>
          </cell>
        </row>
        <row r="516">
          <cell r="B516" t="str">
            <v>RAWSON</v>
          </cell>
          <cell r="C516" t="str">
            <v>non-HFTD - Non-critical Substation</v>
          </cell>
        </row>
        <row r="517">
          <cell r="B517" t="str">
            <v>RECLAMATION DIST#108</v>
          </cell>
          <cell r="C517" t="str">
            <v>non-HFTD - Non-critical Substation</v>
          </cell>
        </row>
        <row r="518">
          <cell r="B518" t="str">
            <v>RECLAMATION DIST#1500</v>
          </cell>
          <cell r="C518" t="str">
            <v>non-HFTD - Non-critical Substation</v>
          </cell>
        </row>
        <row r="519">
          <cell r="B519" t="str">
            <v>RECLAMATION DIST#2047</v>
          </cell>
          <cell r="C519" t="str">
            <v>non-HFTD - Non-critical Substation</v>
          </cell>
        </row>
        <row r="520">
          <cell r="B520" t="str">
            <v>RECLAMATION DIST#999</v>
          </cell>
          <cell r="C520" t="str">
            <v>non-HFTD - Non-critical Substation</v>
          </cell>
        </row>
        <row r="521">
          <cell r="B521" t="str">
            <v>RED BLUFF</v>
          </cell>
          <cell r="C521" t="str">
            <v>non-HFTD - Non-critical Substation</v>
          </cell>
        </row>
        <row r="522">
          <cell r="B522" t="str">
            <v>REDBUD</v>
          </cell>
          <cell r="C522" t="str">
            <v>HFTD - Non-critical Substation</v>
          </cell>
        </row>
        <row r="523">
          <cell r="B523" t="str">
            <v>REDWOOD CITY</v>
          </cell>
          <cell r="C523" t="str">
            <v>non-HFTD - Non-critical Substation</v>
          </cell>
        </row>
        <row r="524">
          <cell r="B524" t="str">
            <v>RENFRO</v>
          </cell>
          <cell r="C524" t="str">
            <v>non-HFTD - Non-critical Substation</v>
          </cell>
        </row>
        <row r="525">
          <cell r="B525" t="str">
            <v>RESERVATION ROAD</v>
          </cell>
          <cell r="C525" t="str">
            <v>HFTD - Non-critical Substation</v>
          </cell>
        </row>
        <row r="526">
          <cell r="B526" t="str">
            <v>RESERVE OIL</v>
          </cell>
          <cell r="C526" t="str">
            <v>non-HFTD - Non-critical Substation</v>
          </cell>
        </row>
        <row r="527">
          <cell r="B527" t="str">
            <v>RICE</v>
          </cell>
          <cell r="C527" t="str">
            <v>non-HFTD - Non-critical Substation</v>
          </cell>
        </row>
        <row r="528">
          <cell r="B528" t="str">
            <v>RICHMOND R</v>
          </cell>
          <cell r="C528" t="str">
            <v>non-HFTD - Non-critical Substation</v>
          </cell>
        </row>
        <row r="529">
          <cell r="B529" t="str">
            <v>RIDGE</v>
          </cell>
          <cell r="C529" t="str">
            <v>HFTD - Non-critical Substation</v>
          </cell>
        </row>
        <row r="530">
          <cell r="B530" t="str">
            <v>RIDGE CABIN</v>
          </cell>
          <cell r="C530" t="str">
            <v>HFTD - Non-critical Substation</v>
          </cell>
        </row>
        <row r="531">
          <cell r="B531" t="str">
            <v>RINCON</v>
          </cell>
          <cell r="C531" t="str">
            <v>HFTD - Non-critical Substation</v>
          </cell>
        </row>
        <row r="532">
          <cell r="B532" t="str">
            <v>RIO BRAVO</v>
          </cell>
          <cell r="C532" t="str">
            <v>non-HFTD - Non-critical Substation</v>
          </cell>
        </row>
        <row r="533">
          <cell r="B533" t="str">
            <v>RIO DEL MAR</v>
          </cell>
          <cell r="C533" t="str">
            <v>HFTD - Non-critical Substation</v>
          </cell>
        </row>
        <row r="534">
          <cell r="B534" t="str">
            <v>RIO DELL</v>
          </cell>
          <cell r="C534" t="str">
            <v>non-HFTD - Non-critical Substation</v>
          </cell>
        </row>
        <row r="535">
          <cell r="B535" t="str">
            <v>RIPON</v>
          </cell>
          <cell r="C535" t="str">
            <v>non-HFTD - Non-critical Substation</v>
          </cell>
        </row>
        <row r="536">
          <cell r="B536" t="str">
            <v>RISING RIVER</v>
          </cell>
          <cell r="C536" t="str">
            <v>HFTD - Non-critical Substation</v>
          </cell>
        </row>
        <row r="537">
          <cell r="B537" t="str">
            <v>RIVER OAKS</v>
          </cell>
          <cell r="C537" t="str">
            <v>non-HFTD - Non-critical Substation</v>
          </cell>
        </row>
        <row r="538">
          <cell r="B538" t="str">
            <v>RIVER ROCK</v>
          </cell>
          <cell r="C538" t="str">
            <v>non-HFTD - Non-critical Substation</v>
          </cell>
        </row>
        <row r="539">
          <cell r="B539" t="str">
            <v>RIVERBANK</v>
          </cell>
          <cell r="C539" t="str">
            <v>non-HFTD - Non-critical Substation</v>
          </cell>
        </row>
        <row r="540">
          <cell r="B540" t="str">
            <v>ROB ROY</v>
          </cell>
          <cell r="C540" t="str">
            <v>HFTD - Non-critical Substation</v>
          </cell>
        </row>
        <row r="541">
          <cell r="B541" t="str">
            <v>ROCKLIN</v>
          </cell>
          <cell r="C541" t="str">
            <v>non-HFTD - Non-critical Substation</v>
          </cell>
        </row>
        <row r="542">
          <cell r="B542" t="str">
            <v>ROLAND</v>
          </cell>
          <cell r="C542" t="str">
            <v>non-HFTD - Non-critical Substation</v>
          </cell>
        </row>
        <row r="543">
          <cell r="B543" t="str">
            <v>ROSEDALE</v>
          </cell>
          <cell r="C543" t="str">
            <v>non-HFTD - Non-critical Substation</v>
          </cell>
        </row>
        <row r="544">
          <cell r="B544" t="str">
            <v>ROSSMOOR</v>
          </cell>
          <cell r="C544" t="str">
            <v>HFTD - Non-critical Substation</v>
          </cell>
        </row>
        <row r="545">
          <cell r="B545" t="str">
            <v>ROUGH &amp; READY</v>
          </cell>
          <cell r="C545" t="str">
            <v>non-HFTD - Non-critical Substation</v>
          </cell>
        </row>
        <row r="546">
          <cell r="B546" t="str">
            <v>RUSS RANCH</v>
          </cell>
          <cell r="C546" t="str">
            <v>HFTD - Non-critical Substation</v>
          </cell>
        </row>
        <row r="547">
          <cell r="B547" t="str">
            <v>RUSSELL</v>
          </cell>
          <cell r="C547" t="str">
            <v>non-HFTD - Non-critical Substation</v>
          </cell>
        </row>
        <row r="548">
          <cell r="B548" t="str">
            <v>SALMON CREEK</v>
          </cell>
          <cell r="C548" t="str">
            <v>non-HFTD - Non-critical Substation</v>
          </cell>
        </row>
        <row r="549">
          <cell r="B549" t="str">
            <v>SAN ANDREAS</v>
          </cell>
          <cell r="C549" t="str">
            <v>HFTD - Non-critical Substation</v>
          </cell>
        </row>
        <row r="550">
          <cell r="B550" t="str">
            <v>SAN ARDO</v>
          </cell>
          <cell r="C550" t="str">
            <v>non-HFTD - Non-critical Substation</v>
          </cell>
        </row>
        <row r="551">
          <cell r="B551" t="str">
            <v>SAN BENITO</v>
          </cell>
          <cell r="C551" t="str">
            <v>non-HFTD - Non-critical Substation</v>
          </cell>
        </row>
        <row r="552">
          <cell r="B552" t="str">
            <v>SAN BERNARD</v>
          </cell>
          <cell r="C552" t="str">
            <v>non-HFTD - Non-critical Substation</v>
          </cell>
        </row>
        <row r="553">
          <cell r="B553" t="str">
            <v>SAN BRUNO</v>
          </cell>
          <cell r="C553" t="str">
            <v>non-HFTD - Non-critical Substation</v>
          </cell>
        </row>
        <row r="554">
          <cell r="B554" t="str">
            <v>SAN CARLOS</v>
          </cell>
          <cell r="C554" t="str">
            <v>non-HFTD - Non-critical Substation</v>
          </cell>
        </row>
        <row r="555">
          <cell r="B555" t="str">
            <v>SAN FRAN AIRPORT</v>
          </cell>
          <cell r="C555" t="str">
            <v>non-HFTD - Non-critical Substation</v>
          </cell>
        </row>
        <row r="556">
          <cell r="B556" t="str">
            <v>SAN FRAN E</v>
          </cell>
          <cell r="C556" t="str">
            <v>non-HFTD - Non-critical Substation</v>
          </cell>
        </row>
        <row r="557">
          <cell r="B557" t="str">
            <v>SAN FRAN F (MARINA)</v>
          </cell>
          <cell r="C557" t="str">
            <v>non-HFTD - Non-critical Substation</v>
          </cell>
        </row>
        <row r="558">
          <cell r="B558" t="str">
            <v>SAN FRAN G</v>
          </cell>
          <cell r="C558" t="str">
            <v>non-HFTD - Non-critical Substation</v>
          </cell>
        </row>
        <row r="559">
          <cell r="B559" t="str">
            <v>SAN FRAN J</v>
          </cell>
          <cell r="C559" t="str">
            <v>non-HFTD - Non-critical Substation</v>
          </cell>
        </row>
        <row r="560">
          <cell r="B560" t="str">
            <v>SAN FRAN K</v>
          </cell>
          <cell r="C560" t="str">
            <v>non-HFTD - Non-critical Substation</v>
          </cell>
        </row>
        <row r="561">
          <cell r="B561" t="str">
            <v>SAN FRAN L</v>
          </cell>
          <cell r="C561" t="str">
            <v>non-HFTD - Non-critical Substation</v>
          </cell>
        </row>
        <row r="562">
          <cell r="B562" t="str">
            <v>SAN FRAN M</v>
          </cell>
          <cell r="C562" t="str">
            <v>non-HFTD - Non-critical Substation</v>
          </cell>
        </row>
        <row r="563">
          <cell r="B563" t="str">
            <v>SAN FRAN N</v>
          </cell>
          <cell r="C563" t="str">
            <v>non-HFTD - Non-critical Substation</v>
          </cell>
        </row>
        <row r="564">
          <cell r="B564" t="str">
            <v>SAN FRAN P(HUNTERS POINT)</v>
          </cell>
          <cell r="C564" t="str">
            <v>non-HFTD - Critical Substation</v>
          </cell>
        </row>
        <row r="565">
          <cell r="B565" t="str">
            <v>SAN FRAN W (BAYSHORE)</v>
          </cell>
          <cell r="C565" t="str">
            <v>non-HFTD - Non-critical Substation</v>
          </cell>
        </row>
        <row r="566">
          <cell r="B566" t="str">
            <v>SAN FRAN X (MISSION)</v>
          </cell>
          <cell r="C566" t="str">
            <v>non-HFTD - Critical Substation</v>
          </cell>
        </row>
        <row r="567">
          <cell r="B567" t="str">
            <v>SAN FRAN Y (LARKIN)</v>
          </cell>
          <cell r="C567" t="str">
            <v>non-HFTD - Critical Substation</v>
          </cell>
        </row>
        <row r="568">
          <cell r="B568" t="str">
            <v>SAN FRAN Z (EMBARCADERO)</v>
          </cell>
          <cell r="C568" t="str">
            <v>non-HFTD - Critical Substation</v>
          </cell>
        </row>
        <row r="569">
          <cell r="B569" t="str">
            <v>SAN JOAQUIN</v>
          </cell>
          <cell r="C569" t="str">
            <v>non-HFTD - Non-critical Substation</v>
          </cell>
        </row>
        <row r="570">
          <cell r="B570" t="str">
            <v>SAN JOSE A</v>
          </cell>
          <cell r="C570" t="str">
            <v>non-HFTD - Non-critical Substation</v>
          </cell>
        </row>
        <row r="571">
          <cell r="B571" t="str">
            <v>SAN JOSE B</v>
          </cell>
          <cell r="C571" t="str">
            <v>non-HFTD - Non-critical Substation</v>
          </cell>
        </row>
        <row r="572">
          <cell r="B572" t="str">
            <v>SAN JUSTO</v>
          </cell>
          <cell r="C572" t="str">
            <v>non-HFTD - Non-critical Substation</v>
          </cell>
        </row>
        <row r="573">
          <cell r="B573" t="str">
            <v>SAN LEANDRO U</v>
          </cell>
          <cell r="C573" t="str">
            <v>non-HFTD - Non-critical Substation</v>
          </cell>
        </row>
        <row r="574">
          <cell r="B574" t="str">
            <v>SAN LORENZO</v>
          </cell>
          <cell r="C574" t="str">
            <v>non-HFTD - Non-critical Substation</v>
          </cell>
        </row>
        <row r="575">
          <cell r="B575" t="str">
            <v>SAN LUIS #3</v>
          </cell>
          <cell r="C575" t="str">
            <v>non-HFTD - Non-critical Substation</v>
          </cell>
        </row>
        <row r="576">
          <cell r="B576" t="str">
            <v>SAN LUIS #5</v>
          </cell>
          <cell r="C576" t="str">
            <v>non-HFTD - Non-critical Substation</v>
          </cell>
        </row>
        <row r="577">
          <cell r="B577" t="str">
            <v>SAN MIGUEL</v>
          </cell>
          <cell r="C577" t="str">
            <v>non-HFTD - Non-critical Substation</v>
          </cell>
        </row>
        <row r="578">
          <cell r="B578" t="str">
            <v>SAN PABLO</v>
          </cell>
          <cell r="C578" t="str">
            <v>non-HFTD - Non-critical Substation</v>
          </cell>
        </row>
        <row r="579">
          <cell r="B579" t="str">
            <v>SAN RAFAEL</v>
          </cell>
          <cell r="C579" t="str">
            <v>non-HFTD - Non-critical Substation</v>
          </cell>
        </row>
        <row r="580">
          <cell r="B580" t="str">
            <v>SAN RAMON RESEARCH CTR</v>
          </cell>
          <cell r="C580" t="str">
            <v>non-HFTD - Non-critical Substation</v>
          </cell>
        </row>
        <row r="581">
          <cell r="B581" t="str">
            <v>SAND CREEK</v>
          </cell>
          <cell r="C581" t="str">
            <v>HFTD - Non-critical Substation</v>
          </cell>
        </row>
        <row r="582">
          <cell r="B582" t="str">
            <v>SANGER</v>
          </cell>
          <cell r="C582" t="str">
            <v>non-HFTD - Critical Substation</v>
          </cell>
        </row>
        <row r="583">
          <cell r="B583" t="str">
            <v>SANTA MARIA</v>
          </cell>
          <cell r="C583" t="str">
            <v>non-HFTD - Non-critical Substation</v>
          </cell>
        </row>
        <row r="584">
          <cell r="B584" t="str">
            <v>SANTA NELLA</v>
          </cell>
          <cell r="C584" t="str">
            <v>non-HFTD - Non-critical Substation</v>
          </cell>
        </row>
        <row r="585">
          <cell r="B585" t="str">
            <v>SANTA RITA</v>
          </cell>
          <cell r="C585" t="str">
            <v>non-HFTD - Non-critical Substation</v>
          </cell>
        </row>
        <row r="586">
          <cell r="B586" t="str">
            <v>SANTA ROSA A</v>
          </cell>
          <cell r="C586" t="str">
            <v>non-HFTD - Non-critical Substation</v>
          </cell>
        </row>
        <row r="587">
          <cell r="B587" t="str">
            <v>SANTA YNEZ</v>
          </cell>
          <cell r="C587" t="str">
            <v>HFTD - Non-critical Substation</v>
          </cell>
        </row>
        <row r="588">
          <cell r="B588" t="str">
            <v>SARANAP</v>
          </cell>
          <cell r="C588" t="str">
            <v>non-HFTD - Non-critical Substation</v>
          </cell>
        </row>
        <row r="589">
          <cell r="B589" t="str">
            <v>SARATOGA</v>
          </cell>
          <cell r="C589" t="str">
            <v>non-HFTD - Non-critical Substation</v>
          </cell>
        </row>
        <row r="590">
          <cell r="B590" t="str">
            <v>SAUSALITO</v>
          </cell>
          <cell r="C590" t="str">
            <v>non-HFTD - Non-critical Substation</v>
          </cell>
        </row>
        <row r="591">
          <cell r="B591" t="str">
            <v>SEACLIFF</v>
          </cell>
          <cell r="C591" t="str">
            <v>non-HFTD - Non-critical Substation</v>
          </cell>
        </row>
        <row r="592">
          <cell r="B592" t="str">
            <v>SERRAMONTE</v>
          </cell>
          <cell r="C592" t="str">
            <v>non-HFTD - Non-critical Substation</v>
          </cell>
        </row>
        <row r="593">
          <cell r="B593" t="str">
            <v>SHADY GLEN</v>
          </cell>
          <cell r="C593" t="str">
            <v>HFTD - Non-critical Substation</v>
          </cell>
        </row>
        <row r="594">
          <cell r="B594" t="str">
            <v>SHAFTER</v>
          </cell>
          <cell r="C594" t="str">
            <v>non-HFTD - Non-critical Substation</v>
          </cell>
        </row>
        <row r="595">
          <cell r="B595" t="str">
            <v>SHARON</v>
          </cell>
          <cell r="C595" t="str">
            <v>non-HFTD - Non-critical Substation</v>
          </cell>
        </row>
        <row r="596">
          <cell r="B596" t="str">
            <v>SHEPHERD</v>
          </cell>
          <cell r="C596" t="str">
            <v>non-HFTD - Non-critical Substation</v>
          </cell>
        </row>
        <row r="597">
          <cell r="B597" t="str">
            <v>SHINGLE SPRINGS</v>
          </cell>
          <cell r="C597" t="str">
            <v>HFTD - Non-critical Substation</v>
          </cell>
        </row>
        <row r="598">
          <cell r="B598" t="str">
            <v>SHREDDER</v>
          </cell>
          <cell r="C598" t="str">
            <v>non-HFTD - Non-critical Substation</v>
          </cell>
        </row>
        <row r="599">
          <cell r="B599" t="str">
            <v>SILVER AVE</v>
          </cell>
          <cell r="C599" t="str">
            <v>non-HFTD - Non-critical Substation</v>
          </cell>
        </row>
        <row r="600">
          <cell r="B600" t="str">
            <v>SILVERADO</v>
          </cell>
          <cell r="C600" t="str">
            <v>non-HFTD - Non-critical Substation</v>
          </cell>
        </row>
        <row r="601">
          <cell r="B601" t="str">
            <v>SISQUOC</v>
          </cell>
          <cell r="C601" t="str">
            <v>non-HFTD - Non-critical Substation</v>
          </cell>
        </row>
        <row r="602">
          <cell r="B602" t="str">
            <v>SIXTH AVE</v>
          </cell>
          <cell r="C602" t="str">
            <v>non-HFTD - Non-critical Substation</v>
          </cell>
        </row>
        <row r="603">
          <cell r="B603" t="str">
            <v>SKAGGS ISLAND</v>
          </cell>
          <cell r="C603" t="str">
            <v>non-HFTD - Non-critical Substation</v>
          </cell>
        </row>
        <row r="604">
          <cell r="B604" t="str">
            <v>SMARTVILLE</v>
          </cell>
          <cell r="C604" t="str">
            <v>HFTD - Non-critical Substation</v>
          </cell>
        </row>
        <row r="605">
          <cell r="B605" t="str">
            <v>SMYRNA</v>
          </cell>
          <cell r="C605" t="str">
            <v>non-HFTD - Non-critical Substation</v>
          </cell>
        </row>
        <row r="606">
          <cell r="B606" t="str">
            <v>SNEATH LANE</v>
          </cell>
          <cell r="C606" t="str">
            <v>HFTD - Non-critical Substation</v>
          </cell>
        </row>
        <row r="607">
          <cell r="B607" t="str">
            <v>SOLANO</v>
          </cell>
          <cell r="C607" t="str">
            <v>non-HFTD - Non-critical Substation</v>
          </cell>
        </row>
        <row r="608">
          <cell r="B608" t="str">
            <v>SONOMA A</v>
          </cell>
          <cell r="C608" t="str">
            <v>non-HFTD - Non-critical Substation</v>
          </cell>
        </row>
        <row r="609">
          <cell r="B609" t="str">
            <v>SOQUEL</v>
          </cell>
          <cell r="C609" t="str">
            <v>non-HFTD - Non-critical Substation</v>
          </cell>
        </row>
        <row r="610">
          <cell r="B610" t="str">
            <v>SOTO</v>
          </cell>
          <cell r="C610" t="str">
            <v>non-HFTD - Non-critical Substation</v>
          </cell>
        </row>
        <row r="611">
          <cell r="B611" t="str">
            <v>SPANISH CREEK</v>
          </cell>
          <cell r="C611" t="str">
            <v>HFTD - Non-critical Substation</v>
          </cell>
        </row>
        <row r="612">
          <cell r="B612" t="str">
            <v>SPENCE</v>
          </cell>
          <cell r="C612" t="str">
            <v>non-HFTD - Non-critical Substation</v>
          </cell>
        </row>
        <row r="613">
          <cell r="B613" t="str">
            <v>SPRING GAP PH</v>
          </cell>
          <cell r="C613" t="str">
            <v>HFTD - Non-critical Substation</v>
          </cell>
        </row>
        <row r="614">
          <cell r="B614" t="str">
            <v>SRI</v>
          </cell>
          <cell r="C614" t="str">
            <v>non-HFTD - Non-critical Substation</v>
          </cell>
        </row>
        <row r="615">
          <cell r="B615" t="str">
            <v>STAFFORD</v>
          </cell>
          <cell r="C615" t="str">
            <v>HFTD - Non-critical Substation</v>
          </cell>
        </row>
        <row r="616">
          <cell r="B616" t="str">
            <v>STATION MA</v>
          </cell>
          <cell r="C616" t="str">
            <v>non-HFTD - Non-critical Substation</v>
          </cell>
        </row>
        <row r="617">
          <cell r="B617" t="str">
            <v>STAUFFER</v>
          </cell>
          <cell r="C617" t="str">
            <v>non-HFTD - Non-critical Substation</v>
          </cell>
        </row>
        <row r="618">
          <cell r="B618" t="str">
            <v>STELLING</v>
          </cell>
          <cell r="C618" t="str">
            <v>non-HFTD - Non-critical Substation</v>
          </cell>
        </row>
        <row r="619">
          <cell r="B619" t="str">
            <v>STILLWATER</v>
          </cell>
          <cell r="C619" t="str">
            <v>HFTD - Non-critical Substation</v>
          </cell>
        </row>
        <row r="620">
          <cell r="B620" t="str">
            <v>STOCKDALE</v>
          </cell>
          <cell r="C620" t="str">
            <v>non-HFTD - Non-critical Substation</v>
          </cell>
        </row>
        <row r="621">
          <cell r="B621" t="str">
            <v>STOCKTON A</v>
          </cell>
          <cell r="C621" t="str">
            <v>non-HFTD - Non-critical Substation</v>
          </cell>
        </row>
        <row r="622">
          <cell r="B622" t="str">
            <v>STOCKTON ACRES</v>
          </cell>
          <cell r="C622" t="str">
            <v>non-HFTD - Non-critical Substation</v>
          </cell>
        </row>
        <row r="623">
          <cell r="B623" t="str">
            <v>STONE</v>
          </cell>
          <cell r="C623" t="str">
            <v>non-HFTD - Non-critical Substation</v>
          </cell>
        </row>
        <row r="624">
          <cell r="B624" t="str">
            <v>STONE CORRAL</v>
          </cell>
          <cell r="C624" t="str">
            <v>non-HFTD - Non-critical Substation</v>
          </cell>
        </row>
        <row r="625">
          <cell r="B625" t="str">
            <v>STOREY</v>
          </cell>
          <cell r="C625" t="str">
            <v>non-HFTD - Non-critical Substation</v>
          </cell>
        </row>
        <row r="626">
          <cell r="B626" t="str">
            <v>STROUD</v>
          </cell>
          <cell r="C626" t="str">
            <v>non-HFTD - Non-critical Substation</v>
          </cell>
        </row>
        <row r="627">
          <cell r="B627" t="str">
            <v>STUART</v>
          </cell>
          <cell r="C627" t="str">
            <v>non-HFTD - Non-critical Substation</v>
          </cell>
        </row>
        <row r="628">
          <cell r="B628" t="str">
            <v>SUISUN</v>
          </cell>
          <cell r="C628" t="str">
            <v>non-HFTD - Non-critical Substation</v>
          </cell>
        </row>
        <row r="629">
          <cell r="B629" t="str">
            <v>SULLIVAN</v>
          </cell>
          <cell r="C629" t="str">
            <v>non-HFTD - Non-critical Substation</v>
          </cell>
        </row>
        <row r="630">
          <cell r="B630" t="str">
            <v>SUMMIT</v>
          </cell>
          <cell r="C630" t="str">
            <v>HFTD - Non-critical Substation</v>
          </cell>
        </row>
        <row r="631">
          <cell r="B631" t="str">
            <v>SUNOL</v>
          </cell>
          <cell r="C631" t="str">
            <v>HFTD - Non-critical Substation</v>
          </cell>
        </row>
        <row r="632">
          <cell r="B632" t="str">
            <v>SWIFT</v>
          </cell>
          <cell r="C632" t="str">
            <v>non-HFTD - Non-critical Substation</v>
          </cell>
        </row>
        <row r="633">
          <cell r="B633" t="str">
            <v>SYCAMORE CREEK</v>
          </cell>
          <cell r="C633" t="str">
            <v>non-HFTD - Non-critical Substation</v>
          </cell>
        </row>
        <row r="634">
          <cell r="B634" t="str">
            <v>TAMARACK</v>
          </cell>
          <cell r="C634" t="str">
            <v>non-HFTD - Non-critical Substation</v>
          </cell>
        </row>
        <row r="635">
          <cell r="B635" t="str">
            <v>TAR FLAT</v>
          </cell>
          <cell r="C635" t="str">
            <v>HFTD - Non-critical Substation</v>
          </cell>
        </row>
        <row r="636">
          <cell r="B636" t="str">
            <v>TARAVAL</v>
          </cell>
          <cell r="C636" t="str">
            <v>non-HFTD - Non-critical Substation</v>
          </cell>
        </row>
        <row r="637">
          <cell r="B637" t="str">
            <v>TASSAJARA</v>
          </cell>
          <cell r="C637" t="str">
            <v>non-HFTD - Non-critical Substation</v>
          </cell>
        </row>
        <row r="638">
          <cell r="B638" t="str">
            <v>TECUYA</v>
          </cell>
          <cell r="C638" t="str">
            <v>non-HFTD - Non-critical Substation</v>
          </cell>
        </row>
        <row r="639">
          <cell r="B639" t="str">
            <v>TEJON</v>
          </cell>
          <cell r="C639" t="str">
            <v>non-HFTD - Non-critical Substation</v>
          </cell>
        </row>
        <row r="640">
          <cell r="B640" t="str">
            <v>TEMBLOR</v>
          </cell>
          <cell r="C640" t="str">
            <v>non-HFTD - Non-critical Substation</v>
          </cell>
        </row>
        <row r="641">
          <cell r="B641" t="str">
            <v>TERMINOUS</v>
          </cell>
          <cell r="C641" t="str">
            <v>non-HFTD - Non-critical Substation</v>
          </cell>
        </row>
        <row r="642">
          <cell r="B642" t="str">
            <v>TES SAN RAMON</v>
          </cell>
          <cell r="C642" t="str">
            <v>non-HFTD - Non-critical Substation</v>
          </cell>
        </row>
        <row r="643">
          <cell r="B643" t="str">
            <v>TEVIS</v>
          </cell>
          <cell r="C643" t="str">
            <v>non-HFTD - Non-critical Substation</v>
          </cell>
        </row>
        <row r="644">
          <cell r="B644" t="str">
            <v>TIDEWATER</v>
          </cell>
          <cell r="C644" t="str">
            <v>non-HFTD - Non-critical Substation</v>
          </cell>
        </row>
        <row r="645">
          <cell r="B645" t="str">
            <v>TIVY VALLEY</v>
          </cell>
          <cell r="C645" t="str">
            <v>non-HFTD - Non-critical Substation</v>
          </cell>
        </row>
        <row r="646">
          <cell r="B646" t="str">
            <v>TOCALOMA</v>
          </cell>
          <cell r="C646" t="str">
            <v>HFTD - Non-critical Substation</v>
          </cell>
        </row>
        <row r="647">
          <cell r="B647" t="str">
            <v>TRACY</v>
          </cell>
          <cell r="C647" t="str">
            <v>non-HFTD - Non-critical Substation</v>
          </cell>
        </row>
        <row r="648">
          <cell r="B648" t="str">
            <v>TRES PINOS</v>
          </cell>
          <cell r="C648" t="str">
            <v>non-HFTD - Non-critical Substation</v>
          </cell>
        </row>
        <row r="649">
          <cell r="B649" t="str">
            <v>TRES VIAS</v>
          </cell>
          <cell r="C649" t="str">
            <v>non-HFTD - Non-critical Substation</v>
          </cell>
        </row>
        <row r="650">
          <cell r="B650" t="str">
            <v>TRIMBLE</v>
          </cell>
          <cell r="C650" t="str">
            <v>non-HFTD - Non-critical Substation</v>
          </cell>
        </row>
        <row r="651">
          <cell r="B651" t="str">
            <v>TRINIDAD</v>
          </cell>
          <cell r="C651" t="str">
            <v>non-HFTD - Non-critical Substation</v>
          </cell>
        </row>
        <row r="652">
          <cell r="B652" t="str">
            <v>TUDOR</v>
          </cell>
          <cell r="C652" t="str">
            <v>non-HFTD - Non-critical Substation</v>
          </cell>
        </row>
        <row r="653">
          <cell r="B653" t="str">
            <v>TULARE LAKE</v>
          </cell>
          <cell r="C653" t="str">
            <v>non-HFTD - Non-critical Substation</v>
          </cell>
        </row>
        <row r="654">
          <cell r="B654" t="str">
            <v>TULE RIVER PH</v>
          </cell>
          <cell r="C654" t="str">
            <v>HFTD - Non-critical Substation</v>
          </cell>
        </row>
        <row r="655">
          <cell r="B655" t="str">
            <v>TUPMAN</v>
          </cell>
          <cell r="C655" t="str">
            <v>non-HFTD - Non-critical Substation</v>
          </cell>
        </row>
        <row r="656">
          <cell r="B656" t="str">
            <v>TWENTY-FIRST AVE</v>
          </cell>
          <cell r="C656" t="str">
            <v>non-HFTD - Non-critical Substation</v>
          </cell>
        </row>
        <row r="657">
          <cell r="B657" t="str">
            <v>TWISSELMAN</v>
          </cell>
          <cell r="C657" t="str">
            <v>non-HFTD - Non-critical Substation</v>
          </cell>
        </row>
        <row r="658">
          <cell r="B658" t="str">
            <v>TYLER</v>
          </cell>
          <cell r="C658" t="str">
            <v>non-HFTD - Non-critical Substation</v>
          </cell>
        </row>
        <row r="659">
          <cell r="B659" t="str">
            <v>UKIAH</v>
          </cell>
          <cell r="C659" t="str">
            <v>HFTD - Non-critical Substation</v>
          </cell>
        </row>
        <row r="660">
          <cell r="B660" t="str">
            <v>UPPER LAKE</v>
          </cell>
          <cell r="C660" t="str">
            <v>HFTD - Non-critical Substation</v>
          </cell>
        </row>
        <row r="661">
          <cell r="B661" t="str">
            <v>URICH</v>
          </cell>
          <cell r="C661" t="str">
            <v>non-HFTD - Non-critical Substation</v>
          </cell>
        </row>
        <row r="662">
          <cell r="B662" t="str">
            <v>VACAVILLE</v>
          </cell>
          <cell r="C662" t="str">
            <v>non-HFTD - Non-critical Substation</v>
          </cell>
        </row>
        <row r="663">
          <cell r="B663" t="str">
            <v>VALLECITOS</v>
          </cell>
          <cell r="C663" t="str">
            <v>non-HFTD - Non-critical Substation</v>
          </cell>
        </row>
        <row r="664">
          <cell r="B664" t="str">
            <v>VALLEJO B</v>
          </cell>
          <cell r="C664" t="str">
            <v>non-HFTD - Non-critical Substation</v>
          </cell>
        </row>
        <row r="665">
          <cell r="B665" t="str">
            <v>VALLEJO C</v>
          </cell>
          <cell r="C665" t="str">
            <v>non-HFTD - Non-critical Substation</v>
          </cell>
        </row>
        <row r="666">
          <cell r="B666" t="str">
            <v>VALLEY HOME</v>
          </cell>
          <cell r="C666" t="str">
            <v>non-HFTD - Non-critical Substation</v>
          </cell>
        </row>
        <row r="667">
          <cell r="B667" t="str">
            <v>VALLEY VIEW</v>
          </cell>
          <cell r="C667" t="str">
            <v>non-HFTD - Non-critical Substation</v>
          </cell>
        </row>
        <row r="668">
          <cell r="B668" t="str">
            <v>VASCO</v>
          </cell>
          <cell r="C668" t="str">
            <v>non-HFTD - Non-critical Substation</v>
          </cell>
        </row>
        <row r="669">
          <cell r="B669" t="str">
            <v>VASONA</v>
          </cell>
          <cell r="C669" t="str">
            <v>non-HFTD - Non-critical Substation</v>
          </cell>
        </row>
        <row r="670">
          <cell r="B670" t="str">
            <v>VICTOR</v>
          </cell>
          <cell r="C670" t="str">
            <v>non-HFTD - Non-critical Substation</v>
          </cell>
        </row>
        <row r="671">
          <cell r="B671" t="str">
            <v>VIEJO</v>
          </cell>
          <cell r="C671" t="str">
            <v>HFTD - Non-critical Substation</v>
          </cell>
        </row>
        <row r="672">
          <cell r="B672" t="str">
            <v>VIERRA</v>
          </cell>
          <cell r="C672" t="str">
            <v>non-HFTD - Non-critical Substation</v>
          </cell>
        </row>
        <row r="673">
          <cell r="B673" t="str">
            <v>VINA</v>
          </cell>
          <cell r="C673" t="str">
            <v>non-HFTD - Non-critical Substation</v>
          </cell>
        </row>
        <row r="674">
          <cell r="B674" t="str">
            <v>VINEYARD</v>
          </cell>
          <cell r="C674" t="str">
            <v>non-HFTD - Non-critical Substation</v>
          </cell>
        </row>
        <row r="675">
          <cell r="B675" t="str">
            <v>VIRGINIA</v>
          </cell>
          <cell r="C675" t="str">
            <v>non-HFTD - Non-critical Substation</v>
          </cell>
        </row>
        <row r="676">
          <cell r="B676" t="str">
            <v>VOLTA #1 PH</v>
          </cell>
          <cell r="C676" t="str">
            <v>HFTD - Non-critical Substation</v>
          </cell>
        </row>
        <row r="677">
          <cell r="B677" t="str">
            <v>WAHTOKE</v>
          </cell>
          <cell r="C677" t="str">
            <v>non-HFTD - Non-critical Substation</v>
          </cell>
        </row>
        <row r="678">
          <cell r="B678" t="str">
            <v>WALDO</v>
          </cell>
          <cell r="C678" t="str">
            <v>non-HFTD - Non-critical Substation</v>
          </cell>
        </row>
        <row r="679">
          <cell r="B679" t="str">
            <v>WALL</v>
          </cell>
          <cell r="C679" t="str">
            <v>non-HFTD - Non-critical Substation</v>
          </cell>
        </row>
        <row r="680">
          <cell r="B680" t="str">
            <v>WALNUT CREEK</v>
          </cell>
          <cell r="C680" t="str">
            <v>non-HFTD - Non-critical Substation</v>
          </cell>
        </row>
        <row r="681">
          <cell r="B681" t="str">
            <v>WARD</v>
          </cell>
          <cell r="C681" t="str">
            <v>non-HFTD - Non-critical Substation</v>
          </cell>
        </row>
        <row r="682">
          <cell r="B682" t="str">
            <v>WASCO</v>
          </cell>
          <cell r="C682" t="str">
            <v>non-HFTD - Non-critical Substation</v>
          </cell>
        </row>
        <row r="683">
          <cell r="B683" t="str">
            <v>WATERLOO</v>
          </cell>
          <cell r="C683" t="str">
            <v>non-HFTD - Non-critical Substation</v>
          </cell>
        </row>
        <row r="684">
          <cell r="B684" t="str">
            <v>WATERSHED</v>
          </cell>
          <cell r="C684" t="str">
            <v>non-HFTD - Non-critical Substation</v>
          </cell>
        </row>
        <row r="685">
          <cell r="B685" t="str">
            <v>WATSONVILLE</v>
          </cell>
          <cell r="C685" t="str">
            <v>non-HFTD - Non-critical Substation</v>
          </cell>
        </row>
        <row r="686">
          <cell r="B686" t="str">
            <v>WEEDPATCH</v>
          </cell>
          <cell r="C686" t="str">
            <v>non-HFTD - Non-critical Substation</v>
          </cell>
        </row>
        <row r="687">
          <cell r="B687" t="str">
            <v>WEIMAR</v>
          </cell>
          <cell r="C687" t="str">
            <v>HFTD - Non-critical Substation</v>
          </cell>
        </row>
        <row r="688">
          <cell r="B688" t="str">
            <v>WELLFIELD</v>
          </cell>
          <cell r="C688" t="str">
            <v>non-HFTD - Non-critical Substation</v>
          </cell>
        </row>
        <row r="689">
          <cell r="B689" t="str">
            <v>WEST FRESNO</v>
          </cell>
          <cell r="C689" t="str">
            <v>non-HFTD - Non-critical Substation</v>
          </cell>
        </row>
        <row r="690">
          <cell r="B690" t="str">
            <v>WEST LANE</v>
          </cell>
          <cell r="C690" t="str">
            <v>non-HFTD - Non-critical Substation</v>
          </cell>
        </row>
        <row r="691">
          <cell r="B691" t="str">
            <v>WEST POINT PH</v>
          </cell>
          <cell r="C691" t="str">
            <v>HFTD - Non-critical Substation</v>
          </cell>
        </row>
        <row r="692">
          <cell r="B692" t="str">
            <v>WEST SACRAMENTO</v>
          </cell>
          <cell r="C692" t="str">
            <v>non-HFTD - Non-critical Substation</v>
          </cell>
        </row>
        <row r="693">
          <cell r="B693" t="str">
            <v>WESTLAKE</v>
          </cell>
          <cell r="C693" t="str">
            <v>non-HFTD - Non-critical Substation</v>
          </cell>
        </row>
        <row r="694">
          <cell r="B694" t="str">
            <v>WESTLANDS</v>
          </cell>
          <cell r="C694" t="str">
            <v>non-HFTD - Non-critical Substation</v>
          </cell>
        </row>
        <row r="695">
          <cell r="B695" t="str">
            <v>WESTLEY</v>
          </cell>
          <cell r="C695" t="str">
            <v>non-HFTD - Non-critical Substation</v>
          </cell>
        </row>
        <row r="696">
          <cell r="B696" t="str">
            <v>WESTPARK</v>
          </cell>
          <cell r="C696" t="str">
            <v>non-HFTD - Non-critical Substation</v>
          </cell>
        </row>
        <row r="697">
          <cell r="B697" t="str">
            <v>WESTSIDE</v>
          </cell>
          <cell r="C697" t="str">
            <v>non-HFTD - Non-critical Substation</v>
          </cell>
        </row>
        <row r="698">
          <cell r="B698" t="str">
            <v>WHEATLAND</v>
          </cell>
          <cell r="C698" t="str">
            <v>non-HFTD - Non-critical Substation</v>
          </cell>
        </row>
        <row r="699">
          <cell r="B699" t="str">
            <v>WHISMAN</v>
          </cell>
          <cell r="C699" t="str">
            <v>non-HFTD - Non-critical Substation</v>
          </cell>
        </row>
        <row r="700">
          <cell r="B700" t="str">
            <v>WHITMORE</v>
          </cell>
          <cell r="C700" t="str">
            <v>HFTD - Non-critical Substation</v>
          </cell>
        </row>
        <row r="701">
          <cell r="B701" t="str">
            <v>WHITNEY</v>
          </cell>
          <cell r="C701" t="str">
            <v>non-HFTD - Non-critical Substation</v>
          </cell>
        </row>
        <row r="702">
          <cell r="B702" t="str">
            <v>WILDWOOD</v>
          </cell>
          <cell r="C702" t="str">
            <v>HFTD - Non-critical Substation</v>
          </cell>
        </row>
        <row r="703">
          <cell r="B703" t="str">
            <v>WILKINS SLOUGH</v>
          </cell>
          <cell r="C703" t="str">
            <v>non-HFTD - Non-critical Substation</v>
          </cell>
        </row>
        <row r="704">
          <cell r="B704" t="str">
            <v>WILLIAMS</v>
          </cell>
          <cell r="C704" t="str">
            <v>non-HFTD - Non-critical Substation</v>
          </cell>
        </row>
        <row r="705">
          <cell r="B705" t="str">
            <v>WILLITS A</v>
          </cell>
          <cell r="C705" t="str">
            <v>HFTD - Non-critical Substation</v>
          </cell>
        </row>
        <row r="706">
          <cell r="B706" t="str">
            <v>WILLOW CREEK</v>
          </cell>
          <cell r="C706" t="str">
            <v>HFTD - Non-critical Substation</v>
          </cell>
        </row>
        <row r="707">
          <cell r="B707" t="str">
            <v>WILLOW PASS</v>
          </cell>
          <cell r="C707" t="str">
            <v>non-HFTD - Non-critical Substation</v>
          </cell>
        </row>
        <row r="708">
          <cell r="B708" t="str">
            <v>WILLOWS A</v>
          </cell>
          <cell r="C708" t="str">
            <v>non-HFTD - Non-critical Substation</v>
          </cell>
        </row>
        <row r="709">
          <cell r="B709" t="str">
            <v>WINDSOR</v>
          </cell>
          <cell r="C709" t="str">
            <v>non-HFTD - Non-critical Substation</v>
          </cell>
        </row>
        <row r="710">
          <cell r="B710" t="str">
            <v>WINTERS</v>
          </cell>
          <cell r="C710" t="str">
            <v>non-HFTD - Non-critical Substation</v>
          </cell>
        </row>
        <row r="711">
          <cell r="B711" t="str">
            <v>WISE PH</v>
          </cell>
          <cell r="C711" t="str">
            <v>HFTD - Non-critical Substation</v>
          </cell>
        </row>
        <row r="712">
          <cell r="B712" t="str">
            <v>WOLFE</v>
          </cell>
          <cell r="C712" t="str">
            <v>non-HFTD - Non-critical Substation</v>
          </cell>
        </row>
        <row r="713">
          <cell r="B713" t="str">
            <v>WOOD</v>
          </cell>
          <cell r="C713" t="str">
            <v>HFTD - Non-critical Substation</v>
          </cell>
        </row>
        <row r="714">
          <cell r="B714" t="str">
            <v>WOODACRE</v>
          </cell>
          <cell r="C714" t="str">
            <v>HFTD - Non-critical Substation</v>
          </cell>
        </row>
        <row r="715">
          <cell r="B715" t="str">
            <v>WOODCHUCK</v>
          </cell>
          <cell r="C715" t="str">
            <v>non-HFTD - Non-critical Substation</v>
          </cell>
        </row>
        <row r="716">
          <cell r="B716" t="str">
            <v>WOODLAND</v>
          </cell>
          <cell r="C716" t="str">
            <v>non-HFTD - Non-critical Substation</v>
          </cell>
        </row>
        <row r="717">
          <cell r="B717" t="str">
            <v>WOODSIDE</v>
          </cell>
          <cell r="C717" t="str">
            <v>non-HFTD - Non-critical Substation</v>
          </cell>
        </row>
        <row r="718">
          <cell r="B718" t="str">
            <v>WOODWARD</v>
          </cell>
          <cell r="C718" t="str">
            <v>non-HFTD - Non-critical Substation</v>
          </cell>
        </row>
        <row r="719">
          <cell r="B719" t="str">
            <v>WRIGHT</v>
          </cell>
          <cell r="C719" t="str">
            <v>non-HFTD - Non-critical Substation</v>
          </cell>
        </row>
        <row r="720">
          <cell r="B720" t="str">
            <v>WYANDOTTE</v>
          </cell>
          <cell r="C720" t="str">
            <v>non-HFTD - Non-critical Substation</v>
          </cell>
        </row>
        <row r="721">
          <cell r="B721" t="str">
            <v>YERBA BUENA</v>
          </cell>
          <cell r="C721" t="str">
            <v>non-HFTD - Non-critical Substation</v>
          </cell>
        </row>
        <row r="722">
          <cell r="B722" t="str">
            <v>YOSEMITE</v>
          </cell>
          <cell r="C722" t="str">
            <v>non-HFTD - Non-critical Substation</v>
          </cell>
        </row>
        <row r="723">
          <cell r="B723" t="str">
            <v>YOSEMITE PARK</v>
          </cell>
          <cell r="C723" t="str">
            <v>HFTD - Non-critical Substation</v>
          </cell>
        </row>
        <row r="724">
          <cell r="B724" t="str">
            <v>ZACA</v>
          </cell>
          <cell r="C724" t="str">
            <v>HFTD - Non-critical Substation</v>
          </cell>
        </row>
        <row r="725">
          <cell r="B725" t="str">
            <v>ZAMORA</v>
          </cell>
          <cell r="C725" t="str">
            <v>non-HFTD - Non-critical Substation</v>
          </cell>
        </row>
        <row r="726">
          <cell r="B726" t="str">
            <v>POTRERO</v>
          </cell>
          <cell r="C726" t="str">
            <v>non-HFTD - Critical Substation</v>
          </cell>
        </row>
      </sheetData>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f Programs"/>
      <sheetName val="1-Program Exposure"/>
      <sheetName val="2-Program Cost"/>
      <sheetName val="3-Eff - Freq Programs"/>
      <sheetName val="4-Eff - Conseq Programs"/>
      <sheetName val="RSE Results"/>
      <sheetName val="RSE Lite"/>
      <sheetName val="5.3.4.1"/>
      <sheetName val="5.3.4.2"/>
      <sheetName val="5.3.4.3"/>
      <sheetName val="5.3.4.4"/>
      <sheetName val="5.3.4.5"/>
      <sheetName val="5.3.4.6"/>
      <sheetName val="5.3.4.11"/>
      <sheetName val="5.3.4.13"/>
      <sheetName val="Maturity Factor - 5.3.4.14"/>
      <sheetName val="5.3.4.15-1"/>
      <sheetName val="5.3.4.15-2"/>
      <sheetName val="Match esc definition"/>
      <sheetName val="Data, Validation"/>
      <sheetName val="Data Valid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19">
          <cell r="C19">
            <v>0.25</v>
          </cell>
        </row>
        <row r="35">
          <cell r="D35">
            <v>0.5</v>
          </cell>
        </row>
        <row r="38">
          <cell r="D38">
            <v>0.01</v>
          </cell>
        </row>
      </sheetData>
      <sheetData sheetId="2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kpCommonUCC"/>
      <sheetName val="lkpUCC"/>
      <sheetName val="1_1"/>
    </sheetNames>
    <sheetDataSet>
      <sheetData sheetId="0"/>
      <sheetData sheetId="1"/>
      <sheetData sheetId="2">
        <row r="48">
          <cell r="Y48">
            <v>0</v>
          </cell>
          <cell r="Z48" t="str">
            <v>UCC</v>
          </cell>
        </row>
        <row r="49">
          <cell r="Y49" t="str">
            <v>%</v>
          </cell>
          <cell r="Z49">
            <v>0</v>
          </cell>
        </row>
        <row r="50">
          <cell r="Z50">
            <v>0</v>
          </cell>
        </row>
        <row r="51">
          <cell r="Z51">
            <v>0</v>
          </cell>
        </row>
        <row r="52">
          <cell r="Z52">
            <v>0</v>
          </cell>
        </row>
        <row r="53">
          <cell r="Z53">
            <v>0</v>
          </cell>
        </row>
        <row r="54">
          <cell r="Y54">
            <v>0.23698295087111609</v>
          </cell>
          <cell r="Z54">
            <v>0</v>
          </cell>
          <cell r="AA54">
            <v>0</v>
          </cell>
          <cell r="AB54" t="str">
            <v>UCC 801</v>
          </cell>
        </row>
        <row r="55">
          <cell r="Y55">
            <v>9.9599641230363866E-3</v>
          </cell>
          <cell r="Z55">
            <v>101</v>
          </cell>
          <cell r="AA55">
            <v>0</v>
          </cell>
          <cell r="AB55">
            <v>1.3825192512465702E-2</v>
          </cell>
        </row>
        <row r="56">
          <cell r="Y56">
            <v>1.0267451079691179E-4</v>
          </cell>
          <cell r="Z56">
            <v>102</v>
          </cell>
          <cell r="AA56">
            <v>0</v>
          </cell>
          <cell r="AB56">
            <v>1.4252007942552685E-4</v>
          </cell>
        </row>
        <row r="57">
          <cell r="Y57">
            <v>1.896293150407842E-5</v>
          </cell>
          <cell r="Z57">
            <v>108</v>
          </cell>
          <cell r="AA57">
            <v>0</v>
          </cell>
          <cell r="AB57">
            <v>2.6322000301007225E-5</v>
          </cell>
        </row>
        <row r="58">
          <cell r="Y58">
            <v>5.2980187022685317E-2</v>
          </cell>
          <cell r="Z58">
            <v>120</v>
          </cell>
          <cell r="AA58">
            <v>0</v>
          </cell>
          <cell r="AB58">
            <v>7.3540554552897722E-2</v>
          </cell>
        </row>
        <row r="59">
          <cell r="Y59">
            <v>1.6941294285856814E-3</v>
          </cell>
          <cell r="Z59">
            <v>121</v>
          </cell>
          <cell r="AA59">
            <v>0</v>
          </cell>
          <cell r="AB59">
            <v>2.3515813111272786E-3</v>
          </cell>
        </row>
        <row r="60">
          <cell r="Y60">
            <v>0.14748024465541509</v>
          </cell>
          <cell r="Z60">
            <v>130</v>
          </cell>
          <cell r="AA60">
            <v>0</v>
          </cell>
          <cell r="AB60">
            <v>0.20471386733520322</v>
          </cell>
        </row>
        <row r="61">
          <cell r="Y61">
            <v>2.474113450562275E-2</v>
          </cell>
          <cell r="Z61">
            <v>141</v>
          </cell>
          <cell r="AA61">
            <v>0</v>
          </cell>
          <cell r="AB61">
            <v>3.4342588315746367E-2</v>
          </cell>
        </row>
        <row r="62">
          <cell r="Y62">
            <v>5.6536934698964485E-6</v>
          </cell>
          <cell r="Z62">
            <v>142</v>
          </cell>
          <cell r="AA62">
            <v>0</v>
          </cell>
          <cell r="AB62">
            <v>7.8477592551768941E-6</v>
          </cell>
        </row>
        <row r="63">
          <cell r="Y63">
            <v>1.6283764154209708E-3</v>
          </cell>
          <cell r="Z63">
            <v>0</v>
          </cell>
          <cell r="AA63">
            <v>0</v>
          </cell>
          <cell r="AB63">
            <v>0</v>
          </cell>
        </row>
        <row r="64">
          <cell r="Y64">
            <v>1.6283764154209708E-3</v>
          </cell>
          <cell r="Z64">
            <v>134</v>
          </cell>
          <cell r="AA64">
            <v>0</v>
          </cell>
          <cell r="AB64">
            <v>2.2603110962904319E-3</v>
          </cell>
        </row>
        <row r="65">
          <cell r="Y65">
            <v>6.1919147134660228E-2</v>
          </cell>
          <cell r="Z65">
            <v>0</v>
          </cell>
          <cell r="AA65" t="str">
            <v>UCC 200</v>
          </cell>
          <cell r="AB65">
            <v>0</v>
          </cell>
        </row>
        <row r="66">
          <cell r="Y66">
            <v>3.0276146362615771E-2</v>
          </cell>
          <cell r="Z66">
            <v>201</v>
          </cell>
          <cell r="AA66">
            <v>0.49351464441813553</v>
          </cell>
          <cell r="AB66">
            <v>4.2025608408632023E-2</v>
          </cell>
        </row>
        <row r="67">
          <cell r="Y67">
            <v>3.1071873812777408E-2</v>
          </cell>
          <cell r="Z67">
            <v>202</v>
          </cell>
          <cell r="AA67">
            <v>0.50648535558186447</v>
          </cell>
          <cell r="AB67">
            <v>4.3130139012361179E-2</v>
          </cell>
        </row>
        <row r="68">
          <cell r="Y68">
            <v>4.4920094161855427E-5</v>
          </cell>
          <cell r="Z68">
            <v>203</v>
          </cell>
          <cell r="AA68">
            <v>0</v>
          </cell>
          <cell r="AB68">
            <v>6.2352528763568631E-5</v>
          </cell>
        </row>
        <row r="69">
          <cell r="Y69">
            <v>5.2620686510518962E-4</v>
          </cell>
          <cell r="Z69">
            <v>204</v>
          </cell>
          <cell r="AA69">
            <v>0</v>
          </cell>
          <cell r="AB69">
            <v>7.3041540326778743E-4</v>
          </cell>
        </row>
        <row r="70">
          <cell r="Y70">
            <v>0.41989089505020999</v>
          </cell>
          <cell r="Z70">
            <v>0</v>
          </cell>
          <cell r="AA70" t="str">
            <v>UCC 300</v>
          </cell>
          <cell r="AB70">
            <v>0</v>
          </cell>
        </row>
        <row r="71">
          <cell r="Y71">
            <v>0.35116936655316283</v>
          </cell>
          <cell r="Z71">
            <v>301</v>
          </cell>
          <cell r="AA71">
            <v>0.54955077595723734</v>
          </cell>
          <cell r="AB71">
            <v>0.48744995836370775</v>
          </cell>
        </row>
        <row r="72">
          <cell r="Y72">
            <v>4.5561815219517115E-4</v>
          </cell>
          <cell r="Z72">
            <v>302</v>
          </cell>
          <cell r="AA72">
            <v>4.49224042762632E-4</v>
          </cell>
          <cell r="AB72">
            <v>6.3243286707260029E-4</v>
          </cell>
        </row>
        <row r="73">
          <cell r="Y73">
            <v>6.1427010635558152E-2</v>
          </cell>
          <cell r="Z73">
            <v>303</v>
          </cell>
          <cell r="AA73">
            <v>0</v>
          </cell>
          <cell r="AB73">
            <v>8.526539222542609E-2</v>
          </cell>
        </row>
        <row r="74">
          <cell r="Y74">
            <v>6.8388997092938284E-3</v>
          </cell>
          <cell r="Z74">
            <v>307</v>
          </cell>
          <cell r="AA74">
            <v>0</v>
          </cell>
          <cell r="AB74">
            <v>9.4929162280565256E-3</v>
          </cell>
        </row>
        <row r="75">
          <cell r="Y75">
            <v>0.72042136947140734</v>
          </cell>
          <cell r="Z75">
            <v>0</v>
          </cell>
        </row>
        <row r="76">
          <cell r="Z76">
            <v>0</v>
          </cell>
        </row>
        <row r="77">
          <cell r="Z77">
            <v>0</v>
          </cell>
        </row>
        <row r="78">
          <cell r="Y78">
            <v>5.4110696150230314E-2</v>
          </cell>
          <cell r="Z78">
            <v>0</v>
          </cell>
          <cell r="AA78" t="str">
            <v>UCC 500</v>
          </cell>
          <cell r="AB78" t="str">
            <v>UCC 510</v>
          </cell>
          <cell r="AC78" t="str">
            <v>UCC 802</v>
          </cell>
        </row>
        <row r="79">
          <cell r="Y79">
            <v>2.7421366863523374E-3</v>
          </cell>
          <cell r="Z79">
            <v>501</v>
          </cell>
          <cell r="AA79">
            <v>5.067642594616048E-2</v>
          </cell>
          <cell r="AB79">
            <v>0</v>
          </cell>
          <cell r="AC79">
            <v>9.8081054377004619E-3</v>
          </cell>
        </row>
        <row r="80">
          <cell r="Y80">
            <v>0</v>
          </cell>
          <cell r="Z80">
            <v>510</v>
          </cell>
          <cell r="AA80">
            <v>0</v>
          </cell>
          <cell r="AB80">
            <v>0</v>
          </cell>
          <cell r="AC80">
            <v>0</v>
          </cell>
        </row>
        <row r="81">
          <cell r="Y81">
            <v>4.9220238023240364E-3</v>
          </cell>
          <cell r="Z81">
            <v>511</v>
          </cell>
          <cell r="AA81">
            <v>9.0962123064518854E-2</v>
          </cell>
          <cell r="AB81">
            <v>0.62728885522715172</v>
          </cell>
          <cell r="AC81">
            <v>1.7605150268524043E-2</v>
          </cell>
        </row>
        <row r="82">
          <cell r="Y82">
            <v>2.9150460350218558E-3</v>
          </cell>
          <cell r="Z82">
            <v>512</v>
          </cell>
          <cell r="AA82">
            <v>5.3871900426648793E-2</v>
          </cell>
          <cell r="AB82">
            <v>0.37150894909933335</v>
          </cell>
          <cell r="AC82">
            <v>1.0426569546858598E-2</v>
          </cell>
        </row>
        <row r="83">
          <cell r="Y83">
            <v>9.4330318015112172E-6</v>
          </cell>
          <cell r="Z83">
            <v>513</v>
          </cell>
          <cell r="AA83">
            <v>1.7432841328305599E-4</v>
          </cell>
          <cell r="AB83">
            <v>1.202195673514895E-3</v>
          </cell>
          <cell r="AC83">
            <v>3.3740174575132622E-5</v>
          </cell>
        </row>
        <row r="84">
          <cell r="Y84">
            <v>2.1989171046834486E-2</v>
          </cell>
          <cell r="Z84">
            <v>520</v>
          </cell>
          <cell r="AA84">
            <v>0.40637383384950021</v>
          </cell>
          <cell r="AB84">
            <v>0</v>
          </cell>
          <cell r="AC84">
            <v>7.8651115091522145E-2</v>
          </cell>
        </row>
        <row r="85">
          <cell r="Y85">
            <v>6.8122666972948427E-4</v>
          </cell>
          <cell r="Z85">
            <v>521</v>
          </cell>
          <cell r="AA85">
            <v>1.2589501118931451E-2</v>
          </cell>
          <cell r="AB85">
            <v>0</v>
          </cell>
          <cell r="AC85">
            <v>2.4366192381782017E-3</v>
          </cell>
        </row>
        <row r="86">
          <cell r="Y86">
            <v>3.6517549645538661E-3</v>
          </cell>
          <cell r="Z86">
            <v>522</v>
          </cell>
          <cell r="AA86">
            <v>6.748674891218015E-2</v>
          </cell>
          <cell r="AB86">
            <v>0</v>
          </cell>
          <cell r="AC86">
            <v>1.3061638357872992E-2</v>
          </cell>
        </row>
        <row r="87">
          <cell r="Y87">
            <v>0</v>
          </cell>
          <cell r="Z87">
            <v>523</v>
          </cell>
          <cell r="AA87">
            <v>0</v>
          </cell>
          <cell r="AB87">
            <v>0</v>
          </cell>
          <cell r="AC87">
            <v>0</v>
          </cell>
        </row>
        <row r="88">
          <cell r="Y88">
            <v>1.1949671462675741E-3</v>
          </cell>
          <cell r="Z88">
            <v>524</v>
          </cell>
          <cell r="AA88">
            <v>2.2083751111793594E-2</v>
          </cell>
          <cell r="AB88">
            <v>0</v>
          </cell>
          <cell r="AC88">
            <v>4.2741719708987713E-3</v>
          </cell>
        </row>
        <row r="89">
          <cell r="Y89">
            <v>1.2902366177907149E-2</v>
          </cell>
          <cell r="Z89">
            <v>525</v>
          </cell>
          <cell r="AA89">
            <v>0.23844391397378525</v>
          </cell>
          <cell r="AB89">
            <v>0</v>
          </cell>
          <cell r="AC89">
            <v>4.614932891513545E-2</v>
          </cell>
        </row>
        <row r="90">
          <cell r="Y90">
            <v>2.0893346085866021E-3</v>
          </cell>
          <cell r="Z90">
            <v>526</v>
          </cell>
          <cell r="AA90">
            <v>3.8612229323124483E-2</v>
          </cell>
          <cell r="AB90">
            <v>0</v>
          </cell>
          <cell r="AC90">
            <v>7.4731556007565638E-3</v>
          </cell>
        </row>
        <row r="91">
          <cell r="Y91">
            <v>0</v>
          </cell>
          <cell r="Z91">
            <v>527</v>
          </cell>
          <cell r="AA91">
            <v>0</v>
          </cell>
          <cell r="AB91">
            <v>0</v>
          </cell>
          <cell r="AC91">
            <v>0</v>
          </cell>
        </row>
        <row r="92">
          <cell r="Y92">
            <v>1.0132359808514119E-3</v>
          </cell>
          <cell r="Z92">
            <v>540</v>
          </cell>
          <cell r="AA92">
            <v>1.8725243860073668E-2</v>
          </cell>
          <cell r="AB92">
            <v>0</v>
          </cell>
          <cell r="AC92">
            <v>3.624153888069739E-3</v>
          </cell>
        </row>
        <row r="93">
          <cell r="Y93">
            <v>0.22546793437836232</v>
          </cell>
          <cell r="Z93">
            <v>0</v>
          </cell>
          <cell r="AA93" t="str">
            <v>UCC 300</v>
          </cell>
          <cell r="AB93">
            <v>0</v>
          </cell>
          <cell r="AC93">
            <v>0</v>
          </cell>
        </row>
        <row r="94">
          <cell r="Y94">
            <v>0.20665666087935833</v>
          </cell>
          <cell r="Z94">
            <v>601</v>
          </cell>
          <cell r="AA94">
            <v>0.45</v>
          </cell>
          <cell r="AB94">
            <v>0</v>
          </cell>
          <cell r="AC94">
            <v>0.73917187622186131</v>
          </cell>
        </row>
        <row r="95">
          <cell r="Y95">
            <v>2.3298697156248901E-3</v>
          </cell>
          <cell r="Z95">
            <v>602</v>
          </cell>
          <cell r="AA95">
            <v>0</v>
          </cell>
          <cell r="AB95">
            <v>0</v>
          </cell>
          <cell r="AC95">
            <v>8.3335042854307609E-3</v>
          </cell>
        </row>
        <row r="96">
          <cell r="Y96">
            <v>1.395194772867029E-2</v>
          </cell>
          <cell r="Z96">
            <v>603</v>
          </cell>
          <cell r="AA96">
            <v>0</v>
          </cell>
          <cell r="AB96">
            <v>0</v>
          </cell>
          <cell r="AC96">
            <v>4.9903484047731678E-2</v>
          </cell>
        </row>
        <row r="97">
          <cell r="Y97">
            <v>2.529456054708821E-3</v>
          </cell>
          <cell r="Z97">
            <v>604</v>
          </cell>
          <cell r="AA97">
            <v>0</v>
          </cell>
          <cell r="AB97">
            <v>0</v>
          </cell>
          <cell r="AC97">
            <v>9.0473869548843532E-3</v>
          </cell>
        </row>
      </sheetData>
    </sheetDataSet>
  </externalBook>
</externalLink>
</file>

<file path=xl/namedSheetViews/namedSheetView1.xml><?xml version="1.0" encoding="utf-8"?>
<namedSheetViews xmlns="http://schemas.microsoft.com/office/spreadsheetml/2019/namedsheetviews" xmlns:x="http://schemas.openxmlformats.org/spreadsheetml/2006/main">
  <namedSheetView name="View1" id="{90EF7F87-DEE0-4E08-9AE7-0F1307E2EDE1}"/>
</namedSheetViews>
</file>

<file path=xl/namedSheetViews/namedSheetView2.xml><?xml version="1.0" encoding="utf-8"?>
<namedSheetViews xmlns="http://schemas.microsoft.com/office/spreadsheetml/2019/namedsheetviews" xmlns:x="http://schemas.openxmlformats.org/spreadsheetml/2006/main">
  <namedSheetView name="View1" id="{71BB3316-ECAB-47DB-AD99-C798016B5F28}">
    <nsvFilter filterId="{188B1BA5-DDD0-4C71-AD87-3DA31AC31597}" ref="AE7:AI8" tableId="3"/>
    <nsvFilter filterId="{C0351391-59B3-47EC-8C33-6AB783325F48}" ref="B7:W9" tableId="5">
      <columnFilter colId="2" id="{11D27A0B-00E7-4622-8DA8-7CAE4F078EA3}">
        <filter colId="2">
          <x:filters>
            <x:filter val="Intrusive Wood Pole Inspection Program"/>
            <x:filter val="Overloaded Pole Replacements"/>
            <x:filter val="Pole Programs - Replace Tree Attachments"/>
            <x:filter val="Pole Replacement"/>
            <x:filter val="Pole Restoration Program"/>
          </x:filters>
        </filter>
      </columnFilter>
    </nsvFilter>
    <nsvFilter filterId="{523672E2-B03A-4ED1-8E53-FED62981725C}" ref="Y7:AC14" tableId="10"/>
  </namedSheetView>
  <namedSheetView name="View2" id="{08F36A95-5797-4DE1-8130-86C58196EB8A}">
    <nsvFilter filterId="{188B1BA5-DDD0-4C71-AD87-3DA31AC31597}" ref="AE7:AI8" tableId="3"/>
    <nsvFilter filterId="{C0351391-59B3-47EC-8C33-6AB783325F48}" ref="B7:W9" tableId="5">
      <columnFilter colId="2" id="{11D27A0B-00E7-4622-8DA8-7CAE4F078EA3}">
        <filter colId="2">
          <x:filters>
            <x:filter val="Intrusive Wood Pole Inspection Program"/>
            <x:filter val="Overloaded Pole Replacements"/>
            <x:filter val="Pole Programs - Replace Tree Attachments"/>
            <x:filter val="Pole Replacement"/>
            <x:filter val="Pole Restoration Program"/>
          </x:filters>
        </filter>
      </columnFilter>
    </nsvFilter>
    <nsvFilter filterId="{523672E2-B03A-4ED1-8E53-FED62981725C}" ref="Y7:AC14" tableId="10"/>
  </namedSheetView>
</namedSheetView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souza, Brian" refreshedDate="44615.727225462964" createdVersion="6" refreshedVersion="6" minRefreshableVersion="3" recordCount="182" xr:uid="{0E51981E-B25D-4385-A7FE-7EB3E3F33BBD}">
  <cacheSource type="worksheet">
    <worksheetSource name="TableRSE"/>
  </cacheSource>
  <cacheFields count="35">
    <cacheField name="Program" numFmtId="0">
      <sharedItems count="3">
        <s v="7.3.6.2 Crew-accompanying ignition prevention and suppression resources and services"/>
        <s v="7.3.6.6 Stationed and on-call ignition prevention and suppression resources and services"/>
        <s v="7.3.6.8 Protective equipment and device settings"/>
      </sharedItems>
    </cacheField>
    <cacheField name="index" numFmtId="166">
      <sharedItems count="64">
        <s v="HFTD - Distribution - Tier 2 - 1QU CoRE | 1QU LoRE"/>
        <s v="HFTD - Distribution - Tier 2 - 1QU CoRE | 2QU LoRE"/>
        <s v="HFTD - Distribution - Tier 2 - 1QU CoRE | 3QU LoRE"/>
        <s v="HFTD - Distribution - Tier 2 - 1QU CoRE | 4QU LoRE"/>
        <s v="HFTD - Distribution - Tier 2 - 1QU CoRE | 5QU LoRE"/>
        <s v="HFTD - Distribution - Tier 2 - 2QU CoRE | 1QU LoRE"/>
        <s v="HFTD - Distribution - Tier 2 - 2QU CoRE | 2QU LoRE"/>
        <s v="HFTD - Distribution - Tier 2 - 2QU CoRE | 3QU LoRE"/>
        <s v="HFTD - Distribution - Tier 2 - 2QU CoRE | 4QU LoRE"/>
        <s v="HFTD - Distribution - Tier 2 - 2QU CoRE | 5QU LoRE"/>
        <s v="HFTD - Distribution - Tier 2 - 3QU CoRE | 1QU LoRE"/>
        <s v="HFTD - Distribution - Tier 2 - 3QU CoRE | 2QU LoRE"/>
        <s v="HFTD - Distribution - Tier 2 - 3QU CoRE | 3QU LoRE"/>
        <s v="HFTD - Distribution - Tier 2 - 3QU CoRE | 4QU LoRE"/>
        <s v="HFTD - Distribution - Tier 2 - 3QU CoRE | 5QU LoRE"/>
        <s v="HFTD - Distribution - Tier 2 - 4QU CoRE | 1QU LoRE"/>
        <s v="HFTD - Distribution - Tier 2 - 4QU CoRE | 2QU LoRE"/>
        <s v="HFTD - Distribution - Tier 2 - 4QU CoRE | 3QU LoRE"/>
        <s v="HFTD - Distribution - Tier 2 - 4QU CoRE | 4QU LoRE"/>
        <s v="HFTD - Distribution - Tier 2 - 4QU CoRE | 5QU LoRE"/>
        <s v="HFTD - Distribution - Tier 2 - 5QU CoRE | 1QU LoRE"/>
        <s v="HFTD - Distribution - Tier 2 - 5QU CoRE | 2QU LoRE"/>
        <s v="HFTD - Distribution - Tier 2 - 5QU CoRE | 3QU LoRE"/>
        <s v="HFTD - Distribution - Tier 2 - 5QU CoRE | 4QU LoRE"/>
        <s v="HFTD - Distribution - Tier 2 - 5QU CoRE | 5QU LoRE"/>
        <s v="HFTD - Distribution - Tier 3 - 1QU CoRE | 1QU LoRE"/>
        <s v="HFTD - Distribution - Tier 3 - 1QU CoRE | 2QU LoRE"/>
        <s v="HFTD - Distribution - Tier 3 - 1QU CoRE | 3QU LoRE"/>
        <s v="HFTD - Distribution - Tier 3 - 1QU CoRE | 4QU LoRE"/>
        <s v="HFTD - Distribution - Tier 3 - 1QU CoRE | 5QU LoRE"/>
        <s v="HFTD - Distribution - Tier 3 - 2QU CoRE | 1QU LoRE"/>
        <s v="HFTD - Distribution - Tier 3 - 2QU CoRE | 2QU LoRE"/>
        <s v="HFTD - Distribution - Tier 3 - 2QU CoRE | 3QU LoRE"/>
        <s v="HFTD - Distribution - Tier 3 - 2QU CoRE | 4QU LoRE"/>
        <s v="HFTD - Distribution - Tier 3 - 2QU CoRE | 5QU LoRE"/>
        <s v="HFTD - Distribution - Tier 3 - 3QU CoRE | 1QU LoRE"/>
        <s v="HFTD - Distribution - Tier 3 - 3QU CoRE | 2QU LoRE"/>
        <s v="HFTD - Distribution - Tier 3 - 3QU CoRE | 3QU LoRE"/>
        <s v="HFTD - Distribution - Tier 3 - 3QU CoRE | 4QU LoRE"/>
        <s v="HFTD - Distribution - Tier 3 - 3QU CoRE | 5QU LoRE"/>
        <s v="HFTD - Distribution - Tier 3 - 4QU CoRE | 1QU LoRE"/>
        <s v="HFTD - Distribution - Tier 3 - 4QU CoRE | 2QU LoRE"/>
        <s v="HFTD - Distribution - Tier 3 - 4QU CoRE | 3QU LoRE"/>
        <s v="HFTD - Distribution - Tier 3 - 4QU CoRE | 4QU LoRE"/>
        <s v="HFTD - Distribution - Tier 3 - 4QU CoRE | 5QU LoRE"/>
        <s v="HFTD - Distribution - Tier 3 - 5QU CoRE | 1QU LoRE"/>
        <s v="HFTD - Distribution - Tier 3 - 5QU CoRE | 2QU LoRE"/>
        <s v="HFTD - Distribution - Tier 3 - 5QU CoRE | 3QU LoRE"/>
        <s v="HFTD - Distribution - Tier 3 - 5QU CoRE | 4QU LoRE"/>
        <s v="HFTD - Distribution - Tier 3 - 5QU CoRE | 5QU LoRE"/>
        <s v="HFTD - Distribution - Zone 1 - 1QU CoRE | 5QU LoRE"/>
        <s v="HFTD - Distribution - Zone 1 - 4QU CoRE | 1QU LoRE"/>
        <s v="HFTD - Distribution - Zone 1 - 5QU CoRE | 1QU LoRE"/>
        <s v="HFTD - Distribution - Zone 1 - 5QU CoRE | 4QU LoRE"/>
        <s v="HFTD - Substation"/>
        <s v="HFTD - Transmission - Tier 2 - 115 kV or Lower"/>
        <s v="HFTD - Transmission - Tier 2 - 230 kV or Higher"/>
        <s v="HFTD - Transmission - Tier 2 - 60/70 kV"/>
        <s v="HFTD - Transmission - Tier 3 - 115 kV or Lower"/>
        <s v="HFTD - Transmission - Tier 3 - 230 kV or Higher"/>
        <s v="HFTD - Transmission - Tier 3 - 60/70 kV"/>
        <s v="HFTD - Transmission - Zone 1 - 115 kV or Lower"/>
        <s v="HFTD - Transmission - Zone 1 - 230 kV or Higher"/>
        <s v="HFTD - Transmission - Zone 1 - 60/70 kV"/>
      </sharedItems>
    </cacheField>
    <cacheField name="2020 Program Risk Reduction NPV" numFmtId="166">
      <sharedItems containsString="0" containsBlank="1" containsNumber="1" minValue="6.5709811376399247E-8" maxValue="1.8461727478380578"/>
    </cacheField>
    <cacheField name="2021 Program Risk Reduction NPV" numFmtId="166">
      <sharedItems containsString="0" containsBlank="1" containsNumber="1" minValue="6.5709811376399247E-8" maxValue="1.8461727478380578"/>
    </cacheField>
    <cacheField name="2022 Program Risk Reduction NPV" numFmtId="166">
      <sharedItems containsSemiMixedTypes="0" containsString="0" containsNumber="1" minValue="6.1113500667546851E-8" maxValue="2473.2111766925477"/>
    </cacheField>
    <cacheField name="2023 Program Risk Reduction NPV" numFmtId="166">
      <sharedItems containsSemiMixedTypes="0" containsString="0" containsNumber="1" minValue="5.9152930391500823E-8" maxValue="2396.111034330519"/>
    </cacheField>
    <cacheField name="2020-2022 Program Freq Reduction NPV" numFmtId="166">
      <sharedItems containsSemiMixedTypes="0" containsString="0" containsNumber="1" minValue="0" maxValue="9.861405015730913"/>
    </cacheField>
    <cacheField name="2020-2022 Program Freq Risk Reduction NPV" numFmtId="0">
      <sharedItems containsSemiMixedTypes="0" containsString="0" containsNumber="1" minValue="0" maxValue="2473.2111766925477"/>
    </cacheField>
    <cacheField name="2020-2022 Program Conseq Risk Reduction NPV" numFmtId="164">
      <sharedItems containsSemiMixedTypes="0" containsString="0" containsNumber="1" minValue="0" maxValue="5.3597259395729724"/>
    </cacheField>
    <cacheField name="2020-2022 Program Risk Reduction NPV" numFmtId="164">
      <sharedItems containsSemiMixedTypes="0" containsString="0" containsNumber="1" minValue="1.9253312342034533E-7" maxValue="2473.2111766925477"/>
    </cacheField>
    <cacheField name="2020 Program RSE" numFmtId="43">
      <sharedItems containsString="0" containsBlank="1" containsNumber="1" minValue="3.3019204047042149E-3" maxValue="20.623227830935889"/>
    </cacheField>
    <cacheField name="2021 Program RSE" numFmtId="164">
      <sharedItems containsString="0" containsBlank="1" containsNumber="1" minValue="3.1914002577737512E-3" maxValue="19.932937972098536"/>
    </cacheField>
    <cacheField name="2022 Program RSE" numFmtId="164">
      <sharedItems containsSemiMixedTypes="0" containsString="0" containsNumber="1" minValue="2.1506145329408619E-3" maxValue="783.00066800349384"/>
    </cacheField>
    <cacheField name="2023 Program RSE" numFmtId="164">
      <sharedItems containsSemiMixedTypes="0" containsString="0" containsNumber="1" minValue="2.2254732176068127E-3" maxValue="799.83087416754938"/>
    </cacheField>
    <cacheField name="2020-2022 Program RSE" numFmtId="164">
      <sharedItems containsSemiMixedTypes="0" containsString="0" containsNumber="1" minValue="2.794105385899331E-3" maxValue="783.00066800349384"/>
    </cacheField>
    <cacheField name="CapEx USD 2020" numFmtId="164">
      <sharedItems containsString="0" containsBlank="1" containsNumber="1" minValue="1.0760214990482648" maxValue="42255.639723109292"/>
    </cacheField>
    <cacheField name="CapEx USD 2021" numFmtId="164">
      <sharedItems containsString="0" containsBlank="1" containsNumber="1" minValue="5.0233490089198814E-2" maxValue="1972.6820152952678"/>
    </cacheField>
    <cacheField name="CapEx USD 2022" numFmtId="164">
      <sharedItems containsSemiMixedTypes="0" containsString="0" containsNumber="1" minValue="0" maxValue="38755.612334925696"/>
    </cacheField>
    <cacheField name="CapEx USD 2023" numFmtId="164">
      <sharedItems containsSemiMixedTypes="0" containsString="0" containsNumber="1" minValue="0" maxValue="8059.5743869214166"/>
    </cacheField>
    <cacheField name="PVRR Multiplier" numFmtId="164">
      <sharedItems containsSemiMixedTypes="0" containsString="0" containsNumber="1" containsInteger="1" minValue="0" maxValue="1"/>
    </cacheField>
    <cacheField name="2020-2022 Capital Cost NPV with PVRR" numFmtId="164">
      <sharedItems containsSemiMixedTypes="0" containsString="0" containsNumber="1" minValue="0" maxValue="80448.520182260341"/>
    </cacheField>
    <cacheField name="OpEx USD 2020" numFmtId="164">
      <sharedItems containsString="0" containsBlank="1" containsNumber="1" minValue="13.165232619372357" maxValue="517002.05518864986"/>
    </cacheField>
    <cacheField name="OpEx USD 2021" numFmtId="164">
      <sharedItems containsString="0" containsBlank="1" containsNumber="1" minValue="14.684203986892618" maxValue="576652.44963934261"/>
    </cacheField>
    <cacheField name="OpEx USD 2022" numFmtId="164">
      <sharedItems containsSemiMixedTypes="0" containsString="0" containsNumber="1" minValue="20.772307900122936" maxValue="9367346.7138693966"/>
    </cacheField>
    <cacheField name="OpEx USD 2023" numFmtId="164">
      <sharedItems containsSemiMixedTypes="0" containsString="0" containsNumber="1" minValue="21.572168180365164" maxValue="9506218.3066656254"/>
    </cacheField>
    <cacheField name="2020-2022 Expense Cost NPV" numFmtId="164">
      <sharedItems containsSemiMixedTypes="0" containsString="0" containsNumber="1" minValue="47.262808475538748" maxValue="8754529.6391302776"/>
    </cacheField>
    <cacheField name="Column27" numFmtId="164">
      <sharedItems containsNonDate="0" containsString="0" containsBlank="1"/>
    </cacheField>
    <cacheField name="Column28" numFmtId="164">
      <sharedItems containsNonDate="0" containsString="0" containsBlank="1"/>
    </cacheField>
    <cacheField name="Column29" numFmtId="164">
      <sharedItems containsNonDate="0" containsString="0" containsBlank="1"/>
    </cacheField>
    <cacheField name="Column30" numFmtId="164">
      <sharedItems containsNonDate="0" containsString="0" containsBlank="1"/>
    </cacheField>
    <cacheField name="Column31" numFmtId="164">
      <sharedItems containsNonDate="0" containsString="0" containsBlank="1"/>
    </cacheField>
    <cacheField name="Column32" numFmtId="164">
      <sharedItems containsNonDate="0" containsString="0" containsBlank="1"/>
    </cacheField>
    <cacheField name="Column33" numFmtId="164">
      <sharedItems containsNonDate="0" containsString="0" containsBlank="1"/>
    </cacheField>
    <cacheField name="Column34" numFmtId="164">
      <sharedItems containsNonDate="0" containsString="0" containsBlank="1"/>
    </cacheField>
    <cacheField name="Column35" numFmtId="164">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2">
  <r>
    <x v="0"/>
    <x v="0"/>
    <n v="0.53423447471149543"/>
    <n v="0.53423447471149543"/>
    <n v="0.47218495451891301"/>
    <n v="0.45747082908481329"/>
    <n v="0"/>
    <n v="0"/>
    <n v="1.5406539039419038"/>
    <n v="1.5406539039419038"/>
    <n v="9.1222809364307071"/>
    <n v="8.8169447363215454"/>
    <n v="6.3574865619152483"/>
    <n v="6.5850246571665068"/>
    <n v="7.9650094805661134"/>
    <n v="4424.8767641466648"/>
    <n v="206.5730129688769"/>
    <n v="3604.4446759517423"/>
    <n v="749.57633847514921"/>
    <n v="1"/>
    <n v="8000.089661182591"/>
    <n v="54138.817824339276"/>
    <n v="60385.21821270456"/>
    <n v="75866.883562771211"/>
    <n v="78788.220327053597"/>
    <n v="185427.66553496086"/>
    <m/>
    <m/>
    <m/>
    <m/>
    <m/>
    <m/>
    <m/>
    <m/>
    <m/>
  </r>
  <r>
    <x v="0"/>
    <x v="1"/>
    <n v="0.64917272954158733"/>
    <n v="0.64917272954158733"/>
    <n v="0.55866211206619132"/>
    <n v="0.54125608210633724"/>
    <n v="0"/>
    <n v="0"/>
    <n v="1.8570075711493659"/>
    <n v="1.8570075711493659"/>
    <n v="5.9694408987148639"/>
    <n v="5.7696349057300687"/>
    <n v="3.481709620382619"/>
    <n v="3.6063411828559802"/>
    <n v="4.864829613917804"/>
    <n v="8216.7358128551969"/>
    <n v="383.59393133474219"/>
    <n v="7786.9671298218618"/>
    <n v="1619.3690939248472"/>
    <n v="1"/>
    <n v="15877.869117855231"/>
    <n v="100532.59943583533"/>
    <n v="112131.79744929948"/>
    <n v="163901.23352061998"/>
    <n v="170212.42856000576"/>
    <n v="365843.11980160209"/>
    <m/>
    <m/>
    <m/>
    <m/>
    <m/>
    <m/>
    <m/>
    <m/>
    <m/>
  </r>
  <r>
    <x v="0"/>
    <x v="2"/>
    <n v="1.4553111194443313"/>
    <n v="1.4553111194443313"/>
    <n v="1.2883462306368503"/>
    <n v="1.248210078164228"/>
    <n v="0"/>
    <n v="0"/>
    <n v="4.1989684695255125"/>
    <n v="4.1989684695255125"/>
    <n v="4.3781727089891618"/>
    <n v="4.2316288097494787"/>
    <n v="2.7995521382773436"/>
    <n v="2.8997753045913996"/>
    <n v="3.6946114968362878"/>
    <n v="25115.143898785896"/>
    <n v="1172.4871048063264"/>
    <n v="22333.444056465451"/>
    <n v="4644.4383882697957"/>
    <n v="1"/>
    <n v="47160.008626457129"/>
    <n v="307286.34324591275"/>
    <n v="342740.26726801606"/>
    <n v="470077.62696208857"/>
    <n v="488178.4766243099"/>
    <n v="1089351.4955252265"/>
    <m/>
    <m/>
    <m/>
    <m/>
    <m/>
    <m/>
    <m/>
    <m/>
    <m/>
  </r>
  <r>
    <x v="0"/>
    <x v="3"/>
    <n v="1.8461727478380578"/>
    <n v="1.8461727478380578"/>
    <n v="1.6673804438968567"/>
    <n v="1.615436740862332"/>
    <n v="0"/>
    <n v="0"/>
    <n v="5.3597259395729724"/>
    <n v="5.3597259395729724"/>
    <n v="4.0401155645226048"/>
    <n v="3.9048869366093011"/>
    <n v="2.4772318388385233"/>
    <n v="2.5659169696692312"/>
    <n v="3.3439189738414488"/>
    <n v="34526.397052618639"/>
    <n v="1611.8464414442576"/>
    <n v="32664.778710083181"/>
    <n v="6792.9313455588099"/>
    <n v="1"/>
    <n v="66666.074064234097"/>
    <n v="422433.9839943549"/>
    <n v="471173.35267142177"/>
    <n v="687533.08367736684"/>
    <n v="714007.29191797972"/>
    <n v="1536161.6204764"/>
    <m/>
    <m/>
    <m/>
    <m/>
    <m/>
    <m/>
    <m/>
    <m/>
    <m/>
  </r>
  <r>
    <x v="0"/>
    <x v="4"/>
    <n v="1.4185903236916069"/>
    <n v="1.4185903236916069"/>
    <n v="1.3121264578374399"/>
    <n v="1.2712453964863446"/>
    <n v="0"/>
    <n v="0"/>
    <n v="4.1493071052206538"/>
    <n v="4.1493071052206538"/>
    <n v="2.7629277187900443"/>
    <n v="2.6704484521778373"/>
    <n v="1.8051026771739986"/>
    <n v="1.8697188393855051"/>
    <n v="2.3421850834669473"/>
    <n v="38793.608837425301"/>
    <n v="1811.0589488989835"/>
    <n v="35276.496987329185"/>
    <n v="7336.0613973107529"/>
    <n v="1"/>
    <n v="73573.356559529129"/>
    <n v="474643.75474038243"/>
    <n v="529406.95521449007"/>
    <n v="742504.91547175148"/>
    <n v="771095.87381042272"/>
    <n v="1697980.5374985654"/>
    <m/>
    <m/>
    <m/>
    <m/>
    <m/>
    <m/>
    <m/>
    <m/>
    <m/>
  </r>
  <r>
    <x v="0"/>
    <x v="5"/>
    <n v="0.19686125258638024"/>
    <n v="0.19686125258638024"/>
    <n v="0.19054272382680112"/>
    <n v="0.18460565882629174"/>
    <n v="0"/>
    <n v="0"/>
    <n v="0.58426522899956157"/>
    <n v="0.58426522899956157"/>
    <n v="3.446418838549449"/>
    <n v="3.3310621158744449"/>
    <n v="2.1666057822036975"/>
    <n v="2.2441569730027471"/>
    <n v="2.8617385216440985"/>
    <n v="4315.8356815436155"/>
    <n v="201.48248815399114"/>
    <n v="4267.9973530287998"/>
    <n v="887.56802118490566"/>
    <n v="1"/>
    <n v="8506.1007426217184"/>
    <n v="52804.689074303082"/>
    <n v="58897.161049059585"/>
    <n v="89833.438251609012"/>
    <n v="93292.572375777745"/>
    <n v="195658.33447066083"/>
    <m/>
    <m/>
    <m/>
    <m/>
    <m/>
    <m/>
    <m/>
    <m/>
    <m/>
  </r>
  <r>
    <x v="0"/>
    <x v="6"/>
    <n v="0.3275952872215418"/>
    <n v="0.3275952872215418"/>
    <n v="0.30892657561977799"/>
    <n v="0.29930108858463916"/>
    <n v="0"/>
    <n v="0"/>
    <n v="0.96411715006286158"/>
    <n v="0.96411715006286158"/>
    <n v="2.0226552100626032"/>
    <n v="1.9549539563657228"/>
    <n v="1.2532742037862847"/>
    <n v="1.2981348818225291"/>
    <n v="1.6737259916395673"/>
    <n v="12237.38153427084"/>
    <n v="571.29563355682103"/>
    <n v="11962.469397892912"/>
    <n v="2487.7019392802695"/>
    <n v="1"/>
    <n v="23988.555109783654"/>
    <n v="149725.60928679077"/>
    <n v="167000.57282647814"/>
    <n v="251787.82157157629"/>
    <n v="261483.18515332972"/>
    <n v="552041.9032082"/>
    <m/>
    <m/>
    <m/>
    <m/>
    <m/>
    <m/>
    <m/>
    <m/>
    <m/>
  </r>
  <r>
    <x v="0"/>
    <x v="7"/>
    <n v="0.49174701463649673"/>
    <n v="0.49174701463649673"/>
    <n v="0.45404226526310776"/>
    <n v="0.43989738593715011"/>
    <n v="0"/>
    <n v="0"/>
    <n v="1.4375362945361012"/>
    <n v="1.4375362945361012"/>
    <n v="1.6271390785220716"/>
    <n v="1.5726763332122957"/>
    <n v="1.0568523017687197"/>
    <n v="1.0946873268052073"/>
    <n v="1.3762717185420092"/>
    <n v="22834.408658958317"/>
    <n v="1066.0121959245789"/>
    <n v="20849.404452159055"/>
    <n v="4335.819149314666"/>
    <n v="1"/>
    <n v="43385.845576526874"/>
    <n v="279381.31532399089"/>
    <n v="311615.62753605435"/>
    <n v="438841.34232339438"/>
    <n v="455739.40491424344"/>
    <n v="1001129.0384893857"/>
    <m/>
    <m/>
    <m/>
    <m/>
    <m/>
    <m/>
    <m/>
    <m/>
    <m/>
  </r>
  <r>
    <x v="0"/>
    <x v="8"/>
    <n v="0.47223675156224376"/>
    <n v="0.47223675156224376"/>
    <n v="0.39718668671651852"/>
    <n v="0.38481361435480738"/>
    <n v="0"/>
    <n v="0"/>
    <n v="1.3416601898410061"/>
    <n v="1.3416601898410061"/>
    <n v="1.3094775432784198"/>
    <n v="1.2656473981667791"/>
    <n v="0.8110619828960941"/>
    <n v="0.84009903124504848"/>
    <n v="1.0966109514704101"/>
    <n v="27247.988073923396"/>
    <n v="1272.057798169182"/>
    <n v="23765.79288127417"/>
    <n v="4942.3080697446012"/>
    <n v="1"/>
    <n v="50731.067256460956"/>
    <n v="333381.9089306083"/>
    <n v="371846.6735690764"/>
    <n v="500225.91644425184"/>
    <n v="519487.65874247556"/>
    <n v="1172729.4389896397"/>
    <m/>
    <m/>
    <m/>
    <m/>
    <m/>
    <m/>
    <m/>
    <m/>
    <m/>
  </r>
  <r>
    <x v="0"/>
    <x v="9"/>
    <n v="0.45777760666181655"/>
    <n v="0.45777760666181655"/>
    <n v="0.41841934049555923"/>
    <n v="0.40538578732488945"/>
    <n v="0"/>
    <n v="0"/>
    <n v="1.3339745538191923"/>
    <n v="1.3339745538191923"/>
    <n v="0.98419741973564479"/>
    <n v="0.95125488021143401"/>
    <n v="0.6293220911924241"/>
    <n v="0.65185415502872857"/>
    <n v="0.82791980583715008"/>
    <n v="35143.501894471498"/>
    <n v="1640.6556520266029"/>
    <n v="32266.394812296145"/>
    <n v="6710.0838696624523"/>
    <n v="1"/>
    <n v="66939.66671686832"/>
    <n v="429984.32457836717"/>
    <n v="479594.83252761565"/>
    <n v="679147.84059447458"/>
    <n v="705299.16594145668"/>
    <n v="1544296.7651382019"/>
    <m/>
    <m/>
    <m/>
    <m/>
    <m/>
    <m/>
    <m/>
    <m/>
    <m/>
  </r>
  <r>
    <x v="0"/>
    <x v="10"/>
    <n v="0.2243765444439943"/>
    <n v="0.2243765444439943"/>
    <n v="0.20510245715965844"/>
    <n v="0.19870834936131765"/>
    <n v="0"/>
    <n v="0"/>
    <n v="0.65385554604764706"/>
    <n v="0.65385554604764706"/>
    <n v="1.4274659170206827"/>
    <n v="1.3796865269837242"/>
    <n v="0.92295176121685685"/>
    <n v="0.9559715077210541"/>
    <n v="1.2062902572778342"/>
    <n v="11876.389173527867"/>
    <n v="554.44289762942742"/>
    <n v="10784.587303008"/>
    <n v="2242.7508782389064"/>
    <n v="1"/>
    <n v="22509.885625370378"/>
    <n v="145308.8309908169"/>
    <n v="162074.19777955915"/>
    <n v="226995.58538065437"/>
    <n v="235736.29697655962"/>
    <n v="519528.43566818384"/>
    <m/>
    <m/>
    <m/>
    <m/>
    <m/>
    <m/>
    <m/>
    <m/>
    <m/>
  </r>
  <r>
    <x v="0"/>
    <x v="11"/>
    <n v="0.21610926833346045"/>
    <n v="0.21610926833346045"/>
    <n v="0.21420233317814363"/>
    <n v="0.20752671436333336"/>
    <n v="0"/>
    <n v="0"/>
    <n v="0.64642086984506453"/>
    <n v="0.64642086984506453"/>
    <n v="0.92001190738712346"/>
    <n v="0.88921775164753059"/>
    <n v="0.59654864851165579"/>
    <n v="0.61789740676371629"/>
    <n v="0.77230625095458327"/>
    <n v="17748.132298180379"/>
    <n v="828.56209535869414"/>
    <n v="17425.690689944131"/>
    <n v="3623.8274122822727"/>
    <n v="1"/>
    <n v="34862.386627131724"/>
    <n v="217150.20608009215"/>
    <n v="242204.44970974317"/>
    <n v="366778.50970920484"/>
    <n v="380901.71464981209"/>
    <n v="802138.30972367164"/>
    <m/>
    <m/>
    <m/>
    <m/>
    <m/>
    <m/>
    <m/>
    <m/>
    <m/>
  </r>
  <r>
    <x v="0"/>
    <x v="12"/>
    <n v="0.18262772746773001"/>
    <n v="0.18262772746773001"/>
    <n v="0.16892328278419888"/>
    <n v="0.1636604894951818"/>
    <n v="0"/>
    <n v="0"/>
    <n v="0.53417873771965896"/>
    <n v="0.53417873771965896"/>
    <n v="0.72163220936296923"/>
    <n v="0.6974781147654967"/>
    <n v="0.47041786983860273"/>
    <n v="0.48725784178129844"/>
    <n v="0.61118291446413786"/>
    <n v="19121.56871080364"/>
    <n v="892.6802421454255"/>
    <n v="17426.788956152861"/>
    <n v="3624.0558065114592"/>
    <n v="1"/>
    <n v="36300.967603559213"/>
    <n v="233954.34045481848"/>
    <n v="260947.40276767398"/>
    <n v="366801.62617847248"/>
    <n v="380925.72124383983"/>
    <n v="837707.00133321434"/>
    <m/>
    <m/>
    <m/>
    <m/>
    <m/>
    <m/>
    <m/>
    <m/>
    <m/>
  </r>
  <r>
    <x v="0"/>
    <x v="13"/>
    <n v="0.13201772240625204"/>
    <n v="0.13201772240625204"/>
    <n v="0.11727434130938179"/>
    <n v="0.11362235188238874"/>
    <n v="0"/>
    <n v="0"/>
    <n v="0.38130978612188587"/>
    <n v="0.38130978612188587"/>
    <n v="0.54821269332547606"/>
    <n v="0.52986320575783008"/>
    <n v="0.34842886386308519"/>
    <n v="0.36090723657435497"/>
    <n v="0.46132717996541595"/>
    <n v="18195.159276840022"/>
    <n v="849.43131156112656"/>
    <n v="16334.300748371039"/>
    <n v="3396.8631640275944"/>
    <n v="1"/>
    <n v="34310.292222392774"/>
    <n v="222619.62668776111"/>
    <n v="248304.91828596449"/>
    <n v="343806.77312760719"/>
    <n v="357045.42639739608"/>
    <n v="792239.28621447994"/>
    <m/>
    <m/>
    <m/>
    <m/>
    <m/>
    <m/>
    <m/>
    <m/>
    <m/>
  </r>
  <r>
    <x v="0"/>
    <x v="14"/>
    <n v="8.7679833137524518E-2"/>
    <n v="8.7679833137524518E-2"/>
    <n v="7.9843628912501713E-2"/>
    <n v="7.735732201123216E-2"/>
    <n v="0"/>
    <n v="0"/>
    <n v="0.25520329518755075"/>
    <n v="0.25520329518755075"/>
    <n v="0.38232354785100747"/>
    <n v="0.36952661470165904"/>
    <n v="0.24575032399774679"/>
    <n v="0.25455167053634381"/>
    <n v="0.32242685580788699"/>
    <n v="17327.718329822528"/>
    <n v="808.93529335562607"/>
    <n v="15767.318428281356"/>
    <n v="3278.9541462228613"/>
    <n v="1"/>
    <n v="32872.465238394376"/>
    <n v="212006.39836364775"/>
    <n v="236467.16241969733"/>
    <n v="331872.84556662006"/>
    <n v="344651.96999208321"/>
    <n v="758635.0986960741"/>
    <m/>
    <m/>
    <m/>
    <m/>
    <m/>
    <m/>
    <m/>
    <m/>
    <m/>
  </r>
  <r>
    <x v="0"/>
    <x v="15"/>
    <n v="0.13607663433565492"/>
    <n v="0.13607663433565492"/>
    <n v="0.12857148940531629"/>
    <n v="0.12456015114816366"/>
    <n v="0"/>
    <n v="0"/>
    <n v="0.40072475807662611"/>
    <n v="0.40072475807662611"/>
    <n v="0.58323264558514565"/>
    <n v="0.56371098855401935"/>
    <n v="0.36689443911981795"/>
    <n v="0.38001109284016077"/>
    <n v="0.48564418001905063"/>
    <n v="17628.462932636558"/>
    <n v="822.97539482032812"/>
    <n v="17006.510658285595"/>
    <n v="3536.6551953277881"/>
    <n v="1"/>
    <n v="34345.373522116322"/>
    <n v="215686.03920592595"/>
    <n v="240571.35095085984"/>
    <n v="357955.54653103376"/>
    <n v="371739.01369025483"/>
    <n v="790795.28411102295"/>
    <m/>
    <m/>
    <m/>
    <m/>
    <m/>
    <m/>
    <m/>
    <m/>
    <m/>
  </r>
  <r>
    <x v="0"/>
    <x v="16"/>
    <n v="5.8503399165128686E-2"/>
    <n v="5.8503399165128686E-2"/>
    <n v="5.0586745678094847E-2"/>
    <n v="4.9008627552128335E-2"/>
    <n v="0"/>
    <n v="0"/>
    <n v="0.16759354400835222"/>
    <n v="0.16759354400835222"/>
    <n v="0.3352276883940456"/>
    <n v="0.32400712313641983"/>
    <n v="0.21343166800292673"/>
    <n v="0.22106263928937556"/>
    <n v="0.28305101831567914"/>
    <n v="13186.026085519954"/>
    <n v="615.58259873873828"/>
    <n v="11502.42878404727"/>
    <n v="2392.0324007305553"/>
    <n v="1"/>
    <n v="24551.542127293524"/>
    <n v="161332.37197818796"/>
    <n v="179946.494551943"/>
    <n v="242104.8188284263"/>
    <n v="251427.32787110002"/>
    <n v="567545.05235109013"/>
    <m/>
    <m/>
    <m/>
    <m/>
    <m/>
    <m/>
    <m/>
    <m/>
    <m/>
  </r>
  <r>
    <x v="0"/>
    <x v="17"/>
    <n v="6.2347209937742343E-2"/>
    <n v="6.2347209937742343E-2"/>
    <n v="5.6664598193300809E-2"/>
    <n v="5.4897433838697329E-2"/>
    <n v="0"/>
    <n v="0"/>
    <n v="0.18135901806878549"/>
    <n v="0.18135901806878549"/>
    <n v="0.25877641472786511"/>
    <n v="0.25011478638058088"/>
    <n v="0.16641478263747556"/>
    <n v="0.17236648515616124"/>
    <n v="0.21831877475118339"/>
    <n v="18203.925293390155"/>
    <n v="849.84054837087649"/>
    <n v="16524.623815475978"/>
    <n v="3436.4425391029545"/>
    <n v="1"/>
    <n v="34497.339501084374"/>
    <n v="222726.87979295448"/>
    <n v="248424.54598419217"/>
    <n v="347812.72113610234"/>
    <n v="361205.62778554059"/>
    <n v="796210.04366135446"/>
    <m/>
    <m/>
    <m/>
    <m/>
    <m/>
    <m/>
    <m/>
    <m/>
    <m/>
  </r>
  <r>
    <x v="0"/>
    <x v="18"/>
    <n v="4.1380457992512151E-2"/>
    <n v="4.1380457992512151E-2"/>
    <n v="3.896253090166088E-2"/>
    <n v="3.7748950180557357E-2"/>
    <n v="0"/>
    <n v="0"/>
    <n v="0.12172344688668518"/>
    <n v="0.12172344688668518"/>
    <n v="0.19085032561389781"/>
    <n v="0.1844622836736608"/>
    <n v="0.12331609118681815"/>
    <n v="0.12773154398841041"/>
    <n v="0.16077415692154984"/>
    <n v="16382.308519323793"/>
    <n v="764.79934032129972"/>
    <n v="15333.421691098989"/>
    <n v="3188.7214594227526"/>
    <n v="1"/>
    <n v="31477.408505531999"/>
    <n v="200439.21305474686"/>
    <n v="223565.38441539908"/>
    <n v="322740.12299836788"/>
    <n v="335167.58202064421"/>
    <n v="725630.88064619061"/>
    <m/>
    <m/>
    <m/>
    <m/>
    <m/>
    <m/>
    <m/>
    <m/>
    <m/>
  </r>
  <r>
    <x v="0"/>
    <x v="19"/>
    <n v="2.1895424334091532E-2"/>
    <n v="2.1895424334091532E-2"/>
    <n v="1.9423302240681818E-2"/>
    <n v="1.881848470501685E-2"/>
    <n v="0"/>
    <n v="0"/>
    <n v="6.3214150908864883E-2"/>
    <n v="6.3214150908864883E-2"/>
    <n v="0.14133951893075267"/>
    <n v="0.13660867672842308"/>
    <n v="9.0892313916094397E-2"/>
    <n v="9.4147639384719761E-2"/>
    <n v="0.119522785052324"/>
    <n v="11704.758841306044"/>
    <n v="546.43042706048755"/>
    <n v="10370.688230956754"/>
    <n v="2156.6768838185276"/>
    <n v="1"/>
    <n v="21943.4212599149"/>
    <n v="143208.91639781016"/>
    <n v="159732.00033191286"/>
    <n v="218283.7766197779"/>
    <n v="226689.03055587973"/>
    <n v="506944.44628091727"/>
    <m/>
    <m/>
    <m/>
    <m/>
    <m/>
    <m/>
    <m/>
    <m/>
    <m/>
  </r>
  <r>
    <x v="0"/>
    <x v="20"/>
    <n v="2.1281110442473102E-2"/>
    <n v="2.1281110442473102E-2"/>
    <n v="2.0524310423646625E-2"/>
    <n v="1.9879958008974536E-2"/>
    <n v="0"/>
    <n v="0"/>
    <n v="6.3086531308592833E-2"/>
    <n v="6.3086531308592833E-2"/>
    <n v="9.3689808976142985E-2"/>
    <n v="9.055387285873133E-2"/>
    <n v="6.0083464288895529E-2"/>
    <n v="6.2218931211523235E-2"/>
    <n v="7.8490095023383263E-2"/>
    <n v="17162.266629810627"/>
    <n v="801.21126893776807"/>
    <n v="16577.738297050055"/>
    <n v="3447.4881680964945"/>
    <n v="1"/>
    <n v="33456.691260477419"/>
    <n v="209982.07996494111"/>
    <n v="234209.28326477169"/>
    <n v="348930.68258407863"/>
    <n v="362366.63755349064"/>
    <n v="770294.80489707598"/>
    <m/>
    <m/>
    <m/>
    <m/>
    <m/>
    <m/>
    <m/>
    <m/>
    <m/>
  </r>
  <r>
    <x v="0"/>
    <x v="21"/>
    <n v="1.6983802906144083E-2"/>
    <n v="1.6983802906144083E-2"/>
    <n v="1.4899474786989478E-2"/>
    <n v="1.4432495587342187E-2"/>
    <n v="0"/>
    <n v="0"/>
    <n v="4.8867080599277642E-2"/>
    <n v="4.8867080599277642E-2"/>
    <n v="6.7240639741720995E-2"/>
    <n v="6.4989996336336092E-2"/>
    <n v="4.2718853619661483E-2"/>
    <n v="4.4239555698574518E-2"/>
    <n v="5.6644892023047719E-2"/>
    <n v="19084.281644400449"/>
    <n v="890.93951532697747"/>
    <n v="16926.33920739888"/>
    <n v="3519.9828288445833"/>
    <n v="1"/>
    <n v="35794.229764773103"/>
    <n v="233498.12940018234"/>
    <n v="260438.55523105734"/>
    <n v="356268.08599930158"/>
    <n v="369986.57565769326"/>
    <n v="826897.51266797015"/>
    <m/>
    <m/>
    <m/>
    <m/>
    <m/>
    <m/>
    <m/>
    <m/>
    <m/>
  </r>
  <r>
    <x v="0"/>
    <x v="22"/>
    <n v="6.0649605578899923E-3"/>
    <n v="6.0649605578899923E-3"/>
    <n v="6.1857949087886829E-3"/>
    <n v="5.9918176397276146E-3"/>
    <n v="0"/>
    <n v="0"/>
    <n v="1.8315716024568669E-2"/>
    <n v="1.8315716024568669E-2"/>
    <n v="4.343555911283372E-2"/>
    <n v="4.198170687329518E-2"/>
    <n v="2.9181377288126462E-2"/>
    <n v="3.0219658292406915E-2"/>
    <n v="3.6921229830224112E-2"/>
    <n v="10550.068448809721"/>
    <n v="492.52432161662659"/>
    <n v="10287.299909843163"/>
    <n v="2139.3355405517145"/>
    <n v="1"/>
    <n v="20656.891751588184"/>
    <n v="129081.16185571752"/>
    <n v="143974.22106809859"/>
    <n v="216528.60692869383"/>
    <n v="224866.2761492343"/>
    <n v="475418.56696932437"/>
    <m/>
    <m/>
    <m/>
    <m/>
    <m/>
    <m/>
    <m/>
    <m/>
    <m/>
  </r>
  <r>
    <x v="0"/>
    <x v="23"/>
    <n v="5.1110757778270845E-3"/>
    <n v="5.1110757778270845E-3"/>
    <n v="4.1855379873675571E-3"/>
    <n v="4.0545313534375805E-3"/>
    <n v="0"/>
    <n v="0"/>
    <n v="1.4407689543021726E-2"/>
    <n v="1.4407689543021726E-2"/>
    <n v="4.2008381261037162E-2"/>
    <n v="4.0602298769567571E-2"/>
    <n v="2.6556019799057504E-2"/>
    <n v="2.7502555656761688E-2"/>
    <n v="3.5560398218454171E-2"/>
    <n v="9192.8269694629853"/>
    <n v="429.16222665689037"/>
    <n v="7648.9174550156904"/>
    <n v="1590.6604358452025"/>
    <n v="1"/>
    <n v="16770.510182115846"/>
    <n v="112475.17413886859"/>
    <n v="125452.27633016596"/>
    <n v="160995.54358888793"/>
    <n v="167194.85188105874"/>
    <n v="388390.57531846251"/>
    <m/>
    <m/>
    <m/>
    <m/>
    <m/>
    <m/>
    <m/>
    <m/>
    <m/>
  </r>
  <r>
    <x v="0"/>
    <x v="24"/>
    <n v="2.9837454791231018E-3"/>
    <n v="2.9837454791231018E-3"/>
    <n v="2.6724980489627988E-3"/>
    <n v="2.588632620969387E-3"/>
    <n v="0"/>
    <n v="0"/>
    <n v="8.6399890072090015E-3"/>
    <n v="8.6399890072090015E-3"/>
    <n v="2.2790652892927622E-2"/>
    <n v="2.202781611988518E-2"/>
    <n v="1.4471189197779297E-2"/>
    <n v="1.4985731174796168E-2"/>
    <n v="1.9155263445985459E-2"/>
    <n v="9891.8545056568892"/>
    <n v="461.79595455408594"/>
    <n v="8962.4107794544834"/>
    <n v="1863.8130585815773"/>
    <n v="1"/>
    <n v="18729.735300822642"/>
    <n v="121027.84723088334"/>
    <n v="134991.73529358377"/>
    <n v="188642.14495595224"/>
    <n v="195906.01566571914"/>
    <n v="432320.65257675893"/>
    <m/>
    <m/>
    <m/>
    <m/>
    <m/>
    <m/>
    <m/>
    <m/>
    <m/>
  </r>
  <r>
    <x v="0"/>
    <x v="25"/>
    <n v="0.16152635366906082"/>
    <n v="0.16152635366906082"/>
    <n v="0.13169090282864832"/>
    <n v="0.12758728325731478"/>
    <n v="0"/>
    <n v="0"/>
    <n v="0.45474361016676995"/>
    <n v="0.45474361016676995"/>
    <n v="7.4362939343909495"/>
    <n v="7.1873902064040145"/>
    <n v="4.9411413073909491"/>
    <n v="5.1179917588404109"/>
    <n v="6.4186852704114949"/>
    <n v="1641.1926155777271"/>
    <n v="76.618202389088196"/>
    <n v="1293.4217837137476"/>
    <n v="268.9785672696305"/>
    <n v="1"/>
    <n v="2926.6162233067662"/>
    <n v="20080.158785291856"/>
    <n v="22396.956910471727"/>
    <n v="27224.132615283484"/>
    <n v="28272.427414672788"/>
    <n v="67920.23028948647"/>
    <m/>
    <m/>
    <m/>
    <m/>
    <m/>
    <m/>
    <m/>
    <m/>
    <m/>
  </r>
  <r>
    <x v="0"/>
    <x v="26"/>
    <n v="0.22226536980157258"/>
    <n v="0.22226536980157258"/>
    <n v="0.20056772915504437"/>
    <n v="0.19431873684919773"/>
    <n v="0"/>
    <n v="0"/>
    <n v="0.64509846875818955"/>
    <n v="0.64509846875818955"/>
    <n v="4.268638024136358"/>
    <n v="4.1257604123840013"/>
    <n v="2.8225203060153423"/>
    <n v="2.9235558148688074"/>
    <n v="3.6445876464586333"/>
    <n v="3934.1886983981281"/>
    <n v="183.66550219007823"/>
    <n v="3448.5430541817263"/>
    <n v="717.15520919873723"/>
    <n v="1"/>
    <n v="7340.7916344029036"/>
    <n v="48135.199369835151"/>
    <n v="53688.917388084992"/>
    <n v="72585.443216360596"/>
    <n v="75380.42455554058"/>
    <n v="169660.97957694874"/>
    <m/>
    <m/>
    <m/>
    <m/>
    <m/>
    <m/>
    <m/>
    <m/>
    <m/>
  </r>
  <r>
    <x v="0"/>
    <x v="27"/>
    <n v="3.6565780977215086E-2"/>
    <n v="3.6565780977215086E-2"/>
    <n v="4.7330436001623725E-2"/>
    <n v="4.5856146113053969E-2"/>
    <n v="0"/>
    <n v="0"/>
    <n v="0.12046199795605389"/>
    <n v="0.12046199795605389"/>
    <n v="2.9473347559184861"/>
    <n v="2.8486831137367745"/>
    <n v="1.8542737046809175"/>
    <n v="1.9206648137138229"/>
    <n v="2.3728185114349389"/>
    <n v="937.38521828645753"/>
    <n v="43.761329224558644"/>
    <n v="1238.7347916218448"/>
    <n v="257.60592072355911"/>
    <n v="1"/>
    <n v="2138.8426144473196"/>
    <n v="11469.003605985385"/>
    <n v="12792.268343886304"/>
    <n v="26073.072733822253"/>
    <n v="27077.044722102266"/>
    <n v="48628.629645032677"/>
    <m/>
    <m/>
    <m/>
    <m/>
    <m/>
    <m/>
    <m/>
    <m/>
    <m/>
  </r>
  <r>
    <x v="0"/>
    <x v="28"/>
    <n v="8.8328105602727885E-2"/>
    <n v="8.8328105602727885E-2"/>
    <n v="7.4856350822380749E-2"/>
    <n v="7.2523781392104261E-2"/>
    <n v="0"/>
    <n v="0"/>
    <n v="0.25151256202783651"/>
    <n v="0.25151256202783651"/>
    <n v="2.317565438008383"/>
    <n v="2.2399931039313006"/>
    <n v="1.4820462496970468"/>
    <n v="1.5350913984900059"/>
    <n v="1.9641202274917049"/>
    <n v="2879.6494530098848"/>
    <n v="134.43489966147075"/>
    <n v="2451.198968307488"/>
    <n v="509.74863334608978"/>
    <n v="1"/>
    <n v="5304.9245099680738"/>
    <n v="35232.80431167574"/>
    <n v="39297.87649795293"/>
    <n v="51593.197686871332"/>
    <n v="53579.849808476429"/>
    <n v="122748.62257305982"/>
    <m/>
    <m/>
    <m/>
    <m/>
    <m/>
    <m/>
    <m/>
    <m/>
    <m/>
  </r>
  <r>
    <x v="0"/>
    <x v="29"/>
    <n v="4.1119605081175341E-2"/>
    <n v="4.1119605081175341E-2"/>
    <n v="4.0840651940759254E-2"/>
    <n v="3.9567947012248153E-2"/>
    <n v="0"/>
    <n v="0"/>
    <n v="0.12307986210310994"/>
    <n v="0.12307986210310994"/>
    <n v="2.268805185494871"/>
    <n v="2.192864929000423"/>
    <n v="1.3666951697091136"/>
    <n v="1.4156086379424013"/>
    <n v="1.8436657910122538"/>
    <n v="1369.3814533377645"/>
    <n v="63.928843174061655"/>
    <n v="1450.2159477666885"/>
    <n v="301.58530865456856"/>
    <n v="1"/>
    <n v="2788.6523037704137"/>
    <n v="16754.521534924468"/>
    <n v="18687.616013680828"/>
    <n v="30524.359323406159"/>
    <n v="31699.732937162851"/>
    <n v="63969.576168611056"/>
    <m/>
    <m/>
    <m/>
    <m/>
    <m/>
    <m/>
    <m/>
    <m/>
    <m/>
  </r>
  <r>
    <x v="0"/>
    <x v="30"/>
    <n v="0.20263597998105418"/>
    <n v="0.20263597998105418"/>
    <n v="0.15781861836359781"/>
    <n v="0.15290070875588502"/>
    <n v="0"/>
    <n v="0"/>
    <n v="0.56309057832570619"/>
    <n v="0.56309057832570619"/>
    <n v="2.8150182896760851"/>
    <n v="2.7207954748124386"/>
    <n v="1.8884943365686493"/>
    <n v="1.9560846340610394"/>
    <n v="2.4479099283526411"/>
    <n v="5438.8621659719411"/>
    <n v="253.9103809287503"/>
    <n v="4055.5916506541353"/>
    <n v="843.3963656398796"/>
    <n v="1"/>
    <n v="9483.0451176054903"/>
    <n v="66545.032476634748"/>
    <n v="74222.83065195728"/>
    <n v="85362.691676514951"/>
    <n v="88649.674847325936"/>
    <n v="220546.07964869944"/>
    <m/>
    <m/>
    <m/>
    <m/>
    <m/>
    <m/>
    <m/>
    <m/>
    <m/>
  </r>
  <r>
    <x v="0"/>
    <x v="31"/>
    <n v="0.19410642228472536"/>
    <n v="0.19410642228472536"/>
    <n v="0.15615786135501206"/>
    <n v="0.15129155406406139"/>
    <n v="0"/>
    <n v="0"/>
    <n v="0.54437070592446279"/>
    <n v="0.54437070592446279"/>
    <n v="1.9576168557323141"/>
    <n v="1.892092531699292"/>
    <n v="1.3010137839611899"/>
    <n v="1.3475764803022687"/>
    <n v="1.6917980069770786"/>
    <n v="7491.7783815504436"/>
    <n v="349.74968010672387"/>
    <n v="5824.9690845922378"/>
    <n v="1211.3541448674598"/>
    <n v="1"/>
    <n v="13285.424402397577"/>
    <n v="91662.671436523466"/>
    <n v="102238.47950675974"/>
    <n v="122604.80906973919"/>
    <n v="127325.84042615318"/>
    <n v="308485.08465331985"/>
    <m/>
    <m/>
    <m/>
    <m/>
    <m/>
    <m/>
    <m/>
    <m/>
    <m/>
  </r>
  <r>
    <x v="0"/>
    <x v="32"/>
    <n v="0.11698428424606497"/>
    <n v="0.11698428424606497"/>
    <n v="0.13158409243947083"/>
    <n v="0.12748453952461269"/>
    <n v="0"/>
    <n v="0"/>
    <n v="0.36555266093160077"/>
    <n v="0.36555266093160077"/>
    <n v="1.6412634003604345"/>
    <n v="1.5863278931625628"/>
    <n v="1.0380467210663693"/>
    <n v="1.0752061117978375"/>
    <n v="1.3450139281567448"/>
    <n v="5385.4494024003479"/>
    <n v="251.41683453410718"/>
    <n v="6151.7426423587176"/>
    <n v="1279.309613451929"/>
    <n v="1"/>
    <n v="11386.158426054752"/>
    <n v="65891.521874954822"/>
    <n v="73493.919643689645"/>
    <n v="129482.78714604743"/>
    <n v="134468.66251970147"/>
    <n v="260397.39212242709"/>
    <m/>
    <m/>
    <m/>
    <m/>
    <m/>
    <m/>
    <m/>
    <m/>
    <m/>
  </r>
  <r>
    <x v="0"/>
    <x v="33"/>
    <n v="3.1748251337433468E-2"/>
    <n v="3.1748251337433468E-2"/>
    <n v="4.2017629186364473E-2"/>
    <n v="4.0708312432976484E-2"/>
    <n v="0"/>
    <n v="0"/>
    <n v="0.1055141318612314"/>
    <n v="0.1055141318612314"/>
    <n v="1.4462519191063654"/>
    <n v="1.3978437338665344"/>
    <n v="0.85134404593281243"/>
    <n v="0.88181473441395208"/>
    <n v="1.1222656292755919"/>
    <n v="1658.6264020882115"/>
    <n v="77.432089418916348"/>
    <n v="2395.1797485999932"/>
    <n v="498.09893821476106"/>
    <n v="1"/>
    <n v="3974.544237862262"/>
    <n v="20293.462938647539"/>
    <n v="22634.871559584517"/>
    <n v="50414.096881917627"/>
    <n v="52355.346446194053"/>
    <n v="90044.312892547605"/>
    <m/>
    <m/>
    <m/>
    <m/>
    <m/>
    <m/>
    <m/>
    <m/>
    <m/>
  </r>
  <r>
    <x v="0"/>
    <x v="34"/>
    <n v="1.1617060486160135E-2"/>
    <n v="1.1617060486160135E-2"/>
    <n v="6.2644660079632332E-3"/>
    <n v="6.0692806103781541E-3"/>
    <n v="0"/>
    <n v="0"/>
    <n v="2.9498586980283504E-2"/>
    <n v="2.9498586980283504E-2"/>
    <n v="1.0903302753500335"/>
    <n v="1.0538353125814763"/>
    <n v="0.6074405375106271"/>
    <n v="0.62918393425705565"/>
    <n v="0.92208688523077931"/>
    <n v="805.02782560439437"/>
    <n v="37.58229490283977"/>
    <n v="500.48602576745179"/>
    <n v="104.08052179457792"/>
    <n v="1"/>
    <n v="1310.3540698226097"/>
    <n v="9849.5974276755442"/>
    <n v="10986.019161099775"/>
    <n v="10534.303743105014"/>
    <n v="10939.938551939465"/>
    <n v="30680.76027392019"/>
    <m/>
    <m/>
    <m/>
    <m/>
    <m/>
    <m/>
    <m/>
    <m/>
    <m/>
  </r>
  <r>
    <x v="0"/>
    <x v="35"/>
    <n v="0.1834596737348044"/>
    <n v="0.1834596737348044"/>
    <n v="0.1552070048697719"/>
    <n v="0.15036849745883196"/>
    <n v="0"/>
    <n v="0"/>
    <n v="0.52212635233938065"/>
    <n v="0.52212635233938065"/>
    <n v="1.2841770819411538"/>
    <n v="1.2411937805936506"/>
    <n v="0.8080475075072967"/>
    <n v="0.83695696949427778"/>
    <n v="1.0815728132871558"/>
    <n v="10794.149144852307"/>
    <n v="503.91909879948469"/>
    <n v="9321.5062091021409"/>
    <n v="1938.4901479857526"/>
    <n v="1"/>
    <n v="20009.756289541641"/>
    <n v="132067.51402817984"/>
    <n v="147305.13102958375"/>
    <n v="196200.43856238932"/>
    <n v="203755.34957789723"/>
    <n v="462737.54091046384"/>
    <m/>
    <m/>
    <m/>
    <m/>
    <m/>
    <m/>
    <m/>
    <m/>
    <m/>
  </r>
  <r>
    <x v="0"/>
    <x v="36"/>
    <n v="0.16896951251911377"/>
    <n v="0.16896951251911377"/>
    <n v="0.16496833774572228"/>
    <n v="0.15982580113751643"/>
    <n v="0"/>
    <n v="0"/>
    <n v="0.50290736278394976"/>
    <n v="0.50290736278394976"/>
    <n v="0.92545543786539419"/>
    <n v="0.8944790791304108"/>
    <n v="0.61052508849735332"/>
    <n v="0.63236889562109366"/>
    <n v="0.7837234185406694"/>
    <n v="13795.122209273426"/>
    <n v="644.01792658581405"/>
    <n v="13113.202057829141"/>
    <n v="2727.0070337803008"/>
    <n v="1"/>
    <n v="26694.469161867783"/>
    <n v="168784.72508067256"/>
    <n v="188258.68137788706"/>
    <n v="276008.61244838673"/>
    <n v="286636.6238934187"/>
    <n v="614995.38070938829"/>
    <m/>
    <m/>
    <m/>
    <m/>
    <m/>
    <m/>
    <m/>
    <m/>
    <m/>
  </r>
  <r>
    <x v="0"/>
    <x v="37"/>
    <n v="5.4013116927240916E-2"/>
    <n v="5.4013116927240916E-2"/>
    <n v="4.2745590149749865E-2"/>
    <n v="4.1413927795860152E-2"/>
    <n v="0"/>
    <n v="0"/>
    <n v="0.1507718240042317"/>
    <n v="0.1507718240042317"/>
    <n v="0.68591388647172136"/>
    <n v="0.66295533683300256"/>
    <n v="0.43698343920202876"/>
    <n v="0.4526273328657528"/>
    <n v="0.58429825920658673"/>
    <n v="5949.7998601141999"/>
    <n v="277.76323481465766"/>
    <n v="4747.2052474227348"/>
    <n v="987.22356625256452"/>
    <n v="1"/>
    <n v="10664.203513080945"/>
    <n v="72796.407196692118"/>
    <n v="81195.473235784462"/>
    <n v="99919.876744868947"/>
    <n v="103767.40013991966"/>
    <n v="247374.94281085877"/>
    <m/>
    <m/>
    <m/>
    <m/>
    <m/>
    <m/>
    <m/>
    <m/>
    <m/>
  </r>
  <r>
    <x v="0"/>
    <x v="38"/>
    <n v="3.9080000128722897E-2"/>
    <n v="3.9080000128722897E-2"/>
    <n v="3.7131592202204217E-2"/>
    <n v="3.5974199691244713E-2"/>
    <n v="0"/>
    <n v="0"/>
    <n v="0.11529159245965001"/>
    <n v="0.11529159245965001"/>
    <n v="0.57509987861431022"/>
    <n v="0.55585043729113603"/>
    <n v="0.36630288225816449"/>
    <n v="0.37940984691316421"/>
    <n v="0.4811260840821408"/>
    <n v="5134.3325358374814"/>
    <n v="239.69357748127516"/>
    <n v="4919.4313710726747"/>
    <n v="1023.0395209311316"/>
    <n v="1"/>
    <n v="9971.6255255362084"/>
    <n v="62819.081439636218"/>
    <n v="70066.988772494253"/>
    <n v="103544.91761637776"/>
    <n v="107532.02714799625"/>
    <n v="229657.02125547416"/>
    <m/>
    <m/>
    <m/>
    <m/>
    <m/>
    <m/>
    <m/>
    <m/>
    <m/>
  </r>
  <r>
    <x v="0"/>
    <x v="39"/>
    <n v="1.2930141584453166E-2"/>
    <n v="1.2930141584453166E-2"/>
    <n v="1.3604042489335867E-2"/>
    <n v="1.3179974434519525E-2"/>
    <n v="0"/>
    <n v="0"/>
    <n v="3.9464325658242198E-2"/>
    <n v="3.9464325658242198E-2"/>
    <n v="0.38544538795781297"/>
    <n v="0.37254396221475872"/>
    <n v="0.2230916482828022"/>
    <n v="0.23107373999970332"/>
    <n v="0.30537277175201233"/>
    <n v="2534.6216467764766"/>
    <n v="118.32746045114462"/>
    <n v="2959.3500384795984"/>
    <n v="615.4231693191698"/>
    <n v="1"/>
    <n v="5418.6968067412654"/>
    <n v="31011.353965904531"/>
    <n v="34589.365847968074"/>
    <n v="62288.836415981692"/>
    <n v="64687.335725312383"/>
    <n v="123814.5856232013"/>
    <m/>
    <m/>
    <m/>
    <m/>
    <m/>
    <m/>
    <m/>
    <m/>
    <m/>
  </r>
  <r>
    <x v="0"/>
    <x v="40"/>
    <n v="8.7887280820094768E-2"/>
    <n v="8.7887280820094768E-2"/>
    <n v="8.1072397641554397E-2"/>
    <n v="7.8542928041470381E-2"/>
    <n v="0"/>
    <n v="0"/>
    <n v="0.25684695928174395"/>
    <n v="0.25684695928174395"/>
    <n v="0.4542399893277802"/>
    <n v="0.43903590679124321"/>
    <n v="0.29398108013622265"/>
    <n v="0.30449077873377495"/>
    <n v="0.38367510566805291"/>
    <n v="14618.855575582424"/>
    <n v="682.47347968510155"/>
    <n v="13383.36448806599"/>
    <n v="2783.1897147357286"/>
    <n v="1"/>
    <n v="27809.146333833873"/>
    <n v="178863.18670378014"/>
    <n v="199499.97050862451"/>
    <n v="281695.03115653415"/>
    <n v="292542.00433096773"/>
    <n v="641629.54147084779"/>
    <m/>
    <m/>
    <m/>
    <m/>
    <m/>
    <m/>
    <m/>
    <m/>
    <m/>
  </r>
  <r>
    <x v="0"/>
    <x v="41"/>
    <n v="4.8710529227609475E-2"/>
    <n v="4.8710529227609475E-2"/>
    <n v="4.5808918078584726E-2"/>
    <n v="4.4379161911250901E-2"/>
    <n v="0"/>
    <n v="0"/>
    <n v="0.14322997653380368"/>
    <n v="0.14322997653380368"/>
    <n v="0.27764160907352925"/>
    <n v="0.26834853484160648"/>
    <n v="0.17645052685390455"/>
    <n v="0.18275645042379579"/>
    <n v="0.23229863043652357"/>
    <n v="13255.954602752523"/>
    <n v="618.84717428900524"/>
    <n v="12599.077438850205"/>
    <n v="2620.0902451872275"/>
    <n v="1"/>
    <n v="25649.640504938914"/>
    <n v="162187.95450782037"/>
    <n v="180900.79203805479"/>
    <n v="265187.24158228241"/>
    <n v="275398.56438707351"/>
    <n v="590927.29008071846"/>
    <m/>
    <m/>
    <m/>
    <m/>
    <m/>
    <m/>
    <m/>
    <m/>
    <m/>
  </r>
  <r>
    <x v="0"/>
    <x v="42"/>
    <n v="2.6485748781929604E-2"/>
    <n v="2.6485748781929604E-2"/>
    <n v="2.3761694582635513E-2"/>
    <n v="2.3020178521937058E-2"/>
    <n v="0"/>
    <n v="0"/>
    <n v="7.6733192146494725E-2"/>
    <n v="7.6733192146494725E-2"/>
    <n v="0.20800975394941265"/>
    <n v="0.20104736062923872"/>
    <n v="0.1360659414592621"/>
    <n v="0.14092933478852973"/>
    <n v="0.17692612207100597"/>
    <n v="9620.5802774805015"/>
    <n v="449.13166181959446"/>
    <n v="8474.9988615911188"/>
    <n v="1762.4514138436955"/>
    <n v="1"/>
    <n v="17990.271623030112"/>
    <n v="117708.77942346342"/>
    <n v="131289.72180551477"/>
    <n v="178383.0269657773"/>
    <n v="185251.85919305519"/>
    <n v="415711.61054278875"/>
    <m/>
    <m/>
    <m/>
    <m/>
    <m/>
    <m/>
    <m/>
    <m/>
    <m/>
  </r>
  <r>
    <x v="0"/>
    <x v="43"/>
    <n v="1.3696499000922058E-2"/>
    <n v="1.3696499000922058E-2"/>
    <n v="1.2348589239004061E-2"/>
    <n v="1.1963336380153386E-2"/>
    <n v="0"/>
    <n v="0"/>
    <n v="3.9741587240848177E-2"/>
    <n v="3.9741587240848177E-2"/>
    <n v="0.20215579089723409"/>
    <n v="0.19538933835616873"/>
    <n v="0.13410448930846769"/>
    <n v="0.138898955355341"/>
    <n v="0.17284020248978957"/>
    <n v="5119.1292663183776"/>
    <n v="238.98382094816981"/>
    <n v="4468.7462840281805"/>
    <n v="929.31554741419461"/>
    <n v="1"/>
    <n v="9534.5114835545664"/>
    <n v="62633.067888818652"/>
    <n v="69859.513446876983"/>
    <n v="94058.831382233038"/>
    <n v="97680.668858857578"/>
    <n v="220398.03122563305"/>
    <m/>
    <m/>
    <m/>
    <m/>
    <m/>
    <m/>
    <m/>
    <m/>
    <m/>
  </r>
  <r>
    <x v="0"/>
    <x v="44"/>
    <n v="4.9083320848535335E-3"/>
    <n v="4.9083320848535335E-3"/>
    <n v="4.5828359987993396E-3"/>
    <n v="4.4398871620531339E-3"/>
    <n v="0"/>
    <n v="0"/>
    <n v="1.4399500168506406E-2"/>
    <n v="1.4399500168506406E-2"/>
    <n v="0.14634338097505453"/>
    <n v="0.14144505212841696"/>
    <n v="8.6061123092638581E-2"/>
    <n v="8.9138499558962317E-2"/>
    <n v="0.11852210341212481"/>
    <n v="2534.1572869476099"/>
    <n v="118.30578206006987"/>
    <n v="2584.276489656273"/>
    <n v="537.42328787789552"/>
    <n v="1"/>
    <n v="5067.6747415836362"/>
    <n v="31005.672476109459"/>
    <n v="34583.028842195949"/>
    <n v="54394.232998732405"/>
    <n v="56488.742027730077"/>
    <n v="116424.43309282168"/>
    <m/>
    <m/>
    <m/>
    <m/>
    <m/>
    <m/>
    <m/>
    <m/>
    <m/>
  </r>
  <r>
    <x v="0"/>
    <x v="45"/>
    <n v="3.6689256190551883E-2"/>
    <n v="3.6689256190551883E-2"/>
    <n v="3.428554451014601E-2"/>
    <n v="3.320905959423847E-2"/>
    <n v="0"/>
    <n v="0"/>
    <n v="0.10766405689124978"/>
    <n v="0.10766405689124978"/>
    <n v="8.1696833803017802E-2"/>
    <n v="7.8962320256658711E-2"/>
    <n v="5.2825669345684133E-2"/>
    <n v="5.4703010558351306E-2"/>
    <n v="6.8893321522937714E-2"/>
    <n v="33931.760612669474"/>
    <n v="1584.0861562275747"/>
    <n v="31497.61806957288"/>
    <n v="6550.2099063415435"/>
    <n v="1"/>
    <n v="64952.873002142733"/>
    <n v="415158.54659574304"/>
    <n v="463058.49363749329"/>
    <n v="662966.5142406302"/>
    <n v="688494.76003890205"/>
    <n v="1497811.9133553207"/>
    <m/>
    <m/>
    <m/>
    <m/>
    <m/>
    <m/>
    <m/>
    <m/>
    <m/>
  </r>
  <r>
    <x v="0"/>
    <x v="46"/>
    <n v="1.0050802967426048E-2"/>
    <n v="1.0050802967426048E-2"/>
    <n v="8.7973347198522407E-3"/>
    <n v="8.5216455766390642E-3"/>
    <n v="0"/>
    <n v="0"/>
    <n v="2.8898940654704337E-2"/>
    <n v="2.8898940654704337E-2"/>
    <n v="5.655057199877072E-2"/>
    <n v="5.465774093070451E-2"/>
    <n v="3.6771317749455794E-2"/>
    <n v="3.8080464581167928E-2"/>
    <n v="4.8095812389153572E-2"/>
    <n v="13428.777246558104"/>
    <n v="626.91530728864836"/>
    <n v="11610.571376175694"/>
    <n v="2414.5216148893028"/>
    <n v="1"/>
    <n v="24906.693839992258"/>
    <n v="164302.45715447553"/>
    <n v="183259.2606722223"/>
    <n v="244381.02006961114"/>
    <n v="253791.17671366915"/>
    <n v="575955.19452726899"/>
    <m/>
    <m/>
    <m/>
    <m/>
    <m/>
    <m/>
    <m/>
    <m/>
    <m/>
  </r>
  <r>
    <x v="0"/>
    <x v="47"/>
    <n v="3.7296269114058733E-3"/>
    <n v="3.7296269114058733E-3"/>
    <n v="3.2419654121172725E-3"/>
    <n v="3.1404553293734325E-3"/>
    <n v="0"/>
    <n v="0"/>
    <n v="1.0701219234929019E-2"/>
    <n v="1.0701219234929019E-2"/>
    <n v="6.1990786072205012E-2"/>
    <n v="5.9915863013710269E-2"/>
    <n v="3.7453382947208666E-2"/>
    <n v="3.8787875008442094E-2"/>
    <n v="5.1208874526844979E-2"/>
    <n v="4545.8066447244937"/>
    <n v="212.21855997966378"/>
    <n v="4200.7708929526789"/>
    <n v="873.58768071007273"/>
    <n v="1"/>
    <n v="8683.9793102674084"/>
    <n v="55618.407228313277"/>
    <n v="62035.518914025168"/>
    <n v="88418.445797165085"/>
    <n v="91823.094099797076"/>
    <n v="200287.98763501609"/>
    <m/>
    <m/>
    <m/>
    <m/>
    <m/>
    <m/>
    <m/>
    <m/>
    <m/>
  </r>
  <r>
    <x v="0"/>
    <x v="48"/>
    <n v="1.096499588838222E-3"/>
    <n v="1.096499588838222E-3"/>
    <n v="1.1753601232993975E-3"/>
    <n v="1.1385091334937267E-3"/>
    <n v="0"/>
    <n v="0"/>
    <n v="3.3683593009758415E-3"/>
    <n v="3.3683593009758415E-3"/>
    <n v="4.0050766797613949E-2"/>
    <n v="3.8710208550103271E-2"/>
    <n v="2.7215391884183572E-2"/>
    <n v="2.8183884620653455E-2"/>
    <n v="3.4061359402717366E-2"/>
    <n v="2068.5706124965141"/>
    <n v="96.5701163532148"/>
    <n v="2095.8878016414451"/>
    <n v="435.85851509686415"/>
    <n v="1"/>
    <n v="4123.914375243603"/>
    <n v="25309.172100373264"/>
    <n v="28229.280606434917"/>
    <n v="44114.555806236182"/>
    <n v="45813.234698326392"/>
    <n v="94767.009535066289"/>
    <m/>
    <m/>
    <m/>
    <m/>
    <m/>
    <m/>
    <m/>
    <m/>
    <m/>
  </r>
  <r>
    <x v="0"/>
    <x v="49"/>
    <n v="7.4259059228184391E-4"/>
    <n v="7.4259059228184391E-4"/>
    <n v="7.2363939239335933E-4"/>
    <n v="7.009788815196163E-4"/>
    <n v="0"/>
    <n v="0"/>
    <n v="2.208820576957047E-3"/>
    <n v="2.208820576957047E-3"/>
    <n v="2.5161691517089357E-2"/>
    <n v="2.4319492583545765E-2"/>
    <n v="1.6375867158623079E-2"/>
    <n v="1.6959292620486288E-2"/>
    <n v="2.1190387383561497E-2"/>
    <n v="2229.8842602870559"/>
    <n v="104.10095800898661"/>
    <n v="2144.517347449706"/>
    <n v="445.97146179621689"/>
    <n v="1"/>
    <n v="4338.2070383424971"/>
    <n v="27282.861008745833"/>
    <n v="30430.688768001601"/>
    <n v="45138.117664227975"/>
    <n v="46876.20991753519"/>
    <n v="99898.706472287595"/>
    <m/>
    <m/>
    <m/>
    <m/>
    <m/>
    <m/>
    <m/>
    <m/>
    <m/>
  </r>
  <r>
    <x v="0"/>
    <x v="50"/>
    <n v="1.9712943412919778E-7"/>
    <n v="1.9712943412919778E-7"/>
    <n v="1.8334050200264057E-7"/>
    <n v="1.7745879117450246E-7"/>
    <n v="0"/>
    <n v="0"/>
    <n v="5.775993702610361E-7"/>
    <n v="5.775993702610361E-7"/>
    <n v="3.3019204047042153E-3"/>
    <n v="3.1914002577737516E-3"/>
    <n v="2.1506145329408624E-3"/>
    <n v="2.2254732176068127E-3"/>
    <n v="2.7941053858993314E-3"/>
    <n v="4.5108417136798264"/>
    <n v="0.21058624081256969"/>
    <n v="4.1372094684908829"/>
    <n v="0.86036951699841635"/>
    <n v="1"/>
    <n v="8.5879788596240623"/>
    <n v="55.190607736267339"/>
    <n v="61.558360994502507"/>
    <n v="87.080595553298124"/>
    <n v="90.433728479009716"/>
    <n v="198.13270289273072"/>
    <m/>
    <m/>
    <m/>
    <m/>
    <m/>
    <m/>
    <m/>
    <m/>
    <m/>
  </r>
  <r>
    <x v="0"/>
    <x v="51"/>
    <n v="4.4321841885826431E-5"/>
    <n v="4.4321841885826431E-5"/>
    <n v="4.1156791199552323E-5"/>
    <n v="3.9870177313916929E-5"/>
    <n v="0"/>
    <n v="0"/>
    <n v="1.2980047497120517E-4"/>
    <n v="1.2980047497120517E-4"/>
    <n v="1.0374049344548828"/>
    <n v="1.0026814609214219"/>
    <n v="0.67462285795549837"/>
    <n v="0.69869623801997272"/>
    <n v="0.87742042026418898"/>
    <n v="3.2280644971447954"/>
    <n v="0.15070047026759648"/>
    <n v="2.9606844687068179"/>
    <n v="0.61570067595711142"/>
    <n v="1"/>
    <n v="6.1457597979795118"/>
    <n v="39.495697858117076"/>
    <n v="44.052611960677858"/>
    <n v="62.316923700368811"/>
    <n v="64.716504541095503"/>
    <n v="141.78842542661624"/>
    <m/>
    <m/>
    <m/>
    <m/>
    <m/>
    <m/>
    <m/>
    <m/>
    <m/>
  </r>
  <r>
    <x v="0"/>
    <x v="52"/>
    <n v="2.0966228226094812E-4"/>
    <n v="2.0966228226094812E-4"/>
    <n v="1.9511012003532035E-4"/>
    <n v="1.8902573185715496E-4"/>
    <n v="0"/>
    <n v="0"/>
    <n v="6.1443468455721654E-4"/>
    <n v="6.1443468455721654E-4"/>
    <n v="6.5862319456291438E-2"/>
    <n v="6.3657810464154627E-2"/>
    <n v="4.292255279841313E-2"/>
    <n v="4.4457738687112718E-2"/>
    <n v="5.5743390721924684E-2"/>
    <n v="240.52266133191858"/>
    <n v="11.228672229069193"/>
    <n v="220.60021056187074"/>
    <n v="45.875776427655133"/>
    <n v="1"/>
    <n v="457.91975464684828"/>
    <n v="2942.8192554386778"/>
    <n v="3282.3543261841082"/>
    <n v="4643.2257929444031"/>
    <n v="4822.0182459462412"/>
    <n v="10564.636939514752"/>
    <m/>
    <m/>
    <m/>
    <m/>
    <m/>
    <m/>
    <m/>
    <m/>
    <m/>
  </r>
  <r>
    <x v="0"/>
    <x v="53"/>
    <n v="7.6279591563444031E-7"/>
    <n v="7.6279591563444031E-7"/>
    <n v="7.1177368819889272E-7"/>
    <n v="6.8840196742134848E-7"/>
    <n v="0"/>
    <n v="0"/>
    <n v="2.2373655194677734E-6"/>
    <n v="2.2373655194677734E-6"/>
    <n v="8.6259679915242499E-3"/>
    <n v="8.3372441178407655E-3"/>
    <n v="5.6367717361374267E-3"/>
    <n v="5.8284263729517964E-3"/>
    <n v="7.3069707808872111E-3"/>
    <n v="6.6814885636982737"/>
    <n v="0.31192173190080247"/>
    <n v="6.128062012354639"/>
    <n v="1.2743850157601764"/>
    <n v="1"/>
    <n v="12.720571054809017"/>
    <n v="81.748692997832265"/>
    <n v="91.180651215812546"/>
    <n v="128.98435375041259"/>
    <n v="133.95103640472936"/>
    <n v="293.4754692140304"/>
    <m/>
    <m/>
    <m/>
    <m/>
    <m/>
    <m/>
    <m/>
    <m/>
    <m/>
  </r>
  <r>
    <x v="0"/>
    <x v="54"/>
    <n v="6.5549884675846623E-3"/>
    <n v="6.5549884675846623E-3"/>
    <n v="6.1261574463408056E-3"/>
    <n v="5.9351961227774386E-3"/>
    <n v="0"/>
    <n v="0"/>
    <n v="1.9236134381510131E-2"/>
    <n v="1.9236134381510131E-2"/>
    <n v="20.623227830935889"/>
    <n v="19.932937972098532"/>
    <n v="13.497766072635264"/>
    <n v="13.980719116616825"/>
    <n v="17.478471735480589"/>
    <n v="24.015299382851836"/>
    <n v="1.1211414498731296"/>
    <n v="22.026116255435085"/>
    <n v="4.5805268378040829"/>
    <n v="1"/>
    <n v="45.72159621163626"/>
    <n v="293.82963358888441"/>
    <n v="327.73095635729004"/>
    <n v="463.60894604379513"/>
    <n v="481.46071212045717"/>
    <n v="1054.8399787721512"/>
    <m/>
    <m/>
    <m/>
    <m/>
    <m/>
    <m/>
    <m/>
    <m/>
    <m/>
  </r>
  <r>
    <x v="0"/>
    <x v="55"/>
    <n v="9.853781002618231E-2"/>
    <n v="9.853781002618231E-2"/>
    <n v="9.2091411239422716E-2"/>
    <n v="8.9220235333737824E-2"/>
    <n v="0"/>
    <n v="0"/>
    <n v="0.28916703129178734"/>
    <n v="0.28916703129178734"/>
    <n v="0.2386042500727599"/>
    <n v="0.23061781383441066"/>
    <n v="0.15616490191644877"/>
    <n v="0.16175151688144182"/>
    <n v="0.20222041258771375"/>
    <n v="31203.078488139392"/>
    <n v="1456.6990858201575"/>
    <n v="28618.532850686806"/>
    <n v="5951.4785203588444"/>
    <n v="1"/>
    <n v="59406.069957778993"/>
    <n v="381772.84292203758"/>
    <n v="425820.831595027"/>
    <n v="602367.10359470302"/>
    <n v="625561.90325811005"/>
    <n v="1370553.5844186563"/>
    <m/>
    <m/>
    <m/>
    <m/>
    <m/>
    <m/>
    <m/>
    <m/>
    <m/>
  </r>
  <r>
    <x v="0"/>
    <x v="56"/>
    <n v="2.9636041925708845E-2"/>
    <n v="2.9636041925708845E-2"/>
    <n v="2.7697235444587704E-2"/>
    <n v="2.6833749449142002E-2"/>
    <n v="0"/>
    <n v="0"/>
    <n v="8.696931929600539E-2"/>
    <n v="8.696931929600539E-2"/>
    <n v="5.2991746372635755E-2"/>
    <n v="5.1218034448247254E-2"/>
    <n v="3.4682747151991128E-2"/>
    <n v="3.5923539497576526E-2"/>
    <n v="4.4911240315083027E-2"/>
    <n v="42255.639723109292"/>
    <n v="1972.6820152952678"/>
    <n v="38755.612334925696"/>
    <n v="8059.5743869214166"/>
    <n v="1"/>
    <n v="80448.520182260341"/>
    <n v="517002.05518864986"/>
    <n v="576652.44963934261"/>
    <n v="815733.84883243882"/>
    <n v="847144.56679730804"/>
    <n v="1856022.5878489632"/>
    <m/>
    <m/>
    <m/>
    <m/>
    <m/>
    <m/>
    <m/>
    <m/>
    <m/>
  </r>
  <r>
    <x v="0"/>
    <x v="57"/>
    <n v="0.136251263805968"/>
    <n v="0.136251263805968"/>
    <n v="0.12733762972520374"/>
    <n v="0.12336787584175583"/>
    <n v="0"/>
    <n v="0"/>
    <n v="0.39984015733713973"/>
    <n v="0.39984015733713973"/>
    <n v="0.30198598674687449"/>
    <n v="0.29187807028145762"/>
    <n v="0.19764782893048563"/>
    <n v="0.2047189601198606"/>
    <n v="0.25593731384515933"/>
    <n v="34089.957626952004"/>
    <n v="1591.4714995094062"/>
    <n v="31266.292285752654"/>
    <n v="6502.1036515312717"/>
    <n v="1"/>
    <n v="64902.26303837978"/>
    <n v="417094.10317575728"/>
    <n v="465217.36985873675"/>
    <n v="658097.5349986275"/>
    <n v="683438.29546211008"/>
    <n v="1497355.8982668561"/>
    <m/>
    <m/>
    <m/>
    <m/>
    <m/>
    <m/>
    <m/>
    <m/>
    <m/>
  </r>
  <r>
    <x v="0"/>
    <x v="58"/>
    <n v="3.9103017157003678E-2"/>
    <n v="3.9103017157003678E-2"/>
    <n v="3.654487584766699E-2"/>
    <n v="3.5405641195771713E-2"/>
    <n v="0"/>
    <n v="0"/>
    <n v="0.11475091016167435"/>
    <n v="0.11475091016167435"/>
    <n v="0.27525551834934908"/>
    <n v="0.26604231009391988"/>
    <n v="0.18015291434196773"/>
    <n v="0.18659841840325975"/>
    <n v="0.23328287099109407"/>
    <n v="10733.638059165629"/>
    <n v="501.09417102079527"/>
    <n v="9844.5726603667117"/>
    <n v="2047.2664701565345"/>
    <n v="1"/>
    <n v="20435.26742679083"/>
    <n v="131327.15473255189"/>
    <n v="146479.35094389078"/>
    <n v="207210.01843427421"/>
    <n v="215188.86528223832"/>
    <n v="471460.72851221293"/>
    <m/>
    <m/>
    <m/>
    <m/>
    <m/>
    <m/>
    <m/>
    <m/>
    <m/>
  </r>
  <r>
    <x v="0"/>
    <x v="59"/>
    <n v="1.0761605033258161E-2"/>
    <n v="1.0761605033258161E-2"/>
    <n v="1.0057574797437532E-2"/>
    <n v="9.744056192168081E-3"/>
    <n v="0"/>
    <n v="0"/>
    <n v="3.1580784863953854E-2"/>
    <n v="3.1580784863953854E-2"/>
    <n v="6.0721010633005348E-2"/>
    <n v="5.8688588831630306E-2"/>
    <n v="3.9741499436323276E-2"/>
    <n v="4.1163420051346628E-2"/>
    <n v="5.1461899019841169E-2"/>
    <n v="13390.930935878185"/>
    <n v="625.14847244925716"/>
    <n v="12281.762424030603"/>
    <n v="2554.1017647595563"/>
    <n v="1"/>
    <n v="25494.362047608378"/>
    <n v="163839.40368916196"/>
    <n v="182742.78126482494"/>
    <n v="258508.34831402014"/>
    <n v="268462.49307836691"/>
    <n v="588178.77216335153"/>
    <m/>
    <m/>
    <m/>
    <m/>
    <m/>
    <m/>
    <m/>
    <m/>
    <m/>
  </r>
  <r>
    <x v="0"/>
    <x v="60"/>
    <n v="4.1246755133521683E-2"/>
    <n v="4.1246755133521683E-2"/>
    <n v="3.8548369283665125E-2"/>
    <n v="3.7346750374602174E-2"/>
    <n v="0"/>
    <n v="0"/>
    <n v="0.1210418795507085"/>
    <n v="0.1210418795507085"/>
    <n v="0.34473888160694238"/>
    <n v="0.33319996268159169"/>
    <n v="0.22562931555711027"/>
    <n v="0.2337023219054408"/>
    <n v="0.29217098543854342"/>
    <n v="9040.0791466869159"/>
    <n v="422.03127597574218"/>
    <n v="8291.290942033429"/>
    <n v="1724.2477175545905"/>
    <n v="1"/>
    <n v="17210.980461946237"/>
    <n v="110606.28897186376"/>
    <n v="123367.76390157468"/>
    <n v="174516.31555926579"/>
    <n v="181236.25586350367"/>
    <n v="397073.41320920084"/>
    <m/>
    <m/>
    <m/>
    <m/>
    <m/>
    <m/>
    <m/>
    <m/>
    <m/>
  </r>
  <r>
    <x v="0"/>
    <x v="61"/>
    <n v="8.6356939899261121E-5"/>
    <n v="8.6356939899261121E-5"/>
    <n v="8.0707420466599172E-5"/>
    <n v="7.8190897593566024E-5"/>
    <n v="0"/>
    <n v="0"/>
    <n v="2.534213002651214E-4"/>
    <n v="2.534213002651214E-4"/>
    <n v="0.21393322157476616"/>
    <n v="0.20677256105488648"/>
    <n v="0.14001787710699018"/>
    <n v="0.14502634898532443"/>
    <n v="0.1813113736233776"/>
    <n v="30.499430216221832"/>
    <n v="1.4238496413388746"/>
    <n v="27.973167644402555"/>
    <n v="5.8172690840111843"/>
    <n v="1"/>
    <n v="58.06642718877805"/>
    <n v="373.16363465788322"/>
    <n v="416.21831457375839"/>
    <n v="588.78336147561981"/>
    <n v="611.45510439298062"/>
    <n v="1339.6467730406321"/>
    <m/>
    <m/>
    <m/>
    <m/>
    <m/>
    <m/>
    <m/>
    <m/>
    <m/>
  </r>
  <r>
    <x v="0"/>
    <x v="62"/>
    <n v="4.7087379411592806E-5"/>
    <n v="4.7087379411592806E-5"/>
    <n v="4.4006896646348415E-5"/>
    <n v="4.2634810509783731E-5"/>
    <n v="0"/>
    <n v="0"/>
    <n v="1.3818165546953403E-4"/>
    <n v="1.3818165546953403E-4"/>
    <n v="4.7788955096845158E-2"/>
    <n v="4.6189388271602509E-2"/>
    <n v="3.1277554708739039E-2"/>
    <n v="3.2396424378596723E-2"/>
    <n v="4.0501802519749108E-2"/>
    <n v="74.447428086840702"/>
    <n v="3.4755384946067025"/>
    <n v="68.280960391848765"/>
    <n v="14.199633197192657"/>
    <n v="1"/>
    <n v="141.73694825607242"/>
    <n v="910.87186412554195"/>
    <n v="1015.9659647075994"/>
    <n v="1437.1877327357652"/>
    <n v="1492.5282075734174"/>
    <n v="3270.0039341936699"/>
    <m/>
    <m/>
    <m/>
    <m/>
    <m/>
    <m/>
    <m/>
    <m/>
    <m/>
  </r>
  <r>
    <x v="0"/>
    <x v="63"/>
    <n v="1.5630787359866162E-4"/>
    <n v="1.5630787359866162E-4"/>
    <n v="1.4608212485856225E-4"/>
    <n v="1.4152760048211492E-4"/>
    <n v="0"/>
    <n v="0"/>
    <n v="4.586978720558855E-4"/>
    <n v="4.586978720558855E-4"/>
    <n v="0.27320777695875331"/>
    <n v="0.26406310962849044"/>
    <n v="0.17881268115955321"/>
    <n v="0.18520942120885905"/>
    <n v="0.23154738175000572"/>
    <n v="43.227538889133307"/>
    <n v="2.0180546097716334"/>
    <n v="39.647009259783154"/>
    <n v="8.2449483080473485"/>
    <n v="1"/>
    <n v="82.298873180945264"/>
    <n v="528.89334045999203"/>
    <n v="589.91572144312215"/>
    <n v="834.49610287883127"/>
    <n v="866.62928181682298"/>
    <n v="1898.7119617898722"/>
    <m/>
    <m/>
    <m/>
    <m/>
    <m/>
    <m/>
    <m/>
    <m/>
    <m/>
  </r>
  <r>
    <x v="1"/>
    <x v="0"/>
    <n v="0.17807815823716516"/>
    <n v="0.17807815823716516"/>
    <n v="0.15739498483963768"/>
    <n v="0.15249027636160442"/>
    <n v="0"/>
    <n v="0"/>
    <n v="0.51355130131396798"/>
    <n v="0.51355130131396798"/>
    <n v="9.1222809364307071"/>
    <n v="8.8169447363215454"/>
    <n v="6.3574865619152474"/>
    <n v="6.5850246572097522"/>
    <n v="7.9650094805661134"/>
    <n v="1474.9589213822214"/>
    <n v="68.857670989625632"/>
    <n v="1201.4815586505806"/>
    <n v="249.85877931759813"/>
    <n v="1"/>
    <n v="2666.69655372753"/>
    <n v="18046.27260811309"/>
    <n v="20128.406070901521"/>
    <n v="25288.961187590405"/>
    <n v="26262.740109017865"/>
    <n v="61809.221844986954"/>
    <m/>
    <m/>
    <m/>
    <m/>
    <m/>
    <m/>
    <m/>
    <m/>
    <m/>
  </r>
  <r>
    <x v="1"/>
    <x v="1"/>
    <n v="0.21639090984719589"/>
    <n v="0.21639090984719589"/>
    <n v="0.18622070402206381"/>
    <n v="0.18041869403544586"/>
    <n v="0"/>
    <n v="0"/>
    <n v="0.61900252371645559"/>
    <n v="0.61900252371645559"/>
    <n v="5.9694408987148693"/>
    <n v="5.7696349057300722"/>
    <n v="3.4817096203826199"/>
    <n v="3.606341182879667"/>
    <n v="4.8648296139178075"/>
    <n v="2738.911937618399"/>
    <n v="127.8646437782474"/>
    <n v="2595.6557099406205"/>
    <n v="539.78969759878771"/>
    <n v="1"/>
    <n v="5292.6230392850766"/>
    <n v="33510.866478611773"/>
    <n v="37377.265816433159"/>
    <n v="54633.744506873321"/>
    <n v="56737.47618666858"/>
    <n v="121947.706600534"/>
    <m/>
    <m/>
    <m/>
    <m/>
    <m/>
    <m/>
    <m/>
    <m/>
    <m/>
  </r>
  <r>
    <x v="1"/>
    <x v="2"/>
    <n v="0.4851037064814438"/>
    <n v="0.4851037064814438"/>
    <n v="0.42944874354561691"/>
    <n v="0.4160700260547428"/>
    <n v="0"/>
    <n v="0"/>
    <n v="1.3996561565085046"/>
    <n v="1.3996561565085046"/>
    <n v="4.3781727089891618"/>
    <n v="4.2316288097494796"/>
    <n v="2.7995521382773449"/>
    <n v="2.8997753046104453"/>
    <n v="3.6946114968362891"/>
    <n v="8371.7146329286315"/>
    <n v="390.82903493544211"/>
    <n v="7444.4813521551496"/>
    <n v="1548.1461283444139"/>
    <n v="1"/>
    <n v="15720.002875485709"/>
    <n v="102428.78108197091"/>
    <n v="114246.75575600535"/>
    <n v="156692.54232069617"/>
    <n v="162726.15887476993"/>
    <n v="363117.16517507547"/>
    <m/>
    <m/>
    <m/>
    <m/>
    <m/>
    <m/>
    <m/>
    <m/>
    <m/>
  </r>
  <r>
    <x v="1"/>
    <x v="3"/>
    <n v="0.61539091594601936"/>
    <n v="0.61539091594601936"/>
    <n v="0.55579348129895234"/>
    <n v="0.53847891362077749"/>
    <n v="0"/>
    <n v="0"/>
    <n v="1.7865753131909909"/>
    <n v="1.7865753131909909"/>
    <n v="4.0401155645226048"/>
    <n v="3.9048869366093011"/>
    <n v="2.4772318388385237"/>
    <n v="2.5659169696860835"/>
    <n v="3.3439189738414501"/>
    <n v="11508.799017539544"/>
    <n v="537.28214714808587"/>
    <n v="10888.259570027725"/>
    <n v="2264.3104469416808"/>
    <n v="1"/>
    <n v="22222.024688078025"/>
    <n v="140811.3279981183"/>
    <n v="157057.78422380725"/>
    <n v="229177.69455912226"/>
    <n v="238002.43063932654"/>
    <n v="512053.87349213322"/>
    <m/>
    <m/>
    <m/>
    <m/>
    <m/>
    <m/>
    <m/>
    <m/>
    <m/>
  </r>
  <r>
    <x v="1"/>
    <x v="4"/>
    <n v="0.47286344123053575"/>
    <n v="0.47286344123053575"/>
    <n v="0.43737548594581332"/>
    <n v="0.42374846549544837"/>
    <n v="0"/>
    <n v="0"/>
    <n v="1.3831023684068848"/>
    <n v="1.3831023684068848"/>
    <n v="2.7629277187900452"/>
    <n v="2.6704484521778387"/>
    <n v="1.8051026771739993"/>
    <n v="1.8697188393977853"/>
    <n v="2.3421850834669482"/>
    <n v="12931.202945808431"/>
    <n v="603.68631629966114"/>
    <n v="11758.832329109728"/>
    <n v="2445.3537973994989"/>
    <n v="1"/>
    <n v="24524.452186509705"/>
    <n v="158214.5849134608"/>
    <n v="176468.98507149666"/>
    <n v="247501.63849058381"/>
    <n v="257031.95793680754"/>
    <n v="565993.51249952172"/>
    <m/>
    <m/>
    <m/>
    <m/>
    <m/>
    <m/>
    <m/>
    <m/>
    <m/>
  </r>
  <r>
    <x v="1"/>
    <x v="5"/>
    <n v="6.5620417528793412E-2"/>
    <n v="6.5620417528793412E-2"/>
    <n v="6.3514241275600389E-2"/>
    <n v="6.153521960876393E-2"/>
    <n v="0"/>
    <n v="0"/>
    <n v="0.19475507633318723"/>
    <n v="0.19475507633318723"/>
    <n v="3.446418838549449"/>
    <n v="3.3310621158744453"/>
    <n v="2.1666057822036984"/>
    <n v="2.2441569730174864"/>
    <n v="2.8617385216440994"/>
    <n v="1438.6118938478717"/>
    <n v="67.160829384663714"/>
    <n v="1422.6657843429332"/>
    <n v="295.85600685546302"/>
    <n v="1"/>
    <n v="2835.3669142072395"/>
    <n v="17601.563024767693"/>
    <n v="19632.387016353194"/>
    <n v="29944.479417203002"/>
    <n v="31097.524125259242"/>
    <n v="65219.444823553597"/>
    <m/>
    <m/>
    <m/>
    <m/>
    <m/>
    <m/>
    <m/>
    <m/>
    <m/>
  </r>
  <r>
    <x v="1"/>
    <x v="6"/>
    <n v="0.10919842907384725"/>
    <n v="0.10919842907384725"/>
    <n v="0.10297552520659267"/>
    <n v="9.9767029528213091E-2"/>
    <n v="0"/>
    <n v="0"/>
    <n v="0.32137238335428719"/>
    <n v="0.32137238335428719"/>
    <n v="2.0226552100626032"/>
    <n v="1.9549539563657223"/>
    <n v="1.253274203786285"/>
    <n v="1.2981348818310547"/>
    <n v="1.6737259916395675"/>
    <n v="4079.1271780902794"/>
    <n v="190.43187785227366"/>
    <n v="3987.4897992976366"/>
    <n v="829.23397918222429"/>
    <n v="1"/>
    <n v="7996.1850365945502"/>
    <n v="49908.536428930245"/>
    <n v="55666.857608826045"/>
    <n v="83929.273857192093"/>
    <n v="87161.061717776567"/>
    <n v="184013.96773606667"/>
    <m/>
    <m/>
    <m/>
    <m/>
    <m/>
    <m/>
    <m/>
    <m/>
    <m/>
  </r>
  <r>
    <x v="1"/>
    <x v="7"/>
    <n v="0.16391567154549891"/>
    <n v="0.16391567154549891"/>
    <n v="0.15134742175436924"/>
    <n v="0.14663246197905011"/>
    <n v="0"/>
    <n v="0"/>
    <n v="0.47917876484536703"/>
    <n v="0.47917876484536703"/>
    <n v="1.6271390785220718"/>
    <n v="1.5726763332122959"/>
    <n v="1.0568523017687197"/>
    <n v="1.0946873268123971"/>
    <n v="1.3762717185420092"/>
    <n v="7611.4695529861046"/>
    <n v="355.33739864152631"/>
    <n v="6949.8014840530186"/>
    <n v="1445.2730487643926"/>
    <n v="1"/>
    <n v="14461.948525508957"/>
    <n v="93127.105107996947"/>
    <n v="103871.87584535145"/>
    <n v="146280.44744113146"/>
    <n v="151913.13497141446"/>
    <n v="333709.67949646187"/>
    <m/>
    <m/>
    <m/>
    <m/>
    <m/>
    <m/>
    <m/>
    <m/>
    <m/>
  </r>
  <r>
    <x v="1"/>
    <x v="8"/>
    <n v="0.15741225052074795"/>
    <n v="0.15741225052074795"/>
    <n v="0.13239556223883958"/>
    <n v="0.12827120478493581"/>
    <n v="0"/>
    <n v="0"/>
    <n v="0.44722006328033548"/>
    <n v="0.44722006328033548"/>
    <n v="1.3094775432784203"/>
    <n v="1.2656473981667795"/>
    <n v="0.81106198289609444"/>
    <n v="0.84009903125056584"/>
    <n v="1.0966109514704105"/>
    <n v="9082.662691307798"/>
    <n v="424.01926605639397"/>
    <n v="7921.9309604247228"/>
    <n v="1647.4360221001571"/>
    <n v="1"/>
    <n v="16910.355752153653"/>
    <n v="111127.30297686943"/>
    <n v="123948.89118969212"/>
    <n v="166741.97214808394"/>
    <n v="173162.5529141585"/>
    <n v="390909.81299654651"/>
    <m/>
    <m/>
    <m/>
    <m/>
    <m/>
    <m/>
    <m/>
    <m/>
    <m/>
  </r>
  <r>
    <x v="1"/>
    <x v="9"/>
    <n v="0.15259253555393884"/>
    <n v="0.15259253555393884"/>
    <n v="0.13947311349851976"/>
    <n v="0.13512859577496317"/>
    <n v="0"/>
    <n v="0"/>
    <n v="0.44465818460639744"/>
    <n v="0.44465818460639744"/>
    <n v="0.98419741973564479"/>
    <n v="0.9512548802114339"/>
    <n v="0.6293220911924241"/>
    <n v="0.6518541550330097"/>
    <n v="0.82791980583715008"/>
    <n v="11714.500631490497"/>
    <n v="546.88521734220092"/>
    <n v="10755.464937432047"/>
    <n v="2236.6946216621395"/>
    <n v="1"/>
    <n v="22313.222238956107"/>
    <n v="143328.10819278905"/>
    <n v="159864.94417587187"/>
    <n v="226382.61353149152"/>
    <n v="235099.72198048554"/>
    <n v="514765.58837940067"/>
    <m/>
    <m/>
    <m/>
    <m/>
    <m/>
    <m/>
    <m/>
    <m/>
    <m/>
  </r>
  <r>
    <x v="1"/>
    <x v="10"/>
    <n v="7.479218148133146E-2"/>
    <n v="7.479218148133146E-2"/>
    <n v="6.8367485719886156E-2"/>
    <n v="6.6236116453772545E-2"/>
    <n v="0"/>
    <n v="0"/>
    <n v="0.21795184868254908"/>
    <n v="0.21795184868254908"/>
    <n v="1.4274659170206832"/>
    <n v="1.3796865269837246"/>
    <n v="0.92295176121685696"/>
    <n v="0.9559715077273323"/>
    <n v="1.2062902572778347"/>
    <n v="3958.7963911759553"/>
    <n v="184.81429920980912"/>
    <n v="3594.8624343359998"/>
    <n v="747.58362555866938"/>
    <n v="1"/>
    <n v="7503.2952084567924"/>
    <n v="48436.27699693897"/>
    <n v="54024.732593186382"/>
    <n v="75665.195126884792"/>
    <n v="78578.765658853197"/>
    <n v="173176.14522272797"/>
    <m/>
    <m/>
    <m/>
    <m/>
    <m/>
    <m/>
    <m/>
    <m/>
    <m/>
  </r>
  <r>
    <x v="1"/>
    <x v="11"/>
    <n v="7.2036422777820158E-2"/>
    <n v="7.2036422777820158E-2"/>
    <n v="7.1400777726047915E-2"/>
    <n v="6.9175571454444501E-2"/>
    <n v="0"/>
    <n v="0"/>
    <n v="0.21547362328168823"/>
    <n v="0.21547362328168823"/>
    <n v="0.92001190738712357"/>
    <n v="0.88921775164753081"/>
    <n v="0.59654864851165623"/>
    <n v="0.61789740676777472"/>
    <n v="0.77230625095458372"/>
    <n v="5916.044099393459"/>
    <n v="276.18736511956467"/>
    <n v="5808.5635633147094"/>
    <n v="1207.9424699189829"/>
    <n v="1"/>
    <n v="11620.795542377238"/>
    <n v="72383.402026697382"/>
    <n v="80734.816569914386"/>
    <n v="122259.50323640159"/>
    <n v="126967.238216604"/>
    <n v="267379.43657455716"/>
    <m/>
    <m/>
    <m/>
    <m/>
    <m/>
    <m/>
    <m/>
    <m/>
    <m/>
  </r>
  <r>
    <x v="1"/>
    <x v="12"/>
    <n v="6.0875909155910013E-2"/>
    <n v="6.0875909155910013E-2"/>
    <n v="5.6307760928066296E-2"/>
    <n v="5.4553496498393937E-2"/>
    <n v="0"/>
    <n v="0"/>
    <n v="0.17805957923988633"/>
    <n v="0.17805957923988633"/>
    <n v="0.72163220936296935"/>
    <n v="0.69747811476549693"/>
    <n v="0.47041786983860279"/>
    <n v="0.48725784178449855"/>
    <n v="0.61118291446413797"/>
    <n v="6373.8562369345464"/>
    <n v="297.56008071514179"/>
    <n v="5808.9296520509524"/>
    <n v="1208.0186013286586"/>
    <n v="1"/>
    <n v="12100.322534519737"/>
    <n v="77984.780151606159"/>
    <n v="86982.46758922466"/>
    <n v="122267.20872615748"/>
    <n v="126975.24041461326"/>
    <n v="279235.66711107147"/>
    <m/>
    <m/>
    <m/>
    <m/>
    <m/>
    <m/>
    <m/>
    <m/>
    <m/>
  </r>
  <r>
    <x v="1"/>
    <x v="13"/>
    <n v="4.4005907468750681E-2"/>
    <n v="4.4005907468750681E-2"/>
    <n v="3.9091447103127272E-2"/>
    <n v="3.7874117294129588E-2"/>
    <n v="0"/>
    <n v="0"/>
    <n v="0.12710326204062863"/>
    <n v="0.12710326204062863"/>
    <n v="0.54821269332547606"/>
    <n v="0.52986320575783019"/>
    <n v="0.34842886386308525"/>
    <n v="0.3609072365767253"/>
    <n v="0.461327179965416"/>
    <n v="6065.0530922800071"/>
    <n v="283.14377052037548"/>
    <n v="5444.766916123679"/>
    <n v="1132.2877205534778"/>
    <n v="1"/>
    <n v="11436.764074130922"/>
    <n v="74206.542229253697"/>
    <n v="82768.306095321488"/>
    <n v="114602.25770920239"/>
    <n v="119015.14213246535"/>
    <n v="264079.76207149331"/>
    <m/>
    <m/>
    <m/>
    <m/>
    <m/>
    <m/>
    <m/>
    <m/>
    <m/>
  </r>
  <r>
    <x v="1"/>
    <x v="14"/>
    <n v="2.92266110458415E-2"/>
    <n v="2.92266110458415E-2"/>
    <n v="2.6614542970833908E-2"/>
    <n v="2.5785774003744062E-2"/>
    <n v="0"/>
    <n v="0"/>
    <n v="8.5067765062516912E-2"/>
    <n v="8.5067765062516912E-2"/>
    <n v="0.38232354785100742"/>
    <n v="0.36952661470165904"/>
    <n v="0.24575032399774679"/>
    <n v="0.25455167053801564"/>
    <n v="0.32242685580788694"/>
    <n v="5775.9061099408427"/>
    <n v="269.64509778520863"/>
    <n v="5255.7728094271179"/>
    <n v="1092.9847146459558"/>
    <n v="1"/>
    <n v="10957.488412798124"/>
    <n v="70668.79945454924"/>
    <n v="78822.387473232433"/>
    <n v="110624.28185554002"/>
    <n v="114883.98999736106"/>
    <n v="252878.36623202468"/>
    <m/>
    <m/>
    <m/>
    <m/>
    <m/>
    <m/>
    <m/>
    <m/>
    <m/>
  </r>
  <r>
    <x v="1"/>
    <x v="15"/>
    <n v="4.5358878111884979E-2"/>
    <n v="4.5358878111884979E-2"/>
    <n v="4.2857163135105431E-2"/>
    <n v="4.1520050382721226E-2"/>
    <n v="0"/>
    <n v="0"/>
    <n v="0.13357491935887539"/>
    <n v="0.13357491935887539"/>
    <n v="0.58323264558514576"/>
    <n v="0.56371098855401947"/>
    <n v="0.36689443911981801"/>
    <n v="0.38001109284265655"/>
    <n v="0.48564418001905052"/>
    <n v="5876.1543108788519"/>
    <n v="274.32513160677604"/>
    <n v="5668.8368860951978"/>
    <n v="1178.8850642877371"/>
    <n v="1"/>
    <n v="11448.45784070544"/>
    <n v="71895.346401975316"/>
    <n v="80190.450316953284"/>
    <n v="119318.51551034459"/>
    <n v="123913.00456341826"/>
    <n v="263598.42803700769"/>
    <m/>
    <m/>
    <m/>
    <m/>
    <m/>
    <m/>
    <m/>
    <m/>
    <m/>
  </r>
  <r>
    <x v="1"/>
    <x v="16"/>
    <n v="1.9501133055042905E-2"/>
    <n v="1.9501133055042905E-2"/>
    <n v="1.6862248559364943E-2"/>
    <n v="1.6336209184042775E-2"/>
    <n v="0"/>
    <n v="0"/>
    <n v="5.5864514669450749E-2"/>
    <n v="5.5864514669450749E-2"/>
    <n v="0.33522768839404576"/>
    <n v="0.32400712313642005"/>
    <n v="0.21343166800292668"/>
    <n v="0.22106263929082734"/>
    <n v="0.28305101831567925"/>
    <n v="4395.3420285066513"/>
    <n v="205.19419957957939"/>
    <n v="3834.1429280157563"/>
    <n v="797.34413302120925"/>
    <n v="1"/>
    <n v="8183.8473757645079"/>
    <n v="53777.457326062649"/>
    <n v="59982.16485064767"/>
    <n v="80701.606276142091"/>
    <n v="83809.109290366658"/>
    <n v="189181.68411703"/>
    <m/>
    <m/>
    <m/>
    <m/>
    <m/>
    <m/>
    <m/>
    <m/>
    <m/>
  </r>
  <r>
    <x v="1"/>
    <x v="17"/>
    <n v="2.0782403312580782E-2"/>
    <n v="2.0782403312580782E-2"/>
    <n v="1.8888199397766939E-2"/>
    <n v="1.8299144612899106E-2"/>
    <n v="0"/>
    <n v="0"/>
    <n v="6.0453006022928503E-2"/>
    <n v="6.0453006022928503E-2"/>
    <n v="0.25877641472786511"/>
    <n v="0.25011478638058088"/>
    <n v="0.16641478263747558"/>
    <n v="0.17236648515729322"/>
    <n v="0.21831877475118344"/>
    <n v="6067.9750977967178"/>
    <n v="283.28018279029214"/>
    <n v="5508.2079384919916"/>
    <n v="1145.4808455694042"/>
    <n v="1"/>
    <n v="11499.113167028125"/>
    <n v="74242.293264318156"/>
    <n v="82808.181994730723"/>
    <n v="115937.57371203411"/>
    <n v="120401.87592851352"/>
    <n v="265403.34788711811"/>
    <m/>
    <m/>
    <m/>
    <m/>
    <m/>
    <m/>
    <m/>
    <m/>
    <m/>
  </r>
  <r>
    <x v="1"/>
    <x v="18"/>
    <n v="1.3793485997504058E-2"/>
    <n v="1.3793485997504058E-2"/>
    <n v="1.2987510300553624E-2"/>
    <n v="1.2582983393519114E-2"/>
    <n v="0"/>
    <n v="0"/>
    <n v="4.0574482295561737E-2"/>
    <n v="4.0574482295561737E-2"/>
    <n v="0.19085032561389795"/>
    <n v="0.18446228367366094"/>
    <n v="0.12331609118681815"/>
    <n v="0.12773154398924924"/>
    <n v="0.16077415692154989"/>
    <n v="5460.7695064412637"/>
    <n v="254.9331134404332"/>
    <n v="5111.1405636996624"/>
    <n v="1062.9071524002129"/>
    <n v="1"/>
    <n v="10492.469501843998"/>
    <n v="66813.071018248942"/>
    <n v="74521.794805133017"/>
    <n v="107580.04099945594"/>
    <n v="111722.52734021473"/>
    <n v="241876.96021539686"/>
    <m/>
    <m/>
    <m/>
    <m/>
    <m/>
    <m/>
    <m/>
    <m/>
    <m/>
  </r>
  <r>
    <x v="1"/>
    <x v="19"/>
    <n v="7.2984747780305125E-3"/>
    <n v="7.2984747780305125E-3"/>
    <n v="6.4744340802272721E-3"/>
    <n v="6.2728282350056159E-3"/>
    <n v="0"/>
    <n v="0"/>
    <n v="2.1071383636288299E-2"/>
    <n v="2.1071383636288299E-2"/>
    <n v="0.14133951893075269"/>
    <n v="0.13660867672842314"/>
    <n v="9.0892313916094397E-2"/>
    <n v="9.4147639385338072E-2"/>
    <n v="0.119522785052324"/>
    <n v="3901.5862804353478"/>
    <n v="182.14347568682916"/>
    <n v="3456.8960769855844"/>
    <n v="718.89229410520375"/>
    <n v="1"/>
    <n v="7314.4737533049665"/>
    <n v="47736.305465936719"/>
    <n v="53244.000110637615"/>
    <n v="72761.258873259299"/>
    <n v="75563.010185293228"/>
    <n v="168981.48209363909"/>
    <m/>
    <m/>
    <m/>
    <m/>
    <m/>
    <m/>
    <m/>
    <m/>
    <m/>
  </r>
  <r>
    <x v="1"/>
    <x v="20"/>
    <n v="7.093703480824368E-3"/>
    <n v="7.093703480824368E-3"/>
    <n v="6.8414368078822084E-3"/>
    <n v="6.6266526696581798E-3"/>
    <n v="0"/>
    <n v="0"/>
    <n v="2.1028843769530944E-2"/>
    <n v="2.1028843769530944E-2"/>
    <n v="9.3689808976142999E-2"/>
    <n v="9.0553872858731344E-2"/>
    <n v="6.0083464288895515E-2"/>
    <n v="6.2218931211931887E-2"/>
    <n v="7.8490095023383263E-2"/>
    <n v="5720.7555432702084"/>
    <n v="267.07042297925597"/>
    <n v="5525.9127656833507"/>
    <n v="1149.1627218980182"/>
    <n v="1"/>
    <n v="11152.230420159138"/>
    <n v="69994.026654980364"/>
    <n v="78069.761088257219"/>
    <n v="116310.22752802621"/>
    <n v="120788.87918449687"/>
    <n v="256764.93496569197"/>
    <m/>
    <m/>
    <m/>
    <m/>
    <m/>
    <m/>
    <m/>
    <m/>
    <m/>
  </r>
  <r>
    <x v="1"/>
    <x v="21"/>
    <n v="5.6612676353813597E-3"/>
    <n v="5.6612676353813597E-3"/>
    <n v="4.9664915956631603E-3"/>
    <n v="4.8108318624473971E-3"/>
    <n v="0"/>
    <n v="0"/>
    <n v="1.6289026866425881E-2"/>
    <n v="1.6289026866425881E-2"/>
    <n v="6.7240639741720995E-2"/>
    <n v="6.4989996336336092E-2"/>
    <n v="4.271885361966149E-2"/>
    <n v="4.423955569886507E-2"/>
    <n v="5.6644892023047719E-2"/>
    <n v="6361.4272148001492"/>
    <n v="296.97983844232579"/>
    <n v="5642.1130691329599"/>
    <n v="1173.3276087972083"/>
    <n v="1"/>
    <n v="11931.409921591036"/>
    <n v="77832.709800060766"/>
    <n v="86812.85174368578"/>
    <n v="118756.02866643386"/>
    <n v="123328.8585525644"/>
    <n v="275632.50422265672"/>
    <m/>
    <m/>
    <m/>
    <m/>
    <m/>
    <m/>
    <m/>
    <m/>
    <m/>
  </r>
  <r>
    <x v="1"/>
    <x v="22"/>
    <n v="2.0216535192966647E-3"/>
    <n v="2.0216535192966647E-3"/>
    <n v="2.0619316362628947E-3"/>
    <n v="1.9972725465758714E-3"/>
    <n v="0"/>
    <n v="0"/>
    <n v="6.1052386748562237E-3"/>
    <n v="6.1052386748562237E-3"/>
    <n v="4.3435559112833734E-2"/>
    <n v="4.1981706873295194E-2"/>
    <n v="2.9181377288126472E-2"/>
    <n v="3.0219658292605388E-2"/>
    <n v="3.6921229830224132E-2"/>
    <n v="3516.6894829365738"/>
    <n v="164.17477387220885"/>
    <n v="3429.0999699477206"/>
    <n v="713.1118463536277"/>
    <n v="1"/>
    <n v="6885.6305838627268"/>
    <n v="43027.053951905837"/>
    <n v="47991.407022699525"/>
    <n v="72176.2023095646"/>
    <n v="74955.42538307808"/>
    <n v="158472.85565644142"/>
    <m/>
    <m/>
    <m/>
    <m/>
    <m/>
    <m/>
    <m/>
    <m/>
    <m/>
  </r>
  <r>
    <x v="1"/>
    <x v="23"/>
    <n v="1.703691925942361E-3"/>
    <n v="1.703691925942361E-3"/>
    <n v="1.395179329122519E-3"/>
    <n v="1.3515104511458602E-3"/>
    <n v="0"/>
    <n v="0"/>
    <n v="4.8025631810072415E-3"/>
    <n v="4.8025631810072415E-3"/>
    <n v="4.2008381261037155E-2"/>
    <n v="4.0602298769567564E-2"/>
    <n v="2.6556019799057504E-2"/>
    <n v="2.7502555656942311E-2"/>
    <n v="3.5560398218454171E-2"/>
    <n v="3064.2756564876613"/>
    <n v="143.05407555229678"/>
    <n v="2549.6391516718968"/>
    <n v="530.22014491224138"/>
    <n v="1"/>
    <n v="5590.1700607052826"/>
    <n v="37491.724712956195"/>
    <n v="41817.425443388645"/>
    <n v="53665.181196295969"/>
    <n v="55731.617293686242"/>
    <n v="129463.52510615415"/>
    <m/>
    <m/>
    <m/>
    <m/>
    <m/>
    <m/>
    <m/>
    <m/>
    <m/>
  </r>
  <r>
    <x v="1"/>
    <x v="24"/>
    <n v="9.9458182637436718E-4"/>
    <n v="9.9458182637436718E-4"/>
    <n v="8.9083268298759946E-4"/>
    <n v="8.6287754032312897E-4"/>
    <n v="0"/>
    <n v="0"/>
    <n v="2.8799963357363338E-3"/>
    <n v="2.8799963357363338E-3"/>
    <n v="2.2790652892927622E-2"/>
    <n v="2.2027816119885177E-2"/>
    <n v="1.4471189197779299E-2"/>
    <n v="1.4985731174894585E-2"/>
    <n v="1.9155263445985463E-2"/>
    <n v="3297.2848352189626"/>
    <n v="153.93198485136196"/>
    <n v="2987.4702598181607"/>
    <n v="621.27101909424937"/>
    <n v="1"/>
    <n v="6243.2451002742127"/>
    <n v="40342.615743627779"/>
    <n v="44997.245097861254"/>
    <n v="62880.714985317405"/>
    <n v="65302.005221906373"/>
    <n v="144106.88419225297"/>
    <m/>
    <m/>
    <m/>
    <m/>
    <m/>
    <m/>
    <m/>
    <m/>
    <m/>
  </r>
  <r>
    <x v="1"/>
    <x v="25"/>
    <n v="5.3842117889686958E-2"/>
    <n v="5.3842117889686958E-2"/>
    <n v="4.3896967609549434E-2"/>
    <n v="4.2529094419104928E-2"/>
    <n v="0"/>
    <n v="0"/>
    <n v="0.15158120338892334"/>
    <n v="0.15158120338892334"/>
    <n v="7.4362939343909522"/>
    <n v="7.187390206404018"/>
    <n v="4.9411413073909491"/>
    <n v="5.117991758874024"/>
    <n v="6.4186852704114967"/>
    <n v="547.06420519257563"/>
    <n v="25.539400796362731"/>
    <n v="431.14059457124915"/>
    <n v="89.65952236072944"/>
    <n v="1"/>
    <n v="975.53874110225536"/>
    <n v="6693.3862617639516"/>
    <n v="7465.6523034905749"/>
    <n v="9074.7108717611609"/>
    <n v="9424.142471557594"/>
    <n v="22640.076763162153"/>
    <m/>
    <m/>
    <m/>
    <m/>
    <m/>
    <m/>
    <m/>
    <m/>
    <m/>
  </r>
  <r>
    <x v="1"/>
    <x v="26"/>
    <n v="7.4088456600524225E-2"/>
    <n v="7.4088456600524225E-2"/>
    <n v="6.6855909718348122E-2"/>
    <n v="6.477291228306592E-2"/>
    <n v="0"/>
    <n v="0"/>
    <n v="0.21503282291939657"/>
    <n v="0.21503282291939657"/>
    <n v="4.2686380241363606"/>
    <n v="4.1257604123840039"/>
    <n v="2.8225203060153428"/>
    <n v="2.9235558148880081"/>
    <n v="3.6445876464586346"/>
    <n v="1311.3962327993759"/>
    <n v="61.221834063359402"/>
    <n v="1149.5143513939088"/>
    <n v="239.05173623299191"/>
    <n v="1"/>
    <n v="2446.9305448009677"/>
    <n v="16045.066456611714"/>
    <n v="17896.305796028329"/>
    <n v="24195.147738786865"/>
    <n v="25126.808185180191"/>
    <n v="56553.659858982908"/>
    <m/>
    <m/>
    <m/>
    <m/>
    <m/>
    <m/>
    <m/>
    <m/>
    <m/>
  </r>
  <r>
    <x v="1"/>
    <x v="27"/>
    <n v="1.2188593659071694E-2"/>
    <n v="1.2188593659071694E-2"/>
    <n v="1.5776812000541235E-2"/>
    <n v="1.5285382037684661E-2"/>
    <n v="0"/>
    <n v="0"/>
    <n v="4.0153999318684623E-2"/>
    <n v="4.0153999318684623E-2"/>
    <n v="2.9473347559184861"/>
    <n v="2.8486831137367745"/>
    <n v="1.8542737046809168"/>
    <n v="1.9206648137264373"/>
    <n v="2.3728185114349389"/>
    <n v="312.46173942881916"/>
    <n v="14.587109741519546"/>
    <n v="412.91159720728155"/>
    <n v="85.868640181347374"/>
    <n v="1"/>
    <n v="712.94753814910655"/>
    <n v="3823.0012019951278"/>
    <n v="4264.0894479621011"/>
    <n v="8691.0242446074171"/>
    <n v="9025.681574034088"/>
    <n v="16209.54321501089"/>
    <m/>
    <m/>
    <m/>
    <m/>
    <m/>
    <m/>
    <m/>
    <m/>
    <m/>
  </r>
  <r>
    <x v="1"/>
    <x v="28"/>
    <n v="2.9442701867575964E-2"/>
    <n v="2.9442701867575964E-2"/>
    <n v="2.4952116940793589E-2"/>
    <n v="2.4174593797368086E-2"/>
    <n v="0"/>
    <n v="0"/>
    <n v="8.383752067594552E-2"/>
    <n v="8.383752067594552E-2"/>
    <n v="2.3175654380083834"/>
    <n v="2.2399931039313006"/>
    <n v="1.4820462496970475"/>
    <n v="1.5350913985000876"/>
    <n v="1.9641202274917053"/>
    <n v="959.88315100329476"/>
    <n v="44.811633220490243"/>
    <n v="817.06632276916264"/>
    <n v="169.91621099695431"/>
    <n v="1"/>
    <n v="1768.3081699893573"/>
    <n v="11744.268103891913"/>
    <n v="13099.29216598431"/>
    <n v="17197.732562290443"/>
    <n v="17859.949936158806"/>
    <n v="40916.207524353274"/>
    <m/>
    <m/>
    <m/>
    <m/>
    <m/>
    <m/>
    <m/>
    <m/>
    <m/>
  </r>
  <r>
    <x v="1"/>
    <x v="29"/>
    <n v="1.3706535027058448E-2"/>
    <n v="1.3706535027058448E-2"/>
    <n v="1.3613550646919754E-2"/>
    <n v="1.3189315670749385E-2"/>
    <n v="0"/>
    <n v="0"/>
    <n v="4.1026620701036652E-2"/>
    <n v="4.1026620701036652E-2"/>
    <n v="2.2688051854948714"/>
    <n v="2.1928649290004234"/>
    <n v="1.3666951697091139"/>
    <n v="1.4156086379516983"/>
    <n v="1.843665791012254"/>
    <n v="456.4604844459214"/>
    <n v="21.309614391353882"/>
    <n v="483.40531592222948"/>
    <n v="100.52843614813462"/>
    <n v="1"/>
    <n v="929.55076792347108"/>
    <n v="5584.8405116414888"/>
    <n v="6229.2053378936089"/>
    <n v="10174.786441135386"/>
    <n v="10566.577645720949"/>
    <n v="21323.192056203683"/>
    <m/>
    <m/>
    <m/>
    <m/>
    <m/>
    <m/>
    <m/>
    <m/>
    <m/>
  </r>
  <r>
    <x v="1"/>
    <x v="30"/>
    <n v="6.7545326660351401E-2"/>
    <n v="6.7545326660351401E-2"/>
    <n v="5.2606206121199282E-2"/>
    <n v="5.0966902918628321E-2"/>
    <n v="0"/>
    <n v="0"/>
    <n v="0.18769685944190209"/>
    <n v="0.18769685944190209"/>
    <n v="2.8150182896760865"/>
    <n v="2.720795474812439"/>
    <n v="1.8884943365686495"/>
    <n v="1.9560846340738851"/>
    <n v="2.4479099283526415"/>
    <n v="1812.9540553239801"/>
    <n v="84.636793642916757"/>
    <n v="1351.8638835513784"/>
    <n v="281.13212168404829"/>
    <n v="1"/>
    <n v="3161.0150392018299"/>
    <n v="22181.677492211576"/>
    <n v="24740.943550652428"/>
    <n v="28454.230558838313"/>
    <n v="29549.891615775305"/>
    <n v="73515.359882899807"/>
    <m/>
    <m/>
    <m/>
    <m/>
    <m/>
    <m/>
    <m/>
    <m/>
    <m/>
  </r>
  <r>
    <x v="1"/>
    <x v="31"/>
    <n v="6.4702140761575114E-2"/>
    <n v="6.4702140761575114E-2"/>
    <n v="5.2052620451670688E-2"/>
    <n v="5.0430518021353794E-2"/>
    <n v="0"/>
    <n v="0"/>
    <n v="0.18145690197482092"/>
    <n v="0.18145690197482092"/>
    <n v="1.9576168557323141"/>
    <n v="1.8920925316992918"/>
    <n v="1.3010137839611902"/>
    <n v="1.347576480311119"/>
    <n v="1.6917980069770788"/>
    <n v="2497.2594605168142"/>
    <n v="116.58322670224128"/>
    <n v="1941.6563615307457"/>
    <n v="403.7847146744358"/>
    <n v="1"/>
    <n v="4428.4748007991911"/>
    <n v="30554.223812174485"/>
    <n v="34079.493168919915"/>
    <n v="40868.269689913061"/>
    <n v="42441.946808717723"/>
    <n v="102828.36155110662"/>
    <m/>
    <m/>
    <m/>
    <m/>
    <m/>
    <m/>
    <m/>
    <m/>
    <m/>
  </r>
  <r>
    <x v="1"/>
    <x v="32"/>
    <n v="3.8994761415354996E-2"/>
    <n v="3.8994761415354996E-2"/>
    <n v="4.3861364146490285E-2"/>
    <n v="4.2494846508204245E-2"/>
    <n v="0"/>
    <n v="0"/>
    <n v="0.12185088697720028"/>
    <n v="0.12185088697720028"/>
    <n v="1.6412634003604349"/>
    <n v="1.5863278931625633"/>
    <n v="1.0380467210663697"/>
    <n v="1.0752061118048994"/>
    <n v="1.345013928156745"/>
    <n v="1795.1498008001158"/>
    <n v="83.805611511369051"/>
    <n v="2050.580880786239"/>
    <n v="426.43653752014023"/>
    <n v="1"/>
    <n v="3795.3861420182502"/>
    <n v="21963.840624984939"/>
    <n v="24497.973214563212"/>
    <n v="43160.929048682468"/>
    <n v="44822.887506567153"/>
    <n v="86799.130707475691"/>
    <m/>
    <m/>
    <m/>
    <m/>
    <m/>
    <m/>
    <m/>
    <m/>
    <m/>
  </r>
  <r>
    <x v="1"/>
    <x v="33"/>
    <n v="1.0582750445811161E-2"/>
    <n v="1.0582750445811161E-2"/>
    <n v="1.4005876395454824E-2"/>
    <n v="1.3569437477658824E-2"/>
    <n v="0"/>
    <n v="0"/>
    <n v="3.5171377287077144E-2"/>
    <n v="3.5171377287077144E-2"/>
    <n v="1.4462519191063661"/>
    <n v="1.3978437338665348"/>
    <n v="0.85134404593281243"/>
    <n v="0.88181473441974323"/>
    <n v="1.1222656292755924"/>
    <n v="552.87546736273703"/>
    <n v="25.810696472972111"/>
    <n v="798.39324953333107"/>
    <n v="166.03297928921751"/>
    <n v="1"/>
    <n v="1324.8480792874204"/>
    <n v="6764.4876462158454"/>
    <n v="7544.9571865281723"/>
    <n v="16804.698960639209"/>
    <n v="17451.782148731349"/>
    <n v="30014.770964182531"/>
    <m/>
    <m/>
    <m/>
    <m/>
    <m/>
    <m/>
    <m/>
    <m/>
    <m/>
  </r>
  <r>
    <x v="1"/>
    <x v="34"/>
    <n v="3.8723534953867115E-3"/>
    <n v="3.8723534953867115E-3"/>
    <n v="2.0881553359877441E-3"/>
    <n v="2.023093536792718E-3"/>
    <n v="0"/>
    <n v="0"/>
    <n v="9.832862326761168E-3"/>
    <n v="9.832862326761168E-3"/>
    <n v="1.0903302753500335"/>
    <n v="1.0538353125814766"/>
    <n v="0.60744053751062699"/>
    <n v="0.62918393426118779"/>
    <n v="0.9220868852307792"/>
    <n v="268.3426085347981"/>
    <n v="12.527431634279923"/>
    <n v="166.82867525581725"/>
    <n v="34.693507240682557"/>
    <n v="1"/>
    <n v="436.78468994086984"/>
    <n v="3283.1991425585147"/>
    <n v="3662.0063870332579"/>
    <n v="3511.4345810350046"/>
    <n v="3646.6461839798212"/>
    <n v="10226.920091306731"/>
    <m/>
    <m/>
    <m/>
    <m/>
    <m/>
    <m/>
    <m/>
    <m/>
    <m/>
  </r>
  <r>
    <x v="1"/>
    <x v="35"/>
    <n v="6.1153224578268134E-2"/>
    <n v="6.1153224578268134E-2"/>
    <n v="5.1735668289923965E-2"/>
    <n v="5.0122832486277309E-2"/>
    <n v="0"/>
    <n v="0"/>
    <n v="0.17404211744646023"/>
    <n v="0.17404211744646023"/>
    <n v="1.2841770819411538"/>
    <n v="1.2411937805936506"/>
    <n v="0.80804750750729659"/>
    <n v="0.83695696949977461"/>
    <n v="1.0815728132871558"/>
    <n v="3598.0497149507687"/>
    <n v="167.97303293316156"/>
    <n v="3107.16873636738"/>
    <n v="646.16338221162789"/>
    <n v="1"/>
    <n v="6669.9187631805471"/>
    <n v="44022.504676059943"/>
    <n v="49101.71034319458"/>
    <n v="65400.146187463099"/>
    <n v="67918.449859299057"/>
    <n v="154245.84697015461"/>
    <m/>
    <m/>
    <m/>
    <m/>
    <m/>
    <m/>
    <m/>
    <m/>
    <m/>
  </r>
  <r>
    <x v="1"/>
    <x v="36"/>
    <n v="5.6323170839704603E-2"/>
    <n v="5.6323170839704603E-2"/>
    <n v="5.4989445915240763E-2"/>
    <n v="5.3275267045838792E-2"/>
    <n v="0"/>
    <n v="0"/>
    <n v="0.16763578759464998"/>
    <n v="0.16763578759464998"/>
    <n v="0.92545543786539453"/>
    <n v="0.89447907913041091"/>
    <n v="0.61052508849735354"/>
    <n v="0.63236889562524656"/>
    <n v="0.78372341854066974"/>
    <n v="4598.3740697578078"/>
    <n v="214.67264219527135"/>
    <n v="4371.0673526097135"/>
    <n v="909.00234395998029"/>
    <n v="1"/>
    <n v="8898.1563872892602"/>
    <n v="56261.575026890845"/>
    <n v="62752.893792629024"/>
    <n v="92002.870816128896"/>
    <n v="95545.541297806223"/>
    <n v="204998.46023646276"/>
    <m/>
    <m/>
    <m/>
    <m/>
    <m/>
    <m/>
    <m/>
    <m/>
    <m/>
  </r>
  <r>
    <x v="1"/>
    <x v="37"/>
    <n v="1.8004372309080304E-2"/>
    <n v="1.8004372309080304E-2"/>
    <n v="1.4248530049916622E-2"/>
    <n v="1.3804642598620053E-2"/>
    <n v="0"/>
    <n v="0"/>
    <n v="5.025727466807723E-2"/>
    <n v="5.025727466807723E-2"/>
    <n v="0.68591388647172147"/>
    <n v="0.66295533683300256"/>
    <n v="0.43698343920202887"/>
    <n v="0.45262733286872553"/>
    <n v="0.58429825920658673"/>
    <n v="1983.2666200380665"/>
    <n v="92.587744938219217"/>
    <n v="1582.4017491409115"/>
    <n v="329.0745218548671"/>
    <n v="1"/>
    <n v="3554.7345043603154"/>
    <n v="24265.469065564037"/>
    <n v="27065.157745261487"/>
    <n v="33306.625581622975"/>
    <n v="34589.133379973217"/>
    <n v="82458.314270286253"/>
    <m/>
    <m/>
    <m/>
    <m/>
    <m/>
    <m/>
    <m/>
    <m/>
    <m/>
  </r>
  <r>
    <x v="1"/>
    <x v="38"/>
    <n v="1.3026666709574298E-2"/>
    <n v="1.3026666709574298E-2"/>
    <n v="1.2377197400734738E-2"/>
    <n v="1.1991399897081577E-2"/>
    <n v="0"/>
    <n v="0"/>
    <n v="3.8430530819883332E-2"/>
    <n v="3.8430530819883332E-2"/>
    <n v="0.57509987861431022"/>
    <n v="0.55585043729113603"/>
    <n v="0.36630288225816443"/>
    <n v="0.37940984691565621"/>
    <n v="0.4811260840821408"/>
    <n v="1711.4441786124935"/>
    <n v="79.897859160425043"/>
    <n v="1639.8104570242249"/>
    <n v="341.01317340606982"/>
    <n v="1"/>
    <n v="3323.8751751787358"/>
    <n v="20939.69381321207"/>
    <n v="23355.66292416475"/>
    <n v="34514.972538792579"/>
    <n v="35844.009049332075"/>
    <n v="76552.340418491382"/>
    <m/>
    <m/>
    <m/>
    <m/>
    <m/>
    <m/>
    <m/>
    <m/>
    <m/>
  </r>
  <r>
    <x v="1"/>
    <x v="39"/>
    <n v="4.310047194817721E-3"/>
    <n v="4.310047194817721E-3"/>
    <n v="4.5346808297786209E-3"/>
    <n v="4.3933248115065101E-3"/>
    <n v="0"/>
    <n v="0"/>
    <n v="1.3154775219414064E-2"/>
    <n v="1.3154775219414064E-2"/>
    <n v="0.38544538795781297"/>
    <n v="0.37254396221475872"/>
    <n v="0.2230916482828022"/>
    <n v="0.23107374000122102"/>
    <n v="0.30537277175201238"/>
    <n v="844.87388225882535"/>
    <n v="39.442486817048199"/>
    <n v="986.45001282653277"/>
    <n v="205.14105629676729"/>
    <n v="1"/>
    <n v="1806.2322689137545"/>
    <n v="10337.117988634842"/>
    <n v="11529.788615989357"/>
    <n v="20762.945471993895"/>
    <n v="21562.445241770791"/>
    <n v="41271.528541067091"/>
    <m/>
    <m/>
    <m/>
    <m/>
    <m/>
    <m/>
    <m/>
    <m/>
    <m/>
  </r>
  <r>
    <x v="1"/>
    <x v="40"/>
    <n v="2.9295760273364925E-2"/>
    <n v="2.9295760273364925E-2"/>
    <n v="2.7024132547184807E-2"/>
    <n v="2.6180976013823465E-2"/>
    <n v="0"/>
    <n v="0"/>
    <n v="8.5615653093914654E-2"/>
    <n v="8.5615653093914654E-2"/>
    <n v="0.45423998932778031"/>
    <n v="0.43903590679124332"/>
    <n v="0.29398108013622276"/>
    <n v="0.30449077873577474"/>
    <n v="0.38367510566805302"/>
    <n v="4872.9518585274736"/>
    <n v="227.49115989503383"/>
    <n v="4461.1214960219968"/>
    <n v="927.72990426540548"/>
    <n v="1"/>
    <n v="9269.7154446112909"/>
    <n v="59621.062234593373"/>
    <n v="66499.990169541503"/>
    <n v="93898.343718844713"/>
    <n v="97514.001443655899"/>
    <n v="213876.51382361591"/>
    <m/>
    <m/>
    <m/>
    <m/>
    <m/>
    <m/>
    <m/>
    <m/>
    <m/>
  </r>
  <r>
    <x v="1"/>
    <x v="41"/>
    <n v="1.6236843075869825E-2"/>
    <n v="1.6236843075869825E-2"/>
    <n v="1.5269639359528244E-2"/>
    <n v="1.4793053970416966E-2"/>
    <n v="0"/>
    <n v="0"/>
    <n v="4.7743325511267892E-2"/>
    <n v="4.7743325511267892E-2"/>
    <n v="0.27764160907352931"/>
    <n v="0.26834853484160648"/>
    <n v="0.17645052685390458"/>
    <n v="0.18275645042499603"/>
    <n v="0.23229863043652355"/>
    <n v="4418.651534250841"/>
    <n v="206.28239142966839"/>
    <n v="4199.692479616735"/>
    <n v="873.36341445379139"/>
    <n v="1"/>
    <n v="8549.8801683129714"/>
    <n v="54062.651502606779"/>
    <n v="60300.264012684922"/>
    <n v="88395.747194094132"/>
    <n v="91799.521462357821"/>
    <n v="196975.76336023951"/>
    <m/>
    <m/>
    <m/>
    <m/>
    <m/>
    <m/>
    <m/>
    <m/>
    <m/>
  </r>
  <r>
    <x v="1"/>
    <x v="42"/>
    <n v="8.828582927309871E-3"/>
    <n v="8.828582927309871E-3"/>
    <n v="7.9205648608785088E-3"/>
    <n v="7.6733928406456852E-3"/>
    <n v="0"/>
    <n v="0"/>
    <n v="2.5577730715498251E-2"/>
    <n v="2.5577730715498251E-2"/>
    <n v="0.20800975394941273"/>
    <n v="0.20104736062923878"/>
    <n v="0.13606594145926218"/>
    <n v="0.1409293347894553"/>
    <n v="0.17692612207100608"/>
    <n v="3206.8600924935004"/>
    <n v="149.71055393986481"/>
    <n v="2824.9996205303728"/>
    <n v="587.4838042051673"/>
    <n v="1"/>
    <n v="5996.7572076767046"/>
    <n v="39236.259807821138"/>
    <n v="43763.240601838253"/>
    <n v="59461.008988592432"/>
    <n v="61750.619731018385"/>
    <n v="138570.53684759623"/>
    <m/>
    <m/>
    <m/>
    <m/>
    <m/>
    <m/>
    <m/>
    <m/>
    <m/>
  </r>
  <r>
    <x v="1"/>
    <x v="43"/>
    <n v="4.5654996669740201E-3"/>
    <n v="4.5654996669740201E-3"/>
    <n v="4.1161964130013544E-3"/>
    <n v="3.9877787933844614E-3"/>
    <n v="0"/>
    <n v="0"/>
    <n v="1.3247195746949395E-2"/>
    <n v="1.3247195746949395E-2"/>
    <n v="0.20215579089723412"/>
    <n v="0.19538933835616876"/>
    <n v="0.13410448930846772"/>
    <n v="0.13889895535625316"/>
    <n v="0.17284020248978962"/>
    <n v="1706.3764221061256"/>
    <n v="79.661273649389926"/>
    <n v="1489.58209467606"/>
    <n v="309.7718489221952"/>
    <n v="1"/>
    <n v="3178.1704945181882"/>
    <n v="20877.689296272882"/>
    <n v="23286.504482292326"/>
    <n v="31352.943794077677"/>
    <n v="32560.222952952525"/>
    <n v="73466.010408544345"/>
    <m/>
    <m/>
    <m/>
    <m/>
    <m/>
    <m/>
    <m/>
    <m/>
    <m/>
  </r>
  <r>
    <x v="1"/>
    <x v="44"/>
    <n v="1.6361106949511781E-3"/>
    <n v="1.6361106949511781E-3"/>
    <n v="1.5276119995997802E-3"/>
    <n v="1.4799623873510443E-3"/>
    <n v="0"/>
    <n v="0"/>
    <n v="4.7998333895021362E-3"/>
    <n v="4.7998333895021362E-3"/>
    <n v="0.14634338097505456"/>
    <n v="0.14144505212841699"/>
    <n v="8.6061123092638608E-2"/>
    <n v="8.913849955954771E-2"/>
    <n v="0.11852210341212485"/>
    <n v="844.71909564920315"/>
    <n v="39.435260686689958"/>
    <n v="861.42549655209098"/>
    <n v="179.14109583446103"/>
    <n v="1"/>
    <n v="1689.2249138612119"/>
    <n v="10335.224158703151"/>
    <n v="11527.676280731983"/>
    <n v="18131.410999577467"/>
    <n v="18829.580675910023"/>
    <n v="38808.144364273889"/>
    <m/>
    <m/>
    <m/>
    <m/>
    <m/>
    <m/>
    <m/>
    <m/>
    <m/>
  </r>
  <r>
    <x v="1"/>
    <x v="45"/>
    <n v="1.2229752063517296E-2"/>
    <n v="1.2229752063517296E-2"/>
    <n v="1.1428514836715335E-2"/>
    <n v="1.1069686531412827E-2"/>
    <n v="0"/>
    <n v="0"/>
    <n v="3.5888018963749928E-2"/>
    <n v="3.5888018963749928E-2"/>
    <n v="8.1696833803017815E-2"/>
    <n v="7.8962320256658725E-2"/>
    <n v="5.282566934568414E-2"/>
    <n v="5.4703010558710588E-2"/>
    <n v="6.8893321522937728E-2"/>
    <n v="11310.586870889825"/>
    <n v="528.0287187425248"/>
    <n v="10499.20602319096"/>
    <n v="2183.403300592307"/>
    <n v="1"/>
    <n v="21650.957667380913"/>
    <n v="138386.18219858099"/>
    <n v="154352.83121249775"/>
    <n v="220988.83808021003"/>
    <n v="229498.25334630065"/>
    <n v="499270.63778510678"/>
    <m/>
    <m/>
    <m/>
    <m/>
    <m/>
    <m/>
    <m/>
    <m/>
    <m/>
  </r>
  <r>
    <x v="1"/>
    <x v="46"/>
    <n v="3.3502676558086835E-3"/>
    <n v="3.3502676558086835E-3"/>
    <n v="2.9324449066174146E-3"/>
    <n v="2.8405485255463552E-3"/>
    <n v="0"/>
    <n v="0"/>
    <n v="9.632980218234782E-3"/>
    <n v="9.632980218234782E-3"/>
    <n v="5.6550571998770741E-2"/>
    <n v="5.4657740930704531E-2"/>
    <n v="3.6771317749455815E-2"/>
    <n v="3.8080464581418026E-2"/>
    <n v="4.80958123891536E-2"/>
    <n v="4476.259082186034"/>
    <n v="208.97176909621612"/>
    <n v="3870.1904587252311"/>
    <n v="804.84053773556775"/>
    <n v="1"/>
    <n v="8302.2312799974188"/>
    <n v="54767.485718158503"/>
    <n v="61086.420224074092"/>
    <n v="81460.340023203709"/>
    <n v="84597.058904556383"/>
    <n v="191985.06484242296"/>
    <m/>
    <m/>
    <m/>
    <m/>
    <m/>
    <m/>
    <m/>
    <m/>
    <m/>
  </r>
  <r>
    <x v="1"/>
    <x v="47"/>
    <n v="1.2432089704686247E-3"/>
    <n v="1.2432089704686247E-3"/>
    <n v="1.080655137372424E-3"/>
    <n v="1.0468184431244774E-3"/>
    <n v="0"/>
    <n v="0"/>
    <n v="3.5670730783096734E-3"/>
    <n v="3.5670730783096734E-3"/>
    <n v="6.1990786072205026E-2"/>
    <n v="5.9915863013710297E-2"/>
    <n v="3.7453382947208666E-2"/>
    <n v="3.8787875008696827E-2"/>
    <n v="5.1208874526844993E-2"/>
    <n v="1515.2688815748309"/>
    <n v="70.739519993221251"/>
    <n v="1400.2569643175596"/>
    <n v="291.19589336709953"/>
    <n v="1"/>
    <n v="2894.6597700891357"/>
    <n v="18539.469076104426"/>
    <n v="20678.506304675055"/>
    <n v="29472.815265721692"/>
    <n v="30607.698033265686"/>
    <n v="66762.662545005354"/>
    <m/>
    <m/>
    <m/>
    <m/>
    <m/>
    <m/>
    <m/>
    <m/>
    <m/>
  </r>
  <r>
    <x v="1"/>
    <x v="48"/>
    <n v="3.6549986294607411E-4"/>
    <n v="3.6549986294607411E-4"/>
    <n v="3.917867077664658E-4"/>
    <n v="3.7950304449790899E-4"/>
    <n v="0"/>
    <n v="0"/>
    <n v="1.122786433658614E-3"/>
    <n v="1.122786433658614E-3"/>
    <n v="4.0050766797613956E-2"/>
    <n v="3.8710208550103285E-2"/>
    <n v="2.7215391884183565E-2"/>
    <n v="2.818388462083856E-2"/>
    <n v="3.4061359402717373E-2"/>
    <n v="689.52353749883787"/>
    <n v="32.190038784404933"/>
    <n v="698.62926721381496"/>
    <n v="145.28617159770963"/>
    <n v="1"/>
    <n v="1374.6381250812005"/>
    <n v="8436.3907001244206"/>
    <n v="9409.7602021449711"/>
    <n v="14704.85193541206"/>
    <n v="15271.078232775462"/>
    <n v="31589.00317835543"/>
    <m/>
    <m/>
    <m/>
    <m/>
    <m/>
    <m/>
    <m/>
    <m/>
    <m/>
  </r>
  <r>
    <x v="1"/>
    <x v="49"/>
    <n v="2.4753019742728132E-4"/>
    <n v="2.4753019742728132E-4"/>
    <n v="2.4121313079778647E-4"/>
    <n v="2.336596271732054E-4"/>
    <n v="0"/>
    <n v="0"/>
    <n v="7.3627352565234908E-4"/>
    <n v="7.3627352565234908E-4"/>
    <n v="2.5161691517089364E-2"/>
    <n v="2.4319492583545769E-2"/>
    <n v="1.6375867158623086E-2"/>
    <n v="1.6959292620597664E-2"/>
    <n v="2.11903873835615E-2"/>
    <n v="743.29475342901856"/>
    <n v="34.700319336328867"/>
    <n v="714.83911581656855"/>
    <n v="148.65715382847807"/>
    <n v="1"/>
    <n v="1446.0690127808321"/>
    <n v="9094.2870029152764"/>
    <n v="10143.562922667199"/>
    <n v="15046.039221409323"/>
    <n v="15625.403305845062"/>
    <n v="33299.568824095863"/>
    <m/>
    <m/>
    <m/>
    <m/>
    <m/>
    <m/>
    <m/>
    <m/>
    <m/>
  </r>
  <r>
    <x v="1"/>
    <x v="50"/>
    <n v="6.5709811376399247E-8"/>
    <n v="6.5709811376399247E-8"/>
    <n v="6.1113500667546851E-8"/>
    <n v="5.9152930391500823E-8"/>
    <n v="0"/>
    <n v="0"/>
    <n v="1.9253312342034533E-7"/>
    <n v="1.9253312342034533E-7"/>
    <n v="3.3019204047042149E-3"/>
    <n v="3.1914002577737512E-3"/>
    <n v="2.1506145329408619E-3"/>
    <n v="2.2254732176214286E-3"/>
    <n v="2.794105385899331E-3"/>
    <n v="1.5036139045599419"/>
    <n v="7.0195413604189891E-2"/>
    <n v="1.3790698228302942"/>
    <n v="0.28678983879961784"/>
    <n v="1"/>
    <n v="2.862659619874687"/>
    <n v="18.396869245422444"/>
    <n v="20.519453664834167"/>
    <n v="29.026865184432705"/>
    <n v="30.144576159669899"/>
    <n v="66.044234297576892"/>
    <m/>
    <m/>
    <m/>
    <m/>
    <m/>
    <m/>
    <m/>
    <m/>
    <m/>
  </r>
  <r>
    <x v="1"/>
    <x v="51"/>
    <n v="1.4773947295275478E-5"/>
    <n v="1.4773947295275478E-5"/>
    <n v="1.3718930399850773E-5"/>
    <n v="1.3290059104638984E-5"/>
    <n v="0"/>
    <n v="0"/>
    <n v="4.3266824990401733E-5"/>
    <n v="4.3266824990401733E-5"/>
    <n v="1.037404934454883"/>
    <n v="1.0026814609214219"/>
    <n v="0.67462285795549837"/>
    <n v="0.69869623802456182"/>
    <n v="0.87742042026418909"/>
    <n v="1.0760214990482648"/>
    <n v="5.0233490089198814E-2"/>
    <n v="0.98689482290227259"/>
    <n v="0.20523355850935004"/>
    <n v="1"/>
    <n v="2.0485865993265033"/>
    <n v="13.165232619372357"/>
    <n v="14.684203986892618"/>
    <n v="20.772307900122936"/>
    <n v="21.572168180365164"/>
    <n v="47.262808475538748"/>
    <m/>
    <m/>
    <m/>
    <m/>
    <m/>
    <m/>
    <m/>
    <m/>
    <m/>
  </r>
  <r>
    <x v="1"/>
    <x v="52"/>
    <n v="6.9887427420316076E-5"/>
    <n v="6.9887427420316076E-5"/>
    <n v="6.5036706678440123E-5"/>
    <n v="6.3008577285718337E-5"/>
    <n v="0"/>
    <n v="0"/>
    <n v="2.0481156151907229E-4"/>
    <n v="2.0481156151907229E-4"/>
    <n v="6.5862319456291479E-2"/>
    <n v="6.3657810464154654E-2"/>
    <n v="4.2922552798413144E-2"/>
    <n v="4.4457738687404706E-2"/>
    <n v="5.5743390721924718E-2"/>
    <n v="80.174220443972857"/>
    <n v="3.742890743023064"/>
    <n v="73.533403520623565"/>
    <n v="15.291925465228612"/>
    <n v="1"/>
    <n v="152.63991821561609"/>
    <n v="980.9397518128925"/>
    <n v="1094.1181087280361"/>
    <n v="1547.7419309814675"/>
    <n v="1607.3394153154136"/>
    <n v="3521.5456465049169"/>
    <m/>
    <m/>
    <m/>
    <m/>
    <m/>
    <m/>
    <m/>
    <m/>
    <m/>
  </r>
  <r>
    <x v="1"/>
    <x v="53"/>
    <n v="2.5426530521148007E-7"/>
    <n v="2.5426530521148007E-7"/>
    <n v="2.3725789606629768E-7"/>
    <n v="2.294673224737828E-7"/>
    <n v="0"/>
    <n v="0"/>
    <n v="7.4578850648925781E-7"/>
    <n v="7.4578850648925781E-7"/>
    <n v="8.6259679915242499E-3"/>
    <n v="8.3372441178407638E-3"/>
    <n v="5.6367717361374284E-3"/>
    <n v="5.8284263729900731E-3"/>
    <n v="7.3069707808872102E-3"/>
    <n v="2.2271628545660911"/>
    <n v="0.1039739106336008"/>
    <n v="2.0426873374515462"/>
    <n v="0.42479500495736666"/>
    <n v="1"/>
    <n v="4.2401903516030064"/>
    <n v="27.249564332610753"/>
    <n v="30.393550405270847"/>
    <n v="42.994784583470867"/>
    <n v="44.650345468243117"/>
    <n v="97.825156404676804"/>
    <m/>
    <m/>
    <m/>
    <m/>
    <m/>
    <m/>
    <m/>
    <m/>
    <m/>
  </r>
  <r>
    <x v="1"/>
    <x v="54"/>
    <n v="2.1849961558615544E-3"/>
    <n v="2.1849961558615544E-3"/>
    <n v="2.042052482113602E-3"/>
    <n v="1.9783987075924795E-3"/>
    <n v="0"/>
    <n v="0"/>
    <n v="6.4120447938367103E-3"/>
    <n v="6.4120447938367103E-3"/>
    <n v="20.623227830935889"/>
    <n v="19.932937972098536"/>
    <n v="13.497766072635264"/>
    <n v="13.980719116708643"/>
    <n v="17.478471735480589"/>
    <n v="8.0050997942839448"/>
    <n v="0.37371381662437647"/>
    <n v="7.3420387518116943"/>
    <n v="1.5268422782040221"/>
    <n v="1"/>
    <n v="15.240532070545417"/>
    <n v="97.943211196294797"/>
    <n v="109.24365211909667"/>
    <n v="154.53631534793169"/>
    <n v="160.48690404015238"/>
    <n v="351.61332625738373"/>
    <m/>
    <m/>
    <m/>
    <m/>
    <m/>
    <m/>
    <m/>
    <m/>
    <m/>
  </r>
  <r>
    <x v="1"/>
    <x v="55"/>
    <n v="3.2845936675394101E-2"/>
    <n v="3.2845936675394101E-2"/>
    <n v="3.069713707980757E-2"/>
    <n v="2.9740078444579276E-2"/>
    <n v="0"/>
    <n v="0"/>
    <n v="9.6389010430595778E-2"/>
    <n v="9.6389010430595778E-2"/>
    <n v="0.2386042500727599"/>
    <n v="0.23061781383441068"/>
    <n v="0.1561649019164488"/>
    <n v="0.16175151688250419"/>
    <n v="0.20222041258771384"/>
    <n v="10401.026162713129"/>
    <n v="485.56636194005245"/>
    <n v="9539.5109502289342"/>
    <n v="1983.8261720704857"/>
    <n v="1"/>
    <n v="19802.023319259664"/>
    <n v="127257.61430734584"/>
    <n v="141940.27719834232"/>
    <n v="200789.03453156765"/>
    <n v="208520.63441936998"/>
    <n v="456851.19480621861"/>
    <m/>
    <m/>
    <m/>
    <m/>
    <m/>
    <m/>
    <m/>
    <m/>
    <m/>
  </r>
  <r>
    <x v="1"/>
    <x v="56"/>
    <n v="9.87868064190295E-3"/>
    <n v="9.87868064190295E-3"/>
    <n v="9.2324118148625692E-3"/>
    <n v="8.9445831497140041E-3"/>
    <n v="0"/>
    <n v="0"/>
    <n v="2.8989773098668469E-2"/>
    <n v="2.8989773098668469E-2"/>
    <n v="5.2991746372635769E-2"/>
    <n v="5.1218034448247268E-2"/>
    <n v="3.4682747151991128E-2"/>
    <n v="3.5923539497812476E-2"/>
    <n v="4.4911240315083041E-2"/>
    <n v="14085.213241036428"/>
    <n v="657.56067176508918"/>
    <n v="12918.537444975231"/>
    <n v="2686.524793768323"/>
    <n v="1"/>
    <n v="26816.173394086778"/>
    <n v="172334.01839621659"/>
    <n v="192217.48321311417"/>
    <n v="271911.28294414625"/>
    <n v="282381.52226576931"/>
    <n v="618674.19594965433"/>
    <m/>
    <m/>
    <m/>
    <m/>
    <m/>
    <m/>
    <m/>
    <m/>
    <m/>
  </r>
  <r>
    <x v="1"/>
    <x v="57"/>
    <n v="4.5417087935322654E-2"/>
    <n v="4.5417087935322654E-2"/>
    <n v="4.2445876575067903E-2"/>
    <n v="4.1122625280585273E-2"/>
    <n v="0"/>
    <n v="0"/>
    <n v="0.13328005244571323"/>
    <n v="0.13328005244571323"/>
    <n v="0.30198598674687449"/>
    <n v="0.29187807028145757"/>
    <n v="0.19764782893048558"/>
    <n v="0.20471896012120508"/>
    <n v="0.25593731384515933"/>
    <n v="11363.319208984001"/>
    <n v="530.49049983646864"/>
    <n v="10422.097428584217"/>
    <n v="2167.3678823333908"/>
    <n v="1"/>
    <n v="21634.087679459924"/>
    <n v="139031.36772525241"/>
    <n v="155072.45661957891"/>
    <n v="219365.84499954249"/>
    <n v="227812.76515403666"/>
    <n v="499118.63275561866"/>
    <m/>
    <m/>
    <m/>
    <m/>
    <m/>
    <m/>
    <m/>
    <m/>
    <m/>
  </r>
  <r>
    <x v="1"/>
    <x v="58"/>
    <n v="1.3034339052334561E-2"/>
    <n v="1.3034339052334561E-2"/>
    <n v="1.2181625282555664E-2"/>
    <n v="1.1801880398590573E-2"/>
    <n v="0"/>
    <n v="0"/>
    <n v="3.8250303387224786E-2"/>
    <n v="3.8250303387224786E-2"/>
    <n v="0.27525551834934914"/>
    <n v="0.26604231009391993"/>
    <n v="0.18015291434196778"/>
    <n v="0.18659841840448527"/>
    <n v="0.23328287099109415"/>
    <n v="3577.8793530552089"/>
    <n v="167.03139034026509"/>
    <n v="3281.5242201222368"/>
    <n v="682.42215624328765"/>
    <n v="1"/>
    <n v="6811.7558089302747"/>
    <n v="43775.718244183961"/>
    <n v="48826.45031463026"/>
    <n v="69070.006144758067"/>
    <n v="71729.6217607461"/>
    <n v="157153.57617073762"/>
    <m/>
    <m/>
    <m/>
    <m/>
    <m/>
    <m/>
    <m/>
    <m/>
    <m/>
  </r>
  <r>
    <x v="1"/>
    <x v="59"/>
    <n v="3.5872016777527211E-3"/>
    <n v="3.5872016777527211E-3"/>
    <n v="3.3525249324791785E-3"/>
    <n v="3.2480187307226947E-3"/>
    <n v="0"/>
    <n v="0"/>
    <n v="1.052692828798462E-2"/>
    <n v="1.052692828798462E-2"/>
    <n v="6.0721010633005376E-2"/>
    <n v="5.868858883163032E-2"/>
    <n v="3.9741499436323283E-2"/>
    <n v="4.1163420051616974E-2"/>
    <n v="5.1461899019841183E-2"/>
    <n v="4463.6436452927283"/>
    <n v="208.38282414975237"/>
    <n v="4093.9208080102007"/>
    <n v="851.3672543265626"/>
    <n v="1"/>
    <n v="8498.120682536126"/>
    <n v="54613.134563053987"/>
    <n v="60914.260421608313"/>
    <n v="86169.449438006719"/>
    <n v="89487.497692788966"/>
    <n v="196059.59072111716"/>
    <m/>
    <m/>
    <m/>
    <m/>
    <m/>
    <m/>
    <m/>
    <m/>
    <m/>
  </r>
  <r>
    <x v="1"/>
    <x v="60"/>
    <n v="1.3748918377840567E-2"/>
    <n v="1.3748918377840567E-2"/>
    <n v="1.284945642788838E-2"/>
    <n v="1.2448916791534063E-2"/>
    <n v="0"/>
    <n v="0"/>
    <n v="4.0347293183569513E-2"/>
    <n v="4.0347293183569513E-2"/>
    <n v="0.34473888160694249"/>
    <n v="0.33319996268159185"/>
    <n v="0.22562931555711038"/>
    <n v="0.23370232190697574"/>
    <n v="0.29217098543854347"/>
    <n v="3013.3597155623052"/>
    <n v="140.67709199191404"/>
    <n v="2763.7636473444759"/>
    <n v="574.74923878433992"/>
    <n v="1"/>
    <n v="5736.9934873154116"/>
    <n v="36868.762990621253"/>
    <n v="41122.587967191561"/>
    <n v="58172.105186421926"/>
    <n v="60412.085287834554"/>
    <n v="132357.80440306696"/>
    <m/>
    <m/>
    <m/>
    <m/>
    <m/>
    <m/>
    <m/>
    <m/>
    <m/>
  </r>
  <r>
    <x v="1"/>
    <x v="61"/>
    <n v="2.8785646633087045E-5"/>
    <n v="2.8785646633087045E-5"/>
    <n v="2.6902473488866395E-5"/>
    <n v="2.6063632531188683E-5"/>
    <n v="0"/>
    <n v="0"/>
    <n v="8.4473766755040485E-5"/>
    <n v="8.4473766755040485E-5"/>
    <n v="0.21393322157476621"/>
    <n v="0.20677256105488651"/>
    <n v="0.14001787710699024"/>
    <n v="0.14502634898627698"/>
    <n v="0.18131137362337768"/>
    <n v="10.166476738740609"/>
    <n v="0.4746165471129582"/>
    <n v="9.3243892148008509"/>
    <n v="1.9390896933191077"/>
    <n v="1"/>
    <n v="19.355475729592683"/>
    <n v="124.38787821929439"/>
    <n v="138.73943819125279"/>
    <n v="196.26112049187324"/>
    <n v="203.81836813099349"/>
    <n v="446.5489243468773"/>
    <m/>
    <m/>
    <m/>
    <m/>
    <m/>
    <m/>
    <m/>
    <m/>
    <m/>
  </r>
  <r>
    <x v="1"/>
    <x v="62"/>
    <n v="1.5695793137197603E-5"/>
    <n v="1.5695793137197603E-5"/>
    <n v="1.4668965548782806E-5"/>
    <n v="1.421160350326124E-5"/>
    <n v="0"/>
    <n v="0"/>
    <n v="4.6060551823178016E-5"/>
    <n v="4.6060551823178016E-5"/>
    <n v="4.7788955096845179E-2"/>
    <n v="4.6189388271602516E-2"/>
    <n v="3.1277554708739046E-2"/>
    <n v="3.2396424378809484E-2"/>
    <n v="4.0501802519749122E-2"/>
    <n v="24.81580936228023"/>
    <n v="1.1585128315355673"/>
    <n v="22.760320130616254"/>
    <n v="4.7332110624324688"/>
    <n v="1"/>
    <n v="47.245649418690803"/>
    <n v="303.62395470851391"/>
    <n v="338.65532156919977"/>
    <n v="479.06257757858833"/>
    <n v="497.50940252447242"/>
    <n v="1090.0013113978898"/>
    <m/>
    <m/>
    <m/>
    <m/>
    <m/>
    <m/>
    <m/>
    <m/>
    <m/>
  </r>
  <r>
    <x v="1"/>
    <x v="63"/>
    <n v="5.2102624532887208E-5"/>
    <n v="5.2102624532887208E-5"/>
    <n v="4.8694041619520755E-5"/>
    <n v="4.7175866827371649E-5"/>
    <n v="0"/>
    <n v="0"/>
    <n v="1.5289929068529518E-4"/>
    <n v="1.5289929068529518E-4"/>
    <n v="0.27320777695875331"/>
    <n v="0.2640631096284905"/>
    <n v="0.17881268115955323"/>
    <n v="0.18520942121007547"/>
    <n v="0.2315473817500058"/>
    <n v="14.409179629711101"/>
    <n v="0.67268486992387777"/>
    <n v="13.21566975326105"/>
    <n v="2.7483161007672399"/>
    <n v="1"/>
    <n v="27.432957726981755"/>
    <n v="176.29778015333065"/>
    <n v="196.63857381437404"/>
    <n v="278.16536762627709"/>
    <n v="288.87642727227427"/>
    <n v="632.90398726329067"/>
    <m/>
    <m/>
    <m/>
    <m/>
    <m/>
    <m/>
    <m/>
    <m/>
    <m/>
  </r>
  <r>
    <x v="2"/>
    <x v="0"/>
    <m/>
    <m/>
    <n v="700.40278048952644"/>
    <n v="678.56476357538725"/>
    <n v="1.2442409268393035"/>
    <n v="700.40278048952644"/>
    <n v="0"/>
    <n v="700.40278048952644"/>
    <m/>
    <m/>
    <n v="783.00066800349384"/>
    <n v="799.83087416754938"/>
    <n v="783.00066800349384"/>
    <m/>
    <m/>
    <n v="0"/>
    <n v="0"/>
    <n v="0"/>
    <n v="0"/>
    <m/>
    <m/>
    <n v="957126.86559349042"/>
    <n v="971316.34062767797"/>
    <n v="894511.08933971066"/>
    <m/>
    <m/>
    <m/>
    <m/>
    <m/>
    <m/>
    <m/>
    <m/>
    <m/>
  </r>
  <r>
    <x v="2"/>
    <x v="1"/>
    <m/>
    <m/>
    <n v="828.60460726216854"/>
    <n v="802.77190141066649"/>
    <n v="1.3654740904124965"/>
    <n v="828.60460726216854"/>
    <n v="0"/>
    <n v="828.60460726216854"/>
    <m/>
    <m/>
    <n v="428.77715403443261"/>
    <n v="437.9948921241953"/>
    <n v="428.77715403443261"/>
    <m/>
    <m/>
    <n v="0"/>
    <n v="0"/>
    <n v="0"/>
    <n v="0"/>
    <m/>
    <m/>
    <n v="2067756.9255458096"/>
    <n v="2098411.5715770936"/>
    <n v="1932483.107986738"/>
    <m/>
    <m/>
    <m/>
    <m/>
    <m/>
    <m/>
    <m/>
    <m/>
    <m/>
  </r>
  <r>
    <x v="2"/>
    <x v="2"/>
    <m/>
    <m/>
    <n v="1910.4315609584858"/>
    <n v="1850.8743351903213"/>
    <n v="3.1074724014663224"/>
    <n v="1910.4315609584858"/>
    <n v="0"/>
    <n v="1910.4315609584858"/>
    <m/>
    <m/>
    <n v="344.68978899229472"/>
    <n v="352.10034990293889"/>
    <n v="344.68978899229472"/>
    <m/>
    <m/>
    <n v="0"/>
    <n v="0"/>
    <n v="0"/>
    <n v="0"/>
    <m/>
    <m/>
    <n v="5930439.0077864341"/>
    <n v="6018358.1951666558"/>
    <n v="5542466.3624172285"/>
    <m/>
    <m/>
    <m/>
    <m/>
    <m/>
    <m/>
    <m/>
    <m/>
    <m/>
  </r>
  <r>
    <x v="2"/>
    <x v="3"/>
    <m/>
    <m/>
    <n v="2473.2111766925477"/>
    <n v="2396.111034330519"/>
    <n v="3.5840240812939035"/>
    <n v="2473.2111766925477"/>
    <n v="0"/>
    <n v="2473.2111766925477"/>
    <m/>
    <m/>
    <n v="305.09431492041375"/>
    <n v="311.65381182857669"/>
    <n v="305.09431492041375"/>
    <m/>
    <m/>
    <n v="0"/>
    <n v="0"/>
    <n v="0"/>
    <n v="0"/>
    <m/>
    <m/>
    <n v="8673829.1395280287"/>
    <n v="8802419.2841060162"/>
    <n v="8106382.3733906811"/>
    <m/>
    <m/>
    <m/>
    <m/>
    <m/>
    <m/>
    <m/>
    <m/>
    <m/>
  </r>
  <r>
    <x v="2"/>
    <x v="4"/>
    <m/>
    <m/>
    <n v="1947.5372930931094"/>
    <n v="1886.824150426942"/>
    <n v="2.5099395925535939"/>
    <n v="1947.5372930931094"/>
    <n v="0"/>
    <n v="1947.5372930931094"/>
    <m/>
    <m/>
    <n v="222.46052882020837"/>
    <n v="227.2433579932713"/>
    <n v="222.46052882020837"/>
    <m/>
    <m/>
    <n v="0"/>
    <n v="0"/>
    <n v="0"/>
    <n v="0"/>
    <m/>
    <m/>
    <n v="9367346.7138693966"/>
    <n v="9506218.3066656254"/>
    <n v="8754529.6391302776"/>
    <m/>
    <m/>
    <m/>
    <m/>
    <m/>
    <m/>
    <m/>
    <m/>
    <m/>
  </r>
  <r>
    <x v="2"/>
    <x v="5"/>
    <m/>
    <m/>
    <n v="281.39674196147746"/>
    <n v="272.62323800940914"/>
    <n v="1.2994673476104726"/>
    <n v="281.39674196147746"/>
    <n v="0"/>
    <n v="281.39674196147746"/>
    <m/>
    <m/>
    <n v="265.67308479385986"/>
    <n v="271.38382209379762"/>
    <n v="265.67308479385986"/>
    <m/>
    <m/>
    <n v="0"/>
    <n v="0"/>
    <n v="0"/>
    <n v="0"/>
    <m/>
    <m/>
    <n v="1133327.1269553145"/>
    <n v="1150128.7836129495"/>
    <n v="1059184.2307993593"/>
    <m/>
    <m/>
    <m/>
    <m/>
    <m/>
    <m/>
    <m/>
    <m/>
    <m/>
  </r>
  <r>
    <x v="2"/>
    <x v="6"/>
    <m/>
    <m/>
    <n v="456.33035406999568"/>
    <n v="442.1039265645702"/>
    <n v="2.1099350466666991"/>
    <n v="456.33035406999568"/>
    <n v="0"/>
    <n v="456.33035406999568"/>
    <m/>
    <m/>
    <n v="153.7131962876438"/>
    <n v="157.01775249128667"/>
    <n v="153.7131962876438"/>
    <m/>
    <m/>
    <n v="0"/>
    <n v="0"/>
    <n v="0"/>
    <n v="0"/>
    <m/>
    <m/>
    <n v="3176522.8402458578"/>
    <n v="3223615.0211859955"/>
    <n v="2968712.934809213"/>
    <m/>
    <m/>
    <m/>
    <m/>
    <m/>
    <m/>
    <m/>
    <m/>
    <m/>
  </r>
  <r>
    <x v="2"/>
    <x v="7"/>
    <m/>
    <m/>
    <n v="670.67027050653735"/>
    <n v="649.7622545177652"/>
    <n v="2.8889655685819728"/>
    <n v="670.67027050653735"/>
    <n v="0"/>
    <n v="670.67027050653735"/>
    <m/>
    <m/>
    <n v="129.61881186508967"/>
    <n v="132.40550717987088"/>
    <n v="129.61881186508967"/>
    <m/>
    <m/>
    <n v="0"/>
    <n v="0"/>
    <n v="0"/>
    <n v="0"/>
    <m/>
    <m/>
    <n v="5536366.0499288328"/>
    <n v="5618443.0771961408"/>
    <n v="5174173.8784381617"/>
    <m/>
    <m/>
    <m/>
    <m/>
    <m/>
    <m/>
    <m/>
    <m/>
    <m/>
  </r>
  <r>
    <x v="2"/>
    <x v="8"/>
    <m/>
    <m/>
    <n v="586.43709165974929"/>
    <n v="568.1549912112207"/>
    <n v="2.621150019462009"/>
    <n v="586.43709165974929"/>
    <n v="0"/>
    <n v="586.43709165974929"/>
    <m/>
    <m/>
    <n v="99.430988820256204"/>
    <n v="101.56866465036455"/>
    <n v="99.430988820256204"/>
    <m/>
    <m/>
    <n v="0"/>
    <n v="0"/>
    <n v="0"/>
    <n v="0"/>
    <m/>
    <m/>
    <n v="6310785.9583922708"/>
    <n v="6404343.8168347711"/>
    <n v="5897930.8022357672"/>
    <m/>
    <m/>
    <m/>
    <m/>
    <m/>
    <m/>
    <m/>
    <m/>
    <m/>
  </r>
  <r>
    <x v="2"/>
    <x v="9"/>
    <m/>
    <m/>
    <n v="618.05782889601301"/>
    <n v="598.79025517844286"/>
    <n v="2.4743681460513698"/>
    <n v="618.05782889601301"/>
    <n v="0"/>
    <n v="618.05782889601301"/>
    <m/>
    <m/>
    <n v="77.184714753422682"/>
    <n v="78.844155309615914"/>
    <n v="77.184714753422682"/>
    <m/>
    <m/>
    <n v="0"/>
    <n v="0"/>
    <n v="0"/>
    <n v="0"/>
    <m/>
    <m/>
    <n v="8568041.9890313614"/>
    <n v="8695063.8314491324"/>
    <n v="8007515.8775994033"/>
    <m/>
    <m/>
    <m/>
    <m/>
    <m/>
    <m/>
    <m/>
    <m/>
    <m/>
  </r>
  <r>
    <x v="2"/>
    <x v="10"/>
    <m/>
    <m/>
    <n v="300.47252516268838"/>
    <n v="291.10397822286046"/>
    <n v="3.4940690399060066"/>
    <n v="300.47252516268838"/>
    <n v="0"/>
    <n v="300.47252516268838"/>
    <m/>
    <m/>
    <n v="112.26745336805064"/>
    <n v="114.68056776825709"/>
    <n v="112.26745336805064"/>
    <m/>
    <m/>
    <n v="0"/>
    <n v="0"/>
    <n v="0"/>
    <n v="0"/>
    <m/>
    <m/>
    <n v="2863747.1705185352"/>
    <n v="2906202.4295244575"/>
    <n v="2676399.2247836776"/>
    <m/>
    <m/>
    <m/>
    <m/>
    <m/>
    <m/>
    <m/>
    <m/>
    <m/>
  </r>
  <r>
    <x v="2"/>
    <x v="11"/>
    <m/>
    <m/>
    <n v="314.32860392789121"/>
    <n v="304.52904565320364"/>
    <n v="3.0879624521342133"/>
    <n v="314.32860392789121"/>
    <n v="0"/>
    <n v="314.32860392789121"/>
    <m/>
    <m/>
    <n v="72.685291715351681"/>
    <n v="74.24786070629402"/>
    <n v="72.685291715351681"/>
    <m/>
    <m/>
    <n v="0"/>
    <n v="0"/>
    <n v="0"/>
    <n v="0"/>
    <m/>
    <m/>
    <n v="4627230.6028567245"/>
    <n v="4695829.6313417852"/>
    <n v="4324514.5821090881"/>
    <m/>
    <m/>
    <m/>
    <m/>
    <m/>
    <m/>
    <m/>
    <m/>
    <m/>
  </r>
  <r>
    <x v="2"/>
    <x v="12"/>
    <m/>
    <m/>
    <n v="247.52244313228002"/>
    <n v="239.80578616802731"/>
    <n v="2.471487681322122"/>
    <n v="247.52244313228002"/>
    <n v="0"/>
    <n v="247.52244313228002"/>
    <m/>
    <m/>
    <n v="57.233439532429792"/>
    <n v="58.463863320036836"/>
    <n v="57.233439532429792"/>
    <m/>
    <m/>
    <n v="0"/>
    <n v="0"/>
    <n v="0"/>
    <n v="0"/>
    <m/>
    <m/>
    <n v="4627522.2372660311"/>
    <n v="4696125.5892523099"/>
    <n v="4324787.1376318047"/>
    <m/>
    <m/>
    <m/>
    <m/>
    <m/>
    <m/>
    <m/>
    <m/>
    <m/>
  </r>
  <r>
    <x v="2"/>
    <x v="13"/>
    <m/>
    <m/>
    <n v="171.49597488532334"/>
    <n v="166.14962349455686"/>
    <n v="1.7427205259793324"/>
    <n v="171.49597488532334"/>
    <n v="0"/>
    <n v="171.49597488532334"/>
    <m/>
    <m/>
    <n v="42.306394891483848"/>
    <n v="43.215947399719958"/>
    <n v="42.306394891483848"/>
    <m/>
    <m/>
    <n v="0"/>
    <n v="0"/>
    <n v="0"/>
    <n v="0"/>
    <m/>
    <m/>
    <n v="4337422.1225414341"/>
    <n v="4401724.7193370759"/>
    <n v="4053665.5350854523"/>
    <m/>
    <m/>
    <m/>
    <m/>
    <m/>
    <m/>
    <m/>
    <m/>
    <m/>
  </r>
  <r>
    <x v="2"/>
    <x v="14"/>
    <m/>
    <m/>
    <n v="116.79287940764119"/>
    <n v="113.15176381606746"/>
    <n v="1.1433413491685407"/>
    <n v="116.79287940764119"/>
    <n v="0"/>
    <n v="116.79287940764119"/>
    <m/>
    <m/>
    <n v="29.84772001871022"/>
    <n v="30.489388488847581"/>
    <n v="29.84772001871022"/>
    <m/>
    <m/>
    <n v="0"/>
    <n v="0"/>
    <n v="0"/>
    <n v="0"/>
    <m/>
    <m/>
    <n v="4186865.2241390268"/>
    <n v="4248935.80402249"/>
    <n v="3912958.1534009594"/>
    <m/>
    <m/>
    <m/>
    <m/>
    <m/>
    <m/>
    <m/>
    <m/>
    <m/>
  </r>
  <r>
    <x v="2"/>
    <x v="15"/>
    <m/>
    <m/>
    <n v="183.89890087767833"/>
    <n v="178.16469460824578"/>
    <n v="5.6429779474423247"/>
    <n v="183.89890087767833"/>
    <n v="0"/>
    <n v="183.89890087767833"/>
    <m/>
    <m/>
    <n v="43.572908790497152"/>
    <n v="44.509391454356873"/>
    <n v="43.572908790497152"/>
    <m/>
    <m/>
    <n v="0"/>
    <n v="0"/>
    <n v="0"/>
    <n v="0"/>
    <m/>
    <m/>
    <n v="4515921.2318189312"/>
    <n v="4582870.0908247"/>
    <n v="4220487.1325410567"/>
    <m/>
    <m/>
    <m/>
    <m/>
    <m/>
    <m/>
    <m/>
    <m/>
    <m/>
  </r>
  <r>
    <x v="2"/>
    <x v="16"/>
    <m/>
    <m/>
    <n v="72.560561613846005"/>
    <n v="70.298137869518754"/>
    <n v="2.0682451797430872"/>
    <n v="72.560561613846005"/>
    <n v="0"/>
    <n v="72.560561613846005"/>
    <m/>
    <m/>
    <n v="25.419307653155553"/>
    <n v="25.965667555372395"/>
    <n v="25.419307653155553"/>
    <m/>
    <m/>
    <n v="0"/>
    <n v="0"/>
    <n v="0"/>
    <n v="0"/>
    <m/>
    <m/>
    <n v="3054363.3204414602"/>
    <n v="3099644.4776617927"/>
    <n v="2854545.1592910844"/>
    <m/>
    <m/>
    <m/>
    <m/>
    <m/>
    <m/>
    <m/>
    <m/>
    <m/>
  </r>
  <r>
    <x v="2"/>
    <x v="17"/>
    <m/>
    <m/>
    <n v="81.080975419906565"/>
    <n v="78.552932530686192"/>
    <n v="2.3827393047699945"/>
    <n v="81.080975419906565"/>
    <n v="0"/>
    <n v="81.080975419906565"/>
    <m/>
    <m/>
    <n v="19.771518172069154"/>
    <n v="20.196496822472881"/>
    <n v="19.771518172069154"/>
    <m/>
    <m/>
    <n v="0"/>
    <n v="0"/>
    <n v="0"/>
    <n v="0"/>
    <m/>
    <m/>
    <n v="4387960.6484574098"/>
    <n v="4453012.4825564111"/>
    <n v="4100897.8022966445"/>
    <m/>
    <m/>
    <m/>
    <m/>
    <m/>
    <m/>
    <m/>
    <m/>
    <m/>
  </r>
  <r>
    <x v="2"/>
    <x v="18"/>
    <m/>
    <m/>
    <n v="55.398740621922805"/>
    <n v="53.67149312654503"/>
    <n v="1.6837026005032376"/>
    <n v="55.398740621922805"/>
    <n v="0"/>
    <n v="55.398740621922805"/>
    <m/>
    <m/>
    <n v="14.558393290775813"/>
    <n v="14.871330387842328"/>
    <n v="14.558393290775813"/>
    <m/>
    <m/>
    <n v="0"/>
    <n v="0"/>
    <n v="0"/>
    <n v="0"/>
    <m/>
    <m/>
    <n v="4071647.9683932597"/>
    <n v="4132010.4441238856"/>
    <n v="3805278.4751338875"/>
    <m/>
    <m/>
    <m/>
    <m/>
    <m/>
    <m/>
    <m/>
    <m/>
    <m/>
  </r>
  <r>
    <x v="2"/>
    <x v="19"/>
    <m/>
    <m/>
    <n v="27.72353346389021"/>
    <n v="26.859138260093289"/>
    <n v="0.74204739836082012"/>
    <n v="27.72353346389021"/>
    <n v="0"/>
    <n v="27.72353346389021"/>
    <m/>
    <m/>
    <n v="10.771932875014331"/>
    <n v="11.003471442977938"/>
    <n v="10.771932875014331"/>
    <m/>
    <m/>
    <n v="0"/>
    <n v="0"/>
    <n v="0"/>
    <n v="0"/>
    <m/>
    <m/>
    <n v="2753840.1093427776"/>
    <n v="2794665.9882145762"/>
    <n v="2573682.345180166"/>
    <m/>
    <m/>
    <m/>
    <m/>
    <m/>
    <m/>
    <m/>
    <m/>
    <m/>
  </r>
  <r>
    <x v="2"/>
    <x v="20"/>
    <m/>
    <m/>
    <n v="23.585643701694917"/>
    <n v="22.849120331129015"/>
    <n v="5.3156520958405986"/>
    <n v="23.585643701694917"/>
    <n v="0"/>
    <n v="23.585643701694917"/>
    <m/>
    <m/>
    <n v="5.732909541970117"/>
    <n v="5.8558430721507237"/>
    <n v="5.732909541970117"/>
    <m/>
    <m/>
    <n v="0"/>
    <n v="0"/>
    <n v="0"/>
    <n v="0"/>
    <m/>
    <m/>
    <n v="4402064.706595907"/>
    <n v="4467325.6343772933"/>
    <n v="4114079.1650429037"/>
    <m/>
    <m/>
    <m/>
    <m/>
    <m/>
    <m/>
    <m/>
    <m/>
    <m/>
  </r>
  <r>
    <x v="2"/>
    <x v="21"/>
    <m/>
    <m/>
    <n v="18.171042205845534"/>
    <n v="17.603870662845061"/>
    <n v="3.050618776355861"/>
    <n v="18.171042205845534"/>
    <n v="0"/>
    <n v="18.171042205845534"/>
    <m/>
    <m/>
    <n v="4.3258298409053646"/>
    <n v="4.4186576398509025"/>
    <n v="4.3258298409053646"/>
    <m/>
    <m/>
    <n v="0"/>
    <n v="0"/>
    <n v="0"/>
    <n v="0"/>
    <m/>
    <m/>
    <n v="4494632.4463343751"/>
    <n v="4561265.6975550121"/>
    <n v="4200591.0713405376"/>
    <m/>
    <m/>
    <m/>
    <m/>
    <m/>
    <m/>
    <m/>
    <m/>
    <m/>
  </r>
  <r>
    <x v="2"/>
    <x v="22"/>
    <m/>
    <m/>
    <n v="7.2615843281645285"/>
    <n v="7.0347892509743355"/>
    <n v="1.4632597193525885"/>
    <n v="7.2615843281645285"/>
    <n v="0"/>
    <n v="7.2615843281645285"/>
    <m/>
    <m/>
    <n v="2.8443472711159821"/>
    <n v="2.9053262932717647"/>
    <n v="2.8443472711159821"/>
    <m/>
    <m/>
    <n v="0"/>
    <n v="0"/>
    <n v="0"/>
    <n v="0"/>
    <m/>
    <m/>
    <n v="2731697.1137942378"/>
    <n v="2772194.7211548993"/>
    <n v="2552987.9568170449"/>
    <m/>
    <m/>
    <m/>
    <m/>
    <m/>
    <m/>
    <m/>
    <m/>
    <m/>
  </r>
  <r>
    <x v="2"/>
    <x v="23"/>
    <m/>
    <m/>
    <n v="5.0865816615857842"/>
    <n v="4.927737881839982"/>
    <n v="0.83921996367837703"/>
    <n v="5.0865816615857842"/>
    <n v="0"/>
    <n v="5.0865816615857842"/>
    <m/>
    <m/>
    <n v="2.6796537596579024"/>
    <n v="2.7371137653883966"/>
    <n v="2.6796537596579024"/>
    <m/>
    <m/>
    <n v="0"/>
    <n v="0"/>
    <n v="0"/>
    <n v="0"/>
    <m/>
    <m/>
    <n v="2031099.1143093142"/>
    <n v="2061210.3056366853"/>
    <n v="1898223.4713171159"/>
    <m/>
    <m/>
    <m/>
    <m/>
    <m/>
    <m/>
    <m/>
    <m/>
    <m/>
  </r>
  <r>
    <x v="2"/>
    <x v="24"/>
    <m/>
    <m/>
    <n v="3.1756004536647651"/>
    <n v="3.0762072362253527"/>
    <n v="0.59462287195723906"/>
    <n v="3.1756004536647651"/>
    <n v="0"/>
    <n v="3.1756004536647651"/>
    <m/>
    <m/>
    <n v="1.4277548531615987"/>
    <n v="1.4582633751958007"/>
    <n v="1.4277548531615987"/>
    <m/>
    <m/>
    <n v="0"/>
    <n v="0"/>
    <n v="0"/>
    <n v="0"/>
    <m/>
    <m/>
    <n v="2379885.0887440918"/>
    <n v="2415167.0573784485"/>
    <n v="2224191.6717234501"/>
    <m/>
    <m/>
    <m/>
    <m/>
    <m/>
    <m/>
    <m/>
    <m/>
    <m/>
  </r>
  <r>
    <x v="2"/>
    <x v="25"/>
    <m/>
    <m/>
    <n v="195.40768454821918"/>
    <n v="189.315697173525"/>
    <n v="0.34628142647870269"/>
    <n v="195.40768454821918"/>
    <n v="0"/>
    <n v="195.40768454821918"/>
    <m/>
    <m/>
    <n v="608.77120593744996"/>
    <n v="621.85864820678114"/>
    <n v="608.77120593744996"/>
    <m/>
    <m/>
    <n v="0"/>
    <n v="0"/>
    <n v="0"/>
    <n v="0"/>
    <m/>
    <m/>
    <n v="343456.16288572905"/>
    <n v="348547.92535086791"/>
    <n v="320987.06811750378"/>
    <m/>
    <m/>
    <m/>
    <m/>
    <m/>
    <m/>
    <m/>
    <m/>
    <m/>
  </r>
  <r>
    <x v="2"/>
    <x v="26"/>
    <m/>
    <m/>
    <n v="297.33401429723762"/>
    <n v="288.06498743921111"/>
    <n v="0.65091089960089099"/>
    <n v="297.33401429723762"/>
    <n v="0"/>
    <n v="297.33401429723762"/>
    <m/>
    <m/>
    <n v="347.42540859339761"/>
    <n v="354.89513630186934"/>
    <n v="347.42540859339761"/>
    <m/>
    <m/>
    <n v="0"/>
    <n v="0"/>
    <n v="0"/>
    <n v="0"/>
    <m/>
    <m/>
    <n v="915728.63535257918"/>
    <n v="929304.37862812611"/>
    <n v="855821.1545351207"/>
    <m/>
    <m/>
    <m/>
    <m/>
    <m/>
    <m/>
    <m/>
    <m/>
    <m/>
  </r>
  <r>
    <x v="2"/>
    <x v="27"/>
    <m/>
    <m/>
    <n v="70.075412413353249"/>
    <n v="67.890972404598458"/>
    <n v="0.17449773077450542"/>
    <n v="70.075412413353249"/>
    <n v="0"/>
    <n v="70.075412413353249"/>
    <m/>
    <m/>
    <n v="227.9501917740231"/>
    <n v="232.85143458675643"/>
    <n v="227.9501917740231"/>
    <m/>
    <m/>
    <n v="0"/>
    <n v="0"/>
    <n v="0"/>
    <n v="0"/>
    <m/>
    <m/>
    <n v="328934.53915853507"/>
    <n v="333811.01750122366"/>
    <n v="307415.4571575094"/>
    <m/>
    <m/>
    <m/>
    <m/>
    <m/>
    <m/>
    <m/>
    <m/>
    <m/>
  </r>
  <r>
    <x v="2"/>
    <x v="28"/>
    <m/>
    <m/>
    <n v="111.01027102058157"/>
    <n v="107.54960160718952"/>
    <n v="0.25168808945583537"/>
    <n v="111.01027102058157"/>
    <n v="0"/>
    <n v="111.01027102058157"/>
    <m/>
    <m/>
    <n v="182.4892275354261"/>
    <n v="186.41268641842922"/>
    <n v="182.4892275354261"/>
    <m/>
    <m/>
    <n v="0"/>
    <n v="0"/>
    <n v="0"/>
    <n v="0"/>
    <m/>
    <m/>
    <n v="650893.16008509975"/>
    <n v="660542.69827795378"/>
    <n v="608311.3645655138"/>
    <m/>
    <m/>
    <m/>
    <m/>
    <m/>
    <m/>
    <m/>
    <m/>
    <m/>
  </r>
  <r>
    <x v="2"/>
    <x v="29"/>
    <m/>
    <m/>
    <n v="60.614467802078558"/>
    <n v="58.724876837040718"/>
    <n v="0.11716264772136581"/>
    <n v="60.614467802078558"/>
    <n v="0"/>
    <n v="60.614467802078558"/>
    <m/>
    <m/>
    <n v="168.42100509138575"/>
    <n v="172.04207117577303"/>
    <n v="168.42100509138575"/>
    <m/>
    <m/>
    <n v="0"/>
    <n v="0"/>
    <n v="0"/>
    <n v="0"/>
    <m/>
    <m/>
    <n v="385091.39945479005"/>
    <n v="390800.40731453273"/>
    <n v="359898.50416335516"/>
    <m/>
    <m/>
    <m/>
    <m/>
    <m/>
    <m/>
    <m/>
    <m/>
    <m/>
  </r>
  <r>
    <x v="2"/>
    <x v="30"/>
    <m/>
    <m/>
    <n v="233.34448603762652"/>
    <n v="226.07002275826781"/>
    <n v="1.0259384254532498"/>
    <n v="233.34448603762652"/>
    <n v="0"/>
    <n v="233.34448603762652"/>
    <m/>
    <m/>
    <n v="231.84405157637718"/>
    <n v="236.82850970207355"/>
    <n v="231.84405157637718"/>
    <m/>
    <m/>
    <n v="0"/>
    <n v="0"/>
    <n v="0"/>
    <n v="0"/>
    <m/>
    <m/>
    <n v="1076924.7619795322"/>
    <n v="1092890.2494954758"/>
    <n v="1006471.7401677871"/>
    <m/>
    <m/>
    <m/>
    <m/>
    <m/>
    <m/>
    <m/>
    <m/>
    <m/>
  </r>
  <r>
    <x v="2"/>
    <x v="31"/>
    <m/>
    <m/>
    <n v="230.89726476341227"/>
    <n v="223.69923677681629"/>
    <n v="1.042008530924482"/>
    <n v="230.89726476341227"/>
    <n v="0"/>
    <n v="230.89726476341227"/>
    <m/>
    <m/>
    <n v="159.72680278649807"/>
    <n v="163.16090366332682"/>
    <n v="159.72680278649807"/>
    <m/>
    <m/>
    <n v="0"/>
    <n v="0"/>
    <n v="0"/>
    <n v="0"/>
    <m/>
    <m/>
    <n v="1546766.5350259894"/>
    <n v="1569697.4608221836"/>
    <n v="1445576.2009588685"/>
    <m/>
    <m/>
    <m/>
    <m/>
    <m/>
    <m/>
    <m/>
    <m/>
    <m/>
  </r>
  <r>
    <x v="2"/>
    <x v="32"/>
    <m/>
    <m/>
    <n v="194.34157970102302"/>
    <n v="188.28305919591725"/>
    <n v="0.89409578210532603"/>
    <n v="194.34157970102302"/>
    <n v="0"/>
    <n v="194.34157970102302"/>
    <m/>
    <m/>
    <n v="127.29759687824291"/>
    <n v="130.0344161066098"/>
    <n v="127.29759687824291"/>
    <m/>
    <m/>
    <n v="0"/>
    <n v="0"/>
    <n v="0"/>
    <n v="0"/>
    <m/>
    <m/>
    <n v="1633538.2236554672"/>
    <n v="1657755.5460138544"/>
    <n v="1526671.2370611841"/>
    <m/>
    <m/>
    <m/>
    <m/>
    <m/>
    <m/>
    <m/>
    <m/>
    <m/>
  </r>
  <r>
    <x v="2"/>
    <x v="33"/>
    <m/>
    <m/>
    <n v="62.115751306783636"/>
    <n v="60.179312433975404"/>
    <n v="0.27684870955430357"/>
    <n v="62.115751306783636"/>
    <n v="0"/>
    <n v="62.115751306783636"/>
    <m/>
    <m/>
    <n v="104.49999424724578"/>
    <n v="106.74666972487962"/>
    <n v="104.49999424724578"/>
    <m/>
    <m/>
    <n v="0"/>
    <n v="0"/>
    <n v="0"/>
    <n v="0"/>
    <m/>
    <m/>
    <n v="636017.7756661477"/>
    <n v="645446.78520870022"/>
    <n v="594409.13613658666"/>
    <m/>
    <m/>
    <m/>
    <m/>
    <m/>
    <m/>
    <m/>
    <m/>
    <m/>
  </r>
  <r>
    <x v="2"/>
    <x v="34"/>
    <m/>
    <m/>
    <n v="9.2642979504566156"/>
    <n v="8.9754908937635456"/>
    <n v="3.6374587232822497E-2"/>
    <n v="9.2642979504566156"/>
    <n v="0"/>
    <n v="9.2642979504566156"/>
    <m/>
    <m/>
    <n v="74.588726661841221"/>
    <n v="76.192369361467925"/>
    <n v="74.588726661841221"/>
    <m/>
    <m/>
    <n v="0"/>
    <n v="0"/>
    <n v="0"/>
    <n v="0"/>
    <m/>
    <m/>
    <n v="132899.42395624591"/>
    <n v="134869.66753217537"/>
    <n v="124205.06911798683"/>
    <m/>
    <m/>
    <m/>
    <m/>
    <m/>
    <m/>
    <m/>
    <m/>
    <m/>
  </r>
  <r>
    <x v="2"/>
    <x v="35"/>
    <m/>
    <m/>
    <n v="227.96280834034795"/>
    <n v="220.85591958541505"/>
    <n v="2.3016483486799948"/>
    <n v="227.96280834034795"/>
    <n v="0"/>
    <n v="227.96280834034795"/>
    <m/>
    <m/>
    <n v="98.544080247475108"/>
    <n v="100.66260735572621"/>
    <n v="98.544080247475108"/>
    <m/>
    <m/>
    <n v="0"/>
    <n v="0"/>
    <n v="0"/>
    <n v="0"/>
    <m/>
    <m/>
    <n v="2475239.550783894"/>
    <n v="2511935.1562172486"/>
    <n v="2313307.9913868168"/>
    <m/>
    <m/>
    <m/>
    <m/>
    <m/>
    <m/>
    <m/>
    <m/>
    <m/>
  </r>
  <r>
    <x v="2"/>
    <x v="36"/>
    <m/>
    <m/>
    <n v="242.2955450919886"/>
    <n v="234.741893896438"/>
    <n v="2.4190538753976365"/>
    <n v="242.2955450919886"/>
    <n v="0"/>
    <n v="242.2955450919886"/>
    <m/>
    <m/>
    <n v="74.454218769518334"/>
    <n v="76.054878226622407"/>
    <n v="74.454218769518334"/>
    <m/>
    <m/>
    <n v="0"/>
    <n v="0"/>
    <n v="0"/>
    <n v="0"/>
    <m/>
    <m/>
    <n v="3482089.2292347536"/>
    <n v="3533711.4540005405"/>
    <n v="3254288.9992848164"/>
    <m/>
    <m/>
    <m/>
    <m/>
    <m/>
    <m/>
    <m/>
    <m/>
    <m/>
  </r>
  <r>
    <x v="2"/>
    <x v="37"/>
    <m/>
    <m/>
    <n v="62.564503932960804"/>
    <n v="60.61410593019545"/>
    <n v="0.67188593536916685"/>
    <n v="62.564503932960804"/>
    <n v="0"/>
    <n v="62.564503932960804"/>
    <m/>
    <m/>
    <n v="53.105882652763775"/>
    <n v="54.247648699083598"/>
    <n v="53.105882652763775"/>
    <m/>
    <m/>
    <n v="0"/>
    <n v="0"/>
    <n v="0"/>
    <n v="0"/>
    <m/>
    <m/>
    <n v="1260576.340402547"/>
    <n v="1279264.4758565009"/>
    <n v="1178108.7293481748"/>
    <m/>
    <m/>
    <m/>
    <m/>
    <m/>
    <m/>
    <m/>
    <m/>
    <m/>
  </r>
  <r>
    <x v="2"/>
    <x v="38"/>
    <m/>
    <m/>
    <n v="54.526941169758956"/>
    <n v="52.827004674057505"/>
    <n v="0.5336609378064503"/>
    <n v="54.526941169758956"/>
    <n v="0"/>
    <n v="54.526941169758956"/>
    <m/>
    <m/>
    <n v="44.663100077211134"/>
    <n v="45.623258970637877"/>
    <n v="44.663100077211134"/>
    <m/>
    <m/>
    <n v="0"/>
    <n v="0"/>
    <n v="0"/>
    <n v="0"/>
    <m/>
    <m/>
    <n v="1306309.3907673326"/>
    <n v="1325675.5220019044"/>
    <n v="1220849.897913395"/>
    <m/>
    <m/>
    <m/>
    <m/>
    <m/>
    <m/>
    <m/>
    <m/>
    <m/>
  </r>
  <r>
    <x v="2"/>
    <x v="39"/>
    <m/>
    <m/>
    <n v="19.948148609581498"/>
    <n v="19.32623426033016"/>
    <n v="0.21870156550485664"/>
    <n v="19.948148609581498"/>
    <n v="0"/>
    <n v="19.948148609581498"/>
    <m/>
    <m/>
    <n v="27.161821605817838"/>
    <n v="27.745728120169126"/>
    <n v="27.161821605817838"/>
    <m/>
    <m/>
    <n v="0"/>
    <n v="0"/>
    <n v="0"/>
    <n v="0"/>
    <m/>
    <m/>
    <n v="785827.96551761404"/>
    <n v="797477.92196405074"/>
    <n v="734418.65936225606"/>
    <m/>
    <m/>
    <m/>
    <m/>
    <m/>
    <m/>
    <m/>
    <m/>
    <m/>
  </r>
  <r>
    <x v="2"/>
    <x v="40"/>
    <m/>
    <m/>
    <n v="116.21200445600297"/>
    <n v="112.58843798416254"/>
    <n v="3.4000223965594163"/>
    <n v="116.21200445600297"/>
    <n v="0"/>
    <n v="116.21200445600297"/>
    <m/>
    <m/>
    <n v="34.989547116034245"/>
    <n v="35.74157714253294"/>
    <n v="34.989547116034245"/>
    <m/>
    <m/>
    <n v="0"/>
    <n v="0"/>
    <n v="0"/>
    <n v="0"/>
    <m/>
    <m/>
    <n v="3553828.3578109024"/>
    <n v="3606514.1203484293"/>
    <n v="3321334.9138419647"/>
    <m/>
    <m/>
    <m/>
    <m/>
    <m/>
    <m/>
    <m/>
    <m/>
    <m/>
  </r>
  <r>
    <x v="2"/>
    <x v="41"/>
    <m/>
    <m/>
    <n v="65.303887030257442"/>
    <n v="63.267640317044375"/>
    <n v="2.2348877835983911"/>
    <n v="65.303887030257442"/>
    <n v="0"/>
    <n v="65.303887030257442"/>
    <m/>
    <m/>
    <n v="20.885886903594503"/>
    <n v="21.334777404130925"/>
    <n v="20.885886903594503"/>
    <m/>
    <m/>
    <n v="0"/>
    <n v="0"/>
    <n v="0"/>
    <n v="0"/>
    <m/>
    <m/>
    <n v="3345568.2032995112"/>
    <n v="3395166.4939779933"/>
    <n v="3126699.2554201041"/>
    <m/>
    <m/>
    <m/>
    <m/>
    <m/>
    <m/>
    <m/>
    <m/>
    <m/>
  </r>
  <r>
    <x v="2"/>
    <x v="42"/>
    <m/>
    <m/>
    <n v="33.81774758652719"/>
    <n v="32.763251093442513"/>
    <n v="1.1805278911157491"/>
    <n v="33.81774758652719"/>
    <n v="0"/>
    <n v="33.81774758652719"/>
    <m/>
    <m/>
    <n v="16.078949262887324"/>
    <n v="16.424515450218671"/>
    <n v="16.078949262887324"/>
    <m/>
    <m/>
    <n v="0"/>
    <n v="0"/>
    <n v="0"/>
    <n v="0"/>
    <m/>
    <m/>
    <n v="2250457.3729270105"/>
    <n v="2283820.566309792"/>
    <n v="2103231.1896514115"/>
    <m/>
    <m/>
    <m/>
    <m/>
    <m/>
    <m/>
    <m/>
    <m/>
    <m/>
  </r>
  <r>
    <x v="2"/>
    <x v="43"/>
    <m/>
    <m/>
    <n v="17.716068469783373"/>
    <n v="17.16366341369454"/>
    <n v="0.50355952850336438"/>
    <n v="17.716068469783373"/>
    <n v="0"/>
    <n v="17.716068469783373"/>
    <m/>
    <m/>
    <n v="15.974757976299362"/>
    <n v="16.318097195886324"/>
    <n v="15.974757976299362"/>
    <m/>
    <m/>
    <n v="0"/>
    <n v="0"/>
    <n v="0"/>
    <n v="0"/>
    <m/>
    <m/>
    <n v="1186634.1443665186"/>
    <n v="1204226.0814142397"/>
    <n v="1109003.873239737"/>
    <m/>
    <m/>
    <m/>
    <m/>
    <m/>
    <m/>
    <m/>
    <m/>
    <m/>
  </r>
  <r>
    <x v="2"/>
    <x v="44"/>
    <m/>
    <m/>
    <n v="6.5564579473735307"/>
    <n v="6.3520281341287026"/>
    <n v="0.19660286662429047"/>
    <n v="6.5564579473735307"/>
    <n v="0"/>
    <n v="6.5564579473735307"/>
    <m/>
    <m/>
    <n v="10.223107755826298"/>
    <n v="10.442840882455014"/>
    <n v="10.223107755826298"/>
    <m/>
    <m/>
    <n v="0"/>
    <n v="0"/>
    <n v="0"/>
    <n v="0"/>
    <m/>
    <m/>
    <n v="686230.66206961323"/>
    <n v="696404.08128619019"/>
    <n v="641337.06735477876"/>
    <m/>
    <m/>
    <m/>
    <m/>
    <m/>
    <m/>
    <m/>
    <m/>
    <m/>
  </r>
  <r>
    <x v="2"/>
    <x v="45"/>
    <m/>
    <m/>
    <n v="38.081365263422207"/>
    <n v="36.892773952422125"/>
    <n v="9.861405015730913"/>
    <n v="38.081365263422207"/>
    <n v="0"/>
    <n v="38.081365263422207"/>
    <m/>
    <m/>
    <n v="4.8717773558817292"/>
    <n v="4.9763259923834564"/>
    <n v="4.8717773558817292"/>
    <m/>
    <m/>
    <n v="0"/>
    <n v="0"/>
    <n v="0"/>
    <n v="0"/>
    <m/>
    <m/>
    <n v="8363900.4526074175"/>
    <n v="8487895.8819772899"/>
    <n v="7816729.3949602032"/>
    <m/>
    <m/>
    <m/>
    <m/>
    <m/>
    <m/>
    <m/>
    <m/>
    <m/>
  </r>
  <r>
    <x v="2"/>
    <x v="46"/>
    <m/>
    <m/>
    <n v="10.285428645671944"/>
    <n v="9.9644497362821269"/>
    <n v="2.1088536251752958"/>
    <n v="10.285428645671944"/>
    <n v="0"/>
    <n v="10.285428645671944"/>
    <m/>
    <m/>
    <n v="3.5696154945234215"/>
    <n v="3.6462374933887935"/>
    <n v="3.5696154945234215"/>
    <m/>
    <m/>
    <n v="0"/>
    <n v="0"/>
    <n v="0"/>
    <n v="0"/>
    <m/>
    <m/>
    <n v="3083079.5831522211"/>
    <n v="3128786.4610449709"/>
    <n v="2881382.7879927298"/>
    <m/>
    <m/>
    <m/>
    <m/>
    <m/>
    <m/>
    <m/>
    <m/>
    <m/>
  </r>
  <r>
    <x v="2"/>
    <x v="47"/>
    <m/>
    <m/>
    <n v="4.038579967654"/>
    <n v="3.9125311105621035"/>
    <n v="0.59250553894693558"/>
    <n v="4.038579967654"/>
    <n v="0"/>
    <n v="4.038579967654"/>
    <m/>
    <m/>
    <n v="3.8739349663795379"/>
    <n v="3.9570727262370244"/>
    <n v="3.8739349663795379"/>
    <m/>
    <m/>
    <n v="0"/>
    <n v="0"/>
    <n v="0"/>
    <n v="0"/>
    <m/>
    <m/>
    <n v="1115475.7637628382"/>
    <n v="1132012.7726695307"/>
    <n v="1042500.7137970451"/>
    <m/>
    <m/>
    <m/>
    <m/>
    <m/>
    <m/>
    <m/>
    <m/>
    <m/>
  </r>
  <r>
    <x v="2"/>
    <x v="48"/>
    <m/>
    <m/>
    <n v="1.4452846007301099"/>
    <n v="1.4001670507253359"/>
    <n v="0.23362119111127708"/>
    <n v="1.4452846007301099"/>
    <n v="0"/>
    <n v="1.4452846007301099"/>
    <m/>
    <m/>
    <n v="2.7786764505804356"/>
    <n v="2.8382918345623036"/>
    <n v="2.7786764505804356"/>
    <m/>
    <m/>
    <n v="0"/>
    <n v="0"/>
    <n v="0"/>
    <n v="0"/>
    <m/>
    <m/>
    <n v="556543.57399479882"/>
    <n v="564794.37274731323"/>
    <n v="520134.18130355031"/>
    <m/>
    <m/>
    <m/>
    <m/>
    <m/>
    <m/>
    <m/>
    <m/>
    <m/>
  </r>
  <r>
    <x v="2"/>
    <x v="49"/>
    <m/>
    <m/>
    <n v="0.86572057405729474"/>
    <n v="0.83869334121347972"/>
    <n v="0.15668826417206397"/>
    <n v="0.86572057405729474"/>
    <n v="0"/>
    <n v="0.86572057405729474"/>
    <m/>
    <m/>
    <n v="1.6266750673615173"/>
    <n v="1.6615708160923159"/>
    <n v="1.6266750673615173"/>
    <m/>
    <m/>
    <n v="0"/>
    <n v="0"/>
    <n v="0"/>
    <n v="0"/>
    <m/>
    <m/>
    <n v="569456.69902213907"/>
    <n v="577898.93578749744"/>
    <n v="532202.52245059726"/>
    <m/>
    <m/>
    <m/>
    <m/>
    <m/>
    <m/>
    <m/>
    <m/>
    <m/>
  </r>
  <r>
    <x v="2"/>
    <x v="50"/>
    <m/>
    <m/>
    <n v="2.7323831625153795E-4"/>
    <n v="2.6447261120653419E-4"/>
    <n v="1.2959606962048532E-8"/>
    <n v="2.7323831625153795E-4"/>
    <n v="0"/>
    <n v="2.7323831625153795E-4"/>
    <m/>
    <m/>
    <n v="0.26612564411100031"/>
    <n v="0.2715929032221896"/>
    <n v="0.26612564411100031"/>
    <m/>
    <m/>
    <n v="0"/>
    <n v="0"/>
    <n v="0"/>
    <n v="0"/>
    <m/>
    <m/>
    <n v="1098.5976167978795"/>
    <n v="1114.8844059546184"/>
    <n v="1026.7267446709154"/>
    <m/>
    <m/>
    <m/>
    <m/>
    <m/>
    <m/>
    <m/>
    <m/>
    <m/>
  </r>
  <r>
    <x v="2"/>
    <x v="51"/>
    <m/>
    <m/>
    <n v="5.7850719472709498E-2"/>
    <n v="5.6045592214495892E-2"/>
    <n v="2.7338055605492496E-3"/>
    <n v="5.7850719472709498E-2"/>
    <n v="0"/>
    <n v="5.7850719472709498E-2"/>
    <m/>
    <m/>
    <n v="78.735261481250276"/>
    <n v="80.425646649266483"/>
    <n v="78.735261481250276"/>
    <m/>
    <m/>
    <n v="0"/>
    <n v="0"/>
    <n v="0"/>
    <n v="0"/>
    <m/>
    <m/>
    <n v="786.18231109246858"/>
    <n v="797.83752073769085"/>
    <n v="734.74982345090518"/>
    <m/>
    <m/>
    <m/>
    <m/>
    <m/>
    <m/>
    <m/>
    <m/>
    <m/>
  </r>
  <r>
    <x v="2"/>
    <x v="52"/>
    <m/>
    <m/>
    <n v="7.5526342202634447E-2"/>
    <n v="7.3169960453363547E-2"/>
    <n v="0.14845432212049162"/>
    <n v="7.5526342202634447E-2"/>
    <n v="0"/>
    <n v="7.5526342202634447E-2"/>
    <m/>
    <m/>
    <n v="1.3795745195099305"/>
    <n v="1.4091983370897712"/>
    <n v="1.3795745195099305"/>
    <m/>
    <m/>
    <n v="0"/>
    <n v="0"/>
    <n v="0"/>
    <n v="0"/>
    <m/>
    <m/>
    <n v="58578.340650656777"/>
    <n v="59446.768789168207"/>
    <n v="54746.112757623159"/>
    <m/>
    <m/>
    <m/>
    <m/>
    <m/>
    <m/>
    <m/>
    <m/>
    <m/>
  </r>
  <r>
    <x v="2"/>
    <x v="53"/>
    <m/>
    <m/>
    <n v="1.5951958407519392E-4"/>
    <n v="1.5434100000021397E-4"/>
    <n v="7.59702206733693E-4"/>
    <n v="1.5951958407519392E-4"/>
    <n v="0"/>
    <n v="1.5951958407519392E-4"/>
    <m/>
    <m/>
    <n v="0.10489227194072703"/>
    <n v="0.10700483032381683"/>
    <n v="0.10489227194072703"/>
    <m/>
    <m/>
    <n v="0"/>
    <n v="0"/>
    <n v="0"/>
    <n v="0"/>
    <m/>
    <m/>
    <n v="1627.2500519095386"/>
    <n v="1651.3741516668197"/>
    <n v="1520.7944410369519"/>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9BB0D1F-A295-4DA0-8625-9CAF20ABFB61}" name="PivotTable7" cacheId="5"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D5" firstHeaderRow="0" firstDataRow="1" firstDataCol="1" rowPageCount="1" colPageCount="1"/>
  <pivotFields count="35">
    <pivotField axis="axisRow" showAll="0">
      <items count="4">
        <item h="1" x="0"/>
        <item h="1" x="1"/>
        <item x="2"/>
        <item t="default"/>
      </items>
    </pivotField>
    <pivotField axis="axisPage" multipleItemSelectionAllowed="1" showAll="0">
      <items count="65">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x="25"/>
        <item x="26"/>
        <item x="27"/>
        <item x="28"/>
        <item x="29"/>
        <item x="30"/>
        <item x="31"/>
        <item x="32"/>
        <item x="33"/>
        <item x="34"/>
        <item x="35"/>
        <item x="36"/>
        <item x="37"/>
        <item x="38"/>
        <item x="39"/>
        <item x="40"/>
        <item x="41"/>
        <item x="42"/>
        <item x="43"/>
        <item x="44"/>
        <item x="45"/>
        <item x="46"/>
        <item x="47"/>
        <item x="48"/>
        <item x="49"/>
        <item h="1" x="50"/>
        <item h="1" x="51"/>
        <item h="1" x="52"/>
        <item h="1" x="53"/>
        <item h="1" x="54"/>
        <item h="1" x="55"/>
        <item h="1" x="56"/>
        <item h="1" x="57"/>
        <item x="58"/>
        <item x="59"/>
        <item x="60"/>
        <item h="1" x="61"/>
        <item h="1" x="62"/>
        <item h="1" x="63"/>
        <item t="default"/>
      </items>
    </pivotField>
    <pivotField showAll="0"/>
    <pivotField showAll="0"/>
    <pivotField dataField="1" numFmtId="166" showAll="0"/>
    <pivotField numFmtId="166" showAll="0"/>
    <pivotField numFmtId="166" showAll="0"/>
    <pivotField showAll="0"/>
    <pivotField numFmtId="164" showAll="0"/>
    <pivotField numFmtId="164" showAll="0"/>
    <pivotField showAll="0"/>
    <pivotField showAll="0"/>
    <pivotField numFmtId="164" showAll="0"/>
    <pivotField numFmtId="164" showAll="0"/>
    <pivotField numFmtId="164" showAll="0"/>
    <pivotField showAll="0"/>
    <pivotField showAll="0"/>
    <pivotField dataField="1" numFmtId="164" showAll="0"/>
    <pivotField numFmtId="164" showAll="0"/>
    <pivotField numFmtId="164" showAll="0"/>
    <pivotField numFmtId="164" showAll="0"/>
    <pivotField showAll="0"/>
    <pivotField showAll="0"/>
    <pivotField dataField="1" numFmtId="164" showAll="0"/>
    <pivotField numFmtId="164" showAll="0"/>
    <pivotField numFmtId="164" showAll="0"/>
    <pivotField showAll="0"/>
    <pivotField showAll="0"/>
    <pivotField showAll="0"/>
    <pivotField showAll="0"/>
    <pivotField showAll="0"/>
    <pivotField showAll="0"/>
    <pivotField showAll="0"/>
    <pivotField showAll="0"/>
    <pivotField showAll="0"/>
  </pivotFields>
  <rowFields count="1">
    <field x="0"/>
  </rowFields>
  <rowItems count="2">
    <i>
      <x v="2"/>
    </i>
    <i t="grand">
      <x/>
    </i>
  </rowItems>
  <colFields count="1">
    <field x="-2"/>
  </colFields>
  <colItems count="3">
    <i>
      <x/>
    </i>
    <i i="1">
      <x v="1"/>
    </i>
    <i i="2">
      <x v="2"/>
    </i>
  </colItems>
  <pageFields count="1">
    <pageField fld="1" hier="-1"/>
  </pageFields>
  <dataFields count="3">
    <dataField name="Sum of 2022 Program Risk Reduction NPV" fld="4" baseField="0" baseItem="0"/>
    <dataField name="Sum of CapEx USD 2022" fld="17" baseField="0" baseItem="0"/>
    <dataField name="Sum of OpEx USD 2022" fld="2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F31FB11A-3CF4-4AE2-96F8-86B1F227B81C}" name="TableSummary" displayName="TableSummary" ref="A9:N19" totalsRowShown="0" headerRowDxfId="489" dataDxfId="487" headerRowBorderDxfId="488" tableBorderDxfId="486" totalsRowBorderDxfId="485">
  <autoFilter ref="A9:N19" xr:uid="{577E905E-671D-4883-ADE3-458B9261E6EE}"/>
  <tableColumns count="14">
    <tableColumn id="1" xr3:uid="{FB5C95E2-B80B-4792-9736-714FC7883278}" name="Program ID" dataDxfId="484"/>
    <tableColumn id="2" xr3:uid="{C7BB6339-6C92-4F60-83F7-226642D78D91}" name="Program" dataDxfId="483"/>
    <tableColumn id="3" xr3:uid="{DD263F71-8CCF-48B9-9B7B-F001231AB74F}" name="Mitigation or Control?" dataDxfId="482"/>
    <tableColumn id="4" xr3:uid="{9377FA2A-2591-4709-9563-65F640236777}" name="MAT or MWC" dataDxfId="481"/>
    <tableColumn id="5" xr3:uid="{537D55D9-5726-4390-9211-D4083933D6A8}" name="Program Description*" dataDxfId="480"/>
    <tableColumn id="6" xr3:uid="{B2D88573-55BA-4F1D-90F3-C11EA1488682}" name="Modifying Likelihood of Failure (LOF) or Consequence of Failure (COF)" dataDxfId="479"/>
    <tableColumn id="7" xr3:uid="{54E32275-D7C0-4D41-8B9A-0CF5827B9DF9}" name="Risk Drivers and/or Consequences being addressed by Program" dataDxfId="478"/>
    <tableColumn id="8" xr3:uid="{2850AFC6-8757-4401-BE19-B6DDD475C2D1}" name="Year(s) of Implementation" dataDxfId="477"/>
    <tableColumn id="9" xr3:uid="{FD0FD743-58BD-41E4-B8F6-7D760C80352F}" name="Justification for Effectiveness %" dataDxfId="476"/>
    <tableColumn id="10" xr3:uid="{D07CDBFA-A127-4910-9383-A52D5D3E4CEB}" name="Benefit Length" dataDxfId="475"/>
    <tableColumn id="11" xr3:uid="{24B092FD-0600-44EF-9771-1D23F92DD4D9}" name="Justification for Benefit Length" dataDxfId="474"/>
    <tableColumn id="12" xr3:uid="{F5499D70-A21F-4AF7-9488-E4FA1DCDA2E3}" name="Assumptions / Comments" dataDxfId="473"/>
    <tableColumn id="13" xr3:uid="{4B37D0B3-071C-400F-A9A8-2FF1E697A78B}" name="Mitigation Program Count" dataDxfId="472">
      <calculatedColumnFormula>IF(ISNUMBER(M9),IF(AND(LEFT(C10,1)="M",B10&lt;&gt;B9),M9+1,M9),IF(LEFT(C10,1)="M",1,0))</calculatedColumnFormula>
    </tableColumn>
    <tableColumn id="14" xr3:uid="{7B48A86A-211D-4E60-AE9A-B45938A53D36}" name="Control Program Count" dataDxfId="471">
      <calculatedColumnFormula>IF(ISNUMBER(N9),IF(AND(LEFT(C10,1)="C",B10&lt;&gt;B9),N9+1,N9),IF(LEFT(C10,1)="C",1,0))</calculatedColumnFormula>
    </tableColumn>
  </tableColumns>
  <tableStyleInfo name="TableStyleMedium1"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B04C8B6-76E4-4088-AF38-55E47E9C1378}" name="TableConseqPrograms" displayName="TableConseqPrograms" ref="B7:V27" totalsRowShown="0" headerRowDxfId="335" dataDxfId="333" headerRowBorderDxfId="334" tableBorderDxfId="332">
  <autoFilter ref="B7:V27" xr:uid="{D92149E3-04DD-409D-B4B4-9D484F8587DA}"/>
  <tableColumns count="21">
    <tableColumn id="13" xr3:uid="{0275A842-F335-4E6B-A889-32BB12751624}" name="ID" dataDxfId="331">
      <calculatedColumnFormula>IFERROR(INDEX('Summary of Programs'!A:A,MATCH(TableConseqPrograms[[#This Row],[Program]],'Summary of Programs'!B:B,0)),"No match in Program Cost tab")</calculatedColumnFormula>
    </tableColumn>
    <tableColumn id="19" xr3:uid="{B6B0924B-31F4-4381-B0C5-FE3F2D6BD6AB}" name="Type" dataDxfId="330">
      <calculatedColumnFormula>IFERROR(INDEX('Summary of Programs'!C:C,MATCH(TableConseqPrograms[[#This Row],[Program]],'Summary of Programs'!B:B,0)),"No match in Summary of Programs tab")</calculatedColumnFormula>
    </tableColumn>
    <tableColumn id="2" xr3:uid="{84CEBB07-75D3-4E75-976F-7E517B135ACB}" name="Program" dataDxfId="329"/>
    <tableColumn id="20" xr3:uid="{661C7098-3576-41D4-A3A4-283AA8D4138A}" name="Risk (for Cross Cutter only)" dataDxfId="328"/>
    <tableColumn id="3" xr3:uid="{F18A20F4-A68B-4007-ADD0-58E2A83856A0}" name="Tranche" dataDxfId="327"/>
    <tableColumn id="5" xr3:uid="{9B3B7050-3839-4495-AEE6-0D1268BE0326}" name="Outcome" dataDxfId="326"/>
    <tableColumn id="6" xr3:uid="{D465F4C0-0C62-4A01-A38C-7A2AACD1CBF2}" name="Attribute" dataDxfId="325"/>
    <tableColumn id="4" xr3:uid="{B0A46FA9-1F03-4177-817E-F2E9C5BEB01A}" name="Does this use qualitative measure?" dataDxfId="324"/>
    <tableColumn id="8" xr3:uid="{2DE06BAF-C88D-484F-A073-E51107F09916}" name="Effectiveness - Quantitative" dataDxfId="323" dataCellStyle="Percent">
      <calculatedColumnFormula>#REF!</calculatedColumnFormula>
    </tableColumn>
    <tableColumn id="9" xr3:uid="{BFF03A73-071F-41DF-9D3D-8CF8FD292415}" name="Category" dataDxfId="322"/>
    <tableColumn id="10" xr3:uid="{410FDFF9-F480-42FD-BB3B-CDEA8407975B}" name="Consequence develops…" dataDxfId="321"/>
    <tableColumn id="15" xr3:uid="{5FA89116-C454-413E-B192-55FA8B60FBFD}" name="Explanation of Program Category and Consequence type" dataDxfId="320"/>
    <tableColumn id="7" xr3:uid="{F867A5FA-E0C5-44A8-9C71-F0098D715A4D}" name="Effectiveness Cap (Ec)" dataDxfId="319" dataCellStyle="Percent">
      <calculatedColumnFormula>IF(TableConseqPrograms[[#This Row],[Does this use qualitative measure?]],INDEX(TableQualConseqEff[],MATCH(TableConseqPrograms[[#This Row],[Category]],TableQualConseqEff[Control Program Category],0),MATCH(TableConseqPrograms[[#This Row],[Consequence develops…]],TableQualConseqEff[#Headers],0)),"")</calculatedColumnFormula>
    </tableColumn>
    <tableColumn id="12" xr3:uid="{6E6A8F99-3C9F-43D2-A21E-6F3C4C4835F1}" name="Maturity Factor (Mf)" dataDxfId="318">
      <calculatedColumnFormula>IFERROR(IF(AND(TableConseqPrograms[[#This Row],[Does this use qualitative measure?]],ISNUMBER(SEARCH("control",TableConseqPrograms[[#This Row],[Type]]))),INDIRECT("'Maturity Factor - " &amp; RIGHT(TableConseqPrograms[[#This Row],[ID]],4) &amp; "'!EffFactor"),""),"Cannot fine Maturity Factor - " &amp; TableConseqPrograms[[#This Row],[ID]]&amp; " tab.")</calculatedColumnFormula>
    </tableColumn>
    <tableColumn id="11" xr3:uid="{7A63107D-4108-4051-B159-7F7420BDDD84}" name="Effectiveness _x000a_(Ec * Mf)" dataDxfId="317" dataCellStyle="Percent">
      <calculatedColumnFormula>IFERROR(IF(TableConseqPrograms[[#This Row],[Does this use qualitative measure?]],TableConseqPrograms[[#This Row],[Effectiveness Cap (Ec)]]*MIN(TableConseqPrograms[[#This Row],[Maturity Factor (Mf)]],1),TableConseqPrograms[[#This Row],[Effectiveness - Quantitative]]),0)</calculatedColumnFormula>
    </tableColumn>
    <tableColumn id="14" xr3:uid="{E4166075-9E41-4B12-8D40-FE5043FF4D4D}" name="Benefit Length (yrs)" dataDxfId="316"/>
    <tableColumn id="16" xr3:uid="{58F41D2F-D386-494B-859F-DD296B688FDD}" name="Effectiveness Degradation Rate" dataDxfId="315"/>
    <tableColumn id="18" xr3:uid="{823166C4-5228-42BC-8F08-C346886E8798}" name="Effectiveness Degradation Method" dataDxfId="314"/>
    <tableColumn id="17" xr3:uid="{593FCE60-9D9F-494E-BC21-DE41308029A8}" name="Explanation of Benefit Length, Degradation Rate" dataDxfId="313"/>
    <tableColumn id="1" xr3:uid="{D6C6BD2B-7D43-4661-A485-7EF786B0296B}" name="Same benefit set across program?" dataDxfId="312">
      <calculatedColumnFormula array="1">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calculatedColumnFormula>
    </tableColumn>
    <tableColumn id="21" xr3:uid="{F0004A9C-5524-4F46-87D7-9C98970160B8}" name="Risk ID" dataDxfId="311">
      <calculatedColumnFormula>IFERROR(INDEX(Table_RiskNameLookup[RISK ID],MATCH(TableFreqPrograms[[#This Row],[Risk (for Cross Cutter only)]],Table_RiskNameLookup[Risk/Cross Cutting Factor Name],0)),RiskID)</calculatedColumnFormula>
    </tableColumn>
  </tableColumns>
  <tableStyleInfo name="TableStyleMedium1" showFirstColumn="0" showLastColumn="0" showRowStripes="0"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F44D05E-1973-4A41-A867-FC343C7319B5}" name="TableRSE" displayName="TableRSE" ref="B15:AJ198" totalsRowCount="1" headerRowDxfId="310" dataDxfId="309" tableBorderDxfId="308">
  <autoFilter ref="B15:AJ197" xr:uid="{373954A2-1B7C-4FA7-84FC-862DD8D25A03}">
    <filterColumn colId="0">
      <filters>
        <filter val="7.3.6.2 Crew-accompanying ignition prevention and suppression resources and services"/>
      </filters>
    </filterColumn>
    <filterColumn colId="1">
      <filters>
        <filter val="HFTD - Substation"/>
      </filters>
    </filterColumn>
  </autoFilter>
  <tableColumns count="35">
    <tableColumn id="1" xr3:uid="{7545FCA3-7E3D-4ABB-9BD5-F7C7BFF44ABE}" name="Program" dataDxfId="307" totalsRowDxfId="306"/>
    <tableColumn id="2" xr3:uid="{693EC2D0-03A8-45E5-8FDE-2F52C1215331}" name="index" dataDxfId="305" totalsRowDxfId="304" dataCellStyle="Comma" totalsRowCellStyle="Comma"/>
    <tableColumn id="3" xr3:uid="{01E0687E-F082-4483-A391-729AFBE2D1EF}" name="2020 Program Risk Reduction NPV" dataDxfId="303" totalsRowDxfId="302" dataCellStyle="Comma" totalsRowCellStyle="Comma"/>
    <tableColumn id="4" xr3:uid="{271B60C4-C212-425C-A0CC-BEB22791C9A7}" name="2021 Program Risk Reduction NPV" dataDxfId="301" totalsRowDxfId="300" dataCellStyle="Comma" totalsRowCellStyle="Comma"/>
    <tableColumn id="5" xr3:uid="{A871C508-2A5D-4E14-8146-C1AC6E751E0B}" name="2022 Program Risk Reduction NPV" totalsRowFunction="custom" dataDxfId="299" totalsRowDxfId="298" dataCellStyle="Comma" totalsRowCellStyle="Comma">
      <totalsRowFormula>F70/(V70+AA70)*1000000</totalsRowFormula>
    </tableColumn>
    <tableColumn id="6" xr3:uid="{09AD2A22-093B-4921-95F5-12483A9E933F}" name="2023 Program Risk Reduction NPV" dataDxfId="297" totalsRowDxfId="296" dataCellStyle="Comma" totalsRowCellStyle="Comma"/>
    <tableColumn id="7" xr3:uid="{9B50C126-D2DD-41D8-9AC5-F8ADA5E36636}" name="2022-2022 Program Freq Reduction NPV" dataDxfId="295" totalsRowDxfId="294" dataCellStyle="Comma" totalsRowCellStyle="Comma"/>
    <tableColumn id="8" xr3:uid="{66E5D775-D3BF-4D82-BD62-A44A112F2756}" name="2022-2022 Program Freq Risk Reduction NPV" dataDxfId="293" totalsRowDxfId="292" dataCellStyle="Comma" totalsRowCellStyle="Comma"/>
    <tableColumn id="9" xr3:uid="{BA0533A0-F889-4D9D-9E33-299F3CF576F7}" name="2022-2022 Program Conseq Risk Reduction NPV" dataDxfId="291" totalsRowDxfId="290" dataCellStyle="Comma" totalsRowCellStyle="Comma"/>
    <tableColumn id="10" xr3:uid="{AF131962-86D4-48F5-ACD5-177FF32F5C84}" name="2022-2022 Program Risk Reduction NPV" dataDxfId="289" totalsRowDxfId="288" dataCellStyle="Comma" totalsRowCellStyle="Comma"/>
    <tableColumn id="11" xr3:uid="{D4AEE8D8-8634-476A-98A1-F2737D5B7561}" name="2020 Program RSE" dataDxfId="287" totalsRowDxfId="286" dataCellStyle="Comma" totalsRowCellStyle="Comma"/>
    <tableColumn id="12" xr3:uid="{074049CC-0E58-4948-AF3C-CDCD88A13208}" name="2021 Program RSE" dataDxfId="285" totalsRowDxfId="284" dataCellStyle="Comma" totalsRowCellStyle="Comma"/>
    <tableColumn id="13" xr3:uid="{1271367A-2065-48D2-B982-6639D9F02554}" name="2022 Program RSE" dataDxfId="283" totalsRowDxfId="282" dataCellStyle="Comma" totalsRowCellStyle="Comma"/>
    <tableColumn id="14" xr3:uid="{94F54EE2-2541-4432-8D87-20E99CACAB7D}" name="2023 Program RSE" dataDxfId="281" totalsRowDxfId="280" dataCellStyle="Comma" totalsRowCellStyle="Comma"/>
    <tableColumn id="15" xr3:uid="{6F1D4A6C-60CE-47CA-90CF-5284B978354A}" name="2022-2022 Program RSE" dataDxfId="279" totalsRowDxfId="278" dataCellStyle="Comma" totalsRowCellStyle="Comma"/>
    <tableColumn id="16" xr3:uid="{5D15E1E6-0219-48BB-ADD8-3971F7CE0E8F}" name="CapEx USD 2020" dataDxfId="277" totalsRowDxfId="276" dataCellStyle="Comma" totalsRowCellStyle="Comma"/>
    <tableColumn id="17" xr3:uid="{A2D0621E-C605-4527-9D61-376CC430E76D}" name="CapEx USD 2021" dataDxfId="275" totalsRowDxfId="274" dataCellStyle="Comma" totalsRowCellStyle="Comma"/>
    <tableColumn id="18" xr3:uid="{7CB11404-6500-4372-B1E9-02EFF1B087AA}" name="CapEx USD 2022" dataDxfId="273" totalsRowDxfId="272" dataCellStyle="Comma" totalsRowCellStyle="Comma"/>
    <tableColumn id="19" xr3:uid="{C5C839D0-AC0F-43E6-A0F6-81C07846202A}" name="CapEx USD 2023" dataDxfId="271" totalsRowDxfId="270" dataCellStyle="Comma" totalsRowCellStyle="Comma"/>
    <tableColumn id="20" xr3:uid="{396FDA2F-2FB5-4064-AC3C-5210A44B5222}" name="PVRR Multiplier" dataDxfId="269" totalsRowDxfId="268" dataCellStyle="Comma" totalsRowCellStyle="Comma"/>
    <tableColumn id="21" xr3:uid="{D26A789E-48A1-4A05-B4C0-A4E9C0CD3F52}" name="2022-2022 Capital Cost NPV with PVRR" dataDxfId="267" totalsRowDxfId="266" dataCellStyle="Comma" totalsRowCellStyle="Comma"/>
    <tableColumn id="22" xr3:uid="{A9DFD209-BD1D-43FF-AC3C-B163E5DE78D8}" name="OpEx USD 2020" dataDxfId="265" totalsRowDxfId="264" dataCellStyle="Comma" totalsRowCellStyle="Comma"/>
    <tableColumn id="23" xr3:uid="{355FB565-9B39-4F36-BD59-C26D54278043}" name="OpEx USD 2021" dataDxfId="263" totalsRowDxfId="262" dataCellStyle="Comma" totalsRowCellStyle="Comma"/>
    <tableColumn id="24" xr3:uid="{56A2E687-9DA0-454B-B43E-BD4FD71EEB0D}" name="OpEx USD 2022" dataDxfId="261" totalsRowDxfId="260" dataCellStyle="Comma" totalsRowCellStyle="Comma"/>
    <tableColumn id="25" xr3:uid="{30FB3AD9-B87F-4EF7-9D62-25C801C8B36A}" name="OpEx USD 2023" dataDxfId="259" totalsRowDxfId="258" dataCellStyle="Comma" totalsRowCellStyle="Comma"/>
    <tableColumn id="26" xr3:uid="{A5A13CBB-7771-4C11-8DA6-6C514C0FF0EF}" name="2022-2022 Expense Cost NPV" dataDxfId="257" totalsRowDxfId="256" dataCellStyle="Comma" totalsRowCellStyle="Comma"/>
    <tableColumn id="27" xr3:uid="{DD149D5E-4969-4D5D-9A32-A78C12855111}" name="Column27" dataDxfId="255" totalsRowDxfId="254" dataCellStyle="Comma" totalsRowCellStyle="Comma"/>
    <tableColumn id="28" xr3:uid="{3EC97656-8752-4E07-A461-980B996828F1}" name="Column28" dataDxfId="253" totalsRowDxfId="252" dataCellStyle="Comma" totalsRowCellStyle="Comma"/>
    <tableColumn id="29" xr3:uid="{040C0788-38C5-4DB5-8B9F-89D21AC3BC70}" name="Column29" dataDxfId="251" totalsRowDxfId="250" dataCellStyle="Comma" totalsRowCellStyle="Comma"/>
    <tableColumn id="30" xr3:uid="{BFE914C4-E20C-49FA-A6EA-525F40F5F555}" name="Column30" dataDxfId="249" totalsRowDxfId="248" dataCellStyle="Comma" totalsRowCellStyle="Comma"/>
    <tableColumn id="31" xr3:uid="{066FE506-76E2-4E4E-834A-EA4A5901C3D9}" name="Column31" dataDxfId="247" totalsRowDxfId="246" dataCellStyle="Comma" totalsRowCellStyle="Comma"/>
    <tableColumn id="32" xr3:uid="{48FF02F3-DF76-4A6C-BF1F-DE1B9250AEF6}" name="Column32" dataDxfId="245" totalsRowDxfId="244" dataCellStyle="Comma" totalsRowCellStyle="Comma"/>
    <tableColumn id="33" xr3:uid="{5A1434FE-801D-400E-A591-A5B8C9DA52E1}" name="Column33" dataDxfId="243" totalsRowDxfId="242" dataCellStyle="Comma" totalsRowCellStyle="Comma"/>
    <tableColumn id="34" xr3:uid="{F9971BD5-104C-4B94-8D2D-02866D445974}" name="Column34" dataDxfId="241" totalsRowDxfId="240" dataCellStyle="Comma" totalsRowCellStyle="Comma"/>
    <tableColumn id="35" xr3:uid="{CFA9D48B-EBDD-4069-B1EB-852B409A1582}" name="Column35" dataDxfId="239" totalsRowDxfId="238" dataCellStyle="Comma" totalsRowCellStyle="Comma"/>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0C5DFE4-5D69-46A5-86CD-B03FDCC1E11F}" name="Table_CoRECalc" displayName="Table_CoRECalc" ref="GE15:HF1515" totalsRowShown="0" headerRowDxfId="237" dataDxfId="235" headerRowBorderDxfId="236" tableBorderDxfId="234">
  <autoFilter ref="GE15:HF1515" xr:uid="{86EFB896-61DB-486A-AB99-284CCBADF7D7}"/>
  <tableColumns count="28">
    <tableColumn id="1" xr3:uid="{7689CD45-63F8-463B-823E-120BACDCB931}" name="Index" dataDxfId="233"/>
    <tableColumn id="2" xr3:uid="{225AF4DE-4E05-4CB0-9745-9A9734FD28DB}" name="Risk ID" dataDxfId="232"/>
    <tableColumn id="3" xr3:uid="{86D7D776-F4C5-49DD-9B93-92DD874C61C5}" name="Tranche" dataDxfId="231"/>
    <tableColumn id="4" xr3:uid="{6B05D6C9-81C3-4BCC-AD5A-5089A019A8D2}" name="Outcome" dataDxfId="230"/>
    <tableColumn id="5" xr3:uid="{EE65698C-BECC-45C1-8C14-833D69B077E4}" name="Year" dataDxfId="229"/>
    <tableColumn id="6" xr3:uid="{A11BF4FC-EA79-483B-965A-64DA59D928A0}" name="Attribute" dataDxfId="228"/>
    <tableColumn id="7" xr3:uid="{EE2BE4EA-8AAA-4424-8F41-AC5A3613788B}" name="CoRE" dataDxfId="227"/>
    <tableColumn id="19" xr3:uid="{047EBB5B-4030-439C-AFC3-6E386F99393C}" name="Tranche Exposure" dataDxfId="226"/>
    <tableColumn id="18" xr3:uid="{B5D80392-ED45-4A06-8BA6-1C5A1BF7267B}" name="Yr" dataDxfId="225"/>
    <tableColumn id="8" xr3:uid="{F113C118-FA24-4ED9-B22B-F79EFCF3A2BF}" name="Type" dataDxfId="224"/>
    <tableColumn id="9" xr3:uid="{63302855-F86E-4765-88B5-ED9CE0009691}" name="Adjusted Effectiveness" dataDxfId="223"/>
    <tableColumn id="10" xr3:uid="{78BDB458-876E-4D5E-A316-0BEC16BBB7AF}" name="Effectiveness Life" dataDxfId="222"/>
    <tableColumn id="11" xr3:uid="{F74DEF0D-5E6B-4F04-B5CA-55829D55D12D}" name="Effectiveness Degradation Rate" dataDxfId="221"/>
    <tableColumn id="12" xr3:uid="{FA8223EA-00D2-41D4-A8E2-65D0A2CDD3F0}" name="Effectiveness Degradation Method" dataDxfId="220"/>
    <tableColumn id="13" xr3:uid="{3FF50DFF-7F00-41F9-B6C1-CFB7D6552C65}" name="2021 Tranche Average Effectiveness" dataDxfId="219"/>
    <tableColumn id="14" xr3:uid="{F3C027BF-6ED6-42FF-BA58-46B833B436C1}" name="CoRE Reduction per Unit Tranche Exposure 2021" dataDxfId="218"/>
    <tableColumn id="15" xr3:uid="{CE6F3392-3BEC-4ABB-B1F1-1E54B4C99525}" name="2022 Tranche Average Effectiveness" dataDxfId="217"/>
    <tableColumn id="16" xr3:uid="{A8042A46-4023-4ECC-9F2B-8422786D7E63}" name="CoRE Reduction per Unit Tranche Exposure 2022" dataDxfId="216"/>
    <tableColumn id="17" xr3:uid="{C8572F18-AD65-47AB-A8C6-76F4989183DA}" name="2023 Tranche Average Effectiveness" dataDxfId="215"/>
    <tableColumn id="20" xr3:uid="{7D9B1507-802A-40D5-B2ED-D2EB760B5C2B}" name="CoRE Reduction per Unit Tranche Exposure 2023" dataDxfId="214"/>
    <tableColumn id="21" xr3:uid="{63C570B0-74F4-43EB-A388-02126E619E80}" name="2024 Tranche Average Effectiveness" dataDxfId="213"/>
    <tableColumn id="22" xr3:uid="{1FC927A7-7783-4555-9FF5-0DB2422BB262}" name="CoRE Reduction per Unit Tranche Exposure 2024" dataDxfId="212"/>
    <tableColumn id="23" xr3:uid="{DB38F2E0-CAEC-4794-AB0D-73E23A36E27F}" name="2025 Tranche Average Effectiveness" dataDxfId="211"/>
    <tableColumn id="24" xr3:uid="{7DEEBA1B-D28B-4455-A3AE-2D22789FD8B7}" name="CoRE Reduction per Unit Tranche Exposure 2025" dataDxfId="210"/>
    <tableColumn id="25" xr3:uid="{6B8F2672-FE3B-4B18-B1B0-E209ADE1DC4E}" name="2026 Tranche Average Effectiveness" dataDxfId="209"/>
    <tableColumn id="26" xr3:uid="{BB73DAE8-5645-4111-BE4B-DEF459203B06}" name="CoRE Reduction per Unit Tranche Exposure 2026" dataDxfId="208"/>
    <tableColumn id="27" xr3:uid="{C7E22385-872F-4134-A46C-CCFF836B129B}" name="Column27" dataDxfId="207"/>
    <tableColumn id="28" xr3:uid="{D4575207-4382-4D1C-89EB-4F30AF44AC22}" name="Column28" dataDxfId="206"/>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8CC457D2-7441-443F-A7DF-4F4D944FA8E3}" name="TableProgramRR" displayName="TableProgramRR" ref="AS15:CJ1324" totalsRowShown="0" headerRowDxfId="205" dataDxfId="203" headerRowBorderDxfId="204" tableBorderDxfId="202">
  <autoFilter ref="AS15:CJ1324" xr:uid="{91F89C8F-FA3D-407F-9538-841641E67949}"/>
  <tableColumns count="44">
    <tableColumn id="1" xr3:uid="{508359D0-D06D-4EE8-923F-63E1CB196831}" name="Program" dataDxfId="201"/>
    <tableColumn id="2" xr3:uid="{1F29A10E-AE35-4BCE-837A-E257C3F91C1E}" name="Risk ID" dataDxfId="200"/>
    <tableColumn id="3" xr3:uid="{A90AFF98-6706-4586-8608-D21E1928EB8D}" name="Tranche" dataDxfId="199"/>
    <tableColumn id="4" xr3:uid="{0E5A8335-3C3A-45CB-B809-8ED468135D3E}" name="Year" dataDxfId="198"/>
    <tableColumn id="5" xr3:uid="{355B71B8-198D-4786-A8C1-BD5AD5FC2843}" name="Discount Factor" dataDxfId="197"/>
    <tableColumn id="6" xr3:uid="{3EE6359B-462D-4797-9E77-770556724BA2}" name="2020 Program Freq Reduction" dataDxfId="196"/>
    <tableColumn id="7" xr3:uid="{BA5120C4-8DFE-44DA-80B2-EA41F5483918}" name="2020 Program Freq Risk Reduction" dataDxfId="195"/>
    <tableColumn id="8" xr3:uid="{839D2E12-E766-489C-A245-D54314508780}" name="2020 Program Conseq Risk Reduction" dataDxfId="194"/>
    <tableColumn id="9" xr3:uid="{056C52E8-EB56-4BE7-8B14-F5844CED386B}" name="2020 Program Risk Reduction" dataDxfId="193"/>
    <tableColumn id="10" xr3:uid="{5F1829FD-97D2-4F16-B806-CDD097EDAE11}" name="2021 Program Freq Reduction" dataDxfId="192"/>
    <tableColumn id="11" xr3:uid="{338C1C48-0824-4AAC-B860-9615BF22BAD0}" name="2021 Program Freq Risk Reduction" dataDxfId="191"/>
    <tableColumn id="12" xr3:uid="{B87916F2-7DA9-487D-A582-7F9510FD2F22}" name="2021 Program Conseq Risk Reduction" dataDxfId="190"/>
    <tableColumn id="13" xr3:uid="{D7169E88-7BF7-42C4-A536-AAC12862B02C}" name="2021 Program Risk Reduction" dataDxfId="189"/>
    <tableColumn id="14" xr3:uid="{03B8E986-76A8-4C46-8359-7F0BA9C180EA}" name="2022 Program Freq Reduction" dataDxfId="188"/>
    <tableColumn id="15" xr3:uid="{4D430617-5874-4F7A-BE97-31B2C11C591A}" name="2022 Program Freq Risk Reduction" dataDxfId="187"/>
    <tableColumn id="16" xr3:uid="{833F5E66-E937-44B9-888E-7103F3457867}" name="2022 Program Conseq Risk Reduction" dataDxfId="186"/>
    <tableColumn id="17" xr3:uid="{FDACD9E3-D70E-4963-AD73-EBFDEE0E7EA0}" name="2022 Program Risk Reduction" dataDxfId="185"/>
    <tableColumn id="18" xr3:uid="{BD0A1BA0-08F9-498E-AFF7-92066F7E268F}" name="2023 Program Freq Reduction" dataDxfId="184"/>
    <tableColumn id="19" xr3:uid="{C6EF7381-DACB-4116-8987-C4DFEF3572AD}" name="2023 Program Freq Risk Reduction" dataDxfId="183"/>
    <tableColumn id="20" xr3:uid="{3104B21C-72E7-49EC-BCE7-081B82CE6BF3}" name="2023 Program Conseq Risk Reduction" dataDxfId="182"/>
    <tableColumn id="21" xr3:uid="{889783D8-1349-409E-B20F-014AC4A797DD}" name="2023 Program Risk Reduction" dataDxfId="181"/>
    <tableColumn id="22" xr3:uid="{1FB1B918-6742-4FBE-9B14-E0DAE0D060A7}" name="2020 Program Risk Reduction NPV" dataDxfId="180"/>
    <tableColumn id="23" xr3:uid="{ED4F34B0-6603-4DA1-BA3B-C490920F3641}" name="2021 Program Risk Reduction NPV" dataDxfId="179"/>
    <tableColumn id="24" xr3:uid="{54BC75B8-10A4-467F-9E13-0B0A9D82B60C}" name="2022 Program Risk Reduction NPV" dataDxfId="178"/>
    <tableColumn id="25" xr3:uid="{0C44B2AA-B542-4E2C-A082-5DA5C618A391}" name="2023 Program Risk Reduction NPV" dataDxfId="177"/>
    <tableColumn id="26" xr3:uid="{26808171-9395-4531-A997-1D0836E3CE36}" name="2022-2022 Program Freq Reduction" dataDxfId="176"/>
    <tableColumn id="27" xr3:uid="{E4ED40C0-447B-4490-99A4-D74C73340E96}" name="2022-2022 Program Freq Reduction NPV" dataDxfId="175"/>
    <tableColumn id="28" xr3:uid="{78469AE1-F46C-4B84-9695-F2304A4AFE6C}" name="2022-2022 Program Freq Risk Reduction" dataDxfId="174"/>
    <tableColumn id="29" xr3:uid="{DCDF1D16-FA68-478C-AB9A-EB69FD7633ED}" name="2022-2022 Program Freq Risk Reduction NPV" dataDxfId="173"/>
    <tableColumn id="30" xr3:uid="{9770F644-8FA4-496B-8EF7-E9877F790F65}" name="2022-2022 Program Conseq Risk Reduction" dataDxfId="172"/>
    <tableColumn id="31" xr3:uid="{EFD354AA-5D32-4532-90FE-3359D938CDA5}" name="2022-2022 Program Conseq Risk Reduction NPV" dataDxfId="171"/>
    <tableColumn id="32" xr3:uid="{55C82EB5-A185-49E1-A138-8285BA7911E9}" name="2022-2022 Program Risk Reduction" dataDxfId="170"/>
    <tableColumn id="33" xr3:uid="{F35BD95F-745F-4EEC-93B0-9A8531632AAF}" name="2022-2022 Program Risk Reduction NPV" dataDxfId="169"/>
    <tableColumn id="34" xr3:uid="{0B74ED51-E665-46E9-92A2-8C9CFA48A86F}" name="Column34" dataDxfId="168"/>
    <tableColumn id="35" xr3:uid="{753E69DE-2B60-4B82-8E7D-4D255A68C6B1}" name="Column35" dataDxfId="167"/>
    <tableColumn id="36" xr3:uid="{3A84EB9E-BEE3-4681-A38F-77DE68B2F9F9}" name="Column36" dataDxfId="166"/>
    <tableColumn id="37" xr3:uid="{7C5E8E27-E504-4FDE-AFD7-0EC2619AB108}" name="Column37" dataDxfId="165"/>
    <tableColumn id="38" xr3:uid="{4653AEF1-222F-498B-B3AF-30942E43D25C}" name="Column38" dataDxfId="164"/>
    <tableColumn id="39" xr3:uid="{5ECF9809-FF34-4993-927A-5572CC73A345}" name="Column39" dataDxfId="163"/>
    <tableColumn id="40" xr3:uid="{C1C06EA0-6975-4963-B1F5-760D1FE65629}" name="Column40" dataDxfId="162"/>
    <tableColumn id="41" xr3:uid="{DBD55744-8F96-4037-AF5B-EDE78B15559C}" name="Column41" dataDxfId="161"/>
    <tableColumn id="42" xr3:uid="{20C8C25B-0EC0-405D-A530-9EE9A9FF4F76}" name="Column42" dataDxfId="160"/>
    <tableColumn id="43" xr3:uid="{31F3CDB1-5E61-45B6-B165-C4520353DD3B}" name="Column43" dataDxfId="159"/>
    <tableColumn id="44" xr3:uid="{4BE9A0ED-A8AC-488F-8357-2F8C65E1A11F}" name="Column44" dataDxfId="158"/>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C0C695E-EECF-4392-9C35-2EA8336EF4FF}" name="TableRiskReduction" displayName="TableRiskReduction" ref="CT15:EH2875" totalsRowShown="0" headerRowDxfId="157" dataDxfId="155" headerRowBorderDxfId="156" tableBorderDxfId="154">
  <autoFilter ref="CT15:EH2875" xr:uid="{CF21A223-8B21-46BB-B75C-05C2A63B40C3}"/>
  <tableColumns count="41">
    <tableColumn id="1" xr3:uid="{C43AA5D9-6CB7-4F45-B459-E030C0D183AF}" name="Risk ID" dataDxfId="153"/>
    <tableColumn id="2" xr3:uid="{41F9FE13-B539-4F45-AB5F-112E7EAB98D5}" name="Tranche" dataDxfId="152"/>
    <tableColumn id="3" xr3:uid="{D021BB7D-B5F2-4EB0-89AC-4C92315769E4}" name="Outcome" dataDxfId="151"/>
    <tableColumn id="4" xr3:uid="{CA478D36-D85C-4BEF-8162-2C981FAE7626}" name="Year" dataDxfId="150"/>
    <tableColumn id="5" xr3:uid="{D5A585D1-C57D-45C3-8BB4-7A630ADECB99}" name="LoRE Reduction per Unit Tranche Exposure 2021" dataDxfId="149"/>
    <tableColumn id="14" xr3:uid="{1B4F112E-010E-41A2-A457-DEB24DCADB6A}" name="LoRE Reduction per Unit Tranche Exposure 2022" dataDxfId="148"/>
    <tableColumn id="6" xr3:uid="{27259C0F-C328-4E2D-85DD-9F9C365FEBAB}" name="LoRE Reduction per Unit Tranche Exposure 2023" dataDxfId="147"/>
    <tableColumn id="7" xr3:uid="{DEA1A429-15F9-4D16-B88E-D401A54968D1}" name="LoRE Reduction per Unit Tranche Exposure 2024" dataDxfId="146"/>
    <tableColumn id="8" xr3:uid="{10E2BEEE-4CB6-4238-A6F3-7A89C736CC04}" name="LoRE Reduction per Unit Tranche Exposure 2025" dataDxfId="145"/>
    <tableColumn id="9" xr3:uid="{021C11C2-6852-4C54-8D1B-A8A429FFD18E}" name="LoRE Reduction per Unit Tranche Exposure 2026" dataDxfId="144"/>
    <tableColumn id="18" xr3:uid="{EDF55E85-206B-4BC9-97A0-C1D1124BE356}" name="CoRE" dataDxfId="143"/>
    <tableColumn id="19" xr3:uid="{35FC2D3F-FD90-464E-AA46-F6E898092B87}" name="Electric Reliability CoRE" dataDxfId="142"/>
    <tableColumn id="20" xr3:uid="{C056FD6A-C577-4FDA-8BF0-873E342AC032}" name="Financial CoRE" dataDxfId="141"/>
    <tableColumn id="21" xr3:uid="{F6562D8A-6742-440E-AEEE-31B19F31E77D}" name="Safety CoRE" dataDxfId="140"/>
    <tableColumn id="22" xr3:uid="{5C785700-2471-4C03-A88F-3C63430AC09B}" name="CoRE Reduction per Unit Tranche Exposure 2021" dataDxfId="139"/>
    <tableColumn id="23" xr3:uid="{FB204982-D98D-4544-853A-D952047970BF}" name="CoRE Reduction per Unit Tranche Exposure 2022" dataDxfId="138"/>
    <tableColumn id="10" xr3:uid="{824156FF-43FF-4A27-A8F0-A7A34D5DA01C}" name="CoRE Reduction per Unit Tranche Exposure 2023" dataDxfId="137"/>
    <tableColumn id="11" xr3:uid="{5984E44B-EF43-4153-9354-E2AD3DDF4433}" name="CoRE Reduction per Unit Tranche Exposure 2024" dataDxfId="136"/>
    <tableColumn id="12" xr3:uid="{A7DB8225-2B6A-460B-9E7C-2D758A3CE24F}" name="CoRE Reduction per Unit Tranche Exposure 2025" dataDxfId="135"/>
    <tableColumn id="13" xr3:uid="{F0953EB0-EEE5-4C2A-9343-A92E1CD02296}" name="CoRE Reduction per Unit Tranche Exposure 2026" dataDxfId="134"/>
    <tableColumn id="15" xr3:uid="{B20A5D2C-FC0A-496B-9E59-052B8D7946B6}" name="LoRE" dataDxfId="133"/>
    <tableColumn id="16" xr3:uid="{5CCEA108-6AEF-47AD-B2FE-26F3A5EB0EF5}" name="Freq Risk Reduction per Unit Tranche Exposure 2021" dataDxfId="132"/>
    <tableColumn id="17" xr3:uid="{02F9E695-A661-4450-A1D2-E2894D1A794D}" name="Conseq Risk Reduction per Unit Tranche Exposure 2021" dataDxfId="131"/>
    <tableColumn id="24" xr3:uid="{B1AAFB49-0E95-40CB-9183-6FC57FB5AD4B}" name="Risk Reduction per Unit Tranche Exposure 2021" dataDxfId="130"/>
    <tableColumn id="25" xr3:uid="{A824ECB4-3F27-4D0E-BBDE-86F5CB096032}" name="Freq Risk Reduction per Unit Tranche Exposure 2022" dataDxfId="129"/>
    <tableColumn id="26" xr3:uid="{8551801C-5575-458C-A1BF-337CF2D01B4E}" name="Conseq Risk Reduction per Unit Tranche Exposure 2022" dataDxfId="128"/>
    <tableColumn id="27" xr3:uid="{E68399FF-B2C6-46DF-953A-63531715F388}" name="Risk Reduction per Unit Tranche Exposure 2022" dataDxfId="127"/>
    <tableColumn id="28" xr3:uid="{2ABB418B-B826-4D60-9B6B-461B33AA66FE}" name="Freq Risk Reduction per Unit Tranche Exposure 2023" dataDxfId="126"/>
    <tableColumn id="29" xr3:uid="{C99D8752-9600-4B2A-B904-E79E52E8A38C}" name="Conseq Risk Reduction per Unit Tranche Exposure 2023" dataDxfId="125"/>
    <tableColumn id="30" xr3:uid="{AD7E1358-23C3-42AF-94E1-0AB8B16A930C}" name="Risk Reduction per Unit Tranche Exposure 2023" dataDxfId="124"/>
    <tableColumn id="31" xr3:uid="{5F3FAD52-B94B-4DDB-996F-FCDB7A0B5642}" name="Freq Risk Reduction per Unit Tranche Exposure 2024" dataDxfId="123"/>
    <tableColumn id="32" xr3:uid="{8D14FBEB-C6B8-416F-9853-DF3C6D772D3B}" name="Conseq Risk Reduction per Unit Tranche Exposure 2024" dataDxfId="122"/>
    <tableColumn id="33" xr3:uid="{789FA620-3146-437D-9CF5-C12B4CFCBA4D}" name="Risk Reduction per Unit Tranche Exposure 2024" dataDxfId="121"/>
    <tableColumn id="34" xr3:uid="{44129099-766D-4741-A750-330BF28AF421}" name="Freq Risk Reduction per Unit Tranche Exposure 2025" dataDxfId="120"/>
    <tableColumn id="35" xr3:uid="{EC207AAC-1C4E-4B4D-9030-2880A96F1DF2}" name="Conseq Risk Reduction per Unit Tranche Exposure 2025" dataDxfId="119"/>
    <tableColumn id="36" xr3:uid="{BFFC7B1E-61DE-4AD5-8F5E-A4A376F54EB7}" name="Risk Reduction per Unit Tranche Exposure 2025" dataDxfId="118"/>
    <tableColumn id="37" xr3:uid="{41C6A0CA-8CE8-48BC-8449-7DA50FCF67CB}" name="Freq Risk Reduction per Unit Tranche Exposure 2026" dataDxfId="117"/>
    <tableColumn id="38" xr3:uid="{3C7E4327-AFDC-48D4-ADE6-BB73BA7C12C9}" name="Conseq Risk Reduction per Unit Tranche Exposure 2026" dataDxfId="116"/>
    <tableColumn id="39" xr3:uid="{666A3E2D-51C3-480E-85EA-10E3FB8D9865}" name="Risk Reduction per Unit Tranche Exposure 2026" dataDxfId="115"/>
    <tableColumn id="40" xr3:uid="{46307A57-7D9D-4505-B6B4-1FD1BC6908A8}" name="Column40" dataDxfId="114"/>
    <tableColumn id="41" xr3:uid="{5A171ABD-8BDF-4491-8C55-CB7D5546B165}" name="Column41" dataDxfId="113"/>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DEA0C35-D4CA-4E6B-AA4A-550382935901}" name="Table_LoRECalc" displayName="Table_LoRECalc" ref="ER15:FT34615" totalsRowShown="0" headerRowDxfId="112" dataDxfId="110" headerRowBorderDxfId="111" tableBorderDxfId="109">
  <autoFilter ref="ER15:FT34615" xr:uid="{AEA9A06A-0376-45D5-B2E4-F98149A25501}"/>
  <tableColumns count="29">
    <tableColumn id="1" xr3:uid="{2F9BE34D-6AC5-49DA-B871-C7B699A19DAF}" name="Index" dataDxfId="108"/>
    <tableColumn id="2" xr3:uid="{B2A5ED19-5E82-4690-AFD7-F552A243D543}" name="Risk ID" dataDxfId="107"/>
    <tableColumn id="3" xr3:uid="{2EE1F49D-1098-46C3-9C64-C05D816FD5F6}" name="Tranche" dataDxfId="106"/>
    <tableColumn id="4" xr3:uid="{2548F403-F730-48CA-8383-74C442146CA1}" name="Outcome" dataDxfId="105"/>
    <tableColumn id="5" xr3:uid="{C42E4087-C425-40C8-923D-55DA930F6C2F}" name="Driver" dataDxfId="104"/>
    <tableColumn id="6" xr3:uid="{5CF836C5-0F49-4F5E-82E9-58352BDD94F6}" name="Subdriver" dataDxfId="103"/>
    <tableColumn id="7" xr3:uid="{32ECEEF3-9B12-47EF-ADE6-31FC366438D5}" name="Year" dataDxfId="102"/>
    <tableColumn id="19" xr3:uid="{77B7E444-38E6-4C1F-A306-4E480DB13D08}" name="LoRE" dataDxfId="101"/>
    <tableColumn id="18" xr3:uid="{7C04291A-5B6B-401F-A467-E425863F0E6C}" name="Tranche Exposure" dataDxfId="100"/>
    <tableColumn id="8" xr3:uid="{68AA7D37-EBD3-41C0-905E-D5E71A05EAF8}" name="Freq" dataDxfId="99"/>
    <tableColumn id="9" xr3:uid="{0A8E6B35-89DE-4AE6-A10A-B6F98CC79EA4}" name="Yr" dataDxfId="98"/>
    <tableColumn id="10" xr3:uid="{6CF88B93-9B63-4DA0-BA3E-1DF46CFF95A7}" name="Type" dataDxfId="97"/>
    <tableColumn id="11" xr3:uid="{CCB99FA1-513D-4FF5-8716-A746B0D19102}" name="Adjusted Effectiveness" dataDxfId="96"/>
    <tableColumn id="12" xr3:uid="{485D580F-35BB-48C4-992C-B27612808975}" name="Effectiveness Life" dataDxfId="95"/>
    <tableColumn id="13" xr3:uid="{FDEBAE1A-20E9-40F2-8B46-ED965EA2542F}" name="Effectiveness Degradation Rate" dataDxfId="94"/>
    <tableColumn id="14" xr3:uid="{F787A9F0-8C63-434F-916F-21E2C3FC8EE9}" name="Effectiveness Degradation Method" dataDxfId="93"/>
    <tableColumn id="15" xr3:uid="{CB2CEFA6-8F11-40DC-9F78-4A0AB418010B}" name="2021 Tranche Average Effectiveness" dataDxfId="92"/>
    <tableColumn id="16" xr3:uid="{F3B1C180-C171-480C-911F-157C5CA39AEE}" name="LoRE Reduction per Unit Tranche Exposure 2021" dataDxfId="91"/>
    <tableColumn id="17" xr3:uid="{C7C16F90-9BA2-4312-AEB5-459464147722}" name="2022 Tranche Average Effectiveness" dataDxfId="90"/>
    <tableColumn id="20" xr3:uid="{0B71AA7E-7163-4F4D-A8C9-1DA30E84B607}" name="LoRE Reduction per Unit Tranche Exposure 2022" dataDxfId="89"/>
    <tableColumn id="21" xr3:uid="{F68AF0FE-A2C0-4147-B2A1-76E2CC91D1F0}" name="2023 Tranche Average Effectiveness" dataDxfId="88"/>
    <tableColumn id="22" xr3:uid="{D2779731-0ED2-42B6-8426-D64C6D0171FF}" name="LoRE Reduction per Unit Tranche Exposure 2023" dataDxfId="87"/>
    <tableColumn id="23" xr3:uid="{6A342AFD-2A3B-464F-8252-DD69C7451A17}" name="2024 Tranche Average Effectiveness" dataDxfId="86"/>
    <tableColumn id="24" xr3:uid="{F812F486-FC42-40FB-9910-4094FEACF16B}" name="LoRE Reduction per Unit Tranche Exposure 2024" dataDxfId="85"/>
    <tableColumn id="25" xr3:uid="{97DC6827-8761-41A4-983F-79D4677719B1}" name="2025 Tranche Average Effectiveness" dataDxfId="84"/>
    <tableColumn id="26" xr3:uid="{D082926C-C487-495E-804E-BC044E7DF484}" name="LoRE Reduction per Unit Tranche Exposure 2025" dataDxfId="83"/>
    <tableColumn id="27" xr3:uid="{8C8B0F55-F80D-4415-8E2B-9BDD5E5460EF}" name="2026 Tranche Average Effectiveness" dataDxfId="82"/>
    <tableColumn id="28" xr3:uid="{9DB30B4C-FF18-416A-8B8E-5C5A667AE8FA}" name="LoRE Reduction per Unit Tranche Exposure 2026" dataDxfId="81"/>
    <tableColumn id="29" xr3:uid="{05D04A31-F58C-445F-BC03-4FD737D74E0E}" name="Column29" dataDxfId="80"/>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8351C0E5-5E9C-4CBA-B804-7CF405C45F2E}" name="TableRSESummary" displayName="TableRSESummary" ref="C11:T12" totalsRowShown="0" headerRowDxfId="79" dataDxfId="77" headerRowBorderDxfId="78">
  <autoFilter ref="C11:T12" xr:uid="{3889F53A-3089-4C43-886C-8AFB3EC27F04}"/>
  <tableColumns count="18">
    <tableColumn id="1" xr3:uid="{AE6B333D-103B-40DC-BBBF-5A22B4769CF2}" name="2020 Program Risk Reduction NPV" dataDxfId="76"/>
    <tableColumn id="2" xr3:uid="{2C5B01B3-41AF-46B3-A4D3-FF25160BA3F3}" name="2021 Program Risk Reduction NPV" dataDxfId="75" dataCellStyle="Comma"/>
    <tableColumn id="3" xr3:uid="{2728A9DC-CA2C-4D24-8934-3694714D51FA}" name="2022 Program Risk Reduction NPV" dataDxfId="74" dataCellStyle="Comma"/>
    <tableColumn id="4" xr3:uid="{85A7CA2A-BC4C-4F0D-AD78-45051E493AA3}" name="2023 Program Risk Reduction NPV" dataDxfId="73" dataCellStyle="Comma"/>
    <tableColumn id="5" xr3:uid="{5718C781-397D-4F41-81FC-9D2B835E1E8A}" name="2024 Program Risk Reduction NPV" dataDxfId="72" dataCellStyle="Comma"/>
    <tableColumn id="6" xr3:uid="{27675453-874B-4296-B29A-F7EFDC431E70}" name="2025 Program Risk Reduction NPV" dataDxfId="71" dataCellStyle="Comma"/>
    <tableColumn id="7" xr3:uid="{2619CF42-3AA9-432E-A9CE-4774D5DD5BD0}" name="2026 Program Risk Reduction NPV" dataDxfId="70" dataCellStyle="Comma"/>
    <tableColumn id="8" xr3:uid="{E332A5BE-F9C2-4458-A3F2-BCD9E8A21E19}" name="2021-2023 Program Risk Reduction NPV" dataDxfId="69" dataCellStyle="Comma"/>
    <tableColumn id="9" xr3:uid="{EBDB379D-CE71-4CD7-A45B-DA3C190D61AA}" name="2020 Program RSE" dataDxfId="68" dataCellStyle="Comma"/>
    <tableColumn id="10" xr3:uid="{2325469B-7D8E-454A-99E2-4E4E330D3280}" name="2021 Program RSE" dataDxfId="67" dataCellStyle="Comma"/>
    <tableColumn id="11" xr3:uid="{E3B69A31-F8FB-4F53-9533-84186D556CA6}" name="2022 Program RSE" dataDxfId="66" dataCellStyle="Comma"/>
    <tableColumn id="12" xr3:uid="{DC3F5BCC-1BB4-47B6-B401-9910FB5C4AE7}" name="2023 Program RSE" dataDxfId="65" dataCellStyle="Comma"/>
    <tableColumn id="13" xr3:uid="{0D7850E7-C4F3-47D3-A525-C49262A991CA}" name="2024 Program RSE" dataDxfId="64" dataCellStyle="Comma"/>
    <tableColumn id="14" xr3:uid="{0993D00F-DC04-4EFA-917C-697ED5ECFA9D}" name="2025 Program RSE" dataDxfId="63" dataCellStyle="Comma"/>
    <tableColumn id="15" xr3:uid="{1A99E9D7-1831-45B6-9D72-3933D791C60E}" name="2026 Program RSE" dataDxfId="62" dataCellStyle="Comma"/>
    <tableColumn id="16" xr3:uid="{557F1315-4223-45CD-9824-1F2298BB3C3F}" name="2021-2023 Program RSE" dataDxfId="61" dataCellStyle="Comma"/>
    <tableColumn id="17" xr3:uid="{525E5FA4-3B63-40B0-9B83-17EEDDC5EDD8}" name="2021-2023 Capital Cost NPV with PVRR ($M)" dataDxfId="60" dataCellStyle="Comma"/>
    <tableColumn id="18" xr3:uid="{589771CA-FF78-4B18-A213-0C9F6EEDF905}" name="2021-2023 Expense Cost NPV ($M)" dataDxfId="59" dataCellStyle="Comma"/>
  </tableColumns>
  <tableStyleInfo name="TableStyleMedium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7ED69DB7-A627-4454-A3C1-63362C24C98C}" name="TableAllRSEs" displayName="TableAllRSEs" ref="B10:V13" totalsRowShown="0" headerRowDxfId="58" dataDxfId="57" dataCellStyle="Comma">
  <autoFilter ref="B10:V13" xr:uid="{78503763-E943-4901-B5C8-999E29850062}"/>
  <tableColumns count="21">
    <tableColumn id="1" xr3:uid="{186EEE6C-C6DC-4E56-B28D-72B76A3D4B6B}" name="Program" dataDxfId="56"/>
    <tableColumn id="2" xr3:uid="{511B678E-023F-4724-8BE0-EAFA38A1D715}" name="2020 Program Risk Reduction NPV" dataDxfId="55" totalsRowDxfId="54" dataCellStyle="Comma"/>
    <tableColumn id="3" xr3:uid="{AA7DBE11-2350-4A56-83B5-85964DE7BDF9}" name="2021 Program Risk Reduction NPV" dataDxfId="53" totalsRowDxfId="52" dataCellStyle="Comma"/>
    <tableColumn id="4" xr3:uid="{DE4071A7-8C80-4345-9323-0A2ABC00CB27}" name="2022 Program Risk Reduction NPV" dataDxfId="51" totalsRowDxfId="50" dataCellStyle="Comma"/>
    <tableColumn id="5" xr3:uid="{B9C0E772-B567-4151-8E59-F7CA96F01B5F}" name="2023 Program Risk Reduction NPV" dataDxfId="49" totalsRowDxfId="48" dataCellStyle="Comma"/>
    <tableColumn id="6" xr3:uid="{06BB7524-FD00-402B-B08C-B6ACF8F16623}" name="2024 Program Risk Reduction NPV" dataDxfId="47" totalsRowDxfId="46" dataCellStyle="Comma"/>
    <tableColumn id="7" xr3:uid="{A2F9E001-B903-4BC1-9354-066B989998FA}" name="2025 Program Risk Reduction NPV" dataDxfId="45" totalsRowDxfId="44" dataCellStyle="Comma"/>
    <tableColumn id="8" xr3:uid="{82594214-4A81-4F5A-BA2B-46CB8CCEE01C}" name="2026 Program Risk Reduction NPV" dataDxfId="43" totalsRowDxfId="42" dataCellStyle="Comma"/>
    <tableColumn id="9" xr3:uid="{9693D732-9DCD-4A54-9F10-33C26EC05AEA}" name="2022-2022 Program Risk Reduction NPV" dataDxfId="41" totalsRowDxfId="40" dataCellStyle="Comma"/>
    <tableColumn id="10" xr3:uid="{7F882B54-FA2D-4EC1-B72E-F0B9BB3BAAA4}" name="2020 Program RSE" dataDxfId="39" totalsRowDxfId="38" dataCellStyle="Comma"/>
    <tableColumn id="11" xr3:uid="{32C36094-D3F3-4685-8EC8-9EF7B6112D9C}" name="2021 Program RSE" dataDxfId="37" totalsRowDxfId="36" dataCellStyle="Comma"/>
    <tableColumn id="12" xr3:uid="{CEE9458C-7550-4873-B402-8529BBD84AA9}" name="2022 Program RSE" dataDxfId="35" totalsRowDxfId="34" dataCellStyle="Comma"/>
    <tableColumn id="13" xr3:uid="{E934CA8B-A215-4273-852E-5C599BF623E5}" name="2023 Program RSE" dataDxfId="33" totalsRowDxfId="32" dataCellStyle="Comma"/>
    <tableColumn id="14" xr3:uid="{E10F2773-7674-4F20-BF15-85C84C91D610}" name="2024 Program RSE" dataDxfId="31" totalsRowDxfId="30" dataCellStyle="Comma"/>
    <tableColumn id="15" xr3:uid="{A76E0E44-8CFD-4510-A3E5-27D8977D3F86}" name="2025 Program RSE" dataDxfId="29" totalsRowDxfId="28" dataCellStyle="Comma"/>
    <tableColumn id="16" xr3:uid="{E601A1C3-7583-422F-8707-2E40CAF5BF14}" name="2026 Program RSE" dataDxfId="27" totalsRowDxfId="26" dataCellStyle="Comma"/>
    <tableColumn id="17" xr3:uid="{F26F0A26-5A90-4EFC-8A9F-BE56311FF060}" name="2022-2022 Program RSE" dataDxfId="25" totalsRowDxfId="24"/>
    <tableColumn id="18" xr3:uid="{56C31439-8F1A-4E3F-8848-A1315FDCC54A}" name="2022-2022 Capital Cost NPV with PVRR ($M)" dataDxfId="23" totalsRowDxfId="22" dataCellStyle="Comma"/>
    <tableColumn id="19" xr3:uid="{9F55812E-2F75-489D-B3F9-2E08054C2B78}" name="2022-2022 Expense Cost NPV ($M)" dataDxfId="21" totalsRowDxfId="20" dataCellStyle="Comma"/>
    <tableColumn id="20" xr3:uid="{C4F6C45F-092B-4CC7-AD67-FFA1F490E675}" name="2022-2022 Total Cost NPV ($M)" dataDxfId="19" totalsRowDxfId="18" dataCellStyle="Comma"/>
    <tableColumn id="21" xr3:uid="{3B1B1924-1417-4272-80F7-2835CECE476A}" name="2022-2022 Program Freq Reduction NPV" dataDxfId="17" totalsRowDxfId="16" dataCellStyle="Comma"/>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017C540-4AF7-45ED-8083-21E787FC6C58}" name="Table2" displayName="Table2" ref="B7:DB8" totalsRowShown="0">
  <autoFilter ref="B7:DB8" xr:uid="{CD83E47B-EC2F-4379-81E2-E05017831922}"/>
  <tableColumns count="105">
    <tableColumn id="1" xr3:uid="{E67C8A3A-670C-4B03-9515-E1E4B86A01D5}" name="x_match"/>
    <tableColumn id="2" xr3:uid="{D6F77B3D-88EB-4D13-8543-1B111B9E4D57}" name="Description"/>
    <tableColumn id="3" xr3:uid="{239E9DC3-58E6-4EF2-B057-6654C79E9D5E}" name="Year1"/>
    <tableColumn id="4" xr3:uid="{D74EDFC0-5C21-4669-94B7-1FEBEC15A7D4}" name="Year2"/>
    <tableColumn id="5" xr3:uid="{754F23FC-C50E-4537-B545-24ED1C85671D}" name="2021"/>
    <tableColumn id="6" xr3:uid="{BBF053C0-B8B5-460D-89BF-7F46C7245510}" name="2022"/>
    <tableColumn id="7" xr3:uid="{14C7A87B-2EEC-4D56-990E-54AEB4EF9552}" name="2023"/>
    <tableColumn id="8" xr3:uid="{7CFBAAA9-C83A-499B-8644-17C9178534DB}" name="2024"/>
    <tableColumn id="9" xr3:uid="{9D1B265C-E2DF-4BC5-8818-B389584A20AF}" name="2025"/>
    <tableColumn id="10" xr3:uid="{539A3A0F-74E4-479E-A7AC-3F55FFB1A5F0}" name="2026"/>
    <tableColumn id="11" xr3:uid="{CCCBFC7A-5476-4864-A482-793939E2DACE}" name="2027"/>
    <tableColumn id="12" xr3:uid="{A7D6D5EA-374E-4FDE-BD42-1E62E4C2B861}" name="2028"/>
    <tableColumn id="13" xr3:uid="{F15455F7-2F9F-45D6-B7D9-0B9CF60DFBE3}" name="2029"/>
    <tableColumn id="14" xr3:uid="{F7FAC194-8B4A-40CB-8621-6F70012E5695}" name="2030"/>
    <tableColumn id="15" xr3:uid="{ABBBEAAB-EB82-4BB5-8DCD-402C4D92CB71}" name="2031"/>
    <tableColumn id="16" xr3:uid="{0AECB36E-DB1F-4722-90C6-E3F822948D49}" name="2032"/>
    <tableColumn id="17" xr3:uid="{4A01ADBB-2210-4B23-AC33-0D93B055D085}" name="2033"/>
    <tableColumn id="18" xr3:uid="{2AAEEE1C-8D55-4B85-98DE-CF1463E1DDD9}" name="2034"/>
    <tableColumn id="19" xr3:uid="{A4597D11-1A69-474C-8463-EE2175E5F4FA}" name="2035"/>
    <tableColumn id="20" xr3:uid="{27375A15-3C60-436B-B8DF-06FEEDBDE81B}" name="2036"/>
    <tableColumn id="21" xr3:uid="{07B7D485-52C8-40EE-B4FB-72CCE61294D3}" name="2037"/>
    <tableColumn id="22" xr3:uid="{46B48365-EA57-4007-879D-96D52A8E2002}" name="2038"/>
    <tableColumn id="23" xr3:uid="{9DC02EEE-3296-42DE-91F0-E492104E2CD3}" name="2039"/>
    <tableColumn id="24" xr3:uid="{285CEEC6-3E9D-4B4B-A1C7-6025B5C0A0AB}" name="2040"/>
    <tableColumn id="25" xr3:uid="{6F58A2FC-3C96-41CF-A8AC-FC78D9C3669E}" name="2041"/>
    <tableColumn id="26" xr3:uid="{3A22CF49-9383-4AEC-B11D-181959C559C4}" name="2042"/>
    <tableColumn id="27" xr3:uid="{D685D87B-457A-4536-AA89-AE1AF82A4CB9}" name="2043"/>
    <tableColumn id="28" xr3:uid="{67E57160-9377-497F-A89D-8A2FEEA9ABDE}" name="2044"/>
    <tableColumn id="29" xr3:uid="{6DE92686-5E5E-4ACB-B71B-1085A4EBEAFC}" name="2045"/>
    <tableColumn id="30" xr3:uid="{FC9DEDD3-7D2B-4B57-9B72-1DAAB66B9E4E}" name="2046"/>
    <tableColumn id="31" xr3:uid="{E014A642-880C-4F6B-85D9-1EE5DB5DF8F5}" name="2047"/>
    <tableColumn id="32" xr3:uid="{1DB01D8C-774F-41B5-9225-F9D1C81A6344}" name="2048"/>
    <tableColumn id="33" xr3:uid="{8043CB26-A8C4-42CA-AEE0-80B107B202AC}" name="2049"/>
    <tableColumn id="34" xr3:uid="{A48AA11C-960B-41EE-9EB5-DDA46BD462E8}" name="2050"/>
    <tableColumn id="35" xr3:uid="{530F00A9-A17E-4E6F-9B6C-95B50482F2BE}" name="2051"/>
    <tableColumn id="36" xr3:uid="{60EB1B33-BB8E-4559-BC45-DA7555643FFC}" name="2052"/>
    <tableColumn id="37" xr3:uid="{1B5147FA-F813-426D-A979-5762BFAE3332}" name="2053"/>
    <tableColumn id="38" xr3:uid="{34BBA3DE-3647-497C-8BB9-5F2E2C5A8064}" name="2054"/>
    <tableColumn id="39" xr3:uid="{74A18EED-EE92-4B86-8BD0-8F21937090BF}" name="2055"/>
    <tableColumn id="40" xr3:uid="{3F48DA31-79DB-4625-B198-1DEDD159837C}" name="2056"/>
    <tableColumn id="41" xr3:uid="{4BA34AC0-FDC7-4EF7-B7EB-2943D8686A2B}" name="2057"/>
    <tableColumn id="42" xr3:uid="{07A8289D-20D4-48F0-8CB5-3BE60A9553EF}" name="2058"/>
    <tableColumn id="43" xr3:uid="{425167C5-CDA5-4703-A10C-E6D843F17164}" name="2059"/>
    <tableColumn id="44" xr3:uid="{2231F029-511E-472A-BD65-3C10AC805598}" name="2060"/>
    <tableColumn id="45" xr3:uid="{C9D9937F-2DFA-4B40-9ADB-AE3C3B211188}" name="2061"/>
    <tableColumn id="46" xr3:uid="{2EB463B4-6407-42B1-9497-29181DB99D81}" name="2062"/>
    <tableColumn id="47" xr3:uid="{68C28BC0-FF83-4722-976B-FEA7CA34FEFF}" name="2063"/>
    <tableColumn id="48" xr3:uid="{8CFEE349-9345-447E-904C-714DD758FD6C}" name="2064"/>
    <tableColumn id="49" xr3:uid="{6B3824C1-0929-4055-8AE7-811E5B9BCAD6}" name="2065"/>
    <tableColumn id="50" xr3:uid="{BFFB9378-3298-4762-A93B-1E5C89D4B409}" name="2066"/>
    <tableColumn id="51" xr3:uid="{7873B5E5-7F3F-405C-A75A-B999862E6AC4}" name="2067"/>
    <tableColumn id="52" xr3:uid="{4F4A1B49-275E-4AA6-BE49-9B2DD3601B54}" name="2068"/>
    <tableColumn id="53" xr3:uid="{DD3C6015-78F8-4845-BBEC-AE8AC1722DEE}" name="2069"/>
    <tableColumn id="54" xr3:uid="{342B36A1-E1E3-4772-9276-07D9A7DAB320}" name="2070"/>
    <tableColumn id="55" xr3:uid="{18934B87-1FE8-4EE8-90AC-CAEE510A467D}" name="2071"/>
    <tableColumn id="56" xr3:uid="{EDD30552-8414-42BD-80F2-3D383F839B41}" name="2072"/>
    <tableColumn id="57" xr3:uid="{3F703DC8-E585-4149-AB2B-9C528120DCCB}" name="2073"/>
    <tableColumn id="58" xr3:uid="{A0DCD42E-E7F3-4018-9D2D-F6F599EC801F}" name="2074"/>
    <tableColumn id="59" xr3:uid="{0666CD6F-3DD3-4B18-86E3-F8ED951A7F21}" name="2075"/>
    <tableColumn id="60" xr3:uid="{BF6C037C-5EBB-436D-8F99-FAC1C7743129}" name="2076"/>
    <tableColumn id="61" xr3:uid="{BF5959C0-0A2A-43EA-ABAE-93382542B77F}" name="2077"/>
    <tableColumn id="62" xr3:uid="{A5B01474-4668-4B12-A4FF-1E0FFC994F51}" name="2078"/>
    <tableColumn id="63" xr3:uid="{5B51B5AD-5A96-4126-B74A-C38238B1BB12}" name="2079"/>
    <tableColumn id="64" xr3:uid="{A501D2C0-93F5-4043-ACC0-5BA6602F9A08}" name="2080"/>
    <tableColumn id="65" xr3:uid="{EB3F632B-A0F6-4545-9A1D-AE3EF258C4B8}" name="2081"/>
    <tableColumn id="66" xr3:uid="{6C1382E7-7A4E-43ED-BE80-95B459BA8E5E}" name="2082"/>
    <tableColumn id="67" xr3:uid="{B1E8BBF4-54D0-468B-8BD0-850D063CCFD4}" name="2083"/>
    <tableColumn id="68" xr3:uid="{54C9FD6D-3385-45D7-AB74-30EC8D3A9218}" name="2084"/>
    <tableColumn id="69" xr3:uid="{7FB890B3-EEB4-44FC-ADDB-EF6670B04A38}" name="2085"/>
    <tableColumn id="70" xr3:uid="{A374E01A-5558-438B-93FE-C5C3C005ECF8}" name="2086"/>
    <tableColumn id="71" xr3:uid="{5E560016-9B60-45F8-AEFE-BDCBD4554419}" name="2087"/>
    <tableColumn id="72" xr3:uid="{31BDB266-3177-4EDA-ABD6-57C0FE8A40D1}" name="2088"/>
    <tableColumn id="73" xr3:uid="{EEB24C66-91C8-48D9-842C-738B537BAAD4}" name="2089"/>
    <tableColumn id="74" xr3:uid="{A2D12442-3077-4A36-ABE4-3344D56D9E38}" name="2090"/>
    <tableColumn id="75" xr3:uid="{429B11FF-522E-4E8C-9EE4-5553EDCD67C2}" name="2091"/>
    <tableColumn id="76" xr3:uid="{7F99945B-300A-433E-8003-0244EA7DE980}" name="2092"/>
    <tableColumn id="77" xr3:uid="{1C271A4C-A6BD-470E-A5D2-8AC36D26F0A8}" name="2093"/>
    <tableColumn id="78" xr3:uid="{2F32C818-AFDA-4A91-BF77-71BC67002C86}" name="2094"/>
    <tableColumn id="79" xr3:uid="{71290027-FC84-4FC6-8699-6F34C9EE5A6D}" name="2095"/>
    <tableColumn id="80" xr3:uid="{BAD954E3-3166-4A7A-B85E-48500467629E}" name="2096"/>
    <tableColumn id="81" xr3:uid="{3C97EDC2-DC5B-421D-B00B-DAA39855223F}" name="2097"/>
    <tableColumn id="82" xr3:uid="{9F3BD364-14EF-4BE5-9893-246913FEE615}" name="2098"/>
    <tableColumn id="83" xr3:uid="{9B6B196A-134C-4DE9-B38F-EA661E2CAF57}" name="2099"/>
    <tableColumn id="84" xr3:uid="{D626D3DA-62B1-473D-8464-52EC9961F233}" name="2100"/>
    <tableColumn id="85" xr3:uid="{83DB9CF4-39C2-4C16-BB92-446574DB9782}" name="2101"/>
    <tableColumn id="86" xr3:uid="{68498280-C6E3-4FAA-A03E-77D38446CC18}" name="2102"/>
    <tableColumn id="87" xr3:uid="{36BD0026-4AFA-4F50-89A4-08C7D2F9CC92}" name="2103"/>
    <tableColumn id="88" xr3:uid="{56B89818-B8B2-4E5E-97FA-3C06776C356D}" name="2104"/>
    <tableColumn id="89" xr3:uid="{8192D37F-8238-42C1-89A5-C7596984CF8F}" name="2105"/>
    <tableColumn id="90" xr3:uid="{B2FFDE65-0D8C-4A89-BB7B-BF84D8A78897}" name="2106"/>
    <tableColumn id="91" xr3:uid="{58B695A0-0340-4862-A30A-96472332B1BE}" name="2107"/>
    <tableColumn id="92" xr3:uid="{9D038B94-7A8C-4947-9F90-841450F8AC24}" name="2108"/>
    <tableColumn id="93" xr3:uid="{B23E976B-6698-4273-8126-A83CCA351F2E}" name="2109"/>
    <tableColumn id="94" xr3:uid="{D77CA447-134B-4226-894C-D222D79ECB44}" name="2110"/>
    <tableColumn id="95" xr3:uid="{18618214-5A07-44FC-841E-71BE6DF3816E}" name="2111"/>
    <tableColumn id="96" xr3:uid="{547DB89F-EA6F-45CB-A9E5-2E05AB5A42D5}" name="2112"/>
    <tableColumn id="97" xr3:uid="{E816C198-CFC5-4B6D-A178-6C9A57968A12}" name="2113"/>
    <tableColumn id="98" xr3:uid="{26B8F69F-262B-40EE-A104-4D4E81D27404}" name="2114"/>
    <tableColumn id="99" xr3:uid="{D0395E9F-FCA1-44A7-9E0A-3CDBFE882465}" name="2115"/>
    <tableColumn id="100" xr3:uid="{6E26924B-D642-472A-88F7-1F0016DDD2C1}" name="2116"/>
    <tableColumn id="101" xr3:uid="{104D0E39-F42A-44AB-BD56-C121F5DB5A1B}" name="2117"/>
    <tableColumn id="102" xr3:uid="{F7AF3C6C-87FF-4AD6-9E9D-1A7321AE687A}" name="2118"/>
    <tableColumn id="103" xr3:uid="{289C06C7-4721-4BF4-8B22-1A881B61E118}" name="2119"/>
    <tableColumn id="104" xr3:uid="{66003DF6-FDD1-4020-8D05-48CE4D7371A0}" name="2120"/>
    <tableColumn id="105" xr3:uid="{D5E2EA1C-C6EE-4D5C-994B-13C853932651}" name="2121"/>
  </tableColumns>
  <tableStyleInfo name="TableStyleMedium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F79EB0B3-3436-4D93-832C-E813B757F26A}" name="TableABC" displayName="TableABC" ref="B2:E15" totalsRowShown="0" headerRowDxfId="15" dataDxfId="14" tableBorderDxfId="13" dataCellStyle="Percent">
  <autoFilter ref="B2:E15" xr:uid="{3B882981-022D-48DC-B4FB-540001E2689F}"/>
  <tableColumns count="4">
    <tableColumn id="4" xr3:uid="{F83E4D7F-ADB8-4A9C-BB60-D1B4781F782D}" name="No." dataDxfId="12" dataCellStyle="Percent"/>
    <tableColumn id="1" xr3:uid="{704FE76A-AE64-46A6-B7E8-D160F014AFE6}" name="A" dataDxfId="11" dataCellStyle="Percent"/>
    <tableColumn id="2" xr3:uid="{0C470D29-128E-4C12-8485-048C2EDAFA25}" name="B" dataDxfId="10" dataCellStyle="Percent"/>
    <tableColumn id="3" xr3:uid="{08946762-DD52-4127-9DC7-F7108D828406}" name="C" dataDxfId="9" dataCellStyle="Percen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B692ED8-C4EE-4FB8-8FF9-B0252BA4062D}" name="TableExposure" displayName="TableExposure" ref="B7:AB63" totalsRowShown="0" headerRowDxfId="469" dataDxfId="468" totalsRowBorderDxfId="467">
  <autoFilter ref="B7:AB63" xr:uid="{4D97F046-DB24-49A8-BBDE-47268A9EE1FC}"/>
  <tableColumns count="27">
    <tableColumn id="16" xr3:uid="{F9B3B2BB-85AA-470B-838E-FEBFD78047C7}" name="Program ID" dataDxfId="466">
      <calculatedColumnFormula>IFERROR(INDEX('Summary of Programs'!A:A,MATCH(TableExposure[[#This Row],[Program]],'Summary of Programs'!B:B,0)),"No match in Summary of Programs tab")</calculatedColumnFormula>
    </tableColumn>
    <tableColumn id="15" xr3:uid="{439CAF38-6E52-4B02-B708-B53C79377360}" name="Type" dataDxfId="465">
      <calculatedColumnFormula>IFERROR(INDEX('Summary of Programs'!C:C,MATCH(TableExposure[[#This Row],[Program]],'Summary of Programs'!B:B,0)),"No match in Summary of Programs tab")</calculatedColumnFormula>
    </tableColumn>
    <tableColumn id="1" xr3:uid="{F7EF9979-9808-43A6-8CC6-BAAF61BB0A1C}" name="Program" dataDxfId="464"/>
    <tableColumn id="13" xr3:uid="{EB4508E6-2ECF-4745-B1A3-130E2DC16925}" name="Risk (for Cross Cutter only)" dataDxfId="463"/>
    <tableColumn id="2" xr3:uid="{60D9429E-7994-4A1C-B0F2-2EC452A263F5}" name="Tranche" dataDxfId="462"/>
    <tableColumn id="28" xr3:uid="{776D694C-9576-4D71-855C-2B6EB12EA269}" name="Tranche Exposure" dataDxfId="461" dataCellStyle="Comma">
      <calculatedColumnFormula>INDEX(TableTranche[[#All],[Exposure]], MATCH(TableExposure[[#This Row],[Tranche]], TableTranche[[#All],[Tranche]], 0))</calculatedColumnFormula>
    </tableColumn>
    <tableColumn id="29" xr3:uid="{38DB999D-86B6-4B3A-BAC8-D745B6E5ED8D}" name="Tranche Exposure Unit" dataDxfId="460" dataCellStyle="Comma">
      <calculatedColumnFormula>INDEX(TableTranche[[#All],[Unit]], MATCH(TableExposure[[#This Row],[Tranche]], TableTranche[[#All],[Tranche]], 0))</calculatedColumnFormula>
    </tableColumn>
    <tableColumn id="3" xr3:uid="{A0263F36-48A7-4606-989E-D97B01727955}" name="Program Exposure 2020" dataDxfId="459" dataCellStyle="Percent" totalsRowCellStyle="Percent"/>
    <tableColumn id="4" xr3:uid="{1BB959DA-3D96-49D8-B2C3-418BF6BAD074}" name="Program Exposure 2021" dataDxfId="458" dataCellStyle="Percent" totalsRowCellStyle="Percent"/>
    <tableColumn id="5" xr3:uid="{3AE006FF-CA46-4BEC-9999-86CE076669B1}" name="Program Exposure 2022" dataDxfId="457" dataCellStyle="Percent" totalsRowCellStyle="Percent"/>
    <tableColumn id="6" xr3:uid="{A5ECCEE3-883F-4916-B774-3DF822544206}" name="Program Exposure 2023" dataDxfId="456"/>
    <tableColumn id="7" xr3:uid="{56A33275-8708-4DC8-A2E2-A04E9FCB8263}" name="Program Exposure 2024" dataDxfId="455"/>
    <tableColumn id="8" xr3:uid="{E0CE6D16-23B0-4BB2-9AE5-8E006CC5C081}" name="Program Exposure 2025" dataDxfId="454"/>
    <tableColumn id="9" xr3:uid="{D0DA4BFB-B8E4-4A24-AA20-4E45241E5946}" name="Program Exposure 2026" dataDxfId="453"/>
    <tableColumn id="11" xr3:uid="{5E76E486-4C79-4689-93EA-202736B3B402}" name="Unit for Program Exposure" dataDxfId="452"/>
    <tableColumn id="19" xr3:uid="{FF2E9112-F57E-4E9E-88D3-955D2C918700}" name="Work Units 2020" dataDxfId="451"/>
    <tableColumn id="20" xr3:uid="{15671A54-2439-4438-BD78-A2C69BCEF061}" name="Work Units 2021" dataDxfId="450"/>
    <tableColumn id="21" xr3:uid="{86B8BDD6-CB8F-442A-9D43-18E03A63051E}" name="Work Units 2022" dataDxfId="449"/>
    <tableColumn id="22" xr3:uid="{7996A353-64F9-4BBB-B715-5B79F80EB097}" name="Work Units 2023" dataDxfId="448"/>
    <tableColumn id="23" xr3:uid="{6E6852E5-EE86-4207-9CA6-28C6A70CAF9B}" name="Work Units 2024" dataDxfId="447"/>
    <tableColumn id="24" xr3:uid="{4F16D258-8B73-417D-8A82-09D97638C4AC}" name="Work Units 2025" dataDxfId="446"/>
    <tableColumn id="25" xr3:uid="{444B9FA5-B90E-4EC8-AF57-9DDCA3F48A2F}" name="Work Units 2026" dataDxfId="445"/>
    <tableColumn id="26" xr3:uid="{A0AA0C4E-83A6-45EF-A9D2-FD7E948666C1}" name="Unit for work units" dataDxfId="444"/>
    <tableColumn id="27" xr3:uid="{CF0BA71C-01EC-4FBE-A50E-9A55736A9013}" name="Explanation of relationship between different units" dataDxfId="443"/>
    <tableColumn id="10" xr3:uid="{986ECB05-F8C0-4F92-9929-F4A8F4A45BDF}" name="Other Note" dataDxfId="442"/>
    <tableColumn id="12" xr3:uid="{B9A87BD8-B6A0-421A-88AD-2F1D95A86746}" name="Flag for modeler" dataDxfId="441">
      <calculatedColumnFormula>IF(AND(MAX(TableExposure[[#This Row],[Program Exposure 2020]:[Program Exposure 2026]])&gt;1,TableExposure[[#This Row],[Unit for Program Exposure]]="% of tranche exposure"),"Format not percent","")</calculatedColumnFormula>
    </tableColumn>
    <tableColumn id="14" xr3:uid="{E1FDF4EE-71B3-44AC-8737-EF1101303B07}" name="Risk ID" dataDxfId="440">
      <calculatedColumnFormula array="1">IFERROR(INDEX(Table_RiskNameLookup[RISK ID],MATCH(TableExposure[[#This Row],[Risk (for Cross Cutter only)]],Table_RiskNameLookup[Risk/Cross Cutting Factor Name],0)),RiskID)</calculatedColumnFormula>
    </tableColumn>
  </tableColumns>
  <tableStyleInfo name="TableStyleMedium1" showFirstColumn="0" showLastColumn="0" showRowStripes="0"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3D76E0D9-EF34-4365-AE84-21865D3BB5F6}" name="Table_RiskNameLookup" displayName="Table_RiskNameLookup" ref="G2:H44" totalsRowShown="0">
  <autoFilter ref="G2:H44" xr:uid="{80010883-7BEE-4C38-B8AD-9C5773366D06}"/>
  <tableColumns count="2">
    <tableColumn id="1" xr3:uid="{F7FFECCC-CCFB-435D-A298-7CC276B05B47}" name="Risk/Cross Cutting Factor Name" dataDxfId="8"/>
    <tableColumn id="2" xr3:uid="{228D9794-110C-43D8-AEB2-D2913D152C3A}" name="RISK ID" dataDxfId="7"/>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AF0C203D-6FB5-4D70-A7F5-F4A05259CDDC}" name="TableProgCostDropdown" displayName="TableProgCostDropdown" ref="J2:J4" totalsRowShown="0">
  <autoFilter ref="J2:J4" xr:uid="{F19169C6-7A1F-4346-9472-464CA5784441}"/>
  <tableColumns count="1">
    <tableColumn id="1" xr3:uid="{FBBEE1D9-8AEA-4C90-8B7E-6170AD957F49}" name="Program Cost Options"/>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A596D41D-2489-4ABB-9732-F40B4265D66E}" name="TableProgTypeDropdown" displayName="TableProgTypeDropdown" ref="J11:J15" totalsRowShown="0">
  <autoFilter ref="J11:J15" xr:uid="{D14EA089-06E0-46A8-8136-AE755E23B0F5}"/>
  <tableColumns count="1">
    <tableColumn id="1" xr3:uid="{51907924-ABEB-444B-B538-C1F7CCCF7C77}" name="Program Type Options"/>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15C1FCEE-AB3C-43B3-BEBB-0EAA697FD2FE}" name="TableConseqTypeDropdown" displayName="TableConseqTypeDropdown" ref="J19:J23" totalsRowShown="0">
  <autoFilter ref="J19:J23" xr:uid="{9EF65371-7322-4740-9D20-9DAE87FD48B6}"/>
  <tableColumns count="1">
    <tableColumn id="1" xr3:uid="{B4B835BA-ECC6-434A-8331-6455F72EBA56}" name="Consequence Options"/>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CA6761D6-5BC0-4FD4-885C-7CBDAF5EA36A}" name="TableBowtieDropdown" displayName="TableBowtieDropdown" ref="J25:J28" totalsRowShown="0">
  <autoFilter ref="J25:J28" xr:uid="{BD69DD6D-EEFA-4FD6-96D6-26478D1CE389}"/>
  <tableColumns count="1">
    <tableColumn id="1" xr3:uid="{F36A1982-916C-4627-B9B5-7112EAF2A0FC}" name="Bow Tie Element"/>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685E0307-4712-49BD-997F-B80C3E8E7813}" name="TableProgExpDropdown" displayName="TableProgExpDropdown" ref="J6:J9" totalsRowShown="0">
  <autoFilter ref="J6:J9" xr:uid="{F479FF62-3390-4A79-B773-31E0492A36A7}"/>
  <tableColumns count="1">
    <tableColumn id="1" xr3:uid="{1A027DA2-3F6D-4685-AD85-DC67930C262A}" name="Program Exposure Options"/>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A468A97A-9537-4DFD-901B-8A92E0229EA7}" name="TableDriverSubdriver" displayName="TableDriverSubdriver" ref="B4:C41" totalsRowShown="0" headerRowDxfId="6" headerRowBorderDxfId="5">
  <autoFilter ref="B4:C41" xr:uid="{365A3DFD-5C8B-4871-9C8D-235FFCCEC8D9}"/>
  <tableColumns count="2">
    <tableColumn id="1" xr3:uid="{12F879DB-9AE8-4361-86A1-47834A12F8F8}" name="Driver"/>
    <tableColumn id="2" xr3:uid="{4D7E75A9-DBE4-4D47-A8E2-A775D4F5609B}" name="Subdriver"/>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BCF3E87D-4F09-4C17-B26D-21DB279C1E80}" name="TableTranche" displayName="TableTranche" ref="E4:H83" totalsRowShown="0" headerRowDxfId="4" headerRowBorderDxfId="3">
  <autoFilter ref="E4:H83" xr:uid="{FFCE1F55-4D41-4EF2-89E5-347516FDF977}"/>
  <sortState xmlns:xlrd2="http://schemas.microsoft.com/office/spreadsheetml/2017/richdata2" ref="E5:G73">
    <sortCondition ref="E5:E73"/>
  </sortState>
  <tableColumns count="4">
    <tableColumn id="1" xr3:uid="{5A8B96D8-A802-4E82-BB07-418F9F0418F8}" name="Tranche"/>
    <tableColumn id="2" xr3:uid="{850EBC45-CEF0-4735-BCFC-BFEAC184B3F5}" name="Exposure"/>
    <tableColumn id="3" xr3:uid="{1B58900F-777D-422D-95A7-17AADCE5578A}" name="Unit"/>
    <tableColumn id="4" xr3:uid="{B43B0C94-3D1A-41BC-A3A2-B7AED37F67CA}" name="2021 miles"/>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29830238-BC7C-40BE-890C-3BB9B31CF86E}" name="TableOutcome" displayName="TableOutcome" ref="J4:J14" totalsRowShown="0" headerRowDxfId="2" dataDxfId="1">
  <autoFilter ref="J4:J14" xr:uid="{1C720AFE-1CDE-4F7F-B7CA-3B001DDFCECE}"/>
  <tableColumns count="1">
    <tableColumn id="1" xr3:uid="{688BF999-7DD5-4829-B24E-69B380ED16F2}" name="Outcome" dataDxfId="0"/>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DF8DE1D-4DC8-432F-AE56-D8E68091075D}" name="TablePVRR" displayName="TablePVRR" ref="B2:D24" totalsRowShown="0">
  <autoFilter ref="B2:D24" xr:uid="{7C7B63C5-397B-46B5-98C2-835264FBCA7A}"/>
  <tableColumns count="3">
    <tableColumn id="1" xr3:uid="{27094A8F-22F9-44DD-B4D8-99D7AE83940E}" name="Asset Group"/>
    <tableColumn id="2" xr3:uid="{F9919F71-4E79-4391-B47F-8AEA091847A5}" name="PVRR Multiplier (no O&amp;M)"/>
    <tableColumn id="3" xr3:uid="{D66F3A96-D246-46D6-AB70-F6A51BB7C371}" name="Lifetime O&amp;M as % of PVRR"/>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C1545E4-BF5D-42A0-B224-7094DF53F3A1}" name="TableTranchSpend" displayName="TableTranchSpend" ref="B14:N17" totalsRowShown="0" headerRowDxfId="435" dataDxfId="434">
  <autoFilter ref="B14:N17" xr:uid="{B9C99961-677E-4022-9C1E-D364CBB1656E}"/>
  <tableColumns count="13">
    <tableColumn id="11" xr3:uid="{79905888-DBB3-4ABB-8246-00AD689E256A}" name="Program ID" dataDxfId="433">
      <calculatedColumnFormula>IFERROR(INDEX('Summary of Programs'!A:A,MATCH(TableTranchSpend[[#This Row],[Program]],'Summary of Programs'!B:B,0)),"No match in Summary of Programs")</calculatedColumnFormula>
    </tableColumn>
    <tableColumn id="13" xr3:uid="{5C21765E-0FB7-4153-B63D-803F00C0F6B7}" name="Type" dataDxfId="432">
      <calculatedColumnFormula>IFERROR(INDEX('Summary of Programs'!C:C,MATCH(TableTranchSpend[[#This Row],[Program]],'Summary of Programs'!B:B,0)),"No match in Summary of Programs tab")</calculatedColumnFormula>
    </tableColumn>
    <tableColumn id="1" xr3:uid="{97430EBB-8153-4768-B641-C387A29D602D}" name="Program" dataDxfId="431"/>
    <tableColumn id="10" xr3:uid="{05539399-537B-4945-B151-5AE403A45ECF}" name="MAT (optional)" dataDxfId="430"/>
    <tableColumn id="12" xr3:uid="{A2E81803-F755-4F22-92C3-3DA67A9A508F}" name="Allocation method" dataDxfId="429"/>
    <tableColumn id="2" xr3:uid="{32E0FB11-294E-4329-99FC-A91B1EE8852C}" name="Tranche" dataDxfId="428"/>
    <tableColumn id="3" xr3:uid="{039585B1-DEE6-4BA0-8D08-0B4C0FFAEDA0}" name="Spend USD 2020" dataDxfId="427"/>
    <tableColumn id="4" xr3:uid="{83023846-CC7D-43EC-BBD8-12A4D4B24DE3}" name="Spend USD 2021" dataDxfId="426"/>
    <tableColumn id="5" xr3:uid="{C2C3625C-CDF7-4707-BD5E-0FF045049A16}" name="Spend USD 2022" dataDxfId="425"/>
    <tableColumn id="6" xr3:uid="{D00A6FEF-BF8B-4054-AA2F-AA63BC679E31}" name="Spend USD 2023" dataDxfId="424"/>
    <tableColumn id="7" xr3:uid="{357171E7-4219-4EA1-9481-E8453C7F95FA}" name="Spend USD 2024" dataDxfId="423"/>
    <tableColumn id="8" xr3:uid="{AD16DE54-441E-437F-BA97-AD4E5BEAA6FE}" name="Spend USD 2025" dataDxfId="422"/>
    <tableColumn id="9" xr3:uid="{0145B8EC-85C5-4183-A320-D89DBF657CFD}" name="Spend USD 2026" dataDxfId="421"/>
  </tableColumns>
  <tableStyleInfo name="TableStyleMedium1"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9FD128EC-F7A9-48DC-9847-E8D7EE33A988}" name="TableProgSpend" displayName="TableProgSpend" ref="B8:AC11" totalsRowShown="0" headerRowDxfId="420" dataDxfId="419">
  <autoFilter ref="B8:AC11" xr:uid="{D976A47C-3800-42FA-8D78-3008FF5638DB}"/>
  <sortState xmlns:xlrd2="http://schemas.microsoft.com/office/spreadsheetml/2017/richdata2" ref="B8:AC9">
    <sortCondition ref="B8"/>
  </sortState>
  <tableColumns count="28">
    <tableColumn id="16" xr3:uid="{5B9EEC21-1D01-4D36-9559-9620B3E325BF}" name="Program ID" dataDxfId="418">
      <calculatedColumnFormula>IFERROR(INDEX('Summary of Programs'!A:A,MATCH(TableProgSpend[[#This Row],[Program]],'Summary of Programs'!B:B,0)),"No match in Summary of Programs")</calculatedColumnFormula>
    </tableColumn>
    <tableColumn id="18" xr3:uid="{FB98D4A1-7694-4E73-A2CC-6100B79DD205}" name="Type" dataDxfId="417">
      <calculatedColumnFormula>IFERROR(INDEX('Summary of Programs'!C:C,MATCH(TableProgSpend[[#This Row],[Program]],'Summary of Programs'!B:B,0)),"No match in Summary of Programs tab")</calculatedColumnFormula>
    </tableColumn>
    <tableColumn id="1" xr3:uid="{8F65CBFD-AA9C-4A6A-8F52-FF1E3A49A9F9}" name="Program" dataDxfId="416"/>
    <tableColumn id="17" xr3:uid="{4EECC046-633B-4CDE-B311-1786AF4C8588}" name="MAT (optional)" dataDxfId="415"/>
    <tableColumn id="3" xr3:uid="{64C253B7-8C2D-4655-BDF8-E0993CC3A428}" name="CapEx USD 2020" dataDxfId="414">
      <calculatedColumnFormula>'7.3.6.2_Financials'!K7</calculatedColumnFormula>
    </tableColumn>
    <tableColumn id="4" xr3:uid="{42BB16B8-2BF8-48E8-B755-A2EB5B8D6CA8}" name="CapEx USD 2021" dataDxfId="413"/>
    <tableColumn id="5" xr3:uid="{D9C7CBC2-3138-4E1B-93B2-565F0A3AE69F}" name="CapEx USD 2022" dataDxfId="412"/>
    <tableColumn id="6" xr3:uid="{CB7BFD5E-FB47-4BDC-81D1-567FE739A761}" name="CapEx USD 2023" dataDxfId="411"/>
    <tableColumn id="7" xr3:uid="{B995151B-7B56-4247-A04A-45A0F31414C1}" name="CapEx USD 2024" dataDxfId="410"/>
    <tableColumn id="8" xr3:uid="{A47F04B3-F167-494D-8892-8B90B47D7A3F}" name="CapEx USD 2025" dataDxfId="409"/>
    <tableColumn id="9" xr3:uid="{C420A31D-FBDF-40CC-BC30-D2070D52F556}" name="CapEx USD 2026" dataDxfId="408"/>
    <tableColumn id="11" xr3:uid="{45D67C44-AE18-4640-BC33-B60189630072}" name="OpEx USD 2020" dataDxfId="407">
      <calculatedColumnFormula>'7.3.6.2_Financials'!F7</calculatedColumnFormula>
    </tableColumn>
    <tableColumn id="10" xr3:uid="{304A2620-6225-4A09-ABCD-C0165778B271}" name="OpEx USD 2021" dataDxfId="406">
      <calculatedColumnFormula>#REF!</calculatedColumnFormula>
    </tableColumn>
    <tableColumn id="2" xr3:uid="{1DDD3BD0-FB4D-41C4-AFD7-6847D80B30B2}" name="OpEx USD 2022" dataDxfId="405">
      <calculatedColumnFormula>#REF!</calculatedColumnFormula>
    </tableColumn>
    <tableColumn id="12" xr3:uid="{13799EE8-65B2-46D2-92B3-F8FAA24A23A0}" name="OpEx USD 2023" dataDxfId="404">
      <calculatedColumnFormula>#REF!</calculatedColumnFormula>
    </tableColumn>
    <tableColumn id="13" xr3:uid="{3CC1429F-3249-45B2-89A0-F744EDEA6319}" name="OpEx USD 2024" dataDxfId="403">
      <calculatedColumnFormula>#REF!</calculatedColumnFormula>
    </tableColumn>
    <tableColumn id="14" xr3:uid="{344D19DC-2217-48F5-8513-FB03F4EE2B93}" name="OpEx USD 2025" dataDxfId="402">
      <calculatedColumnFormula>#REF!</calculatedColumnFormula>
    </tableColumn>
    <tableColumn id="15" xr3:uid="{465EB19B-BB12-4F89-BC51-726B5175494E}" name="OpEx USD 2026" dataDxfId="401">
      <calculatedColumnFormula>#REF!</calculatedColumnFormula>
    </tableColumn>
    <tableColumn id="23" xr3:uid="{A98C1FB1-7B68-4008-9D55-BB4528FA6738}" name="Asset Type" dataDxfId="400"/>
    <tableColumn id="26" xr3:uid="{B17AAA87-AAFF-4E05-ABDD-4D11C4DEA988}" name="Generic Capital PVRR Multiplier" dataDxfId="399" dataCellStyle="Comma">
      <calculatedColumnFormula>IF(SUM(TableProgSpend[[#This Row],[CapEx USD 2020]:[CapEx USD 2026]])&gt;0,INDEX(TablePVRR[PVRR Multiplier (no O&amp;M)],MATCH(TableProgSpend[[#This Row],[Asset Type]],TablePVRR[Asset Group],0)),"")</calculatedColumnFormula>
    </tableColumn>
    <tableColumn id="24" xr3:uid="{CEB40C3A-0377-49C4-8125-776C232360B9}" name="Custom Capital PVRR Multiplier" dataDxfId="398" dataCellStyle="Comma"/>
    <tableColumn id="25" xr3:uid="{0DD3FB44-4D90-419D-A8A5-ED675544FF32}" name="Generic Lifetime Incremental O&amp;M PVRR Multiplier" dataDxfId="397" dataCellStyle="Comma">
      <calculatedColumnFormula>IF(SUM(TableProgSpend[[#This Row],[CapEx USD 2020]:[CapEx USD 2026]])&gt;0,INDEX(TablePVRR[Lifetime O&amp;M as % of PVRR],MATCH(TableProgSpend[[#This Row],[Asset Type]],TablePVRR[Asset Group],0)),"")</calculatedColumnFormula>
    </tableColumn>
    <tableColumn id="20" xr3:uid="{F8A4140A-2155-427B-B443-480BF8D30016}" name="Custom Lifetime Incremental O&amp;M PVRR Multiplier (optional; specify if 0)" dataDxfId="396" dataCellStyle="Comma"/>
    <tableColumn id="21" xr3:uid="{60D4D5C5-012A-4665-88BD-FCDAEDCC549D}" name="Lifetime Incremental O&amp;M PVRR Multiplier" dataDxfId="395" dataCellStyle="Comma">
      <calculatedColumnFormula>IF(TableProgSpend[[#This Row],[Custom Lifetime Incremental O&amp;M PVRR Multiplier (optional; specify if 0)]]&lt;&gt;"",TableProgSpend[[#This Row],[Custom Lifetime Incremental O&amp;M PVRR Multiplier (optional; specify if 0)]],TableProgSpend[[#This Row],[Generic Lifetime Incremental O&amp;M PVRR Multiplier]])</calculatedColumnFormula>
    </tableColumn>
    <tableColumn id="22" xr3:uid="{39E152EF-F0F5-4336-9610-4F33C6EF1726}" name="PVRR Multiplier" dataDxfId="394" dataCellStyle="Comma">
      <calculatedColumnFormula>IFERROR(IF(TableProgSpend[[#This Row],[Asset Type]]="Custom",TableProgSpend[[#This Row],[Custom Capital PVRR Multiplier]],TableProgSpend[[#This Row],[Generic Capital PVRR Multiplier]])+TableProgSpend[[#This Row],[Lifetime Incremental O&amp;M PVRR Multiplier]],0)</calculatedColumnFormula>
    </tableColumn>
    <tableColumn id="19" xr3:uid="{156DA926-E729-441D-8A8C-80E12E3C8B3F}" name="In Exposure tab?" dataDxfId="393">
      <calculatedColumnFormula>ISNUMBER(MATCH(TableProgSpend[[#This Row],[Program]],TableExposure[Program],0))</calculatedColumnFormula>
    </tableColumn>
    <tableColumn id="29" xr3:uid="{5BE72AD8-5EE1-4BFC-985B-1B71A3434B5A}" name="In Allocation table" dataDxfId="392">
      <calculatedColumnFormula>ISNUMBER(MATCH(TableProgSpend[[#This Row],[Program]],TableTranchSpend[Program],0))</calculatedColumnFormula>
    </tableColumn>
    <tableColumn id="30" xr3:uid="{6D38EB11-DDB2-472E-B894-7636711B7ED9}" name="In Eff Table" dataDxfId="391">
      <calculatedColumnFormula>OR(ISNUMBER(MATCH(TableProgSpend[[#This Row],[Program]],TableFreqPrograms[Program],0)),ISNUMBER(MATCH(TableProgSpend[[#This Row],[Program]],TableConseqPrograms[Program],0)))</calculatedColumnFormula>
    </tableColumn>
  </tableColumns>
  <tableStyleInfo name="TableStyleMedium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48FE5E3-1B33-42FC-A4A1-9D169241152E}" name="TableFreqMapping" displayName="TableFreqMapping" ref="AE7:AI8" totalsRowShown="0" headerRowDxfId="388" dataDxfId="387">
  <autoFilter ref="AE7:AI8" xr:uid="{188B1BA5-DDD0-4C71-AD87-3DA31AC31597}"/>
  <tableColumns count="5">
    <tableColumn id="1" xr3:uid="{5F645B23-414B-4127-B412-14EDBECB80A7}" name="Program" dataDxfId="386"/>
    <tableColumn id="2" xr3:uid="{5D0C3345-B623-4204-9375-360EEBD771B7}" name="Tranche" dataDxfId="385"/>
    <tableColumn id="3" xr3:uid="{FCB86E42-BEC6-4ABD-B682-575881B62713}" name="Driver" dataDxfId="384"/>
    <tableColumn id="4" xr3:uid="{BBF6B3FE-9117-4871-96A8-51A03B0817C6}" name="Subdriver" dataDxfId="383"/>
    <tableColumn id="9" xr3:uid="{D61412F8-7A08-466B-972D-15C431332133}" name="Outcome" dataDxfId="382"/>
  </tableColumns>
  <tableStyleInfo name="TableStyleLight8"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A18B4F6-8C2F-4955-8E70-6AFB6FAF194C}" name="TableFreqPrograms" displayName="TableFreqPrograms" ref="B7:W9" totalsRowShown="0" headerRowDxfId="381" dataDxfId="379" headerRowBorderDxfId="380" tableBorderDxfId="378">
  <autoFilter ref="B7:W9" xr:uid="{C0351391-59B3-47EC-8C33-6AB783325F48}"/>
  <sortState xmlns:xlrd2="http://schemas.microsoft.com/office/spreadsheetml/2017/richdata2" ref="B8:W8">
    <sortCondition ref="B7:B8"/>
  </sortState>
  <tableColumns count="22">
    <tableColumn id="12" xr3:uid="{205EB9A3-5826-43CF-8626-801535BC97D5}" name="ID" dataDxfId="377">
      <calculatedColumnFormula>IFERROR(INDEX('Summary of Programs'!A:A,MATCH(TableFreqPrograms[[#This Row],[Program]],'Summary of Programs'!B:B,0)),"No match in Program Cost tab")</calculatedColumnFormula>
    </tableColumn>
    <tableColumn id="21" xr3:uid="{75660C71-CF76-4880-95D0-519A9A931984}" name="Type" dataDxfId="376">
      <calculatedColumnFormula>IFERROR(INDEX('Summary of Programs'!C:C,MATCH(TableFreqPrograms[[#This Row],[Program]],'Summary of Programs'!B:B,0)),"No match in Summary of Programs tab")</calculatedColumnFormula>
    </tableColumn>
    <tableColumn id="2" xr3:uid="{11D27A0B-00E7-4622-8DA8-7CAE4F078EA3}" name="Program" dataDxfId="375"/>
    <tableColumn id="20" xr3:uid="{0ED37F36-278F-4BEB-AE69-49B0815AD627}" name="Risk (for Cross Cutter only)" dataDxfId="374"/>
    <tableColumn id="3" xr3:uid="{482DD963-3726-4413-83E0-9A9EC1F52947}" name="Tranche" dataDxfId="373"/>
    <tableColumn id="4" xr3:uid="{78047DB3-CDDF-4842-A49C-D23E3651B52D}" name="Driver" dataDxfId="372"/>
    <tableColumn id="5" xr3:uid="{3ABBA87B-A9E0-4FBF-826D-854A41DFE794}" name="Subdriver" dataDxfId="371"/>
    <tableColumn id="16" xr3:uid="{70DBF6DD-12F1-492A-BD06-AB45CDABB76A}" name="Outcome" dataDxfId="370"/>
    <tableColumn id="9" xr3:uid="{BBFBC24C-54FC-4A92-BD69-6A1498EC0041}" name="Does this use qualitative measure?" dataDxfId="369"/>
    <tableColumn id="15" xr3:uid="{DABEDCDA-3FB4-4F42-B086-1500649E158A}" name="Effectiveness - Quantitative" dataDxfId="368" dataCellStyle="Percent"/>
    <tableColumn id="6" xr3:uid="{0038FDFF-B909-4231-88A5-7D048FF45DC7}" name="Category" dataDxfId="367"/>
    <tableColumn id="10" xr3:uid="{78421E27-27FF-46B2-BC65-AB053F872A67}" name="Risk driver primarily due to…" dataDxfId="366"/>
    <tableColumn id="1" xr3:uid="{03870F55-311E-4D1B-9A5A-91DE87A786A9}" name="Explanation of Program Category and Risk Driver type" dataDxfId="365"/>
    <tableColumn id="13" xr3:uid="{E3781133-72F0-4C02-A3F1-0917463ADC36}" name="Effectiveness Cap (Ec)" dataDxfId="364" dataCellStyle="Percent">
      <calculatedColumnFormula>IF(TableFreqPrograms[[#This Row],[Does this use qualitative measure?]],INDEX(TableQualFreqEff[],MATCH(TableFreqPrograms[[#This Row],[Category]],TableQualFreqEff[Program Category],0),MATCH(TableFreqPrograms[[#This Row],[Risk driver primarily due to…]],TableQualFreqEff[#Headers],0)),"")</calculatedColumnFormula>
    </tableColumn>
    <tableColumn id="11" xr3:uid="{EB13A52D-46AF-4142-B39C-FB655B875448}" name="Maturity Factor (Mf)" dataDxfId="363">
      <calculatedColumnFormula>IFERROR(IF(AND(TableFreqPrograms[[#This Row],[Does this use qualitative measure?]],TableFreqPrograms[[#This Row],[Type]]="Control"),INDIRECT("'Maturity Factor - " &amp; TableFreqPrograms[[#This Row],[ID]] &amp; "'!EffFactor"),""),"Cannot find Maturity Factor - " &amp; TableFreqPrograms[[#This Row],[ID]] &amp; " tab.")</calculatedColumnFormula>
    </tableColumn>
    <tableColumn id="7" xr3:uid="{DD65FD80-E9CB-4F92-A33E-2A6A6A654C96}" name="Effectiveness _x000a_(Ec * Mf)" dataDxfId="362" dataCellStyle="Percent">
      <calculatedColumnFormula>IFERROR(IF(TableFreqPrograms[[#This Row],[Does this use qualitative measure?]],TableFreqPrograms[[#This Row],[Effectiveness Cap (Ec)]]*MIN(TableFreqPrograms[[#This Row],[Maturity Factor (Mf)]],1),TableFreqPrograms[[#This Row],[Effectiveness - Quantitative]]),0)</calculatedColumnFormula>
    </tableColumn>
    <tableColumn id="8" xr3:uid="{6E80646E-17AA-4171-9851-8BD175AEBD22}" name="Benefit Length (yrs)" dataDxfId="361"/>
    <tableColumn id="17" xr3:uid="{C02F457F-45BB-4884-84EB-4040DD03F334}" name="Effectiveness Degradation Rate" dataDxfId="360"/>
    <tableColumn id="18" xr3:uid="{20A9D82E-BF9F-4BA0-A0BD-4E6480D64ED1}" name="Effectiveness Degradation Method" dataDxfId="359"/>
    <tableColumn id="14" xr3:uid="{246B61BE-DCAB-40B3-AF79-88C58676B5D9}" name="Explanation of Benefit Length" dataDxfId="358">
      <calculatedColumnFormula>_xlfn.XLOOKUP(D8,TableSummary[Program],TableSummary[Justification for Benefit Length])</calculatedColumnFormula>
    </tableColumn>
    <tableColumn id="19" xr3:uid="{8D8AAB0E-22D4-42DD-AE2C-8DAAB71BC882}" name="Same benefit set across program?" dataDxfId="357">
      <calculatedColumnFormula array="1">SUMPRODUCT(((TableFreqPrograms[Program]=TableFreqPrograms[[#This Row],[Program]]))/COUNTIFS(TableFreqPrograms[Program],TableFreqPrograms[Program]&amp;"",TableFreqPrograms[Benefit Length (yrs)],TableFreqPrograms[Benefit Length (yrs)]&amp;"",TableFreqPrograms[Effectiveness Degradation Rate],TableFreqPrograms[Effectiveness Degradation Rate]&amp;"",TableFreqPrograms[Effectiveness Degradation Method],TableFreqPrograms[Effectiveness Degradation Method]&amp;""))=1</calculatedColumnFormula>
    </tableColumn>
    <tableColumn id="22" xr3:uid="{DD4342B6-56E8-421D-B18A-7166A6CC6D67}" name="Risk ID" dataDxfId="356">
      <calculatedColumnFormula>IFERROR(INDEX(Table_RiskNameLookup[RISK ID],MATCH(TableFreqPrograms[[#This Row],[Risk (for Cross Cutter only)]],Table_RiskNameLookup[Risk/Cross Cutting Factor Name],0)),RiskID)</calculatedColumnFormula>
    </tableColumn>
  </tableColumns>
  <tableStyleInfo name="TableStyleMedium1"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EECFFEA-B5CB-4A0B-B2CF-97AA3EC6965F}" name="TableQualFreqEff" displayName="TableQualFreqEff" ref="Y7:AC14" totalsRowShown="0" headerRowDxfId="355" dataDxfId="354">
  <autoFilter ref="Y7:AC14" xr:uid="{523672E2-B03A-4ED1-8E53-FED62981725C}"/>
  <tableColumns count="5">
    <tableColumn id="1" xr3:uid="{1C181B3C-6628-4306-9493-5946F01DE14F}" name="Program Category" dataDxfId="353"/>
    <tableColumn id="2" xr3:uid="{AB08DE59-5755-4C6E-ABA2-790EF01620E4}" name="Human Error" dataDxfId="352"/>
    <tableColumn id="3" xr3:uid="{2A69BCD4-BCFF-4216-B052-7FFD0DA84D9C}" name="Functional Failure" dataDxfId="351"/>
    <tableColumn id="4" xr3:uid="{A344233E-3D40-4007-8B05-620C3A9A30E7}" name="Malicious Action" dataDxfId="350"/>
    <tableColumn id="5" xr3:uid="{F85A5696-8B51-41D7-BD44-F9F14F9293F2}" name="Natural/Outside Force" dataDxfId="349"/>
  </tableColumns>
  <tableStyleInfo name="TableStyleMedium4"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E5015FD-9471-45EA-A946-11D370180019}" name="TableConseqMapping" displayName="TableConseqMapping" ref="AD7:AG8" insertRow="1" totalsRowShown="0" headerRowDxfId="346" dataDxfId="345">
  <autoFilter ref="AD7:AG8" xr:uid="{188B1BA5-DDD0-4C71-AD87-3DA31AC31597}"/>
  <tableColumns count="4">
    <tableColumn id="1" xr3:uid="{06586F3E-903B-4BC0-96A2-5116995625A0}" name="Program" dataDxfId="344"/>
    <tableColumn id="2" xr3:uid="{C6BC009A-428E-4F9E-855B-A00DFF093093}" name="Tranche" dataDxfId="343"/>
    <tableColumn id="5" xr3:uid="{ED601A81-5DC2-4A3F-8FB3-29C67DCCB47F}" name="Attribute" dataDxfId="342"/>
    <tableColumn id="9" xr3:uid="{F552D806-B49D-471F-B37A-C9F476FA62FD}" name="Outcome" dataDxfId="341"/>
  </tableColumns>
  <tableStyleInfo name="TableStyleLight8"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7CF700CA-8319-4640-B5B4-CE10298B5A10}" name="TableQualConseqEff" displayName="TableQualConseqEff" ref="Z7:AB11" totalsRowShown="0" headerRowDxfId="340" dataDxfId="339">
  <autoFilter ref="Z7:AB11" xr:uid="{B28F705E-CA8F-4D5F-8A2E-EFA9E3BA0CC5}"/>
  <tableColumns count="3">
    <tableColumn id="1" xr3:uid="{63AE2080-4519-4B7B-B81C-A031C1337F99}" name="Control Program Category" dataDxfId="338"/>
    <tableColumn id="2" xr3:uid="{028EB8E8-A24C-449A-AE02-83693F50AE2F}" name="Rapidly" dataDxfId="337"/>
    <tableColumn id="3" xr3:uid="{0FF3570D-694B-4BA6-BABF-96F9CCCBF103}" name="Gradually" dataDxfId="336"/>
  </tableColumns>
  <tableStyleInfo name="TableStyleMedium4"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table" Target="../tables/table14.xml"/><Relationship Id="rId3" Type="http://schemas.openxmlformats.org/officeDocument/2006/relationships/vmlDrawing" Target="../drawings/vmlDrawing2.vml"/><Relationship Id="rId7" Type="http://schemas.openxmlformats.org/officeDocument/2006/relationships/table" Target="../tables/table13.xml"/><Relationship Id="rId2" Type="http://schemas.openxmlformats.org/officeDocument/2006/relationships/drawing" Target="../drawings/drawing3.xml"/><Relationship Id="rId1" Type="http://schemas.openxmlformats.org/officeDocument/2006/relationships/printerSettings" Target="../printerSettings/printerSettings10.bin"/><Relationship Id="rId6" Type="http://schemas.openxmlformats.org/officeDocument/2006/relationships/table" Target="../tables/table12.xml"/><Relationship Id="rId5" Type="http://schemas.openxmlformats.org/officeDocument/2006/relationships/table" Target="../tables/table11.xml"/><Relationship Id="rId10" Type="http://schemas.openxmlformats.org/officeDocument/2006/relationships/table" Target="../tables/table16.xml"/><Relationship Id="rId4" Type="http://schemas.openxmlformats.org/officeDocument/2006/relationships/ctrlProp" Target="../ctrlProps/ctrlProp2.xml"/><Relationship Id="rId9" Type="http://schemas.openxmlformats.org/officeDocument/2006/relationships/table" Target="../tables/table1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11.bin"/><Relationship Id="rId5" Type="http://schemas.openxmlformats.org/officeDocument/2006/relationships/table" Target="../tables/table17.xml"/><Relationship Id="rId4" Type="http://schemas.openxmlformats.org/officeDocument/2006/relationships/ctrlProp" Target="../ctrlProps/ctrlProp3.xm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ivotTable" Target="../pivotTables/pivotTable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printerSettings" Target="../printerSettings/printerSettings19.bin"/><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table" Target="../tables/table27.xml"/><Relationship Id="rId2" Type="http://schemas.openxmlformats.org/officeDocument/2006/relationships/table" Target="../tables/table26.xml"/><Relationship Id="rId1" Type="http://schemas.openxmlformats.org/officeDocument/2006/relationships/printerSettings" Target="../printerSettings/printerSettings20.bin"/><Relationship Id="rId4" Type="http://schemas.openxmlformats.org/officeDocument/2006/relationships/table" Target="../tables/table28.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table" Target="../tables/table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7.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8.bin"/><Relationship Id="rId5" Type="http://schemas.microsoft.com/office/2019/04/relationships/namedSheetView" Target="../namedSheetViews/namedSheetView2.xml"/><Relationship Id="rId4" Type="http://schemas.openxmlformats.org/officeDocument/2006/relationships/table" Target="../tables/table7.xml"/></Relationships>
</file>

<file path=xl/worksheets/_rels/sheet9.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printerSettings" Target="../printerSettings/printerSettings9.bin"/><Relationship Id="rId4" Type="http://schemas.openxmlformats.org/officeDocument/2006/relationships/table" Target="../tables/table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BD77F-D85C-4AD5-8A39-EACBAD70BD0A}">
  <sheetPr codeName="Sheet28"/>
  <dimension ref="A1"/>
  <sheetViews>
    <sheetView workbookViewId="0">
      <selection activeCell="B30" sqref="B30"/>
    </sheetView>
  </sheetViews>
  <sheetFormatPr defaultRowHeight="15" x14ac:dyDescent="0.25"/>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31B8A-AE8E-4393-ACF3-80F0198EDE17}">
  <sheetPr codeName="RSElite">
    <tabColor theme="8" tint="0.59999389629810485"/>
  </sheetPr>
  <dimension ref="B1:HF1515"/>
  <sheetViews>
    <sheetView showGridLines="0" zoomScaleNormal="100" workbookViewId="0">
      <selection activeCell="F204" sqref="F204"/>
    </sheetView>
  </sheetViews>
  <sheetFormatPr defaultColWidth="9.140625" defaultRowHeight="15" x14ac:dyDescent="0.25"/>
  <cols>
    <col min="1" max="1" width="9.140625" style="74"/>
    <col min="2" max="2" width="48.42578125" style="74" customWidth="1"/>
    <col min="3" max="22" width="12.28515625" style="74" customWidth="1"/>
    <col min="23" max="23" width="13.5703125" style="74" customWidth="1"/>
    <col min="24" max="26" width="12" style="74" customWidth="1"/>
    <col min="27" max="27" width="14" style="74" customWidth="1"/>
    <col min="28" max="29" width="12" style="74" customWidth="1"/>
    <col min="30" max="37" width="13.5703125" style="74" customWidth="1"/>
    <col min="38" max="43" width="10.28515625" style="74" customWidth="1"/>
    <col min="44" max="45" width="14.7109375" style="74" customWidth="1"/>
    <col min="46" max="46" width="8" style="74" bestFit="1" customWidth="1"/>
    <col min="47" max="47" width="14.7109375" style="74" customWidth="1"/>
    <col min="48" max="48" width="12.85546875" style="74" bestFit="1" customWidth="1"/>
    <col min="49" max="49" width="9.7109375" style="74" customWidth="1"/>
    <col min="50" max="50" width="10.7109375" style="74" customWidth="1"/>
    <col min="51" max="55" width="11.140625" style="74" customWidth="1"/>
    <col min="56" max="68" width="12.85546875" style="74" customWidth="1"/>
    <col min="69" max="69" width="12" style="74" customWidth="1"/>
    <col min="70" max="75" width="10" style="74" customWidth="1"/>
    <col min="76" max="78" width="12.28515625" style="74" bestFit="1" customWidth="1"/>
    <col min="79" max="80" width="12.42578125" style="74" bestFit="1" customWidth="1"/>
    <col min="81" max="82" width="12.28515625" style="74" bestFit="1" customWidth="1"/>
    <col min="83" max="83" width="10" style="74" bestFit="1" customWidth="1"/>
    <col min="84" max="86" width="12.28515625" style="74" bestFit="1" customWidth="1"/>
    <col min="87" max="87" width="12.5703125" style="74" bestFit="1" customWidth="1"/>
    <col min="88" max="89" width="9.5703125" style="74" bestFit="1" customWidth="1"/>
    <col min="90" max="93" width="9.5703125" style="74" customWidth="1"/>
    <col min="94" max="94" width="9.5703125" style="74" bestFit="1" customWidth="1"/>
    <col min="95" max="96" width="9.5703125" style="74" customWidth="1"/>
    <col min="97" max="97" width="9.28515625" style="74" bestFit="1" customWidth="1"/>
    <col min="98" max="98" width="12.140625" style="74" customWidth="1"/>
    <col min="99" max="99" width="40.28515625" style="74" customWidth="1"/>
    <col min="100" max="100" width="9.28515625" style="74" bestFit="1" customWidth="1"/>
    <col min="101" max="101" width="9.7109375" style="74" customWidth="1"/>
    <col min="102" max="103" width="10.7109375" style="74" customWidth="1"/>
    <col min="104" max="104" width="9.28515625" style="74" bestFit="1" customWidth="1"/>
    <col min="105" max="105" width="12.7109375" style="74" customWidth="1"/>
    <col min="106" max="113" width="10.5703125" style="74" customWidth="1"/>
    <col min="114" max="114" width="12.28515625" style="74" bestFit="1" customWidth="1"/>
    <col min="115" max="146" width="14.7109375" style="74" customWidth="1"/>
    <col min="147" max="148" width="9.140625" style="74"/>
    <col min="149" max="149" width="9.7109375" style="74" customWidth="1"/>
    <col min="150" max="150" width="40.42578125" style="74" bestFit="1" customWidth="1"/>
    <col min="151" max="151" width="9.140625" style="74"/>
    <col min="152" max="152" width="11.140625" style="74" customWidth="1"/>
    <col min="153" max="153" width="9.28515625" style="74" bestFit="1" customWidth="1"/>
    <col min="154" max="154" width="12.42578125" style="74" bestFit="1" customWidth="1"/>
    <col min="155" max="155" width="12" style="74" bestFit="1" customWidth="1"/>
    <col min="156" max="156" width="12.42578125" style="74" bestFit="1" customWidth="1"/>
    <col min="157" max="186" width="12.140625" style="74" customWidth="1"/>
    <col min="187" max="187" width="9.140625" style="74"/>
    <col min="188" max="188" width="9.7109375" style="74" customWidth="1"/>
    <col min="189" max="189" width="10.7109375" style="74" customWidth="1"/>
    <col min="190" max="190" width="9.140625" style="74"/>
    <col min="191" max="191" width="11.140625" style="74" customWidth="1"/>
    <col min="192" max="195" width="9.140625" style="74"/>
    <col min="196" max="213" width="12.140625" style="74" customWidth="1"/>
    <col min="214" max="16384" width="9.140625" style="74"/>
  </cols>
  <sheetData>
    <row r="1" spans="2:214" x14ac:dyDescent="0.25">
      <c r="B1" s="214"/>
      <c r="E1" s="215"/>
    </row>
    <row r="2" spans="2:214" x14ac:dyDescent="0.25">
      <c r="B2" s="214" t="s">
        <v>331</v>
      </c>
      <c r="C2" s="239" t="s">
        <v>332</v>
      </c>
      <c r="D2" s="138"/>
      <c r="E2" s="138"/>
      <c r="F2" s="138"/>
      <c r="G2" s="138"/>
      <c r="H2" s="138"/>
      <c r="L2" s="74" t="s">
        <v>333</v>
      </c>
    </row>
    <row r="3" spans="2:214" x14ac:dyDescent="0.25">
      <c r="B3" s="214" t="s">
        <v>334</v>
      </c>
      <c r="C3" s="216" t="s">
        <v>913</v>
      </c>
      <c r="D3" s="138"/>
      <c r="E3" s="138"/>
      <c r="F3" s="138"/>
      <c r="G3" s="138"/>
      <c r="H3" s="138"/>
      <c r="L3" s="74" t="s">
        <v>335</v>
      </c>
    </row>
    <row r="4" spans="2:214" x14ac:dyDescent="0.25">
      <c r="B4" s="214" t="s">
        <v>336</v>
      </c>
      <c r="C4" s="217" t="str">
        <f>C2&amp;"\"&amp;DataFileName</f>
        <v>P:\EAS\WMP 2022\Test Run\EO_WLDFR_20220209_SplitByTier_192656_194748_Baseline_rselite_(add 2020).xlsx</v>
      </c>
    </row>
    <row r="5" spans="2:214" x14ac:dyDescent="0.25">
      <c r="B5" s="214" t="s">
        <v>337</v>
      </c>
      <c r="C5" s="74" t="str">
        <f>C2&amp;"\RSE_lite.exe"</f>
        <v>P:\EAS\WMP 2022\Test Run\RSE_lite.exe</v>
      </c>
    </row>
    <row r="6" spans="2:214" x14ac:dyDescent="0.25">
      <c r="B6" s="214" t="s">
        <v>338</v>
      </c>
      <c r="C6">
        <v>2021</v>
      </c>
      <c r="D6"/>
      <c r="E6"/>
    </row>
    <row r="7" spans="2:214" x14ac:dyDescent="0.25">
      <c r="B7" s="214" t="s">
        <v>339</v>
      </c>
      <c r="C7" s="230">
        <v>7.0000000000000007E-2</v>
      </c>
      <c r="D7"/>
      <c r="E7" s="230"/>
    </row>
    <row r="8" spans="2:214" x14ac:dyDescent="0.25">
      <c r="B8" s="214" t="s">
        <v>340</v>
      </c>
      <c r="C8">
        <v>2022</v>
      </c>
      <c r="D8">
        <v>2022</v>
      </c>
      <c r="E8" s="230" t="str">
        <f>C8&amp;"-"&amp;D8</f>
        <v>2022-2022</v>
      </c>
    </row>
    <row r="9" spans="2:214" x14ac:dyDescent="0.25">
      <c r="B9" s="214"/>
      <c r="C9"/>
      <c r="D9"/>
      <c r="E9" s="230"/>
    </row>
    <row r="10" spans="2:214" x14ac:dyDescent="0.25">
      <c r="B10" s="107" t="s">
        <v>341</v>
      </c>
    </row>
    <row r="11" spans="2:214" ht="72" customHeight="1" x14ac:dyDescent="0.25">
      <c r="B11" s="218" t="s">
        <v>342</v>
      </c>
      <c r="C11" s="235" t="s">
        <v>343</v>
      </c>
      <c r="D11" s="235" t="s">
        <v>344</v>
      </c>
      <c r="E11" s="235" t="s">
        <v>345</v>
      </c>
      <c r="F11" s="235" t="s">
        <v>346</v>
      </c>
      <c r="G11" s="235" t="s">
        <v>347</v>
      </c>
      <c r="H11" s="235" t="s">
        <v>348</v>
      </c>
      <c r="I11" s="235" t="s">
        <v>349</v>
      </c>
      <c r="J11" s="235" t="s">
        <v>350</v>
      </c>
      <c r="K11" s="219" t="s">
        <v>351</v>
      </c>
      <c r="L11" s="219" t="s">
        <v>352</v>
      </c>
      <c r="M11" s="219" t="s">
        <v>353</v>
      </c>
      <c r="N11" s="219" t="s">
        <v>354</v>
      </c>
      <c r="O11" s="219" t="s">
        <v>355</v>
      </c>
      <c r="P11" s="219" t="s">
        <v>356</v>
      </c>
      <c r="Q11" s="219" t="s">
        <v>357</v>
      </c>
      <c r="R11" s="219" t="s">
        <v>358</v>
      </c>
      <c r="S11" s="236" t="s">
        <v>359</v>
      </c>
      <c r="T11" s="236" t="s">
        <v>360</v>
      </c>
      <c r="U11" s="236" t="s">
        <v>361</v>
      </c>
      <c r="V11" s="236" t="s">
        <v>362</v>
      </c>
    </row>
    <row r="12" spans="2:214" x14ac:dyDescent="0.25">
      <c r="B12" s="220" t="s">
        <v>243</v>
      </c>
      <c r="C12" s="237"/>
      <c r="D12" s="116">
        <v>2294.046110199964</v>
      </c>
      <c r="E12" s="116">
        <v>2093.574726147041</v>
      </c>
      <c r="F12" s="116">
        <v>3041.7808891279738</v>
      </c>
      <c r="G12" s="116">
        <v>2842.7858776896951</v>
      </c>
      <c r="H12" s="116">
        <v>2656.8092314856963</v>
      </c>
      <c r="I12" s="116">
        <v>2482.9992817623324</v>
      </c>
      <c r="J12" s="116">
        <v>7429.401725474977</v>
      </c>
      <c r="K12" s="116"/>
      <c r="L12" s="116">
        <v>589.55645383009039</v>
      </c>
      <c r="M12" s="116">
        <v>574.8612216087862</v>
      </c>
      <c r="N12" s="116">
        <v>752.15421500457933</v>
      </c>
      <c r="O12" s="116">
        <v>776.85127768448626</v>
      </c>
      <c r="P12" s="116">
        <v>770.03722674458254</v>
      </c>
      <c r="Q12" s="116">
        <v>746.01412666938234</v>
      </c>
      <c r="R12" s="116">
        <v>641.73200432186377</v>
      </c>
      <c r="S12" s="116">
        <v>0</v>
      </c>
      <c r="T12" s="116">
        <v>11.577109565114856</v>
      </c>
      <c r="U12" s="238">
        <v>11.577109565114856</v>
      </c>
      <c r="V12" s="238">
        <v>60.591012733517942</v>
      </c>
      <c r="W12" s="221"/>
      <c r="Y12" s="96"/>
    </row>
    <row r="13" spans="2:214" x14ac:dyDescent="0.25">
      <c r="B13" s="222"/>
      <c r="D13" s="186"/>
      <c r="E13" s="186"/>
      <c r="R13" s="102"/>
      <c r="AS13" s="107" t="s">
        <v>363</v>
      </c>
      <c r="AU13" s="107"/>
      <c r="CT13" s="107" t="s">
        <v>364</v>
      </c>
      <c r="CW13" s="107"/>
      <c r="ER13" s="107" t="s">
        <v>365</v>
      </c>
      <c r="GE13" s="107" t="s">
        <v>366</v>
      </c>
    </row>
    <row r="14" spans="2:214" x14ac:dyDescent="0.25">
      <c r="B14" s="107" t="s">
        <v>367</v>
      </c>
      <c r="E14" s="186"/>
      <c r="CT14" s="223" t="s">
        <v>368</v>
      </c>
      <c r="CW14" s="223"/>
      <c r="ER14" s="223" t="s">
        <v>369</v>
      </c>
      <c r="GE14" s="223" t="s">
        <v>369</v>
      </c>
    </row>
    <row r="15" spans="2:214" s="224" customFormat="1" ht="69.75" customHeight="1" x14ac:dyDescent="0.25">
      <c r="B15" s="224" t="s">
        <v>51</v>
      </c>
      <c r="C15" s="224" t="s">
        <v>370</v>
      </c>
      <c r="D15" s="224" t="s">
        <v>343</v>
      </c>
      <c r="E15" s="224" t="s">
        <v>344</v>
      </c>
      <c r="F15" s="224" t="s">
        <v>345</v>
      </c>
      <c r="G15" s="224" t="s">
        <v>346</v>
      </c>
      <c r="H15" s="224" t="s">
        <v>926</v>
      </c>
      <c r="I15" s="224" t="s">
        <v>927</v>
      </c>
      <c r="J15" s="224" t="s">
        <v>928</v>
      </c>
      <c r="K15" s="224" t="s">
        <v>921</v>
      </c>
      <c r="L15" s="224" t="s">
        <v>351</v>
      </c>
      <c r="M15" s="224" t="s">
        <v>352</v>
      </c>
      <c r="N15" s="224" t="s">
        <v>353</v>
      </c>
      <c r="O15" s="224" t="s">
        <v>354</v>
      </c>
      <c r="P15" s="224" t="s">
        <v>922</v>
      </c>
      <c r="Q15" s="224" t="s">
        <v>110</v>
      </c>
      <c r="R15" s="224" t="s">
        <v>111</v>
      </c>
      <c r="S15" s="224" t="s">
        <v>112</v>
      </c>
      <c r="T15" s="224" t="s">
        <v>113</v>
      </c>
      <c r="U15" s="224" t="s">
        <v>109</v>
      </c>
      <c r="V15" s="224" t="s">
        <v>929</v>
      </c>
      <c r="W15" s="224" t="s">
        <v>117</v>
      </c>
      <c r="X15" s="224" t="s">
        <v>118</v>
      </c>
      <c r="Y15" s="224" t="s">
        <v>119</v>
      </c>
      <c r="Z15" s="224" t="s">
        <v>120</v>
      </c>
      <c r="AA15" s="224" t="s">
        <v>930</v>
      </c>
      <c r="AB15" s="224" t="s">
        <v>371</v>
      </c>
      <c r="AC15" s="224" t="s">
        <v>372</v>
      </c>
      <c r="AD15" s="224" t="s">
        <v>373</v>
      </c>
      <c r="AE15" s="224" t="s">
        <v>374</v>
      </c>
      <c r="AF15" s="224" t="s">
        <v>375</v>
      </c>
      <c r="AG15" s="224" t="s">
        <v>376</v>
      </c>
      <c r="AH15" s="224" t="s">
        <v>377</v>
      </c>
      <c r="AI15" s="224" t="s">
        <v>378</v>
      </c>
      <c r="AJ15" s="224" t="s">
        <v>379</v>
      </c>
      <c r="AS15" s="225" t="s">
        <v>51</v>
      </c>
      <c r="AT15" s="225" t="s">
        <v>259</v>
      </c>
      <c r="AU15" s="225" t="s">
        <v>54</v>
      </c>
      <c r="AV15" s="225" t="s">
        <v>380</v>
      </c>
      <c r="AW15" s="225" t="s">
        <v>381</v>
      </c>
      <c r="AX15" s="225" t="s">
        <v>382</v>
      </c>
      <c r="AY15" s="225" t="s">
        <v>383</v>
      </c>
      <c r="AZ15" s="225" t="s">
        <v>384</v>
      </c>
      <c r="BA15" s="225" t="s">
        <v>385</v>
      </c>
      <c r="BB15" s="225" t="s">
        <v>386</v>
      </c>
      <c r="BC15" s="225" t="s">
        <v>387</v>
      </c>
      <c r="BD15" s="225" t="s">
        <v>388</v>
      </c>
      <c r="BE15" s="225" t="s">
        <v>389</v>
      </c>
      <c r="BF15" s="225" t="s">
        <v>390</v>
      </c>
      <c r="BG15" s="225" t="s">
        <v>391</v>
      </c>
      <c r="BH15" s="225" t="s">
        <v>392</v>
      </c>
      <c r="BI15" s="225" t="s">
        <v>393</v>
      </c>
      <c r="BJ15" s="225" t="s">
        <v>394</v>
      </c>
      <c r="BK15" s="225" t="s">
        <v>395</v>
      </c>
      <c r="BL15" s="225" t="s">
        <v>396</v>
      </c>
      <c r="BM15" s="225" t="s">
        <v>397</v>
      </c>
      <c r="BN15" s="225" t="s">
        <v>343</v>
      </c>
      <c r="BO15" s="225" t="s">
        <v>344</v>
      </c>
      <c r="BP15" s="225" t="s">
        <v>345</v>
      </c>
      <c r="BQ15" s="225" t="s">
        <v>346</v>
      </c>
      <c r="BR15" s="225" t="s">
        <v>931</v>
      </c>
      <c r="BS15" s="225" t="s">
        <v>926</v>
      </c>
      <c r="BT15" s="225" t="s">
        <v>932</v>
      </c>
      <c r="BU15" s="225" t="s">
        <v>927</v>
      </c>
      <c r="BV15" s="225" t="s">
        <v>933</v>
      </c>
      <c r="BW15" s="225" t="s">
        <v>928</v>
      </c>
      <c r="BX15" s="225" t="s">
        <v>934</v>
      </c>
      <c r="BY15" s="225" t="s">
        <v>921</v>
      </c>
      <c r="BZ15" s="225" t="s">
        <v>378</v>
      </c>
      <c r="CA15" s="225" t="s">
        <v>379</v>
      </c>
      <c r="CB15" s="225" t="s">
        <v>398</v>
      </c>
      <c r="CC15" s="225" t="s">
        <v>399</v>
      </c>
      <c r="CD15" s="225" t="s">
        <v>400</v>
      </c>
      <c r="CE15" s="225" t="s">
        <v>401</v>
      </c>
      <c r="CF15" s="225" t="s">
        <v>402</v>
      </c>
      <c r="CG15" s="225" t="s">
        <v>403</v>
      </c>
      <c r="CH15" s="225" t="s">
        <v>404</v>
      </c>
      <c r="CI15" s="225" t="s">
        <v>405</v>
      </c>
      <c r="CJ15" s="225" t="s">
        <v>406</v>
      </c>
      <c r="CK15" s="225"/>
      <c r="CL15" s="225"/>
      <c r="CM15" s="225"/>
      <c r="CN15" s="225"/>
      <c r="CO15" s="225"/>
      <c r="CP15" s="225"/>
      <c r="CQ15" s="225"/>
      <c r="CR15" s="225"/>
      <c r="CS15" s="225"/>
      <c r="CT15" s="226" t="s">
        <v>259</v>
      </c>
      <c r="CU15" s="225" t="s">
        <v>54</v>
      </c>
      <c r="CV15" s="225" t="s">
        <v>58</v>
      </c>
      <c r="CW15" s="225" t="s">
        <v>380</v>
      </c>
      <c r="CX15" s="225" t="s">
        <v>407</v>
      </c>
      <c r="CY15" s="225" t="s">
        <v>408</v>
      </c>
      <c r="CZ15" s="225" t="s">
        <v>409</v>
      </c>
      <c r="DA15" s="225" t="s">
        <v>410</v>
      </c>
      <c r="DB15" s="225" t="s">
        <v>411</v>
      </c>
      <c r="DC15" s="225" t="s">
        <v>412</v>
      </c>
      <c r="DD15" s="225" t="s">
        <v>413</v>
      </c>
      <c r="DE15" s="225" t="s">
        <v>414</v>
      </c>
      <c r="DF15" s="225" t="s">
        <v>415</v>
      </c>
      <c r="DG15" s="225" t="s">
        <v>416</v>
      </c>
      <c r="DH15" s="225" t="s">
        <v>417</v>
      </c>
      <c r="DI15" s="225" t="s">
        <v>418</v>
      </c>
      <c r="DJ15" s="225" t="s">
        <v>419</v>
      </c>
      <c r="DK15" s="225" t="s">
        <v>420</v>
      </c>
      <c r="DL15" s="225" t="s">
        <v>421</v>
      </c>
      <c r="DM15" s="225" t="s">
        <v>422</v>
      </c>
      <c r="DN15" s="225" t="s">
        <v>423</v>
      </c>
      <c r="DO15" s="225" t="s">
        <v>424</v>
      </c>
      <c r="DP15" s="225" t="s">
        <v>425</v>
      </c>
      <c r="DQ15" s="225" t="s">
        <v>426</v>
      </c>
      <c r="DR15" s="225" t="s">
        <v>427</v>
      </c>
      <c r="DS15" s="225" t="s">
        <v>428</v>
      </c>
      <c r="DT15" s="225" t="s">
        <v>429</v>
      </c>
      <c r="DU15" s="225" t="s">
        <v>430</v>
      </c>
      <c r="DV15" s="225" t="s">
        <v>431</v>
      </c>
      <c r="DW15" s="225" t="s">
        <v>432</v>
      </c>
      <c r="DX15" s="225" t="s">
        <v>433</v>
      </c>
      <c r="DY15" s="225" t="s">
        <v>434</v>
      </c>
      <c r="DZ15" s="225" t="s">
        <v>435</v>
      </c>
      <c r="EA15" s="225" t="s">
        <v>436</v>
      </c>
      <c r="EB15" s="225" t="s">
        <v>437</v>
      </c>
      <c r="EC15" s="225" t="s">
        <v>438</v>
      </c>
      <c r="ED15" s="225" t="s">
        <v>439</v>
      </c>
      <c r="EE15" s="225" t="s">
        <v>440</v>
      </c>
      <c r="EF15" s="225" t="s">
        <v>441</v>
      </c>
      <c r="EG15" s="225" t="s">
        <v>402</v>
      </c>
      <c r="EH15" s="225" t="s">
        <v>403</v>
      </c>
      <c r="EI15" s="225"/>
      <c r="EJ15" s="225"/>
      <c r="EK15" s="225"/>
      <c r="EL15" s="225"/>
      <c r="EM15" s="225"/>
      <c r="EN15" s="225"/>
      <c r="EO15" s="225"/>
      <c r="EP15" s="225"/>
      <c r="EQ15" s="225"/>
      <c r="ER15" s="225" t="s">
        <v>442</v>
      </c>
      <c r="ES15" s="225" t="s">
        <v>259</v>
      </c>
      <c r="ET15" s="225" t="s">
        <v>54</v>
      </c>
      <c r="EU15" s="225" t="s">
        <v>58</v>
      </c>
      <c r="EV15" s="225" t="s">
        <v>127</v>
      </c>
      <c r="EW15" s="225" t="s">
        <v>128</v>
      </c>
      <c r="EX15" s="225" t="s">
        <v>380</v>
      </c>
      <c r="EY15" s="225" t="s">
        <v>423</v>
      </c>
      <c r="EZ15" s="225" t="s">
        <v>93</v>
      </c>
      <c r="FA15" s="225" t="s">
        <v>443</v>
      </c>
      <c r="FB15" s="225" t="s">
        <v>444</v>
      </c>
      <c r="FC15" s="225" t="s">
        <v>49</v>
      </c>
      <c r="FD15" s="225" t="s">
        <v>445</v>
      </c>
      <c r="FE15" s="225" t="s">
        <v>446</v>
      </c>
      <c r="FF15" s="225" t="s">
        <v>74</v>
      </c>
      <c r="FG15" s="225" t="s">
        <v>78</v>
      </c>
      <c r="FH15" s="225" t="s">
        <v>447</v>
      </c>
      <c r="FI15" s="225" t="s">
        <v>407</v>
      </c>
      <c r="FJ15" s="225" t="s">
        <v>448</v>
      </c>
      <c r="FK15" s="225" t="s">
        <v>408</v>
      </c>
      <c r="FL15" s="225" t="s">
        <v>449</v>
      </c>
      <c r="FM15" s="225" t="s">
        <v>409</v>
      </c>
      <c r="FN15" s="225" t="s">
        <v>450</v>
      </c>
      <c r="FO15" s="225" t="s">
        <v>410</v>
      </c>
      <c r="FP15" s="225" t="s">
        <v>451</v>
      </c>
      <c r="FQ15" s="225" t="s">
        <v>411</v>
      </c>
      <c r="FR15" s="225" t="s">
        <v>452</v>
      </c>
      <c r="FS15" s="225" t="s">
        <v>412</v>
      </c>
      <c r="FT15" s="225" t="s">
        <v>373</v>
      </c>
      <c r="FU15" s="225"/>
      <c r="FV15" s="225"/>
      <c r="FW15" s="225"/>
      <c r="FX15" s="225"/>
      <c r="FY15" s="225"/>
      <c r="FZ15" s="225"/>
      <c r="GA15" s="225"/>
      <c r="GB15" s="225"/>
      <c r="GC15" s="225"/>
      <c r="GD15" s="225"/>
      <c r="GE15" s="225" t="s">
        <v>442</v>
      </c>
      <c r="GF15" s="225" t="s">
        <v>259</v>
      </c>
      <c r="GG15" s="225" t="s">
        <v>54</v>
      </c>
      <c r="GH15" s="225" t="s">
        <v>58</v>
      </c>
      <c r="GI15" s="225" t="s">
        <v>380</v>
      </c>
      <c r="GJ15" s="225" t="s">
        <v>130</v>
      </c>
      <c r="GK15" s="225" t="s">
        <v>413</v>
      </c>
      <c r="GL15" s="225" t="s">
        <v>93</v>
      </c>
      <c r="GM15" s="225" t="s">
        <v>444</v>
      </c>
      <c r="GN15" s="225" t="s">
        <v>49</v>
      </c>
      <c r="GO15" s="225" t="s">
        <v>445</v>
      </c>
      <c r="GP15" s="225" t="s">
        <v>446</v>
      </c>
      <c r="GQ15" s="225" t="s">
        <v>74</v>
      </c>
      <c r="GR15" s="225" t="s">
        <v>78</v>
      </c>
      <c r="GS15" s="225" t="s">
        <v>447</v>
      </c>
      <c r="GT15" s="225" t="s">
        <v>417</v>
      </c>
      <c r="GU15" s="225" t="s">
        <v>448</v>
      </c>
      <c r="GV15" s="225" t="s">
        <v>418</v>
      </c>
      <c r="GW15" s="225" t="s">
        <v>449</v>
      </c>
      <c r="GX15" s="225" t="s">
        <v>419</v>
      </c>
      <c r="GY15" s="225" t="s">
        <v>450</v>
      </c>
      <c r="GZ15" s="225" t="s">
        <v>420</v>
      </c>
      <c r="HA15" s="225" t="s">
        <v>451</v>
      </c>
      <c r="HB15" s="225" t="s">
        <v>421</v>
      </c>
      <c r="HC15" s="225" t="s">
        <v>452</v>
      </c>
      <c r="HD15" s="225" t="s">
        <v>422</v>
      </c>
      <c r="HE15" s="225" t="s">
        <v>371</v>
      </c>
      <c r="HF15" s="225" t="s">
        <v>372</v>
      </c>
    </row>
    <row r="16" spans="2:214" hidden="1" x14ac:dyDescent="0.25">
      <c r="B16" s="74" t="s">
        <v>214</v>
      </c>
      <c r="C16" s="227" t="s">
        <v>453</v>
      </c>
      <c r="D16" s="227">
        <v>0.53423447471149543</v>
      </c>
      <c r="E16" s="227">
        <v>0.53423447471149543</v>
      </c>
      <c r="F16" s="227">
        <v>0.47218495451891301</v>
      </c>
      <c r="G16" s="227">
        <v>0.45747082908481329</v>
      </c>
      <c r="H16" s="227">
        <v>0</v>
      </c>
      <c r="I16" s="227">
        <v>0</v>
      </c>
      <c r="J16" s="228">
        <v>0.47218495451891301</v>
      </c>
      <c r="K16" s="228">
        <v>0.47218495451891301</v>
      </c>
      <c r="L16" s="116">
        <v>9.1222809364307071</v>
      </c>
      <c r="M16" s="228">
        <v>8.8169447363215454</v>
      </c>
      <c r="N16" s="228">
        <v>6.3574865619152483</v>
      </c>
      <c r="O16" s="228">
        <v>6.5850246571665068</v>
      </c>
      <c r="P16" s="228">
        <v>6.3574865619152483</v>
      </c>
      <c r="Q16" s="228">
        <v>4424.8767641466648</v>
      </c>
      <c r="R16" s="228">
        <v>206.5730129688769</v>
      </c>
      <c r="S16" s="228">
        <v>3604.4446759517423</v>
      </c>
      <c r="T16" s="228">
        <v>749.57633847514921</v>
      </c>
      <c r="U16" s="228">
        <v>1</v>
      </c>
      <c r="V16" s="228">
        <v>3368.639884067049</v>
      </c>
      <c r="W16" s="228">
        <v>54138.817824339276</v>
      </c>
      <c r="X16" s="228">
        <v>60385.21821270456</v>
      </c>
      <c r="Y16" s="228">
        <v>75866.883562771211</v>
      </c>
      <c r="Z16" s="228">
        <v>78788.220327053597</v>
      </c>
      <c r="AA16" s="228">
        <v>70903.62949791702</v>
      </c>
      <c r="AB16" s="228"/>
      <c r="AC16" s="228"/>
      <c r="AD16" s="228"/>
      <c r="AE16" s="228"/>
      <c r="AF16" s="228"/>
      <c r="AG16" s="228"/>
      <c r="AH16" s="228"/>
      <c r="AI16" s="228"/>
      <c r="AJ16" s="228"/>
      <c r="AK16" s="228"/>
      <c r="AL16" s="228"/>
      <c r="AM16" s="228"/>
      <c r="AN16" s="228"/>
      <c r="AO16" s="228"/>
      <c r="AP16" s="228"/>
      <c r="AQ16" s="228"/>
      <c r="AS16" s="229" t="s">
        <v>214</v>
      </c>
      <c r="AT16" s="229" t="s">
        <v>194</v>
      </c>
      <c r="AU16" s="229" t="s">
        <v>453</v>
      </c>
      <c r="AV16" s="229">
        <v>2020</v>
      </c>
      <c r="AW16" s="229">
        <v>1</v>
      </c>
      <c r="AX16" s="229">
        <v>0</v>
      </c>
      <c r="AY16" s="229">
        <v>0</v>
      </c>
      <c r="AZ16" s="229">
        <v>0.53423447471149543</v>
      </c>
      <c r="BA16" s="229">
        <v>0.53423447471149543</v>
      </c>
      <c r="BB16" s="229">
        <v>0</v>
      </c>
      <c r="BC16" s="229">
        <v>0</v>
      </c>
      <c r="BD16" s="229">
        <v>0</v>
      </c>
      <c r="BE16" s="229">
        <v>0</v>
      </c>
      <c r="BF16" s="229">
        <v>0</v>
      </c>
      <c r="BG16" s="229">
        <v>0</v>
      </c>
      <c r="BH16" s="229">
        <v>0</v>
      </c>
      <c r="BI16" s="229">
        <v>0</v>
      </c>
      <c r="BJ16" s="229">
        <v>0</v>
      </c>
      <c r="BK16" s="229">
        <v>0</v>
      </c>
      <c r="BL16" s="74">
        <v>0</v>
      </c>
      <c r="BM16" s="74">
        <v>0</v>
      </c>
      <c r="BN16" s="74">
        <v>0.53423447471149543</v>
      </c>
      <c r="BO16" s="74">
        <v>0</v>
      </c>
      <c r="BP16" s="74">
        <v>0</v>
      </c>
      <c r="BQ16" s="74">
        <v>0</v>
      </c>
      <c r="BR16" s="74">
        <v>0</v>
      </c>
      <c r="BS16" s="74">
        <v>0</v>
      </c>
      <c r="BT16" s="74">
        <v>0</v>
      </c>
      <c r="BU16" s="74">
        <v>0</v>
      </c>
      <c r="BV16" s="74">
        <v>0</v>
      </c>
      <c r="BW16" s="74">
        <v>0</v>
      </c>
      <c r="BX16" s="74">
        <v>0</v>
      </c>
      <c r="BY16" s="74">
        <v>0</v>
      </c>
      <c r="CT16" s="229" t="s">
        <v>194</v>
      </c>
      <c r="CU16" s="229" t="s">
        <v>454</v>
      </c>
      <c r="CV16" s="229" t="s">
        <v>318</v>
      </c>
      <c r="CW16" s="229">
        <v>2021</v>
      </c>
      <c r="CX16" s="229">
        <v>4.4620022228503587E-8</v>
      </c>
      <c r="CY16" s="229">
        <v>0</v>
      </c>
      <c r="CZ16" s="229">
        <v>0</v>
      </c>
      <c r="DA16" s="229">
        <v>0</v>
      </c>
      <c r="DB16" s="229">
        <v>0</v>
      </c>
      <c r="DC16" s="229">
        <v>0</v>
      </c>
      <c r="DD16" s="229">
        <v>13887.86102387798</v>
      </c>
      <c r="DE16" s="229">
        <v>212.40338927922949</v>
      </c>
      <c r="DF16" s="229">
        <v>8426.4429804796073</v>
      </c>
      <c r="DG16" s="229">
        <v>5249.0146541191434</v>
      </c>
      <c r="DH16" s="229">
        <v>0</v>
      </c>
      <c r="DI16" s="229">
        <v>0</v>
      </c>
      <c r="DJ16" s="229">
        <v>0</v>
      </c>
      <c r="DK16" s="229">
        <v>0</v>
      </c>
      <c r="DL16" s="229">
        <v>0</v>
      </c>
      <c r="DM16" s="229">
        <v>0</v>
      </c>
      <c r="DN16" s="229">
        <v>5.0231014895053229E-5</v>
      </c>
      <c r="DO16" s="74">
        <v>6.196766675918041E-4</v>
      </c>
      <c r="DP16" s="74">
        <v>0</v>
      </c>
      <c r="DQ16" s="74">
        <v>6.196766675918041E-4</v>
      </c>
      <c r="DR16" s="74">
        <v>0</v>
      </c>
      <c r="DS16" s="74">
        <v>0</v>
      </c>
      <c r="DT16" s="74">
        <v>0</v>
      </c>
      <c r="DU16" s="74">
        <v>0</v>
      </c>
      <c r="DV16" s="74">
        <v>0</v>
      </c>
      <c r="DW16" s="74">
        <v>0</v>
      </c>
      <c r="DX16" s="74">
        <v>0</v>
      </c>
      <c r="DY16" s="74">
        <v>0</v>
      </c>
      <c r="DZ16" s="74">
        <v>0</v>
      </c>
      <c r="EA16" s="74">
        <v>0</v>
      </c>
      <c r="EB16" s="74">
        <v>0</v>
      </c>
      <c r="EC16" s="74">
        <v>0</v>
      </c>
      <c r="ED16" s="74">
        <v>0</v>
      </c>
      <c r="EE16" s="74">
        <v>0</v>
      </c>
      <c r="EF16" s="74">
        <v>0</v>
      </c>
      <c r="ER16" s="229" t="s">
        <v>455</v>
      </c>
      <c r="ES16" s="229" t="s">
        <v>194</v>
      </c>
      <c r="ET16" s="229" t="s">
        <v>454</v>
      </c>
      <c r="EU16" s="229" t="s">
        <v>318</v>
      </c>
      <c r="EV16" s="229" t="s">
        <v>302</v>
      </c>
      <c r="EW16" s="229" t="s">
        <v>456</v>
      </c>
      <c r="EX16" s="229">
        <v>2021</v>
      </c>
      <c r="EY16" s="229">
        <v>1.06950044954929E-6</v>
      </c>
      <c r="EZ16" s="229">
        <v>308.34773799999999</v>
      </c>
      <c r="FA16" s="229">
        <v>3.2977804440850668E-4</v>
      </c>
      <c r="FB16" s="229">
        <v>2021</v>
      </c>
      <c r="FC16" s="229" t="s">
        <v>209</v>
      </c>
      <c r="FD16" s="229">
        <v>4.6366130773367584E-2</v>
      </c>
      <c r="FE16" s="229">
        <v>1</v>
      </c>
      <c r="FF16" s="229">
        <v>0</v>
      </c>
      <c r="FG16" s="229" t="s">
        <v>457</v>
      </c>
      <c r="FH16" s="229">
        <v>9.2945470549583631E-6</v>
      </c>
      <c r="FI16" s="229">
        <v>4.4620022228503587E-8</v>
      </c>
      <c r="FJ16" s="229">
        <v>0</v>
      </c>
      <c r="FK16" s="74">
        <v>0</v>
      </c>
      <c r="FL16" s="74">
        <v>0</v>
      </c>
      <c r="FM16" s="74">
        <v>0</v>
      </c>
      <c r="FN16" s="74">
        <v>0</v>
      </c>
      <c r="FO16" s="74">
        <v>0</v>
      </c>
      <c r="FP16" s="74">
        <v>0</v>
      </c>
      <c r="FQ16" s="74">
        <v>0</v>
      </c>
      <c r="FR16" s="74">
        <v>0</v>
      </c>
      <c r="FS16" s="74">
        <v>0</v>
      </c>
      <c r="GE16" s="229"/>
      <c r="GF16" s="229"/>
      <c r="GG16" s="229"/>
      <c r="GH16" s="229"/>
      <c r="GI16" s="229"/>
      <c r="GJ16" s="229"/>
      <c r="GK16" s="229"/>
      <c r="GL16" s="229"/>
      <c r="GM16" s="229"/>
      <c r="GN16" s="229"/>
      <c r="GO16" s="229"/>
      <c r="GP16" s="229"/>
      <c r="GQ16" s="229"/>
      <c r="GR16" s="229"/>
      <c r="GS16" s="229"/>
      <c r="GT16" s="229"/>
      <c r="GU16" s="229"/>
      <c r="GV16" s="229"/>
      <c r="GW16" s="229"/>
    </row>
    <row r="17" spans="2:205" hidden="1" x14ac:dyDescent="0.25">
      <c r="B17" s="74" t="s">
        <v>214</v>
      </c>
      <c r="C17" s="227" t="s">
        <v>458</v>
      </c>
      <c r="D17" s="227">
        <v>0.64917272954158733</v>
      </c>
      <c r="E17" s="227">
        <v>0.64917272954158733</v>
      </c>
      <c r="F17" s="227">
        <v>0.55866211206619132</v>
      </c>
      <c r="G17" s="227">
        <v>0.54125608210633724</v>
      </c>
      <c r="H17" s="227">
        <v>0</v>
      </c>
      <c r="I17" s="227">
        <v>0</v>
      </c>
      <c r="J17" s="228">
        <v>0.55866211206619132</v>
      </c>
      <c r="K17" s="228">
        <v>0.55866211206619132</v>
      </c>
      <c r="L17" s="116">
        <v>5.9694408987148639</v>
      </c>
      <c r="M17" s="228">
        <v>5.7696349057300687</v>
      </c>
      <c r="N17" s="228">
        <v>3.481709620382619</v>
      </c>
      <c r="O17" s="228">
        <v>3.6063411828559802</v>
      </c>
      <c r="P17" s="228">
        <v>3.481709620382619</v>
      </c>
      <c r="Q17" s="228">
        <v>8216.7358128551969</v>
      </c>
      <c r="R17" s="228">
        <v>383.59393133474219</v>
      </c>
      <c r="S17" s="228">
        <v>7786.9671298218618</v>
      </c>
      <c r="T17" s="228">
        <v>1619.3690939248472</v>
      </c>
      <c r="U17" s="228">
        <v>1</v>
      </c>
      <c r="V17" s="228">
        <v>7277.5393736652914</v>
      </c>
      <c r="W17" s="228">
        <v>100532.59943583533</v>
      </c>
      <c r="X17" s="228">
        <v>112131.79744929948</v>
      </c>
      <c r="Y17" s="228">
        <v>163901.23352061998</v>
      </c>
      <c r="Z17" s="228">
        <v>170212.42856000576</v>
      </c>
      <c r="AA17" s="228">
        <v>153178.72291646726</v>
      </c>
      <c r="AB17" s="228"/>
      <c r="AC17" s="228"/>
      <c r="AD17" s="228"/>
      <c r="AE17" s="228"/>
      <c r="AF17" s="228"/>
      <c r="AG17" s="228"/>
      <c r="AH17" s="228"/>
      <c r="AI17" s="228"/>
      <c r="AJ17" s="228"/>
      <c r="AK17" s="228"/>
      <c r="AL17" s="228"/>
      <c r="AM17" s="228"/>
      <c r="AN17" s="228"/>
      <c r="AO17" s="228"/>
      <c r="AP17" s="228"/>
      <c r="AQ17" s="228"/>
      <c r="AS17" s="74" t="s">
        <v>214</v>
      </c>
      <c r="AT17" s="74" t="s">
        <v>194</v>
      </c>
      <c r="AU17" s="74" t="s">
        <v>453</v>
      </c>
      <c r="AV17" s="74">
        <v>2021</v>
      </c>
      <c r="AW17" s="74">
        <v>1</v>
      </c>
      <c r="AX17" s="74">
        <v>0</v>
      </c>
      <c r="AY17" s="74">
        <v>0</v>
      </c>
      <c r="AZ17" s="74">
        <v>0</v>
      </c>
      <c r="BA17" s="74">
        <v>0</v>
      </c>
      <c r="BB17" s="74">
        <v>0</v>
      </c>
      <c r="BC17" s="74">
        <v>0</v>
      </c>
      <c r="BD17" s="74">
        <v>0.53423447471149543</v>
      </c>
      <c r="BE17" s="74">
        <v>0.53423447471149543</v>
      </c>
      <c r="BF17" s="74">
        <v>0</v>
      </c>
      <c r="BG17" s="74">
        <v>0</v>
      </c>
      <c r="BH17" s="74">
        <v>0</v>
      </c>
      <c r="BI17" s="74">
        <v>0</v>
      </c>
      <c r="BJ17" s="74">
        <v>0</v>
      </c>
      <c r="BK17" s="74">
        <v>0</v>
      </c>
      <c r="BL17" s="74">
        <v>0</v>
      </c>
      <c r="BM17" s="74">
        <v>0</v>
      </c>
      <c r="BN17" s="74">
        <v>0</v>
      </c>
      <c r="BO17" s="74">
        <v>0.53423447471149543</v>
      </c>
      <c r="BP17" s="74">
        <v>0</v>
      </c>
      <c r="BQ17" s="74">
        <v>0</v>
      </c>
      <c r="BR17" s="74">
        <v>0</v>
      </c>
      <c r="BS17" s="74">
        <v>0</v>
      </c>
      <c r="BT17" s="74">
        <v>0</v>
      </c>
      <c r="BU17" s="74">
        <v>0</v>
      </c>
      <c r="BV17" s="74">
        <v>0</v>
      </c>
      <c r="BW17" s="74">
        <v>0</v>
      </c>
      <c r="BX17" s="74">
        <v>0</v>
      </c>
      <c r="BY17" s="74">
        <v>0</v>
      </c>
      <c r="CT17" s="74" t="s">
        <v>194</v>
      </c>
      <c r="CU17" s="74" t="s">
        <v>454</v>
      </c>
      <c r="CV17" s="74" t="s">
        <v>318</v>
      </c>
      <c r="CW17" s="74">
        <v>2022</v>
      </c>
      <c r="CX17" s="74">
        <v>0</v>
      </c>
      <c r="CY17" s="74">
        <v>4.4314315682607964E-8</v>
      </c>
      <c r="CZ17" s="74">
        <v>0</v>
      </c>
      <c r="DA17" s="74">
        <v>0</v>
      </c>
      <c r="DB17" s="74">
        <v>0</v>
      </c>
      <c r="DC17" s="74">
        <v>0</v>
      </c>
      <c r="DD17" s="74">
        <v>13650.165455412071</v>
      </c>
      <c r="DE17" s="74">
        <v>202.84766498243039</v>
      </c>
      <c r="DF17" s="74">
        <v>8286.6933897120034</v>
      </c>
      <c r="DG17" s="74">
        <v>5160.6244007176338</v>
      </c>
      <c r="DH17" s="74">
        <v>0</v>
      </c>
      <c r="DI17" s="74">
        <v>0</v>
      </c>
      <c r="DJ17" s="74">
        <v>0</v>
      </c>
      <c r="DK17" s="74">
        <v>0</v>
      </c>
      <c r="DL17" s="74">
        <v>0</v>
      </c>
      <c r="DM17" s="74">
        <v>0</v>
      </c>
      <c r="DN17" s="74">
        <v>4.7890921403234171E-5</v>
      </c>
      <c r="DO17" s="74">
        <v>0</v>
      </c>
      <c r="DP17" s="74">
        <v>0</v>
      </c>
      <c r="DQ17" s="74">
        <v>0</v>
      </c>
      <c r="DR17" s="74">
        <v>6.0489774111096054E-4</v>
      </c>
      <c r="DS17" s="74">
        <v>0</v>
      </c>
      <c r="DT17" s="74">
        <v>6.0489774111096054E-4</v>
      </c>
      <c r="DU17" s="74">
        <v>0</v>
      </c>
      <c r="DV17" s="74">
        <v>0</v>
      </c>
      <c r="DW17" s="74">
        <v>0</v>
      </c>
      <c r="DX17" s="74">
        <v>0</v>
      </c>
      <c r="DY17" s="74">
        <v>0</v>
      </c>
      <c r="DZ17" s="74">
        <v>0</v>
      </c>
      <c r="EA17" s="74">
        <v>0</v>
      </c>
      <c r="EB17" s="74">
        <v>0</v>
      </c>
      <c r="EC17" s="74">
        <v>0</v>
      </c>
      <c r="ED17" s="74">
        <v>0</v>
      </c>
      <c r="EE17" s="74">
        <v>0</v>
      </c>
      <c r="EF17" s="74">
        <v>0</v>
      </c>
      <c r="ER17" s="74" t="s">
        <v>455</v>
      </c>
      <c r="ES17" s="74" t="s">
        <v>194</v>
      </c>
      <c r="ET17" s="74" t="s">
        <v>454</v>
      </c>
      <c r="EU17" s="74" t="s">
        <v>318</v>
      </c>
      <c r="EV17" s="74" t="s">
        <v>302</v>
      </c>
      <c r="EW17" s="74" t="s">
        <v>456</v>
      </c>
      <c r="EX17" s="74">
        <v>2022</v>
      </c>
      <c r="EY17" s="74">
        <v>1.012500476025417E-6</v>
      </c>
      <c r="EZ17" s="74">
        <v>308.34773799999999</v>
      </c>
      <c r="FA17" s="74">
        <v>3.1220223150636055E-4</v>
      </c>
      <c r="FB17" s="74">
        <v>2022</v>
      </c>
      <c r="FC17" s="74" t="s">
        <v>209</v>
      </c>
      <c r="FD17" s="74">
        <v>4.6366130773367584E-2</v>
      </c>
      <c r="FE17" s="74">
        <v>1</v>
      </c>
      <c r="FF17" s="74">
        <v>0</v>
      </c>
      <c r="FG17" s="74" t="s">
        <v>457</v>
      </c>
      <c r="FH17" s="74">
        <v>0</v>
      </c>
      <c r="FI17" s="74">
        <v>0</v>
      </c>
      <c r="FJ17" s="74">
        <v>9.2308670356772307E-6</v>
      </c>
      <c r="FK17" s="74">
        <v>4.4314315682607964E-8</v>
      </c>
      <c r="FL17" s="74">
        <v>0</v>
      </c>
      <c r="FM17" s="74">
        <v>0</v>
      </c>
      <c r="FN17" s="74">
        <v>0</v>
      </c>
      <c r="FO17" s="74">
        <v>0</v>
      </c>
      <c r="FP17" s="74">
        <v>0</v>
      </c>
      <c r="FQ17" s="74">
        <v>0</v>
      </c>
      <c r="FR17" s="74">
        <v>0</v>
      </c>
      <c r="FS17" s="74">
        <v>0</v>
      </c>
      <c r="GV17" s="229"/>
      <c r="GW17" s="229"/>
    </row>
    <row r="18" spans="2:205" hidden="1" x14ac:dyDescent="0.25">
      <c r="B18" s="74" t="s">
        <v>214</v>
      </c>
      <c r="C18" s="227" t="s">
        <v>459</v>
      </c>
      <c r="D18" s="227">
        <v>1.4553111194443313</v>
      </c>
      <c r="E18" s="227">
        <v>1.4553111194443313</v>
      </c>
      <c r="F18" s="227">
        <v>1.2883462306368503</v>
      </c>
      <c r="G18" s="227">
        <v>1.248210078164228</v>
      </c>
      <c r="H18" s="227">
        <v>0</v>
      </c>
      <c r="I18" s="227">
        <v>0</v>
      </c>
      <c r="J18" s="228">
        <v>1.2883462306368503</v>
      </c>
      <c r="K18" s="228">
        <v>1.2883462306368503</v>
      </c>
      <c r="L18" s="116">
        <v>4.3781727089891618</v>
      </c>
      <c r="M18" s="228">
        <v>4.2316288097494787</v>
      </c>
      <c r="N18" s="228">
        <v>2.7995521382773436</v>
      </c>
      <c r="O18" s="228">
        <v>2.8997753045913996</v>
      </c>
      <c r="P18" s="228">
        <v>2.7995521382773436</v>
      </c>
      <c r="Q18" s="228">
        <v>25115.143898785896</v>
      </c>
      <c r="R18" s="228">
        <v>1172.4871048063264</v>
      </c>
      <c r="S18" s="228">
        <v>22333.444056465451</v>
      </c>
      <c r="T18" s="228">
        <v>4644.4383882697957</v>
      </c>
      <c r="U18" s="228">
        <v>1</v>
      </c>
      <c r="V18" s="228">
        <v>20872.377622864908</v>
      </c>
      <c r="W18" s="228">
        <v>307286.34324591275</v>
      </c>
      <c r="X18" s="228">
        <v>342740.26726801606</v>
      </c>
      <c r="Y18" s="228">
        <v>470077.62696208857</v>
      </c>
      <c r="Z18" s="228">
        <v>488178.4766243099</v>
      </c>
      <c r="AA18" s="228">
        <v>439324.88501129771</v>
      </c>
      <c r="AB18" s="228"/>
      <c r="AC18" s="228"/>
      <c r="AD18" s="228"/>
      <c r="AE18" s="228"/>
      <c r="AF18" s="228"/>
      <c r="AG18" s="228"/>
      <c r="AH18" s="228"/>
      <c r="AI18" s="228"/>
      <c r="AJ18" s="228"/>
      <c r="AK18" s="228"/>
      <c r="AL18" s="228"/>
      <c r="AM18" s="228"/>
      <c r="AN18" s="228"/>
      <c r="AO18" s="228"/>
      <c r="AP18" s="228"/>
      <c r="AQ18" s="228"/>
      <c r="AS18" s="74" t="s">
        <v>214</v>
      </c>
      <c r="AT18" s="74" t="s">
        <v>194</v>
      </c>
      <c r="AU18" s="74" t="s">
        <v>453</v>
      </c>
      <c r="AV18" s="74">
        <v>2022</v>
      </c>
      <c r="AW18" s="74">
        <v>0.93457943925233644</v>
      </c>
      <c r="AX18" s="74">
        <v>0</v>
      </c>
      <c r="AY18" s="74">
        <v>0</v>
      </c>
      <c r="AZ18" s="74">
        <v>0</v>
      </c>
      <c r="BA18" s="74">
        <v>0</v>
      </c>
      <c r="BB18" s="74">
        <v>0</v>
      </c>
      <c r="BC18" s="74">
        <v>0</v>
      </c>
      <c r="BD18" s="74">
        <v>0</v>
      </c>
      <c r="BE18" s="74">
        <v>0</v>
      </c>
      <c r="BF18" s="74">
        <v>0</v>
      </c>
      <c r="BG18" s="74">
        <v>0</v>
      </c>
      <c r="BH18" s="74">
        <v>0.50523790133523694</v>
      </c>
      <c r="BI18" s="74">
        <v>0.50523790133523694</v>
      </c>
      <c r="BJ18" s="74">
        <v>0</v>
      </c>
      <c r="BK18" s="74">
        <v>0</v>
      </c>
      <c r="BL18" s="74">
        <v>0</v>
      </c>
      <c r="BM18" s="74">
        <v>0</v>
      </c>
      <c r="BN18" s="74">
        <v>0</v>
      </c>
      <c r="BO18" s="74">
        <v>0</v>
      </c>
      <c r="BP18" s="74">
        <v>0.47218495451891301</v>
      </c>
      <c r="BQ18" s="74">
        <v>0</v>
      </c>
      <c r="BR18" s="74">
        <v>0</v>
      </c>
      <c r="BS18" s="74">
        <v>0</v>
      </c>
      <c r="BT18" s="74">
        <v>0</v>
      </c>
      <c r="BU18" s="74">
        <v>0</v>
      </c>
      <c r="BV18" s="74">
        <v>0.50523790133523694</v>
      </c>
      <c r="BW18" s="74">
        <v>0.47218495451891301</v>
      </c>
      <c r="BX18" s="74">
        <v>0.50523790133523694</v>
      </c>
      <c r="BY18" s="74">
        <v>0.47218495451891301</v>
      </c>
      <c r="CT18" s="74" t="s">
        <v>194</v>
      </c>
      <c r="CU18" s="74" t="s">
        <v>454</v>
      </c>
      <c r="CV18" s="74" t="s">
        <v>318</v>
      </c>
      <c r="CW18" s="74">
        <v>2023</v>
      </c>
      <c r="CX18" s="74">
        <v>0</v>
      </c>
      <c r="CY18" s="74">
        <v>0</v>
      </c>
      <c r="CZ18" s="74">
        <v>6.6662274031974375E-8</v>
      </c>
      <c r="DA18" s="74">
        <v>0</v>
      </c>
      <c r="DB18" s="74">
        <v>0</v>
      </c>
      <c r="DC18" s="74">
        <v>0</v>
      </c>
      <c r="DD18" s="74">
        <v>13668.06699741239</v>
      </c>
      <c r="DE18" s="74">
        <v>202.8476649824305</v>
      </c>
      <c r="DF18" s="74">
        <v>8304.5949317123286</v>
      </c>
      <c r="DG18" s="74">
        <v>5160.6244007176338</v>
      </c>
      <c r="DH18" s="74">
        <v>0</v>
      </c>
      <c r="DI18" s="74">
        <v>0</v>
      </c>
      <c r="DJ18" s="74">
        <v>0</v>
      </c>
      <c r="DK18" s="74">
        <v>0</v>
      </c>
      <c r="DL18" s="74">
        <v>0</v>
      </c>
      <c r="DM18" s="74">
        <v>0</v>
      </c>
      <c r="DN18" s="74">
        <v>4.784847826529627E-5</v>
      </c>
      <c r="DO18" s="74">
        <v>0</v>
      </c>
      <c r="DP18" s="74">
        <v>0</v>
      </c>
      <c r="DQ18" s="74">
        <v>0</v>
      </c>
      <c r="DR18" s="74">
        <v>0</v>
      </c>
      <c r="DS18" s="74">
        <v>0</v>
      </c>
      <c r="DT18" s="74">
        <v>0</v>
      </c>
      <c r="DU18" s="74">
        <v>9.111444276688899E-4</v>
      </c>
      <c r="DV18" s="74">
        <v>0</v>
      </c>
      <c r="DW18" s="74">
        <v>9.111444276688899E-4</v>
      </c>
      <c r="DX18" s="74">
        <v>0</v>
      </c>
      <c r="DY18" s="74">
        <v>0</v>
      </c>
      <c r="DZ18" s="74">
        <v>0</v>
      </c>
      <c r="EA18" s="74">
        <v>0</v>
      </c>
      <c r="EB18" s="74">
        <v>0</v>
      </c>
      <c r="EC18" s="74">
        <v>0</v>
      </c>
      <c r="ED18" s="74">
        <v>0</v>
      </c>
      <c r="EE18" s="74">
        <v>0</v>
      </c>
      <c r="EF18" s="74">
        <v>0</v>
      </c>
      <c r="ER18" s="74" t="s">
        <v>455</v>
      </c>
      <c r="ES18" s="74" t="s">
        <v>194</v>
      </c>
      <c r="ET18" s="74" t="s">
        <v>454</v>
      </c>
      <c r="EU18" s="74" t="s">
        <v>318</v>
      </c>
      <c r="EV18" s="74" t="s">
        <v>302</v>
      </c>
      <c r="EW18" s="74" t="s">
        <v>456</v>
      </c>
      <c r="EX18" s="74">
        <v>2023</v>
      </c>
      <c r="EY18" s="74">
        <v>1.011373251663313E-6</v>
      </c>
      <c r="EZ18" s="74">
        <v>308.34773799999999</v>
      </c>
      <c r="FA18" s="74">
        <v>3.1185465442408732E-4</v>
      </c>
      <c r="FB18" s="74">
        <v>2023</v>
      </c>
      <c r="FC18" s="74" t="s">
        <v>209</v>
      </c>
      <c r="FD18" s="74">
        <v>4.6366130773367584E-2</v>
      </c>
      <c r="FE18" s="74">
        <v>1</v>
      </c>
      <c r="FF18" s="74">
        <v>0</v>
      </c>
      <c r="FG18" s="74" t="s">
        <v>457</v>
      </c>
      <c r="FH18" s="74">
        <v>0</v>
      </c>
      <c r="FI18" s="74">
        <v>0</v>
      </c>
      <c r="FJ18" s="74">
        <v>0</v>
      </c>
      <c r="FK18" s="74">
        <v>0</v>
      </c>
      <c r="FL18" s="74">
        <v>9.1736022337322995E-6</v>
      </c>
      <c r="FM18" s="74">
        <v>6.6662274031974375E-8</v>
      </c>
      <c r="FN18" s="74">
        <v>0</v>
      </c>
      <c r="FO18" s="74">
        <v>0</v>
      </c>
      <c r="FP18" s="74">
        <v>0</v>
      </c>
      <c r="FQ18" s="74">
        <v>0</v>
      </c>
      <c r="FR18" s="74">
        <v>0</v>
      </c>
      <c r="FS18" s="74">
        <v>0</v>
      </c>
      <c r="GV18" s="229"/>
      <c r="GW18" s="229"/>
    </row>
    <row r="19" spans="2:205" hidden="1" x14ac:dyDescent="0.25">
      <c r="B19" s="74" t="s">
        <v>214</v>
      </c>
      <c r="C19" s="227" t="s">
        <v>460</v>
      </c>
      <c r="D19" s="227">
        <v>1.8461727478380578</v>
      </c>
      <c r="E19" s="227">
        <v>1.8461727478380578</v>
      </c>
      <c r="F19" s="227">
        <v>1.6673804438968567</v>
      </c>
      <c r="G19" s="227">
        <v>1.615436740862332</v>
      </c>
      <c r="H19" s="227">
        <v>0</v>
      </c>
      <c r="I19" s="227">
        <v>0</v>
      </c>
      <c r="J19" s="228">
        <v>1.6673804438968567</v>
      </c>
      <c r="K19" s="228">
        <v>1.6673804438968567</v>
      </c>
      <c r="L19" s="116">
        <v>4.0401155645226048</v>
      </c>
      <c r="M19" s="228">
        <v>3.9048869366093011</v>
      </c>
      <c r="N19" s="228">
        <v>2.4772318388385233</v>
      </c>
      <c r="O19" s="228">
        <v>2.5659169696692312</v>
      </c>
      <c r="P19" s="228">
        <v>2.4772318388385233</v>
      </c>
      <c r="Q19" s="228">
        <v>34526.397052618639</v>
      </c>
      <c r="R19" s="228">
        <v>1611.8464414442576</v>
      </c>
      <c r="S19" s="228">
        <v>32664.778710083181</v>
      </c>
      <c r="T19" s="228">
        <v>6792.9313455588099</v>
      </c>
      <c r="U19" s="228">
        <v>1</v>
      </c>
      <c r="V19" s="228">
        <v>30527.830570171198</v>
      </c>
      <c r="W19" s="228">
        <v>422433.9839943549</v>
      </c>
      <c r="X19" s="228">
        <v>471173.35267142177</v>
      </c>
      <c r="Y19" s="228">
        <v>687533.08367736684</v>
      </c>
      <c r="Z19" s="228">
        <v>714007.29191797972</v>
      </c>
      <c r="AA19" s="228">
        <v>642554.28381062322</v>
      </c>
      <c r="AB19" s="228"/>
      <c r="AC19" s="228"/>
      <c r="AD19" s="228"/>
      <c r="AE19" s="228"/>
      <c r="AF19" s="228"/>
      <c r="AG19" s="228"/>
      <c r="AH19" s="228"/>
      <c r="AI19" s="228"/>
      <c r="AJ19" s="228"/>
      <c r="AK19" s="228"/>
      <c r="AL19" s="228"/>
      <c r="AM19" s="228"/>
      <c r="AN19" s="228"/>
      <c r="AO19" s="228"/>
      <c r="AP19" s="228"/>
      <c r="AQ19" s="228"/>
      <c r="AS19" s="74" t="s">
        <v>214</v>
      </c>
      <c r="AT19" s="74" t="s">
        <v>194</v>
      </c>
      <c r="AU19" s="74" t="s">
        <v>453</v>
      </c>
      <c r="AV19" s="74">
        <v>2023</v>
      </c>
      <c r="AW19" s="74">
        <v>0.87343872827321156</v>
      </c>
      <c r="AX19" s="74">
        <v>0</v>
      </c>
      <c r="AY19" s="74">
        <v>0</v>
      </c>
      <c r="AZ19" s="74">
        <v>0</v>
      </c>
      <c r="BA19" s="74">
        <v>0</v>
      </c>
      <c r="BB19" s="74">
        <v>0</v>
      </c>
      <c r="BC19" s="74">
        <v>0</v>
      </c>
      <c r="BD19" s="74">
        <v>0</v>
      </c>
      <c r="BE19" s="74">
        <v>0</v>
      </c>
      <c r="BF19" s="74">
        <v>0</v>
      </c>
      <c r="BG19" s="74">
        <v>0</v>
      </c>
      <c r="BH19" s="74">
        <v>0</v>
      </c>
      <c r="BI19" s="74">
        <v>0</v>
      </c>
      <c r="BJ19" s="74">
        <v>0</v>
      </c>
      <c r="BK19" s="74">
        <v>0</v>
      </c>
      <c r="BL19" s="74">
        <v>0.52375835221920275</v>
      </c>
      <c r="BM19" s="74">
        <v>0.52375835221920275</v>
      </c>
      <c r="BN19" s="74">
        <v>0</v>
      </c>
      <c r="BO19" s="74">
        <v>0</v>
      </c>
      <c r="BP19" s="74">
        <v>0</v>
      </c>
      <c r="BQ19" s="74">
        <v>0.45747082908481329</v>
      </c>
      <c r="BR19" s="74">
        <v>0</v>
      </c>
      <c r="BS19" s="74">
        <v>0</v>
      </c>
      <c r="BT19" s="74">
        <v>0</v>
      </c>
      <c r="BU19" s="74">
        <v>0</v>
      </c>
      <c r="BV19" s="74">
        <v>0</v>
      </c>
      <c r="BW19" s="74">
        <v>0</v>
      </c>
      <c r="BX19" s="74">
        <v>0</v>
      </c>
      <c r="BY19" s="74">
        <v>0</v>
      </c>
      <c r="CT19" s="74" t="s">
        <v>194</v>
      </c>
      <c r="CU19" s="74" t="s">
        <v>454</v>
      </c>
      <c r="CV19" s="74" t="s">
        <v>318</v>
      </c>
      <c r="CW19" s="74">
        <v>2024</v>
      </c>
      <c r="CX19" s="74">
        <v>0</v>
      </c>
      <c r="CY19" s="74">
        <v>0</v>
      </c>
      <c r="CZ19" s="74">
        <v>0</v>
      </c>
      <c r="DA19" s="74">
        <v>6.6662274031974375E-8</v>
      </c>
      <c r="DB19" s="74">
        <v>0</v>
      </c>
      <c r="DC19" s="74">
        <v>0</v>
      </c>
      <c r="DD19" s="74">
        <v>13668.06699741239</v>
      </c>
      <c r="DE19" s="74">
        <v>202.8476649824305</v>
      </c>
      <c r="DF19" s="74">
        <v>8304.5949317123286</v>
      </c>
      <c r="DG19" s="74">
        <v>5160.6244007176338</v>
      </c>
      <c r="DH19" s="74">
        <v>0</v>
      </c>
      <c r="DI19" s="74">
        <v>0</v>
      </c>
      <c r="DJ19" s="74">
        <v>0</v>
      </c>
      <c r="DK19" s="74">
        <v>0</v>
      </c>
      <c r="DL19" s="74">
        <v>0</v>
      </c>
      <c r="DM19" s="74">
        <v>0</v>
      </c>
      <c r="DN19" s="74">
        <v>4.784847826529627E-5</v>
      </c>
      <c r="DO19" s="74">
        <v>0</v>
      </c>
      <c r="DP19" s="74">
        <v>0</v>
      </c>
      <c r="DQ19" s="74">
        <v>0</v>
      </c>
      <c r="DR19" s="74">
        <v>0</v>
      </c>
      <c r="DS19" s="74">
        <v>0</v>
      </c>
      <c r="DT19" s="74">
        <v>0</v>
      </c>
      <c r="DU19" s="74">
        <v>0</v>
      </c>
      <c r="DV19" s="74">
        <v>0</v>
      </c>
      <c r="DW19" s="74">
        <v>0</v>
      </c>
      <c r="DX19" s="74">
        <v>9.111444276688899E-4</v>
      </c>
      <c r="DY19" s="74">
        <v>0</v>
      </c>
      <c r="DZ19" s="74">
        <v>9.111444276688899E-4</v>
      </c>
      <c r="EA19" s="74">
        <v>0</v>
      </c>
      <c r="EB19" s="74">
        <v>0</v>
      </c>
      <c r="EC19" s="74">
        <v>0</v>
      </c>
      <c r="ED19" s="74">
        <v>0</v>
      </c>
      <c r="EE19" s="74">
        <v>0</v>
      </c>
      <c r="EF19" s="74">
        <v>0</v>
      </c>
      <c r="ER19" s="74" t="s">
        <v>455</v>
      </c>
      <c r="ES19" s="74" t="s">
        <v>194</v>
      </c>
      <c r="ET19" s="74" t="s">
        <v>454</v>
      </c>
      <c r="EU19" s="74" t="s">
        <v>318</v>
      </c>
      <c r="EV19" s="74" t="s">
        <v>302</v>
      </c>
      <c r="EW19" s="74" t="s">
        <v>456</v>
      </c>
      <c r="EX19" s="74">
        <v>2024</v>
      </c>
      <c r="EY19" s="74">
        <v>1.011373251663313E-6</v>
      </c>
      <c r="EZ19" s="74">
        <v>308.34773799999999</v>
      </c>
      <c r="FA19" s="74">
        <v>3.1185465442408732E-4</v>
      </c>
      <c r="FB19" s="74">
        <v>2024</v>
      </c>
      <c r="FC19" s="74" t="s">
        <v>209</v>
      </c>
      <c r="FD19" s="74">
        <v>4.6366130773367584E-2</v>
      </c>
      <c r="FE19" s="74">
        <v>1</v>
      </c>
      <c r="FF19" s="74">
        <v>0</v>
      </c>
      <c r="FG19" s="74" t="s">
        <v>457</v>
      </c>
      <c r="FH19" s="74">
        <v>0</v>
      </c>
      <c r="FI19" s="74">
        <v>0</v>
      </c>
      <c r="FJ19" s="74">
        <v>0</v>
      </c>
      <c r="FK19" s="74">
        <v>0</v>
      </c>
      <c r="FL19" s="74">
        <v>0</v>
      </c>
      <c r="FM19" s="74">
        <v>0</v>
      </c>
      <c r="FN19" s="74">
        <v>9.1736022337322995E-6</v>
      </c>
      <c r="FO19" s="74">
        <v>6.6662274031974375E-8</v>
      </c>
      <c r="FP19" s="74">
        <v>0</v>
      </c>
      <c r="FQ19" s="74">
        <v>0</v>
      </c>
      <c r="FR19" s="74">
        <v>0</v>
      </c>
      <c r="FS19" s="74">
        <v>0</v>
      </c>
      <c r="GV19" s="229"/>
      <c r="GW19" s="229"/>
    </row>
    <row r="20" spans="2:205" hidden="1" x14ac:dyDescent="0.25">
      <c r="B20" s="74" t="s">
        <v>214</v>
      </c>
      <c r="C20" s="227" t="s">
        <v>461</v>
      </c>
      <c r="D20" s="227">
        <v>1.4185903236916069</v>
      </c>
      <c r="E20" s="227">
        <v>1.4185903236916069</v>
      </c>
      <c r="F20" s="227">
        <v>1.3121264578374399</v>
      </c>
      <c r="G20" s="227">
        <v>1.2712453964863446</v>
      </c>
      <c r="H20" s="227">
        <v>0</v>
      </c>
      <c r="I20" s="227">
        <v>0</v>
      </c>
      <c r="J20" s="228">
        <v>1.3121264578374399</v>
      </c>
      <c r="K20" s="228">
        <v>1.3121264578374399</v>
      </c>
      <c r="L20" s="116">
        <v>2.7629277187900443</v>
      </c>
      <c r="M20" s="228">
        <v>2.6704484521778373</v>
      </c>
      <c r="N20" s="228">
        <v>1.8051026771739986</v>
      </c>
      <c r="O20" s="228">
        <v>1.8697188393855051</v>
      </c>
      <c r="P20" s="228">
        <v>1.8051026771739986</v>
      </c>
      <c r="Q20" s="228">
        <v>38793.608837425301</v>
      </c>
      <c r="R20" s="228">
        <v>1811.0589488989835</v>
      </c>
      <c r="S20" s="228">
        <v>35276.496987329185</v>
      </c>
      <c r="T20" s="228">
        <v>7336.0613973107529</v>
      </c>
      <c r="U20" s="228">
        <v>1</v>
      </c>
      <c r="V20" s="228">
        <v>32968.688773204842</v>
      </c>
      <c r="W20" s="228">
        <v>474643.75474038243</v>
      </c>
      <c r="X20" s="228">
        <v>529406.95521449007</v>
      </c>
      <c r="Y20" s="228">
        <v>742504.91547175148</v>
      </c>
      <c r="Z20" s="228">
        <v>771095.87381042272</v>
      </c>
      <c r="AA20" s="228">
        <v>693929.82754369301</v>
      </c>
      <c r="AB20" s="228"/>
      <c r="AC20" s="228"/>
      <c r="AD20" s="228"/>
      <c r="AE20" s="228"/>
      <c r="AF20" s="228"/>
      <c r="AG20" s="228"/>
      <c r="AH20" s="228"/>
      <c r="AI20" s="228"/>
      <c r="AJ20" s="228"/>
      <c r="AK20" s="228"/>
      <c r="AL20" s="228"/>
      <c r="AM20" s="228"/>
      <c r="AN20" s="228"/>
      <c r="AO20" s="228"/>
      <c r="AP20" s="228"/>
      <c r="AQ20" s="228"/>
      <c r="AS20" s="74" t="s">
        <v>214</v>
      </c>
      <c r="AT20" s="74" t="s">
        <v>194</v>
      </c>
      <c r="AU20" s="74" t="s">
        <v>458</v>
      </c>
      <c r="AV20" s="74">
        <v>2020</v>
      </c>
      <c r="AW20" s="74">
        <v>1</v>
      </c>
      <c r="AX20" s="74">
        <v>0</v>
      </c>
      <c r="AY20" s="74">
        <v>0</v>
      </c>
      <c r="AZ20" s="74">
        <v>0.64917272954158733</v>
      </c>
      <c r="BA20" s="74">
        <v>0.64917272954158733</v>
      </c>
      <c r="BB20" s="74">
        <v>0</v>
      </c>
      <c r="BC20" s="74">
        <v>0</v>
      </c>
      <c r="BD20" s="74">
        <v>0</v>
      </c>
      <c r="BE20" s="74">
        <v>0</v>
      </c>
      <c r="BF20" s="74">
        <v>0</v>
      </c>
      <c r="BG20" s="74">
        <v>0</v>
      </c>
      <c r="BH20" s="74">
        <v>0</v>
      </c>
      <c r="BI20" s="74">
        <v>0</v>
      </c>
      <c r="BJ20" s="74">
        <v>0</v>
      </c>
      <c r="BK20" s="74">
        <v>0</v>
      </c>
      <c r="BL20" s="74">
        <v>0</v>
      </c>
      <c r="BM20" s="74">
        <v>0</v>
      </c>
      <c r="BN20" s="74">
        <v>0.64917272954158733</v>
      </c>
      <c r="BO20" s="74">
        <v>0</v>
      </c>
      <c r="BP20" s="74">
        <v>0</v>
      </c>
      <c r="BQ20" s="74">
        <v>0</v>
      </c>
      <c r="BR20" s="74">
        <v>0</v>
      </c>
      <c r="BS20" s="74">
        <v>0</v>
      </c>
      <c r="BT20" s="74">
        <v>0</v>
      </c>
      <c r="BU20" s="74">
        <v>0</v>
      </c>
      <c r="BV20" s="74">
        <v>0</v>
      </c>
      <c r="BW20" s="74">
        <v>0</v>
      </c>
      <c r="BX20" s="74">
        <v>0</v>
      </c>
      <c r="BY20" s="74">
        <v>0</v>
      </c>
      <c r="CT20" s="74" t="s">
        <v>194</v>
      </c>
      <c r="CU20" s="74" t="s">
        <v>454</v>
      </c>
      <c r="CV20" s="74" t="s">
        <v>318</v>
      </c>
      <c r="CW20" s="74">
        <v>2025</v>
      </c>
      <c r="CX20" s="74">
        <v>0</v>
      </c>
      <c r="CY20" s="74">
        <v>0</v>
      </c>
      <c r="CZ20" s="74">
        <v>0</v>
      </c>
      <c r="DA20" s="74">
        <v>0</v>
      </c>
      <c r="DB20" s="74">
        <v>6.6662274031974375E-8</v>
      </c>
      <c r="DC20" s="74">
        <v>0</v>
      </c>
      <c r="DD20" s="74">
        <v>13668.06699741239</v>
      </c>
      <c r="DE20" s="74">
        <v>202.8476649824305</v>
      </c>
      <c r="DF20" s="74">
        <v>8304.5949317123286</v>
      </c>
      <c r="DG20" s="74">
        <v>5160.6244007176338</v>
      </c>
      <c r="DH20" s="74">
        <v>0</v>
      </c>
      <c r="DI20" s="74">
        <v>0</v>
      </c>
      <c r="DJ20" s="74">
        <v>0</v>
      </c>
      <c r="DK20" s="74">
        <v>0</v>
      </c>
      <c r="DL20" s="74">
        <v>0</v>
      </c>
      <c r="DM20" s="74">
        <v>0</v>
      </c>
      <c r="DN20" s="74">
        <v>4.784847826529627E-5</v>
      </c>
      <c r="DO20" s="74">
        <v>0</v>
      </c>
      <c r="DP20" s="74">
        <v>0</v>
      </c>
      <c r="DQ20" s="74">
        <v>0</v>
      </c>
      <c r="DR20" s="74">
        <v>0</v>
      </c>
      <c r="DS20" s="74">
        <v>0</v>
      </c>
      <c r="DT20" s="74">
        <v>0</v>
      </c>
      <c r="DU20" s="74">
        <v>0</v>
      </c>
      <c r="DV20" s="74">
        <v>0</v>
      </c>
      <c r="DW20" s="74">
        <v>0</v>
      </c>
      <c r="DX20" s="74">
        <v>0</v>
      </c>
      <c r="DY20" s="74">
        <v>0</v>
      </c>
      <c r="DZ20" s="74">
        <v>0</v>
      </c>
      <c r="EA20" s="74">
        <v>9.111444276688899E-4</v>
      </c>
      <c r="EB20" s="74">
        <v>0</v>
      </c>
      <c r="EC20" s="74">
        <v>9.111444276688899E-4</v>
      </c>
      <c r="ED20" s="74">
        <v>0</v>
      </c>
      <c r="EE20" s="74">
        <v>0</v>
      </c>
      <c r="EF20" s="74">
        <v>0</v>
      </c>
      <c r="ER20" s="74" t="s">
        <v>455</v>
      </c>
      <c r="ES20" s="74" t="s">
        <v>194</v>
      </c>
      <c r="ET20" s="74" t="s">
        <v>454</v>
      </c>
      <c r="EU20" s="74" t="s">
        <v>318</v>
      </c>
      <c r="EV20" s="74" t="s">
        <v>302</v>
      </c>
      <c r="EW20" s="74" t="s">
        <v>456</v>
      </c>
      <c r="EX20" s="74">
        <v>2025</v>
      </c>
      <c r="EY20" s="74">
        <v>1.011373251663313E-6</v>
      </c>
      <c r="EZ20" s="74">
        <v>308.34773799999999</v>
      </c>
      <c r="FA20" s="74">
        <v>3.1185465442408732E-4</v>
      </c>
      <c r="FB20" s="74">
        <v>2025</v>
      </c>
      <c r="FC20" s="74" t="s">
        <v>209</v>
      </c>
      <c r="FD20" s="74">
        <v>4.6366130773367584E-2</v>
      </c>
      <c r="FE20" s="74">
        <v>1</v>
      </c>
      <c r="FF20" s="74">
        <v>0</v>
      </c>
      <c r="FG20" s="74" t="s">
        <v>457</v>
      </c>
      <c r="FH20" s="74">
        <v>0</v>
      </c>
      <c r="FI20" s="74">
        <v>0</v>
      </c>
      <c r="FJ20" s="74">
        <v>0</v>
      </c>
      <c r="FK20" s="74">
        <v>0</v>
      </c>
      <c r="FL20" s="74">
        <v>0</v>
      </c>
      <c r="FM20" s="74">
        <v>0</v>
      </c>
      <c r="FN20" s="74">
        <v>0</v>
      </c>
      <c r="FO20" s="74">
        <v>0</v>
      </c>
      <c r="FP20" s="74">
        <v>9.1736022337322995E-6</v>
      </c>
      <c r="FQ20" s="74">
        <v>6.6662274031974375E-8</v>
      </c>
      <c r="FR20" s="74">
        <v>0</v>
      </c>
      <c r="FS20" s="74">
        <v>0</v>
      </c>
      <c r="GV20" s="229"/>
      <c r="GW20" s="229"/>
    </row>
    <row r="21" spans="2:205" hidden="1" x14ac:dyDescent="0.25">
      <c r="B21" s="74" t="s">
        <v>214</v>
      </c>
      <c r="C21" s="227" t="s">
        <v>462</v>
      </c>
      <c r="D21" s="227">
        <v>0.19686125258638024</v>
      </c>
      <c r="E21" s="227">
        <v>0.19686125258638024</v>
      </c>
      <c r="F21" s="227">
        <v>0.19054272382680112</v>
      </c>
      <c r="G21" s="227">
        <v>0.18460565882629174</v>
      </c>
      <c r="H21" s="227">
        <v>0</v>
      </c>
      <c r="I21" s="227">
        <v>0</v>
      </c>
      <c r="J21" s="228">
        <v>0.19054272382680112</v>
      </c>
      <c r="K21" s="228">
        <v>0.19054272382680112</v>
      </c>
      <c r="L21" s="116">
        <v>3.446418838549449</v>
      </c>
      <c r="M21" s="228">
        <v>3.3310621158744449</v>
      </c>
      <c r="N21" s="228">
        <v>2.1666057822036975</v>
      </c>
      <c r="O21" s="228">
        <v>2.2441569730027471</v>
      </c>
      <c r="P21" s="228">
        <v>2.1666057822036975</v>
      </c>
      <c r="Q21" s="228">
        <v>4315.8356815436155</v>
      </c>
      <c r="R21" s="228">
        <v>201.48248815399114</v>
      </c>
      <c r="S21" s="228">
        <v>4267.9973530287998</v>
      </c>
      <c r="T21" s="228">
        <v>887.56802118490566</v>
      </c>
      <c r="U21" s="228">
        <v>1</v>
      </c>
      <c r="V21" s="228">
        <v>3988.7825729241117</v>
      </c>
      <c r="W21" s="228">
        <v>52804.689074303082</v>
      </c>
      <c r="X21" s="228">
        <v>58897.161049059585</v>
      </c>
      <c r="Y21" s="228">
        <v>89833.438251609012</v>
      </c>
      <c r="Z21" s="228">
        <v>93292.572375777745</v>
      </c>
      <c r="AA21" s="228">
        <v>83956.484347298145</v>
      </c>
      <c r="AB21" s="228"/>
      <c r="AC21" s="228"/>
      <c r="AD21" s="228"/>
      <c r="AE21" s="228"/>
      <c r="AF21" s="228"/>
      <c r="AG21" s="228"/>
      <c r="AH21" s="228"/>
      <c r="AI21" s="228"/>
      <c r="AJ21" s="228"/>
      <c r="AK21" s="228"/>
      <c r="AL21" s="228"/>
      <c r="AM21" s="228"/>
      <c r="AN21" s="228"/>
      <c r="AO21" s="228"/>
      <c r="AP21" s="228"/>
      <c r="AQ21" s="228"/>
      <c r="AS21" s="74" t="s">
        <v>214</v>
      </c>
      <c r="AT21" s="74" t="s">
        <v>194</v>
      </c>
      <c r="AU21" s="74" t="s">
        <v>458</v>
      </c>
      <c r="AV21" s="74">
        <v>2021</v>
      </c>
      <c r="AW21" s="74">
        <v>1</v>
      </c>
      <c r="AX21" s="74">
        <v>0</v>
      </c>
      <c r="AY21" s="74">
        <v>0</v>
      </c>
      <c r="AZ21" s="74">
        <v>0</v>
      </c>
      <c r="BA21" s="74">
        <v>0</v>
      </c>
      <c r="BB21" s="74">
        <v>0</v>
      </c>
      <c r="BC21" s="74">
        <v>0</v>
      </c>
      <c r="BD21" s="74">
        <v>0.64917272954158733</v>
      </c>
      <c r="BE21" s="74">
        <v>0.64917272954158733</v>
      </c>
      <c r="BF21" s="74">
        <v>0</v>
      </c>
      <c r="BG21" s="74">
        <v>0</v>
      </c>
      <c r="BH21" s="74">
        <v>0</v>
      </c>
      <c r="BI21" s="74">
        <v>0</v>
      </c>
      <c r="BJ21" s="74">
        <v>0</v>
      </c>
      <c r="BK21" s="74">
        <v>0</v>
      </c>
      <c r="BL21" s="74">
        <v>0</v>
      </c>
      <c r="BM21" s="74">
        <v>0</v>
      </c>
      <c r="BN21" s="74">
        <v>0</v>
      </c>
      <c r="BO21" s="74">
        <v>0.64917272954158733</v>
      </c>
      <c r="BP21" s="74">
        <v>0</v>
      </c>
      <c r="BQ21" s="74">
        <v>0</v>
      </c>
      <c r="BR21" s="74">
        <v>0</v>
      </c>
      <c r="BS21" s="74">
        <v>0</v>
      </c>
      <c r="BT21" s="74">
        <v>0</v>
      </c>
      <c r="BU21" s="74">
        <v>0</v>
      </c>
      <c r="BV21" s="74">
        <v>0</v>
      </c>
      <c r="BW21" s="74">
        <v>0</v>
      </c>
      <c r="BX21" s="74">
        <v>0</v>
      </c>
      <c r="BY21" s="74">
        <v>0</v>
      </c>
      <c r="CT21" s="74" t="s">
        <v>194</v>
      </c>
      <c r="CU21" s="74" t="s">
        <v>454</v>
      </c>
      <c r="CV21" s="74" t="s">
        <v>318</v>
      </c>
      <c r="CW21" s="74">
        <v>2026</v>
      </c>
      <c r="CX21" s="74">
        <v>0</v>
      </c>
      <c r="CY21" s="74">
        <v>0</v>
      </c>
      <c r="CZ21" s="74">
        <v>0</v>
      </c>
      <c r="DA21" s="74">
        <v>0</v>
      </c>
      <c r="DB21" s="74">
        <v>0</v>
      </c>
      <c r="DC21" s="74">
        <v>6.6662274031974375E-8</v>
      </c>
      <c r="DD21" s="74">
        <v>13668.06699741239</v>
      </c>
      <c r="DE21" s="74">
        <v>202.8476649824305</v>
      </c>
      <c r="DF21" s="74">
        <v>8304.5949317123286</v>
      </c>
      <c r="DG21" s="74">
        <v>5160.6244007176338</v>
      </c>
      <c r="DH21" s="74">
        <v>0</v>
      </c>
      <c r="DI21" s="74">
        <v>0</v>
      </c>
      <c r="DJ21" s="74">
        <v>0</v>
      </c>
      <c r="DK21" s="74">
        <v>0</v>
      </c>
      <c r="DL21" s="74">
        <v>0</v>
      </c>
      <c r="DM21" s="74">
        <v>0</v>
      </c>
      <c r="DN21" s="74">
        <v>4.784847826529627E-5</v>
      </c>
      <c r="DO21" s="74">
        <v>0</v>
      </c>
      <c r="DP21" s="74">
        <v>0</v>
      </c>
      <c r="DQ21" s="74">
        <v>0</v>
      </c>
      <c r="DR21" s="74">
        <v>0</v>
      </c>
      <c r="DS21" s="74">
        <v>0</v>
      </c>
      <c r="DT21" s="74">
        <v>0</v>
      </c>
      <c r="DU21" s="74">
        <v>0</v>
      </c>
      <c r="DV21" s="74">
        <v>0</v>
      </c>
      <c r="DW21" s="74">
        <v>0</v>
      </c>
      <c r="DX21" s="74">
        <v>0</v>
      </c>
      <c r="DY21" s="74">
        <v>0</v>
      </c>
      <c r="DZ21" s="74">
        <v>0</v>
      </c>
      <c r="EA21" s="74">
        <v>0</v>
      </c>
      <c r="EB21" s="74">
        <v>0</v>
      </c>
      <c r="EC21" s="74">
        <v>0</v>
      </c>
      <c r="ED21" s="74">
        <v>9.111444276688899E-4</v>
      </c>
      <c r="EE21" s="74">
        <v>0</v>
      </c>
      <c r="EF21" s="74">
        <v>9.111444276688899E-4</v>
      </c>
      <c r="ER21" s="74" t="s">
        <v>455</v>
      </c>
      <c r="ES21" s="74" t="s">
        <v>194</v>
      </c>
      <c r="ET21" s="74" t="s">
        <v>454</v>
      </c>
      <c r="EU21" s="74" t="s">
        <v>318</v>
      </c>
      <c r="EV21" s="74" t="s">
        <v>302</v>
      </c>
      <c r="EW21" s="74" t="s">
        <v>456</v>
      </c>
      <c r="EX21" s="74">
        <v>2026</v>
      </c>
      <c r="EY21" s="74">
        <v>1.011373251663313E-6</v>
      </c>
      <c r="EZ21" s="74">
        <v>308.34773799999999</v>
      </c>
      <c r="FA21" s="74">
        <v>3.1185465442408732E-4</v>
      </c>
      <c r="FB21" s="74">
        <v>2026</v>
      </c>
      <c r="FC21" s="74" t="s">
        <v>209</v>
      </c>
      <c r="FD21" s="74">
        <v>4.6366130773367584E-2</v>
      </c>
      <c r="FE21" s="74">
        <v>1</v>
      </c>
      <c r="FF21" s="74">
        <v>0</v>
      </c>
      <c r="FG21" s="74" t="s">
        <v>457</v>
      </c>
      <c r="FH21" s="74">
        <v>0</v>
      </c>
      <c r="FI21" s="74">
        <v>0</v>
      </c>
      <c r="FJ21" s="74">
        <v>0</v>
      </c>
      <c r="FK21" s="74">
        <v>0</v>
      </c>
      <c r="FL21" s="74">
        <v>0</v>
      </c>
      <c r="FM21" s="74">
        <v>0</v>
      </c>
      <c r="FN21" s="74">
        <v>0</v>
      </c>
      <c r="FO21" s="74">
        <v>0</v>
      </c>
      <c r="FP21" s="74">
        <v>0</v>
      </c>
      <c r="FQ21" s="74">
        <v>0</v>
      </c>
      <c r="FR21" s="74">
        <v>9.1736022337322995E-6</v>
      </c>
      <c r="FS21" s="74">
        <v>6.6662274031974375E-8</v>
      </c>
      <c r="GV21" s="229"/>
      <c r="GW21" s="229"/>
    </row>
    <row r="22" spans="2:205" hidden="1" x14ac:dyDescent="0.25">
      <c r="B22" s="74" t="s">
        <v>214</v>
      </c>
      <c r="C22" s="227" t="s">
        <v>463</v>
      </c>
      <c r="D22" s="227">
        <v>0.3275952872215418</v>
      </c>
      <c r="E22" s="227">
        <v>0.3275952872215418</v>
      </c>
      <c r="F22" s="227">
        <v>0.30892657561977799</v>
      </c>
      <c r="G22" s="227">
        <v>0.29930108858463916</v>
      </c>
      <c r="H22" s="227">
        <v>0</v>
      </c>
      <c r="I22" s="227">
        <v>0</v>
      </c>
      <c r="J22" s="228">
        <v>0.30892657561977799</v>
      </c>
      <c r="K22" s="228">
        <v>0.30892657561977799</v>
      </c>
      <c r="L22" s="116">
        <v>2.0226552100626032</v>
      </c>
      <c r="M22" s="228">
        <v>1.9549539563657228</v>
      </c>
      <c r="N22" s="228">
        <v>1.2532742037862847</v>
      </c>
      <c r="O22" s="228">
        <v>1.2981348818225291</v>
      </c>
      <c r="P22" s="228">
        <v>1.2532742037862847</v>
      </c>
      <c r="Q22" s="228">
        <v>12237.38153427084</v>
      </c>
      <c r="R22" s="228">
        <v>571.29563355682103</v>
      </c>
      <c r="S22" s="228">
        <v>11962.469397892912</v>
      </c>
      <c r="T22" s="228">
        <v>2487.7019392802695</v>
      </c>
      <c r="U22" s="228">
        <v>1</v>
      </c>
      <c r="V22" s="228">
        <v>11179.877941955992</v>
      </c>
      <c r="W22" s="228">
        <v>149725.60928679077</v>
      </c>
      <c r="X22" s="228">
        <v>167000.57282647814</v>
      </c>
      <c r="Y22" s="228">
        <v>251787.82157157629</v>
      </c>
      <c r="Z22" s="228">
        <v>261483.18515332972</v>
      </c>
      <c r="AA22" s="228">
        <v>235315.72109493113</v>
      </c>
      <c r="AB22" s="228"/>
      <c r="AC22" s="228"/>
      <c r="AD22" s="228"/>
      <c r="AE22" s="228"/>
      <c r="AF22" s="228"/>
      <c r="AG22" s="228"/>
      <c r="AH22" s="228"/>
      <c r="AI22" s="228"/>
      <c r="AJ22" s="228"/>
      <c r="AK22" s="228"/>
      <c r="AL22" s="228"/>
      <c r="AM22" s="228"/>
      <c r="AN22" s="228"/>
      <c r="AO22" s="228"/>
      <c r="AP22" s="228"/>
      <c r="AQ22" s="228"/>
      <c r="AS22" s="74" t="s">
        <v>214</v>
      </c>
      <c r="AT22" s="74" t="s">
        <v>194</v>
      </c>
      <c r="AU22" s="74" t="s">
        <v>458</v>
      </c>
      <c r="AV22" s="74">
        <v>2022</v>
      </c>
      <c r="AW22" s="74">
        <v>0.93457943925233644</v>
      </c>
      <c r="AX22" s="74">
        <v>0</v>
      </c>
      <c r="AY22" s="74">
        <v>0</v>
      </c>
      <c r="AZ22" s="74">
        <v>0</v>
      </c>
      <c r="BA22" s="74">
        <v>0</v>
      </c>
      <c r="BB22" s="74">
        <v>0</v>
      </c>
      <c r="BC22" s="74">
        <v>0</v>
      </c>
      <c r="BD22" s="74">
        <v>0</v>
      </c>
      <c r="BE22" s="74">
        <v>0</v>
      </c>
      <c r="BF22" s="74">
        <v>0</v>
      </c>
      <c r="BG22" s="74">
        <v>0</v>
      </c>
      <c r="BH22" s="74">
        <v>0.59776845991082472</v>
      </c>
      <c r="BI22" s="74">
        <v>0.59776845991082472</v>
      </c>
      <c r="BJ22" s="74">
        <v>0</v>
      </c>
      <c r="BK22" s="74">
        <v>0</v>
      </c>
      <c r="BL22" s="74">
        <v>0</v>
      </c>
      <c r="BM22" s="74">
        <v>0</v>
      </c>
      <c r="BN22" s="74">
        <v>0</v>
      </c>
      <c r="BO22" s="74">
        <v>0</v>
      </c>
      <c r="BP22" s="74">
        <v>0.55866211206619132</v>
      </c>
      <c r="BQ22" s="74">
        <v>0</v>
      </c>
      <c r="BR22" s="74">
        <v>0</v>
      </c>
      <c r="BS22" s="74">
        <v>0</v>
      </c>
      <c r="BT22" s="74">
        <v>0</v>
      </c>
      <c r="BU22" s="74">
        <v>0</v>
      </c>
      <c r="BV22" s="74">
        <v>0.59776845991082472</v>
      </c>
      <c r="BW22" s="74">
        <v>0.55866211206619132</v>
      </c>
      <c r="BX22" s="74">
        <v>0.59776845991082472</v>
      </c>
      <c r="BY22" s="74">
        <v>0.55866211206619132</v>
      </c>
      <c r="CT22" s="74" t="s">
        <v>194</v>
      </c>
      <c r="CU22" s="74" t="s">
        <v>454</v>
      </c>
      <c r="CV22" s="74" t="s">
        <v>320</v>
      </c>
      <c r="CW22" s="74">
        <v>2021</v>
      </c>
      <c r="CX22" s="74">
        <v>1.7112543404009701E-7</v>
      </c>
      <c r="CY22" s="74">
        <v>0</v>
      </c>
      <c r="CZ22" s="74">
        <v>0</v>
      </c>
      <c r="DA22" s="74">
        <v>0</v>
      </c>
      <c r="DB22" s="74">
        <v>0</v>
      </c>
      <c r="DC22" s="74">
        <v>0</v>
      </c>
      <c r="DD22" s="74">
        <v>8638.8463697588304</v>
      </c>
      <c r="DE22" s="74">
        <v>212.40338927922949</v>
      </c>
      <c r="DF22" s="74">
        <v>8426.4429804796</v>
      </c>
      <c r="DG22" s="74">
        <v>0</v>
      </c>
      <c r="DH22" s="74">
        <v>0</v>
      </c>
      <c r="DI22" s="74">
        <v>0</v>
      </c>
      <c r="DJ22" s="74">
        <v>0</v>
      </c>
      <c r="DK22" s="74">
        <v>0</v>
      </c>
      <c r="DL22" s="74">
        <v>0</v>
      </c>
      <c r="DM22" s="74">
        <v>0</v>
      </c>
      <c r="DN22" s="74">
        <v>4.0158462034728278E-5</v>
      </c>
      <c r="DO22" s="74">
        <v>1.4783263346306963E-3</v>
      </c>
      <c r="DP22" s="74">
        <v>0</v>
      </c>
      <c r="DQ22" s="74">
        <v>1.4783263346306963E-3</v>
      </c>
      <c r="DR22" s="74">
        <v>0</v>
      </c>
      <c r="DS22" s="74">
        <v>0</v>
      </c>
      <c r="DT22" s="74">
        <v>0</v>
      </c>
      <c r="DU22" s="74">
        <v>0</v>
      </c>
      <c r="DV22" s="74">
        <v>0</v>
      </c>
      <c r="DW22" s="74">
        <v>0</v>
      </c>
      <c r="DX22" s="74">
        <v>0</v>
      </c>
      <c r="DY22" s="74">
        <v>0</v>
      </c>
      <c r="DZ22" s="74">
        <v>0</v>
      </c>
      <c r="EA22" s="74">
        <v>0</v>
      </c>
      <c r="EB22" s="74">
        <v>0</v>
      </c>
      <c r="EC22" s="74">
        <v>0</v>
      </c>
      <c r="ED22" s="74">
        <v>0</v>
      </c>
      <c r="EE22" s="74">
        <v>0</v>
      </c>
      <c r="EF22" s="74">
        <v>0</v>
      </c>
      <c r="ER22" s="74" t="s">
        <v>455</v>
      </c>
      <c r="ES22" s="74" t="s">
        <v>194</v>
      </c>
      <c r="ET22" s="74" t="s">
        <v>454</v>
      </c>
      <c r="EU22" s="74" t="s">
        <v>320</v>
      </c>
      <c r="EV22" s="74" t="s">
        <v>302</v>
      </c>
      <c r="EW22" s="74" t="s">
        <v>456</v>
      </c>
      <c r="EX22" s="74">
        <v>2021</v>
      </c>
      <c r="EY22" s="74">
        <v>4.1017175584974824E-6</v>
      </c>
      <c r="EZ22" s="74">
        <v>308.34773799999999</v>
      </c>
      <c r="FA22" s="74">
        <v>1.2647553310775814E-3</v>
      </c>
      <c r="FB22" s="74">
        <v>2021</v>
      </c>
      <c r="FC22" s="74" t="s">
        <v>209</v>
      </c>
      <c r="FD22" s="74">
        <v>4.6366130773367584E-2</v>
      </c>
      <c r="FE22" s="74">
        <v>1</v>
      </c>
      <c r="FF22" s="74">
        <v>0</v>
      </c>
      <c r="FG22" s="74" t="s">
        <v>457</v>
      </c>
      <c r="FH22" s="74">
        <v>3.5646181233182159E-5</v>
      </c>
      <c r="FI22" s="74">
        <v>1.7112543404009701E-7</v>
      </c>
      <c r="FJ22" s="74">
        <v>0</v>
      </c>
      <c r="FK22" s="74">
        <v>0</v>
      </c>
      <c r="FL22" s="74">
        <v>0</v>
      </c>
      <c r="FM22" s="74">
        <v>0</v>
      </c>
      <c r="FN22" s="74">
        <v>0</v>
      </c>
      <c r="FO22" s="74">
        <v>0</v>
      </c>
      <c r="FP22" s="74">
        <v>0</v>
      </c>
      <c r="FQ22" s="74">
        <v>0</v>
      </c>
      <c r="FR22" s="74">
        <v>0</v>
      </c>
      <c r="FS22" s="74">
        <v>0</v>
      </c>
      <c r="GV22" s="229"/>
      <c r="GW22" s="229"/>
    </row>
    <row r="23" spans="2:205" hidden="1" x14ac:dyDescent="0.25">
      <c r="B23" s="74" t="s">
        <v>214</v>
      </c>
      <c r="C23" s="227" t="s">
        <v>464</v>
      </c>
      <c r="D23" s="227">
        <v>0.49174701463649673</v>
      </c>
      <c r="E23" s="227">
        <v>0.49174701463649673</v>
      </c>
      <c r="F23" s="227">
        <v>0.45404226526310776</v>
      </c>
      <c r="G23" s="227">
        <v>0.43989738593715011</v>
      </c>
      <c r="H23" s="227">
        <v>0</v>
      </c>
      <c r="I23" s="227">
        <v>0</v>
      </c>
      <c r="J23" s="228">
        <v>0.45404226526310776</v>
      </c>
      <c r="K23" s="228">
        <v>0.45404226526310776</v>
      </c>
      <c r="L23" s="116">
        <v>1.6271390785220716</v>
      </c>
      <c r="M23" s="228">
        <v>1.5726763332122957</v>
      </c>
      <c r="N23" s="228">
        <v>1.0568523017687197</v>
      </c>
      <c r="O23" s="228">
        <v>1.0946873268052073</v>
      </c>
      <c r="P23" s="228">
        <v>1.0568523017687197</v>
      </c>
      <c r="Q23" s="228">
        <v>22834.408658958317</v>
      </c>
      <c r="R23" s="228">
        <v>1066.0121959245789</v>
      </c>
      <c r="S23" s="228">
        <v>20849.404452159055</v>
      </c>
      <c r="T23" s="228">
        <v>4335.819149314666</v>
      </c>
      <c r="U23" s="228">
        <v>1</v>
      </c>
      <c r="V23" s="228">
        <v>19485.424721643976</v>
      </c>
      <c r="W23" s="228">
        <v>279381.31532399089</v>
      </c>
      <c r="X23" s="228">
        <v>311615.62753605435</v>
      </c>
      <c r="Y23" s="228">
        <v>438841.34232339438</v>
      </c>
      <c r="Z23" s="228">
        <v>455739.40491424344</v>
      </c>
      <c r="AA23" s="228">
        <v>410132.09562934056</v>
      </c>
      <c r="AB23" s="228"/>
      <c r="AC23" s="228"/>
      <c r="AD23" s="228"/>
      <c r="AE23" s="228"/>
      <c r="AF23" s="228"/>
      <c r="AG23" s="228"/>
      <c r="AH23" s="228"/>
      <c r="AI23" s="228"/>
      <c r="AJ23" s="228"/>
      <c r="AK23" s="228"/>
      <c r="AL23" s="228"/>
      <c r="AM23" s="228"/>
      <c r="AN23" s="228"/>
      <c r="AO23" s="228"/>
      <c r="AP23" s="228"/>
      <c r="AQ23" s="228"/>
      <c r="AS23" s="74" t="s">
        <v>214</v>
      </c>
      <c r="AT23" s="74" t="s">
        <v>194</v>
      </c>
      <c r="AU23" s="74" t="s">
        <v>458</v>
      </c>
      <c r="AV23" s="74">
        <v>2023</v>
      </c>
      <c r="AW23" s="74">
        <v>0.87343872827321156</v>
      </c>
      <c r="AX23" s="74">
        <v>0</v>
      </c>
      <c r="AY23" s="74">
        <v>0</v>
      </c>
      <c r="AZ23" s="74">
        <v>0</v>
      </c>
      <c r="BA23" s="74">
        <v>0</v>
      </c>
      <c r="BB23" s="74">
        <v>0</v>
      </c>
      <c r="BC23" s="74">
        <v>0</v>
      </c>
      <c r="BD23" s="74">
        <v>0</v>
      </c>
      <c r="BE23" s="74">
        <v>0</v>
      </c>
      <c r="BF23" s="74">
        <v>0</v>
      </c>
      <c r="BG23" s="74">
        <v>0</v>
      </c>
      <c r="BH23" s="74">
        <v>0</v>
      </c>
      <c r="BI23" s="74">
        <v>0</v>
      </c>
      <c r="BJ23" s="74">
        <v>0</v>
      </c>
      <c r="BK23" s="74">
        <v>0</v>
      </c>
      <c r="BL23" s="74">
        <v>0.61968408840354561</v>
      </c>
      <c r="BM23" s="74">
        <v>0.61968408840354561</v>
      </c>
      <c r="BN23" s="74">
        <v>0</v>
      </c>
      <c r="BO23" s="74">
        <v>0</v>
      </c>
      <c r="BP23" s="74">
        <v>0</v>
      </c>
      <c r="BQ23" s="74">
        <v>0.54125608210633724</v>
      </c>
      <c r="BR23" s="74">
        <v>0</v>
      </c>
      <c r="BS23" s="74">
        <v>0</v>
      </c>
      <c r="BT23" s="74">
        <v>0</v>
      </c>
      <c r="BU23" s="74">
        <v>0</v>
      </c>
      <c r="BV23" s="74">
        <v>0</v>
      </c>
      <c r="BW23" s="74">
        <v>0</v>
      </c>
      <c r="BX23" s="74">
        <v>0</v>
      </c>
      <c r="BY23" s="74">
        <v>0</v>
      </c>
      <c r="CT23" s="74" t="s">
        <v>194</v>
      </c>
      <c r="CU23" s="74" t="s">
        <v>454</v>
      </c>
      <c r="CV23" s="74" t="s">
        <v>320</v>
      </c>
      <c r="CW23" s="74">
        <v>2022</v>
      </c>
      <c r="CX23" s="74">
        <v>0</v>
      </c>
      <c r="CY23" s="74">
        <v>1.6992299033064055E-7</v>
      </c>
      <c r="CZ23" s="74">
        <v>0</v>
      </c>
      <c r="DA23" s="74">
        <v>0</v>
      </c>
      <c r="DB23" s="74">
        <v>0</v>
      </c>
      <c r="DC23" s="74">
        <v>0</v>
      </c>
      <c r="DD23" s="74">
        <v>8489.5410546944349</v>
      </c>
      <c r="DE23" s="74">
        <v>202.8476649824305</v>
      </c>
      <c r="DF23" s="74">
        <v>8286.6933897120052</v>
      </c>
      <c r="DG23" s="74">
        <v>0</v>
      </c>
      <c r="DH23" s="74">
        <v>0</v>
      </c>
      <c r="DI23" s="74">
        <v>0</v>
      </c>
      <c r="DJ23" s="74">
        <v>0</v>
      </c>
      <c r="DK23" s="74">
        <v>0</v>
      </c>
      <c r="DL23" s="74">
        <v>0</v>
      </c>
      <c r="DM23" s="74">
        <v>0</v>
      </c>
      <c r="DN23" s="74">
        <v>3.829734636607306E-5</v>
      </c>
      <c r="DO23" s="74">
        <v>0</v>
      </c>
      <c r="DP23" s="74">
        <v>0</v>
      </c>
      <c r="DQ23" s="74">
        <v>0</v>
      </c>
      <c r="DR23" s="74">
        <v>1.4425682025484186E-3</v>
      </c>
      <c r="DS23" s="74">
        <v>0</v>
      </c>
      <c r="DT23" s="74">
        <v>1.4425682025484186E-3</v>
      </c>
      <c r="DU23" s="74">
        <v>0</v>
      </c>
      <c r="DV23" s="74">
        <v>0</v>
      </c>
      <c r="DW23" s="74">
        <v>0</v>
      </c>
      <c r="DX23" s="74">
        <v>0</v>
      </c>
      <c r="DY23" s="74">
        <v>0</v>
      </c>
      <c r="DZ23" s="74">
        <v>0</v>
      </c>
      <c r="EA23" s="74">
        <v>0</v>
      </c>
      <c r="EB23" s="74">
        <v>0</v>
      </c>
      <c r="EC23" s="74">
        <v>0</v>
      </c>
      <c r="ED23" s="74">
        <v>0</v>
      </c>
      <c r="EE23" s="74">
        <v>0</v>
      </c>
      <c r="EF23" s="74">
        <v>0</v>
      </c>
      <c r="ER23" s="74" t="s">
        <v>455</v>
      </c>
      <c r="ES23" s="74" t="s">
        <v>194</v>
      </c>
      <c r="ET23" s="74" t="s">
        <v>454</v>
      </c>
      <c r="EU23" s="74" t="s">
        <v>320</v>
      </c>
      <c r="EV23" s="74" t="s">
        <v>302</v>
      </c>
      <c r="EW23" s="74" t="s">
        <v>456</v>
      </c>
      <c r="EX23" s="74">
        <v>2022</v>
      </c>
      <c r="EY23" s="74">
        <v>3.8824272912096257E-6</v>
      </c>
      <c r="EZ23" s="74">
        <v>308.34773799999999</v>
      </c>
      <c r="FA23" s="74">
        <v>1.1971376731939553E-3</v>
      </c>
      <c r="FB23" s="74">
        <v>2022</v>
      </c>
      <c r="FC23" s="74" t="s">
        <v>209</v>
      </c>
      <c r="FD23" s="74">
        <v>4.6366130773367584E-2</v>
      </c>
      <c r="FE23" s="74">
        <v>1</v>
      </c>
      <c r="FF23" s="74">
        <v>0</v>
      </c>
      <c r="FG23" s="74" t="s">
        <v>457</v>
      </c>
      <c r="FH23" s="74">
        <v>0</v>
      </c>
      <c r="FI23" s="74">
        <v>0</v>
      </c>
      <c r="FJ23" s="74">
        <v>3.5395706915145123E-5</v>
      </c>
      <c r="FK23" s="74">
        <v>1.6992299033064055E-7</v>
      </c>
      <c r="FL23" s="74">
        <v>0</v>
      </c>
      <c r="FM23" s="74">
        <v>0</v>
      </c>
      <c r="FN23" s="74">
        <v>0</v>
      </c>
      <c r="FO23" s="74">
        <v>0</v>
      </c>
      <c r="FP23" s="74">
        <v>0</v>
      </c>
      <c r="FQ23" s="74">
        <v>0</v>
      </c>
      <c r="FR23" s="74">
        <v>0</v>
      </c>
      <c r="FS23" s="74">
        <v>0</v>
      </c>
      <c r="GV23" s="229"/>
      <c r="GW23" s="229"/>
    </row>
    <row r="24" spans="2:205" hidden="1" x14ac:dyDescent="0.25">
      <c r="B24" s="74" t="s">
        <v>214</v>
      </c>
      <c r="C24" s="227" t="s">
        <v>465</v>
      </c>
      <c r="D24" s="227">
        <v>0.47223675156224376</v>
      </c>
      <c r="E24" s="227">
        <v>0.47223675156224376</v>
      </c>
      <c r="F24" s="227">
        <v>0.39718668671651852</v>
      </c>
      <c r="G24" s="227">
        <v>0.38481361435480738</v>
      </c>
      <c r="H24" s="227">
        <v>0</v>
      </c>
      <c r="I24" s="227">
        <v>0</v>
      </c>
      <c r="J24" s="228">
        <v>0.39718668671651852</v>
      </c>
      <c r="K24" s="228">
        <v>0.39718668671651852</v>
      </c>
      <c r="L24" s="116">
        <v>1.3094775432784198</v>
      </c>
      <c r="M24" s="228">
        <v>1.2656473981667791</v>
      </c>
      <c r="N24" s="228">
        <v>0.8110619828960941</v>
      </c>
      <c r="O24" s="228">
        <v>0.84009903124504848</v>
      </c>
      <c r="P24" s="228">
        <v>0.8110619828960941</v>
      </c>
      <c r="Q24" s="228">
        <v>27247.988073923396</v>
      </c>
      <c r="R24" s="228">
        <v>1272.057798169182</v>
      </c>
      <c r="S24" s="228">
        <v>23765.79288127417</v>
      </c>
      <c r="T24" s="228">
        <v>4942.3080697446012</v>
      </c>
      <c r="U24" s="228">
        <v>1</v>
      </c>
      <c r="V24" s="228">
        <v>22211.021384368381</v>
      </c>
      <c r="W24" s="228">
        <v>333381.9089306083</v>
      </c>
      <c r="X24" s="228">
        <v>371846.6735690764</v>
      </c>
      <c r="Y24" s="228">
        <v>500225.91644425184</v>
      </c>
      <c r="Z24" s="228">
        <v>519487.65874247556</v>
      </c>
      <c r="AA24" s="228">
        <v>467500.85648995498</v>
      </c>
      <c r="AB24" s="228"/>
      <c r="AC24" s="228"/>
      <c r="AD24" s="228"/>
      <c r="AE24" s="228"/>
      <c r="AF24" s="228"/>
      <c r="AG24" s="228"/>
      <c r="AH24" s="228"/>
      <c r="AI24" s="228"/>
      <c r="AJ24" s="228"/>
      <c r="AK24" s="228"/>
      <c r="AL24" s="228"/>
      <c r="AM24" s="228"/>
      <c r="AN24" s="228"/>
      <c r="AO24" s="228"/>
      <c r="AP24" s="228"/>
      <c r="AQ24" s="228"/>
      <c r="AS24" s="74" t="s">
        <v>214</v>
      </c>
      <c r="AT24" s="74" t="s">
        <v>194</v>
      </c>
      <c r="AU24" s="74" t="s">
        <v>459</v>
      </c>
      <c r="AV24" s="74">
        <v>2020</v>
      </c>
      <c r="AW24" s="74">
        <v>1</v>
      </c>
      <c r="AX24" s="74">
        <v>0</v>
      </c>
      <c r="AY24" s="74">
        <v>0</v>
      </c>
      <c r="AZ24" s="74">
        <v>1.4553111194443313</v>
      </c>
      <c r="BA24" s="74">
        <v>1.4553111194443313</v>
      </c>
      <c r="BB24" s="74">
        <v>0</v>
      </c>
      <c r="BC24" s="74">
        <v>0</v>
      </c>
      <c r="BD24" s="74">
        <v>0</v>
      </c>
      <c r="BE24" s="74">
        <v>0</v>
      </c>
      <c r="BF24" s="74">
        <v>0</v>
      </c>
      <c r="BG24" s="74">
        <v>0</v>
      </c>
      <c r="BH24" s="74">
        <v>0</v>
      </c>
      <c r="BI24" s="74">
        <v>0</v>
      </c>
      <c r="BJ24" s="74">
        <v>0</v>
      </c>
      <c r="BK24" s="74">
        <v>0</v>
      </c>
      <c r="BL24" s="74">
        <v>0</v>
      </c>
      <c r="BM24" s="74">
        <v>0</v>
      </c>
      <c r="BN24" s="74">
        <v>1.4553111194443313</v>
      </c>
      <c r="BO24" s="74">
        <v>0</v>
      </c>
      <c r="BP24" s="74">
        <v>0</v>
      </c>
      <c r="BQ24" s="74">
        <v>0</v>
      </c>
      <c r="BR24" s="74">
        <v>0</v>
      </c>
      <c r="BS24" s="74">
        <v>0</v>
      </c>
      <c r="BT24" s="74">
        <v>0</v>
      </c>
      <c r="BU24" s="74">
        <v>0</v>
      </c>
      <c r="BV24" s="74">
        <v>0</v>
      </c>
      <c r="BW24" s="74">
        <v>0</v>
      </c>
      <c r="BX24" s="74">
        <v>0</v>
      </c>
      <c r="BY24" s="74">
        <v>0</v>
      </c>
      <c r="CT24" s="74" t="s">
        <v>194</v>
      </c>
      <c r="CU24" s="74" t="s">
        <v>454</v>
      </c>
      <c r="CV24" s="74" t="s">
        <v>320</v>
      </c>
      <c r="CW24" s="74">
        <v>2023</v>
      </c>
      <c r="CX24" s="74">
        <v>0</v>
      </c>
      <c r="CY24" s="74">
        <v>0</v>
      </c>
      <c r="CZ24" s="74">
        <v>2.5561610895414061E-7</v>
      </c>
      <c r="DA24" s="74">
        <v>0</v>
      </c>
      <c r="DB24" s="74">
        <v>0</v>
      </c>
      <c r="DC24" s="74">
        <v>0</v>
      </c>
      <c r="DD24" s="74">
        <v>8507.4425966947583</v>
      </c>
      <c r="DE24" s="74">
        <v>202.84766498243039</v>
      </c>
      <c r="DF24" s="74">
        <v>8304.5949317123286</v>
      </c>
      <c r="DG24" s="74">
        <v>0</v>
      </c>
      <c r="DH24" s="74">
        <v>0</v>
      </c>
      <c r="DI24" s="74">
        <v>0</v>
      </c>
      <c r="DJ24" s="74">
        <v>0</v>
      </c>
      <c r="DK24" s="74">
        <v>0</v>
      </c>
      <c r="DL24" s="74">
        <v>0</v>
      </c>
      <c r="DM24" s="74">
        <v>0</v>
      </c>
      <c r="DN24" s="74">
        <v>3.828074036394917E-5</v>
      </c>
      <c r="DO24" s="74">
        <v>0</v>
      </c>
      <c r="DP24" s="74">
        <v>0</v>
      </c>
      <c r="DQ24" s="74">
        <v>0</v>
      </c>
      <c r="DR24" s="74">
        <v>0</v>
      </c>
      <c r="DS24" s="74">
        <v>0</v>
      </c>
      <c r="DT24" s="74">
        <v>0</v>
      </c>
      <c r="DU24" s="74">
        <v>2.1746393737178244E-3</v>
      </c>
      <c r="DV24" s="74">
        <v>0</v>
      </c>
      <c r="DW24" s="74">
        <v>2.1746393737178244E-3</v>
      </c>
      <c r="DX24" s="74">
        <v>0</v>
      </c>
      <c r="DY24" s="74">
        <v>0</v>
      </c>
      <c r="DZ24" s="74">
        <v>0</v>
      </c>
      <c r="EA24" s="74">
        <v>0</v>
      </c>
      <c r="EB24" s="74">
        <v>0</v>
      </c>
      <c r="EC24" s="74">
        <v>0</v>
      </c>
      <c r="ED24" s="74">
        <v>0</v>
      </c>
      <c r="EE24" s="74">
        <v>0</v>
      </c>
      <c r="EF24" s="74">
        <v>0</v>
      </c>
      <c r="ER24" s="74" t="s">
        <v>455</v>
      </c>
      <c r="ES24" s="74" t="s">
        <v>194</v>
      </c>
      <c r="ET24" s="74" t="s">
        <v>454</v>
      </c>
      <c r="EU24" s="74" t="s">
        <v>320</v>
      </c>
      <c r="EV24" s="74" t="s">
        <v>302</v>
      </c>
      <c r="EW24" s="74" t="s">
        <v>456</v>
      </c>
      <c r="EX24" s="74">
        <v>2023</v>
      </c>
      <c r="EY24" s="74">
        <v>3.8781049558326322E-6</v>
      </c>
      <c r="EZ24" s="74">
        <v>308.34773799999999</v>
      </c>
      <c r="FA24" s="74">
        <v>1.1958048908575821E-3</v>
      </c>
      <c r="FB24" s="74">
        <v>2023</v>
      </c>
      <c r="FC24" s="74" t="s">
        <v>209</v>
      </c>
      <c r="FD24" s="74">
        <v>4.6366130773367584E-2</v>
      </c>
      <c r="FE24" s="74">
        <v>1</v>
      </c>
      <c r="FF24" s="74">
        <v>0</v>
      </c>
      <c r="FG24" s="74" t="s">
        <v>457</v>
      </c>
      <c r="FH24" s="74">
        <v>0</v>
      </c>
      <c r="FI24" s="74">
        <v>0</v>
      </c>
      <c r="FJ24" s="74">
        <v>0</v>
      </c>
      <c r="FK24" s="74">
        <v>0</v>
      </c>
      <c r="FL24" s="74">
        <v>3.5176125359223839E-5</v>
      </c>
      <c r="FM24" s="74">
        <v>2.5561610895414061E-7</v>
      </c>
      <c r="FN24" s="74">
        <v>0</v>
      </c>
      <c r="FO24" s="74">
        <v>0</v>
      </c>
      <c r="FP24" s="74">
        <v>0</v>
      </c>
      <c r="FQ24" s="74">
        <v>0</v>
      </c>
      <c r="FR24" s="74">
        <v>0</v>
      </c>
      <c r="FS24" s="74">
        <v>0</v>
      </c>
      <c r="GV24" s="229"/>
      <c r="GW24" s="229"/>
    </row>
    <row r="25" spans="2:205" hidden="1" x14ac:dyDescent="0.25">
      <c r="B25" s="74" t="s">
        <v>214</v>
      </c>
      <c r="C25" s="227" t="s">
        <v>466</v>
      </c>
      <c r="D25" s="227">
        <v>0.45777760666181655</v>
      </c>
      <c r="E25" s="227">
        <v>0.45777760666181655</v>
      </c>
      <c r="F25" s="227">
        <v>0.41841934049555923</v>
      </c>
      <c r="G25" s="227">
        <v>0.40538578732488945</v>
      </c>
      <c r="H25" s="227">
        <v>0</v>
      </c>
      <c r="I25" s="227">
        <v>0</v>
      </c>
      <c r="J25" s="228">
        <v>0.41841934049555923</v>
      </c>
      <c r="K25" s="228">
        <v>0.41841934049555923</v>
      </c>
      <c r="L25" s="116">
        <v>0.98419741973564479</v>
      </c>
      <c r="M25" s="228">
        <v>0.95125488021143401</v>
      </c>
      <c r="N25" s="228">
        <v>0.6293220911924241</v>
      </c>
      <c r="O25" s="228">
        <v>0.65185415502872857</v>
      </c>
      <c r="P25" s="228">
        <v>0.6293220911924241</v>
      </c>
      <c r="Q25" s="228">
        <v>35143.501894471498</v>
      </c>
      <c r="R25" s="228">
        <v>1640.6556520266029</v>
      </c>
      <c r="S25" s="228">
        <v>32266.394812296145</v>
      </c>
      <c r="T25" s="228">
        <v>6710.0838696624523</v>
      </c>
      <c r="U25" s="228">
        <v>1</v>
      </c>
      <c r="V25" s="228">
        <v>30155.509170370227</v>
      </c>
      <c r="W25" s="228">
        <v>429984.32457836717</v>
      </c>
      <c r="X25" s="228">
        <v>479594.83252761565</v>
      </c>
      <c r="Y25" s="228">
        <v>679147.84059447458</v>
      </c>
      <c r="Z25" s="228">
        <v>705299.16594145668</v>
      </c>
      <c r="AA25" s="228">
        <v>634717.60803221923</v>
      </c>
      <c r="AB25" s="228"/>
      <c r="AC25" s="228"/>
      <c r="AD25" s="228"/>
      <c r="AE25" s="228"/>
      <c r="AF25" s="228"/>
      <c r="AG25" s="228"/>
      <c r="AH25" s="228"/>
      <c r="AI25" s="228"/>
      <c r="AJ25" s="228"/>
      <c r="AK25" s="228"/>
      <c r="AL25" s="228"/>
      <c r="AM25" s="228"/>
      <c r="AN25" s="228"/>
      <c r="AO25" s="228"/>
      <c r="AP25" s="228"/>
      <c r="AQ25" s="228"/>
      <c r="AS25" s="74" t="s">
        <v>214</v>
      </c>
      <c r="AT25" s="74" t="s">
        <v>194</v>
      </c>
      <c r="AU25" s="74" t="s">
        <v>459</v>
      </c>
      <c r="AV25" s="74">
        <v>2021</v>
      </c>
      <c r="AW25" s="74">
        <v>1</v>
      </c>
      <c r="AX25" s="74">
        <v>0</v>
      </c>
      <c r="AY25" s="74">
        <v>0</v>
      </c>
      <c r="AZ25" s="74">
        <v>0</v>
      </c>
      <c r="BA25" s="74">
        <v>0</v>
      </c>
      <c r="BB25" s="74">
        <v>0</v>
      </c>
      <c r="BC25" s="74">
        <v>0</v>
      </c>
      <c r="BD25" s="74">
        <v>1.4553111194443313</v>
      </c>
      <c r="BE25" s="74">
        <v>1.4553111194443313</v>
      </c>
      <c r="BF25" s="74">
        <v>0</v>
      </c>
      <c r="BG25" s="74">
        <v>0</v>
      </c>
      <c r="BH25" s="74">
        <v>0</v>
      </c>
      <c r="BI25" s="74">
        <v>0</v>
      </c>
      <c r="BJ25" s="74">
        <v>0</v>
      </c>
      <c r="BK25" s="74">
        <v>0</v>
      </c>
      <c r="BL25" s="74">
        <v>0</v>
      </c>
      <c r="BM25" s="74">
        <v>0</v>
      </c>
      <c r="BN25" s="74">
        <v>0</v>
      </c>
      <c r="BO25" s="74">
        <v>1.4553111194443313</v>
      </c>
      <c r="BP25" s="74">
        <v>0</v>
      </c>
      <c r="BQ25" s="74">
        <v>0</v>
      </c>
      <c r="BR25" s="74">
        <v>0</v>
      </c>
      <c r="BS25" s="74">
        <v>0</v>
      </c>
      <c r="BT25" s="74">
        <v>0</v>
      </c>
      <c r="BU25" s="74">
        <v>0</v>
      </c>
      <c r="BV25" s="74">
        <v>0</v>
      </c>
      <c r="BW25" s="74">
        <v>0</v>
      </c>
      <c r="BX25" s="74">
        <v>0</v>
      </c>
      <c r="BY25" s="74">
        <v>0</v>
      </c>
      <c r="CT25" s="74" t="s">
        <v>194</v>
      </c>
      <c r="CU25" s="74" t="s">
        <v>454</v>
      </c>
      <c r="CV25" s="74" t="s">
        <v>320</v>
      </c>
      <c r="CW25" s="74">
        <v>2024</v>
      </c>
      <c r="CX25" s="74">
        <v>0</v>
      </c>
      <c r="CY25" s="74">
        <v>0</v>
      </c>
      <c r="CZ25" s="74">
        <v>0</v>
      </c>
      <c r="DA25" s="74">
        <v>2.5561610895414061E-7</v>
      </c>
      <c r="DB25" s="74">
        <v>0</v>
      </c>
      <c r="DC25" s="74">
        <v>0</v>
      </c>
      <c r="DD25" s="74">
        <v>8507.4425966947583</v>
      </c>
      <c r="DE25" s="74">
        <v>202.84766498243039</v>
      </c>
      <c r="DF25" s="74">
        <v>8304.5949317123286</v>
      </c>
      <c r="DG25" s="74">
        <v>0</v>
      </c>
      <c r="DH25" s="74">
        <v>0</v>
      </c>
      <c r="DI25" s="74">
        <v>0</v>
      </c>
      <c r="DJ25" s="74">
        <v>0</v>
      </c>
      <c r="DK25" s="74">
        <v>0</v>
      </c>
      <c r="DL25" s="74">
        <v>0</v>
      </c>
      <c r="DM25" s="74">
        <v>0</v>
      </c>
      <c r="DN25" s="74">
        <v>3.828074036394917E-5</v>
      </c>
      <c r="DO25" s="74">
        <v>0</v>
      </c>
      <c r="DP25" s="74">
        <v>0</v>
      </c>
      <c r="DQ25" s="74">
        <v>0</v>
      </c>
      <c r="DR25" s="74">
        <v>0</v>
      </c>
      <c r="DS25" s="74">
        <v>0</v>
      </c>
      <c r="DT25" s="74">
        <v>0</v>
      </c>
      <c r="DU25" s="74">
        <v>0</v>
      </c>
      <c r="DV25" s="74">
        <v>0</v>
      </c>
      <c r="DW25" s="74">
        <v>0</v>
      </c>
      <c r="DX25" s="74">
        <v>2.1746393737178244E-3</v>
      </c>
      <c r="DY25" s="74">
        <v>0</v>
      </c>
      <c r="DZ25" s="74">
        <v>2.1746393737178244E-3</v>
      </c>
      <c r="EA25" s="74">
        <v>0</v>
      </c>
      <c r="EB25" s="74">
        <v>0</v>
      </c>
      <c r="EC25" s="74">
        <v>0</v>
      </c>
      <c r="ED25" s="74">
        <v>0</v>
      </c>
      <c r="EE25" s="74">
        <v>0</v>
      </c>
      <c r="EF25" s="74">
        <v>0</v>
      </c>
      <c r="ER25" s="74" t="s">
        <v>455</v>
      </c>
      <c r="ES25" s="74" t="s">
        <v>194</v>
      </c>
      <c r="ET25" s="74" t="s">
        <v>454</v>
      </c>
      <c r="EU25" s="74" t="s">
        <v>320</v>
      </c>
      <c r="EV25" s="74" t="s">
        <v>302</v>
      </c>
      <c r="EW25" s="74" t="s">
        <v>456</v>
      </c>
      <c r="EX25" s="74">
        <v>2024</v>
      </c>
      <c r="EY25" s="74">
        <v>3.8781049558326322E-6</v>
      </c>
      <c r="EZ25" s="74">
        <v>308.34773799999999</v>
      </c>
      <c r="FA25" s="74">
        <v>1.1958048908575821E-3</v>
      </c>
      <c r="FB25" s="74">
        <v>2024</v>
      </c>
      <c r="FC25" s="74" t="s">
        <v>209</v>
      </c>
      <c r="FD25" s="74">
        <v>4.6366130773367584E-2</v>
      </c>
      <c r="FE25" s="74">
        <v>1</v>
      </c>
      <c r="FF25" s="74">
        <v>0</v>
      </c>
      <c r="FG25" s="74" t="s">
        <v>457</v>
      </c>
      <c r="FH25" s="74">
        <v>0</v>
      </c>
      <c r="FI25" s="74">
        <v>0</v>
      </c>
      <c r="FJ25" s="74">
        <v>0</v>
      </c>
      <c r="FK25" s="74">
        <v>0</v>
      </c>
      <c r="FL25" s="74">
        <v>0</v>
      </c>
      <c r="FM25" s="74">
        <v>0</v>
      </c>
      <c r="FN25" s="74">
        <v>3.5176125359223839E-5</v>
      </c>
      <c r="FO25" s="74">
        <v>2.5561610895414061E-7</v>
      </c>
      <c r="FP25" s="74">
        <v>0</v>
      </c>
      <c r="FQ25" s="74">
        <v>0</v>
      </c>
      <c r="FR25" s="74">
        <v>0</v>
      </c>
      <c r="FS25" s="74">
        <v>0</v>
      </c>
      <c r="GV25" s="229"/>
      <c r="GW25" s="229"/>
    </row>
    <row r="26" spans="2:205" hidden="1" x14ac:dyDescent="0.25">
      <c r="B26" s="74" t="s">
        <v>214</v>
      </c>
      <c r="C26" s="227" t="s">
        <v>467</v>
      </c>
      <c r="D26" s="227">
        <v>0.2243765444439943</v>
      </c>
      <c r="E26" s="227">
        <v>0.2243765444439943</v>
      </c>
      <c r="F26" s="227">
        <v>0.20510245715965844</v>
      </c>
      <c r="G26" s="227">
        <v>0.19870834936131765</v>
      </c>
      <c r="H26" s="227">
        <v>0</v>
      </c>
      <c r="I26" s="227">
        <v>0</v>
      </c>
      <c r="J26" s="228">
        <v>0.20510245715965844</v>
      </c>
      <c r="K26" s="228">
        <v>0.20510245715965844</v>
      </c>
      <c r="L26" s="116">
        <v>1.4274659170206827</v>
      </c>
      <c r="M26" s="228">
        <v>1.3796865269837242</v>
      </c>
      <c r="N26" s="228">
        <v>0.92295176121685685</v>
      </c>
      <c r="O26" s="228">
        <v>0.9559715077210541</v>
      </c>
      <c r="P26" s="228">
        <v>0.92295176121685685</v>
      </c>
      <c r="Q26" s="228">
        <v>11876.389173527867</v>
      </c>
      <c r="R26" s="228">
        <v>554.44289762942742</v>
      </c>
      <c r="S26" s="228">
        <v>10784.587303008</v>
      </c>
      <c r="T26" s="228">
        <v>2242.7508782389064</v>
      </c>
      <c r="U26" s="228">
        <v>1</v>
      </c>
      <c r="V26" s="228">
        <v>10079.053554213084</v>
      </c>
      <c r="W26" s="228">
        <v>145308.8309908169</v>
      </c>
      <c r="X26" s="228">
        <v>162074.19777955915</v>
      </c>
      <c r="Y26" s="228">
        <v>226995.58538065437</v>
      </c>
      <c r="Z26" s="228">
        <v>235736.29697655962</v>
      </c>
      <c r="AA26" s="228">
        <v>212145.40689780781</v>
      </c>
      <c r="AB26" s="228"/>
      <c r="AC26" s="228"/>
      <c r="AD26" s="228"/>
      <c r="AE26" s="228"/>
      <c r="AF26" s="228"/>
      <c r="AG26" s="228"/>
      <c r="AH26" s="228"/>
      <c r="AI26" s="228"/>
      <c r="AJ26" s="228"/>
      <c r="AK26" s="228"/>
      <c r="AL26" s="228"/>
      <c r="AM26" s="228"/>
      <c r="AN26" s="228"/>
      <c r="AO26" s="228"/>
      <c r="AP26" s="228"/>
      <c r="AQ26" s="228"/>
      <c r="AS26" s="74" t="s">
        <v>214</v>
      </c>
      <c r="AT26" s="74" t="s">
        <v>194</v>
      </c>
      <c r="AU26" s="74" t="s">
        <v>459</v>
      </c>
      <c r="AV26" s="74">
        <v>2022</v>
      </c>
      <c r="AW26" s="74">
        <v>0.93457943925233644</v>
      </c>
      <c r="AX26" s="74">
        <v>0</v>
      </c>
      <c r="AY26" s="74">
        <v>0</v>
      </c>
      <c r="AZ26" s="74">
        <v>0</v>
      </c>
      <c r="BA26" s="74">
        <v>0</v>
      </c>
      <c r="BB26" s="74">
        <v>0</v>
      </c>
      <c r="BC26" s="74">
        <v>0</v>
      </c>
      <c r="BD26" s="74">
        <v>0</v>
      </c>
      <c r="BE26" s="74">
        <v>0</v>
      </c>
      <c r="BF26" s="74">
        <v>0</v>
      </c>
      <c r="BG26" s="74">
        <v>0</v>
      </c>
      <c r="BH26" s="74">
        <v>1.3785304667814298</v>
      </c>
      <c r="BI26" s="74">
        <v>1.3785304667814298</v>
      </c>
      <c r="BJ26" s="74">
        <v>0</v>
      </c>
      <c r="BK26" s="74">
        <v>0</v>
      </c>
      <c r="BL26" s="74">
        <v>0</v>
      </c>
      <c r="BM26" s="74">
        <v>0</v>
      </c>
      <c r="BN26" s="74">
        <v>0</v>
      </c>
      <c r="BO26" s="74">
        <v>0</v>
      </c>
      <c r="BP26" s="74">
        <v>1.2883462306368503</v>
      </c>
      <c r="BQ26" s="74">
        <v>0</v>
      </c>
      <c r="BR26" s="74">
        <v>0</v>
      </c>
      <c r="BS26" s="74">
        <v>0</v>
      </c>
      <c r="BT26" s="74">
        <v>0</v>
      </c>
      <c r="BU26" s="74">
        <v>0</v>
      </c>
      <c r="BV26" s="74">
        <v>1.3785304667814298</v>
      </c>
      <c r="BW26" s="74">
        <v>1.2883462306368503</v>
      </c>
      <c r="BX26" s="74">
        <v>1.3785304667814298</v>
      </c>
      <c r="BY26" s="74">
        <v>1.2883462306368503</v>
      </c>
      <c r="CT26" s="74" t="s">
        <v>194</v>
      </c>
      <c r="CU26" s="74" t="s">
        <v>454</v>
      </c>
      <c r="CV26" s="74" t="s">
        <v>320</v>
      </c>
      <c r="CW26" s="74">
        <v>2025</v>
      </c>
      <c r="CX26" s="74">
        <v>0</v>
      </c>
      <c r="CY26" s="74">
        <v>0</v>
      </c>
      <c r="CZ26" s="74">
        <v>0</v>
      </c>
      <c r="DA26" s="74">
        <v>0</v>
      </c>
      <c r="DB26" s="74">
        <v>2.5561610895414061E-7</v>
      </c>
      <c r="DC26" s="74">
        <v>0</v>
      </c>
      <c r="DD26" s="74">
        <v>8507.4425966947583</v>
      </c>
      <c r="DE26" s="74">
        <v>202.84766498243039</v>
      </c>
      <c r="DF26" s="74">
        <v>8304.5949317123286</v>
      </c>
      <c r="DG26" s="74">
        <v>0</v>
      </c>
      <c r="DH26" s="74">
        <v>0</v>
      </c>
      <c r="DI26" s="74">
        <v>0</v>
      </c>
      <c r="DJ26" s="74">
        <v>0</v>
      </c>
      <c r="DK26" s="74">
        <v>0</v>
      </c>
      <c r="DL26" s="74">
        <v>0</v>
      </c>
      <c r="DM26" s="74">
        <v>0</v>
      </c>
      <c r="DN26" s="74">
        <v>3.828074036394917E-5</v>
      </c>
      <c r="DO26" s="74">
        <v>0</v>
      </c>
      <c r="DP26" s="74">
        <v>0</v>
      </c>
      <c r="DQ26" s="74">
        <v>0</v>
      </c>
      <c r="DR26" s="74">
        <v>0</v>
      </c>
      <c r="DS26" s="74">
        <v>0</v>
      </c>
      <c r="DT26" s="74">
        <v>0</v>
      </c>
      <c r="DU26" s="74">
        <v>0</v>
      </c>
      <c r="DV26" s="74">
        <v>0</v>
      </c>
      <c r="DW26" s="74">
        <v>0</v>
      </c>
      <c r="DX26" s="74">
        <v>0</v>
      </c>
      <c r="DY26" s="74">
        <v>0</v>
      </c>
      <c r="DZ26" s="74">
        <v>0</v>
      </c>
      <c r="EA26" s="74">
        <v>2.1746393737178244E-3</v>
      </c>
      <c r="EB26" s="74">
        <v>0</v>
      </c>
      <c r="EC26" s="74">
        <v>2.1746393737178244E-3</v>
      </c>
      <c r="ED26" s="74">
        <v>0</v>
      </c>
      <c r="EE26" s="74">
        <v>0</v>
      </c>
      <c r="EF26" s="74">
        <v>0</v>
      </c>
      <c r="ER26" s="74" t="s">
        <v>455</v>
      </c>
      <c r="ES26" s="74" t="s">
        <v>194</v>
      </c>
      <c r="ET26" s="74" t="s">
        <v>454</v>
      </c>
      <c r="EU26" s="74" t="s">
        <v>320</v>
      </c>
      <c r="EV26" s="74" t="s">
        <v>302</v>
      </c>
      <c r="EW26" s="74" t="s">
        <v>456</v>
      </c>
      <c r="EX26" s="74">
        <v>2025</v>
      </c>
      <c r="EY26" s="74">
        <v>3.8781049558326322E-6</v>
      </c>
      <c r="EZ26" s="74">
        <v>308.34773799999999</v>
      </c>
      <c r="FA26" s="74">
        <v>1.1958048908575821E-3</v>
      </c>
      <c r="FB26" s="74">
        <v>2025</v>
      </c>
      <c r="FC26" s="74" t="s">
        <v>209</v>
      </c>
      <c r="FD26" s="74">
        <v>4.6366130773367584E-2</v>
      </c>
      <c r="FE26" s="74">
        <v>1</v>
      </c>
      <c r="FF26" s="74">
        <v>0</v>
      </c>
      <c r="FG26" s="74" t="s">
        <v>457</v>
      </c>
      <c r="FH26" s="74">
        <v>0</v>
      </c>
      <c r="FI26" s="74">
        <v>0</v>
      </c>
      <c r="FJ26" s="74">
        <v>0</v>
      </c>
      <c r="FK26" s="74">
        <v>0</v>
      </c>
      <c r="FL26" s="74">
        <v>0</v>
      </c>
      <c r="FM26" s="74">
        <v>0</v>
      </c>
      <c r="FN26" s="74">
        <v>0</v>
      </c>
      <c r="FO26" s="74">
        <v>0</v>
      </c>
      <c r="FP26" s="74">
        <v>3.5176125359223839E-5</v>
      </c>
      <c r="FQ26" s="74">
        <v>2.5561610895414061E-7</v>
      </c>
      <c r="FR26" s="74">
        <v>0</v>
      </c>
      <c r="FS26" s="74">
        <v>0</v>
      </c>
      <c r="GV26" s="229"/>
      <c r="GW26" s="229"/>
    </row>
    <row r="27" spans="2:205" hidden="1" x14ac:dyDescent="0.25">
      <c r="B27" s="74" t="s">
        <v>214</v>
      </c>
      <c r="C27" s="227" t="s">
        <v>468</v>
      </c>
      <c r="D27" s="227">
        <v>0.21610926833346045</v>
      </c>
      <c r="E27" s="227">
        <v>0.21610926833346045</v>
      </c>
      <c r="F27" s="227">
        <v>0.21420233317814363</v>
      </c>
      <c r="G27" s="227">
        <v>0.20752671436333336</v>
      </c>
      <c r="H27" s="227">
        <v>0</v>
      </c>
      <c r="I27" s="227">
        <v>0</v>
      </c>
      <c r="J27" s="228">
        <v>0.21420233317814363</v>
      </c>
      <c r="K27" s="228">
        <v>0.21420233317814363</v>
      </c>
      <c r="L27" s="116">
        <v>0.92001190738712346</v>
      </c>
      <c r="M27" s="228">
        <v>0.88921775164753059</v>
      </c>
      <c r="N27" s="228">
        <v>0.59654864851165579</v>
      </c>
      <c r="O27" s="228">
        <v>0.61789740676371629</v>
      </c>
      <c r="P27" s="228">
        <v>0.59654864851165579</v>
      </c>
      <c r="Q27" s="228">
        <v>17748.132298180379</v>
      </c>
      <c r="R27" s="228">
        <v>828.56209535869414</v>
      </c>
      <c r="S27" s="228">
        <v>17425.690689944131</v>
      </c>
      <c r="T27" s="228">
        <v>3623.8274122822727</v>
      </c>
      <c r="U27" s="228">
        <v>1</v>
      </c>
      <c r="V27" s="228">
        <v>16285.692233592647</v>
      </c>
      <c r="W27" s="228">
        <v>217150.20608009215</v>
      </c>
      <c r="X27" s="228">
        <v>242204.44970974317</v>
      </c>
      <c r="Y27" s="228">
        <v>366778.50970920484</v>
      </c>
      <c r="Z27" s="228">
        <v>380901.71464981209</v>
      </c>
      <c r="AA27" s="228">
        <v>342783.65393383632</v>
      </c>
      <c r="AB27" s="228"/>
      <c r="AC27" s="228"/>
      <c r="AD27" s="228"/>
      <c r="AE27" s="228"/>
      <c r="AF27" s="228"/>
      <c r="AG27" s="228"/>
      <c r="AH27" s="228"/>
      <c r="AI27" s="228"/>
      <c r="AJ27" s="228"/>
      <c r="AK27" s="228"/>
      <c r="AL27" s="228"/>
      <c r="AM27" s="228"/>
      <c r="AN27" s="228"/>
      <c r="AO27" s="228"/>
      <c r="AP27" s="228"/>
      <c r="AQ27" s="228"/>
      <c r="AS27" s="74" t="s">
        <v>214</v>
      </c>
      <c r="AT27" s="74" t="s">
        <v>194</v>
      </c>
      <c r="AU27" s="74" t="s">
        <v>459</v>
      </c>
      <c r="AV27" s="74">
        <v>2023</v>
      </c>
      <c r="AW27" s="74">
        <v>0.87343872827321156</v>
      </c>
      <c r="AX27" s="74">
        <v>0</v>
      </c>
      <c r="AY27" s="74">
        <v>0</v>
      </c>
      <c r="AZ27" s="74">
        <v>0</v>
      </c>
      <c r="BA27" s="74">
        <v>0</v>
      </c>
      <c r="BB27" s="74">
        <v>0</v>
      </c>
      <c r="BC27" s="74">
        <v>0</v>
      </c>
      <c r="BD27" s="74">
        <v>0</v>
      </c>
      <c r="BE27" s="74">
        <v>0</v>
      </c>
      <c r="BF27" s="74">
        <v>0</v>
      </c>
      <c r="BG27" s="74">
        <v>0</v>
      </c>
      <c r="BH27" s="74">
        <v>0</v>
      </c>
      <c r="BI27" s="74">
        <v>0</v>
      </c>
      <c r="BJ27" s="74">
        <v>0</v>
      </c>
      <c r="BK27" s="74">
        <v>0</v>
      </c>
      <c r="BL27" s="74">
        <v>1.4290757184902247</v>
      </c>
      <c r="BM27" s="74">
        <v>1.4290757184902247</v>
      </c>
      <c r="BN27" s="74">
        <v>0</v>
      </c>
      <c r="BO27" s="74">
        <v>0</v>
      </c>
      <c r="BP27" s="74">
        <v>0</v>
      </c>
      <c r="BQ27" s="74">
        <v>1.248210078164228</v>
      </c>
      <c r="BR27" s="74">
        <v>0</v>
      </c>
      <c r="BS27" s="74">
        <v>0</v>
      </c>
      <c r="BT27" s="74">
        <v>0</v>
      </c>
      <c r="BU27" s="74">
        <v>0</v>
      </c>
      <c r="BV27" s="74">
        <v>0</v>
      </c>
      <c r="BW27" s="74">
        <v>0</v>
      </c>
      <c r="BX27" s="74">
        <v>0</v>
      </c>
      <c r="BY27" s="74">
        <v>0</v>
      </c>
      <c r="CT27" s="74" t="s">
        <v>194</v>
      </c>
      <c r="CU27" s="74" t="s">
        <v>454</v>
      </c>
      <c r="CV27" s="74" t="s">
        <v>320</v>
      </c>
      <c r="CW27" s="74">
        <v>2026</v>
      </c>
      <c r="CX27" s="74">
        <v>0</v>
      </c>
      <c r="CY27" s="74">
        <v>0</v>
      </c>
      <c r="CZ27" s="74">
        <v>0</v>
      </c>
      <c r="DA27" s="74">
        <v>0</v>
      </c>
      <c r="DB27" s="74">
        <v>0</v>
      </c>
      <c r="DC27" s="74">
        <v>2.5561610895414061E-7</v>
      </c>
      <c r="DD27" s="74">
        <v>8507.4425966947583</v>
      </c>
      <c r="DE27" s="74">
        <v>202.84766498243039</v>
      </c>
      <c r="DF27" s="74">
        <v>8304.5949317123286</v>
      </c>
      <c r="DG27" s="74">
        <v>0</v>
      </c>
      <c r="DH27" s="74">
        <v>0</v>
      </c>
      <c r="DI27" s="74">
        <v>0</v>
      </c>
      <c r="DJ27" s="74">
        <v>0</v>
      </c>
      <c r="DK27" s="74">
        <v>0</v>
      </c>
      <c r="DL27" s="74">
        <v>0</v>
      </c>
      <c r="DM27" s="74">
        <v>0</v>
      </c>
      <c r="DN27" s="74">
        <v>3.828074036394917E-5</v>
      </c>
      <c r="DO27" s="74">
        <v>0</v>
      </c>
      <c r="DP27" s="74">
        <v>0</v>
      </c>
      <c r="DQ27" s="74">
        <v>0</v>
      </c>
      <c r="DR27" s="74">
        <v>0</v>
      </c>
      <c r="DS27" s="74">
        <v>0</v>
      </c>
      <c r="DT27" s="74">
        <v>0</v>
      </c>
      <c r="DU27" s="74">
        <v>0</v>
      </c>
      <c r="DV27" s="74">
        <v>0</v>
      </c>
      <c r="DW27" s="74">
        <v>0</v>
      </c>
      <c r="DX27" s="74">
        <v>0</v>
      </c>
      <c r="DY27" s="74">
        <v>0</v>
      </c>
      <c r="DZ27" s="74">
        <v>0</v>
      </c>
      <c r="EA27" s="74">
        <v>0</v>
      </c>
      <c r="EB27" s="74">
        <v>0</v>
      </c>
      <c r="EC27" s="74">
        <v>0</v>
      </c>
      <c r="ED27" s="74">
        <v>2.1746393737178244E-3</v>
      </c>
      <c r="EE27" s="74">
        <v>0</v>
      </c>
      <c r="EF27" s="74">
        <v>2.1746393737178244E-3</v>
      </c>
      <c r="ER27" s="74" t="s">
        <v>455</v>
      </c>
      <c r="ES27" s="74" t="s">
        <v>194</v>
      </c>
      <c r="ET27" s="74" t="s">
        <v>454</v>
      </c>
      <c r="EU27" s="74" t="s">
        <v>320</v>
      </c>
      <c r="EV27" s="74" t="s">
        <v>302</v>
      </c>
      <c r="EW27" s="74" t="s">
        <v>456</v>
      </c>
      <c r="EX27" s="74">
        <v>2026</v>
      </c>
      <c r="EY27" s="74">
        <v>3.8781049558326322E-6</v>
      </c>
      <c r="EZ27" s="74">
        <v>308.34773799999999</v>
      </c>
      <c r="FA27" s="74">
        <v>1.1958048908575821E-3</v>
      </c>
      <c r="FB27" s="74">
        <v>2026</v>
      </c>
      <c r="FC27" s="74" t="s">
        <v>209</v>
      </c>
      <c r="FD27" s="74">
        <v>4.6366130773367584E-2</v>
      </c>
      <c r="FE27" s="74">
        <v>1</v>
      </c>
      <c r="FF27" s="74">
        <v>0</v>
      </c>
      <c r="FG27" s="74" t="s">
        <v>457</v>
      </c>
      <c r="FH27" s="74">
        <v>0</v>
      </c>
      <c r="FI27" s="74">
        <v>0</v>
      </c>
      <c r="FJ27" s="74">
        <v>0</v>
      </c>
      <c r="FK27" s="74">
        <v>0</v>
      </c>
      <c r="FL27" s="74">
        <v>0</v>
      </c>
      <c r="FM27" s="74">
        <v>0</v>
      </c>
      <c r="FN27" s="74">
        <v>0</v>
      </c>
      <c r="FO27" s="74">
        <v>0</v>
      </c>
      <c r="FP27" s="74">
        <v>0</v>
      </c>
      <c r="FQ27" s="74">
        <v>0</v>
      </c>
      <c r="FR27" s="74">
        <v>3.5176125359223839E-5</v>
      </c>
      <c r="FS27" s="74">
        <v>2.5561610895414061E-7</v>
      </c>
      <c r="GV27" s="229"/>
      <c r="GW27" s="229"/>
    </row>
    <row r="28" spans="2:205" hidden="1" x14ac:dyDescent="0.25">
      <c r="B28" s="74" t="s">
        <v>214</v>
      </c>
      <c r="C28" s="227" t="s">
        <v>469</v>
      </c>
      <c r="D28" s="227">
        <v>0.18262772746773001</v>
      </c>
      <c r="E28" s="227">
        <v>0.18262772746773001</v>
      </c>
      <c r="F28" s="227">
        <v>0.16892328278419888</v>
      </c>
      <c r="G28" s="227">
        <v>0.1636604894951818</v>
      </c>
      <c r="H28" s="227">
        <v>0</v>
      </c>
      <c r="I28" s="227">
        <v>0</v>
      </c>
      <c r="J28" s="228">
        <v>0.16892328278419888</v>
      </c>
      <c r="K28" s="228">
        <v>0.16892328278419888</v>
      </c>
      <c r="L28" s="116">
        <v>0.72163220936296923</v>
      </c>
      <c r="M28" s="228">
        <v>0.6974781147654967</v>
      </c>
      <c r="N28" s="228">
        <v>0.47041786983860273</v>
      </c>
      <c r="O28" s="228">
        <v>0.48725784178129844</v>
      </c>
      <c r="P28" s="228">
        <v>0.47041786983860273</v>
      </c>
      <c r="Q28" s="228">
        <v>19121.56871080364</v>
      </c>
      <c r="R28" s="228">
        <v>892.6802421454255</v>
      </c>
      <c r="S28" s="228">
        <v>17426.788956152861</v>
      </c>
      <c r="T28" s="228">
        <v>3624.0558065114592</v>
      </c>
      <c r="U28" s="228">
        <v>1</v>
      </c>
      <c r="V28" s="228">
        <v>16286.71865061015</v>
      </c>
      <c r="W28" s="228">
        <v>233954.34045481848</v>
      </c>
      <c r="X28" s="228">
        <v>260947.40276767398</v>
      </c>
      <c r="Y28" s="228">
        <v>366801.62617847248</v>
      </c>
      <c r="Z28" s="228">
        <v>380925.72124383983</v>
      </c>
      <c r="AA28" s="228">
        <v>342805.25811072194</v>
      </c>
      <c r="AB28" s="228"/>
      <c r="AC28" s="228"/>
      <c r="AD28" s="228"/>
      <c r="AE28" s="228"/>
      <c r="AF28" s="228"/>
      <c r="AG28" s="228"/>
      <c r="AH28" s="228"/>
      <c r="AI28" s="228"/>
      <c r="AJ28" s="228"/>
      <c r="AK28" s="228"/>
      <c r="AL28" s="228"/>
      <c r="AM28" s="228"/>
      <c r="AN28" s="228"/>
      <c r="AO28" s="228"/>
      <c r="AP28" s="228"/>
      <c r="AQ28" s="228"/>
      <c r="AS28" s="74" t="s">
        <v>214</v>
      </c>
      <c r="AT28" s="74" t="s">
        <v>194</v>
      </c>
      <c r="AU28" s="74" t="s">
        <v>460</v>
      </c>
      <c r="AV28" s="74">
        <v>2020</v>
      </c>
      <c r="AW28" s="74">
        <v>1</v>
      </c>
      <c r="AX28" s="74">
        <v>0</v>
      </c>
      <c r="AY28" s="74">
        <v>0</v>
      </c>
      <c r="AZ28" s="74">
        <v>1.8461727478380578</v>
      </c>
      <c r="BA28" s="74">
        <v>1.8461727478380578</v>
      </c>
      <c r="BB28" s="74">
        <v>0</v>
      </c>
      <c r="BC28" s="74">
        <v>0</v>
      </c>
      <c r="BD28" s="74">
        <v>0</v>
      </c>
      <c r="BE28" s="74">
        <v>0</v>
      </c>
      <c r="BF28" s="74">
        <v>0</v>
      </c>
      <c r="BG28" s="74">
        <v>0</v>
      </c>
      <c r="BH28" s="74">
        <v>0</v>
      </c>
      <c r="BI28" s="74">
        <v>0</v>
      </c>
      <c r="BJ28" s="74">
        <v>0</v>
      </c>
      <c r="BK28" s="74">
        <v>0</v>
      </c>
      <c r="BL28" s="74">
        <v>0</v>
      </c>
      <c r="BM28" s="74">
        <v>0</v>
      </c>
      <c r="BN28" s="74">
        <v>1.8461727478380578</v>
      </c>
      <c r="BO28" s="74">
        <v>0</v>
      </c>
      <c r="BP28" s="74">
        <v>0</v>
      </c>
      <c r="BQ28" s="74">
        <v>0</v>
      </c>
      <c r="BR28" s="74">
        <v>0</v>
      </c>
      <c r="BS28" s="74">
        <v>0</v>
      </c>
      <c r="BT28" s="74">
        <v>0</v>
      </c>
      <c r="BU28" s="74">
        <v>0</v>
      </c>
      <c r="BV28" s="74">
        <v>0</v>
      </c>
      <c r="BW28" s="74">
        <v>0</v>
      </c>
      <c r="BX28" s="74">
        <v>0</v>
      </c>
      <c r="BY28" s="74">
        <v>0</v>
      </c>
      <c r="CT28" s="74" t="s">
        <v>194</v>
      </c>
      <c r="CU28" s="74" t="s">
        <v>454</v>
      </c>
      <c r="CV28" s="74" t="s">
        <v>327</v>
      </c>
      <c r="CW28" s="74">
        <v>2021</v>
      </c>
      <c r="CX28" s="74">
        <v>1.1718791373139277E-6</v>
      </c>
      <c r="CY28" s="74">
        <v>0</v>
      </c>
      <c r="CZ28" s="74">
        <v>0</v>
      </c>
      <c r="DA28" s="74">
        <v>0</v>
      </c>
      <c r="DB28" s="74">
        <v>0</v>
      </c>
      <c r="DC28" s="74">
        <v>0</v>
      </c>
      <c r="DD28" s="74">
        <v>5.1077508752881373</v>
      </c>
      <c r="DE28" s="74">
        <v>0.69026898617840426</v>
      </c>
      <c r="DF28" s="74">
        <v>2.8263721675328051</v>
      </c>
      <c r="DG28" s="74">
        <v>1.591109721576927</v>
      </c>
      <c r="DH28" s="74">
        <v>0</v>
      </c>
      <c r="DI28" s="74">
        <v>0</v>
      </c>
      <c r="DJ28" s="74">
        <v>0</v>
      </c>
      <c r="DK28" s="74">
        <v>0</v>
      </c>
      <c r="DL28" s="74">
        <v>0</v>
      </c>
      <c r="DM28" s="74">
        <v>0</v>
      </c>
      <c r="DN28" s="74">
        <v>1.8560678391783169E-4</v>
      </c>
      <c r="DO28" s="74">
        <v>5.9856666893471216E-6</v>
      </c>
      <c r="DP28" s="74">
        <v>0</v>
      </c>
      <c r="DQ28" s="74">
        <v>5.9856666893471216E-6</v>
      </c>
      <c r="DR28" s="74">
        <v>0</v>
      </c>
      <c r="DS28" s="74">
        <v>0</v>
      </c>
      <c r="DT28" s="74">
        <v>0</v>
      </c>
      <c r="DU28" s="74">
        <v>0</v>
      </c>
      <c r="DV28" s="74">
        <v>0</v>
      </c>
      <c r="DW28" s="74">
        <v>0</v>
      </c>
      <c r="DX28" s="74">
        <v>0</v>
      </c>
      <c r="DY28" s="74">
        <v>0</v>
      </c>
      <c r="DZ28" s="74">
        <v>0</v>
      </c>
      <c r="EA28" s="74">
        <v>0</v>
      </c>
      <c r="EB28" s="74">
        <v>0</v>
      </c>
      <c r="EC28" s="74">
        <v>0</v>
      </c>
      <c r="ED28" s="74">
        <v>0</v>
      </c>
      <c r="EE28" s="74">
        <v>0</v>
      </c>
      <c r="EF28" s="74">
        <v>0</v>
      </c>
      <c r="ER28" s="74" t="s">
        <v>455</v>
      </c>
      <c r="ES28" s="74" t="s">
        <v>194</v>
      </c>
      <c r="ET28" s="74" t="s">
        <v>454</v>
      </c>
      <c r="EU28" s="74" t="s">
        <v>327</v>
      </c>
      <c r="EV28" s="74" t="s">
        <v>302</v>
      </c>
      <c r="EW28" s="74" t="s">
        <v>456</v>
      </c>
      <c r="EX28" s="74">
        <v>2021</v>
      </c>
      <c r="EY28" s="74">
        <v>2.808885342450696E-5</v>
      </c>
      <c r="EZ28" s="74">
        <v>308.34773799999999</v>
      </c>
      <c r="FA28" s="74">
        <v>8.6611344164602751E-3</v>
      </c>
      <c r="FB28" s="74">
        <v>2021</v>
      </c>
      <c r="FC28" s="74" t="s">
        <v>209</v>
      </c>
      <c r="FD28" s="74">
        <v>4.6366130773367584E-2</v>
      </c>
      <c r="FE28" s="74">
        <v>1</v>
      </c>
      <c r="FF28" s="74">
        <v>0</v>
      </c>
      <c r="FG28" s="74" t="s">
        <v>457</v>
      </c>
      <c r="FH28" s="74">
        <v>2.441075831094134E-4</v>
      </c>
      <c r="FI28" s="74">
        <v>1.1718791373139277E-6</v>
      </c>
      <c r="FJ28" s="74">
        <v>0</v>
      </c>
      <c r="FK28" s="74">
        <v>0</v>
      </c>
      <c r="FL28" s="74">
        <v>0</v>
      </c>
      <c r="FM28" s="74">
        <v>0</v>
      </c>
      <c r="FN28" s="74">
        <v>0</v>
      </c>
      <c r="FO28" s="74">
        <v>0</v>
      </c>
      <c r="FP28" s="74">
        <v>0</v>
      </c>
      <c r="FQ28" s="74">
        <v>0</v>
      </c>
      <c r="FR28" s="74">
        <v>0</v>
      </c>
      <c r="FS28" s="74">
        <v>0</v>
      </c>
      <c r="GV28" s="229"/>
      <c r="GW28" s="229"/>
    </row>
    <row r="29" spans="2:205" hidden="1" x14ac:dyDescent="0.25">
      <c r="B29" s="74" t="s">
        <v>214</v>
      </c>
      <c r="C29" s="227" t="s">
        <v>470</v>
      </c>
      <c r="D29" s="227">
        <v>0.13201772240625204</v>
      </c>
      <c r="E29" s="227">
        <v>0.13201772240625204</v>
      </c>
      <c r="F29" s="227">
        <v>0.11727434130938179</v>
      </c>
      <c r="G29" s="227">
        <v>0.11362235188238874</v>
      </c>
      <c r="H29" s="227">
        <v>0</v>
      </c>
      <c r="I29" s="227">
        <v>0</v>
      </c>
      <c r="J29" s="228">
        <v>0.11727434130938179</v>
      </c>
      <c r="K29" s="228">
        <v>0.11727434130938179</v>
      </c>
      <c r="L29" s="116">
        <v>0.54821269332547606</v>
      </c>
      <c r="M29" s="228">
        <v>0.52986320575783008</v>
      </c>
      <c r="N29" s="228">
        <v>0.34842886386308519</v>
      </c>
      <c r="O29" s="228">
        <v>0.36090723657435497</v>
      </c>
      <c r="P29" s="228">
        <v>0.34842886386308519</v>
      </c>
      <c r="Q29" s="228">
        <v>18195.159276840022</v>
      </c>
      <c r="R29" s="228">
        <v>849.43131156112656</v>
      </c>
      <c r="S29" s="228">
        <v>16334.300748371039</v>
      </c>
      <c r="T29" s="228">
        <v>3396.8631640275944</v>
      </c>
      <c r="U29" s="228">
        <v>1</v>
      </c>
      <c r="V29" s="228">
        <v>15265.701633991624</v>
      </c>
      <c r="W29" s="228">
        <v>222619.62668776111</v>
      </c>
      <c r="X29" s="228">
        <v>248304.91828596449</v>
      </c>
      <c r="Y29" s="228">
        <v>343806.77312760719</v>
      </c>
      <c r="Z29" s="228">
        <v>357045.42639739608</v>
      </c>
      <c r="AA29" s="228">
        <v>321314.74124075437</v>
      </c>
      <c r="AB29" s="228"/>
      <c r="AC29" s="228"/>
      <c r="AD29" s="228"/>
      <c r="AE29" s="228"/>
      <c r="AF29" s="228"/>
      <c r="AG29" s="228"/>
      <c r="AH29" s="228"/>
      <c r="AI29" s="228"/>
      <c r="AJ29" s="228"/>
      <c r="AK29" s="228"/>
      <c r="AL29" s="228"/>
      <c r="AM29" s="228"/>
      <c r="AN29" s="228"/>
      <c r="AO29" s="228"/>
      <c r="AP29" s="228"/>
      <c r="AQ29" s="228"/>
      <c r="AS29" s="74" t="s">
        <v>214</v>
      </c>
      <c r="AT29" s="74" t="s">
        <v>194</v>
      </c>
      <c r="AU29" s="74" t="s">
        <v>460</v>
      </c>
      <c r="AV29" s="74">
        <v>2021</v>
      </c>
      <c r="AW29" s="74">
        <v>1</v>
      </c>
      <c r="AX29" s="74">
        <v>0</v>
      </c>
      <c r="AY29" s="74">
        <v>0</v>
      </c>
      <c r="AZ29" s="74">
        <v>0</v>
      </c>
      <c r="BA29" s="74">
        <v>0</v>
      </c>
      <c r="BB29" s="74">
        <v>0</v>
      </c>
      <c r="BC29" s="74">
        <v>0</v>
      </c>
      <c r="BD29" s="74">
        <v>1.8461727478380578</v>
      </c>
      <c r="BE29" s="74">
        <v>1.8461727478380578</v>
      </c>
      <c r="BF29" s="74">
        <v>0</v>
      </c>
      <c r="BG29" s="74">
        <v>0</v>
      </c>
      <c r="BH29" s="74">
        <v>0</v>
      </c>
      <c r="BI29" s="74">
        <v>0</v>
      </c>
      <c r="BJ29" s="74">
        <v>0</v>
      </c>
      <c r="BK29" s="74">
        <v>0</v>
      </c>
      <c r="BL29" s="74">
        <v>0</v>
      </c>
      <c r="BM29" s="74">
        <v>0</v>
      </c>
      <c r="BN29" s="74">
        <v>0</v>
      </c>
      <c r="BO29" s="74">
        <v>1.8461727478380578</v>
      </c>
      <c r="BP29" s="74">
        <v>0</v>
      </c>
      <c r="BQ29" s="74">
        <v>0</v>
      </c>
      <c r="BR29" s="74">
        <v>0</v>
      </c>
      <c r="BS29" s="74">
        <v>0</v>
      </c>
      <c r="BT29" s="74">
        <v>0</v>
      </c>
      <c r="BU29" s="74">
        <v>0</v>
      </c>
      <c r="BV29" s="74">
        <v>0</v>
      </c>
      <c r="BW29" s="74">
        <v>0</v>
      </c>
      <c r="BX29" s="74">
        <v>0</v>
      </c>
      <c r="BY29" s="74">
        <v>0</v>
      </c>
      <c r="CT29" s="74" t="s">
        <v>194</v>
      </c>
      <c r="CU29" s="74" t="s">
        <v>454</v>
      </c>
      <c r="CV29" s="74" t="s">
        <v>327</v>
      </c>
      <c r="CW29" s="74">
        <v>2022</v>
      </c>
      <c r="CX29" s="74">
        <v>0</v>
      </c>
      <c r="CY29" s="74">
        <v>1.1643099038522935E-6</v>
      </c>
      <c r="CZ29" s="74">
        <v>0</v>
      </c>
      <c r="DA29" s="74">
        <v>0</v>
      </c>
      <c r="DB29" s="74">
        <v>0</v>
      </c>
      <c r="DC29" s="74">
        <v>0</v>
      </c>
      <c r="DD29" s="74">
        <v>5.0739075797640973</v>
      </c>
      <c r="DE29" s="74">
        <v>0.6841481148462718</v>
      </c>
      <c r="DF29" s="74">
        <v>2.8096478759428591</v>
      </c>
      <c r="DG29" s="74">
        <v>1.580111588974966</v>
      </c>
      <c r="DH29" s="74">
        <v>0</v>
      </c>
      <c r="DI29" s="74">
        <v>0</v>
      </c>
      <c r="DJ29" s="74">
        <v>0</v>
      </c>
      <c r="DK29" s="74">
        <v>0</v>
      </c>
      <c r="DL29" s="74">
        <v>0</v>
      </c>
      <c r="DM29" s="74">
        <v>0</v>
      </c>
      <c r="DN29" s="74">
        <v>1.7665000528996119E-4</v>
      </c>
      <c r="DO29" s="74">
        <v>0</v>
      </c>
      <c r="DP29" s="74">
        <v>0</v>
      </c>
      <c r="DQ29" s="74">
        <v>0</v>
      </c>
      <c r="DR29" s="74">
        <v>5.9076008463505597E-6</v>
      </c>
      <c r="DS29" s="74">
        <v>0</v>
      </c>
      <c r="DT29" s="74">
        <v>5.9076008463505597E-6</v>
      </c>
      <c r="DU29" s="74">
        <v>0</v>
      </c>
      <c r="DV29" s="74">
        <v>0</v>
      </c>
      <c r="DW29" s="74">
        <v>0</v>
      </c>
      <c r="DX29" s="74">
        <v>0</v>
      </c>
      <c r="DY29" s="74">
        <v>0</v>
      </c>
      <c r="DZ29" s="74">
        <v>0</v>
      </c>
      <c r="EA29" s="74">
        <v>0</v>
      </c>
      <c r="EB29" s="74">
        <v>0</v>
      </c>
      <c r="EC29" s="74">
        <v>0</v>
      </c>
      <c r="ED29" s="74">
        <v>0</v>
      </c>
      <c r="EE29" s="74">
        <v>0</v>
      </c>
      <c r="EF29" s="74">
        <v>0</v>
      </c>
      <c r="ER29" s="74" t="s">
        <v>455</v>
      </c>
      <c r="ES29" s="74" t="s">
        <v>194</v>
      </c>
      <c r="ET29" s="74" t="s">
        <v>454</v>
      </c>
      <c r="EU29" s="74" t="s">
        <v>327</v>
      </c>
      <c r="EV29" s="74" t="s">
        <v>302</v>
      </c>
      <c r="EW29" s="74" t="s">
        <v>456</v>
      </c>
      <c r="EX29" s="74">
        <v>2022</v>
      </c>
      <c r="EY29" s="74">
        <v>2.6602336372176529E-5</v>
      </c>
      <c r="EZ29" s="74">
        <v>308.34773799999999</v>
      </c>
      <c r="FA29" s="74">
        <v>8.2027702458757588E-3</v>
      </c>
      <c r="FB29" s="74">
        <v>2022</v>
      </c>
      <c r="FC29" s="74" t="s">
        <v>209</v>
      </c>
      <c r="FD29" s="74">
        <v>4.6366130773367584E-2</v>
      </c>
      <c r="FE29" s="74">
        <v>1</v>
      </c>
      <c r="FF29" s="74">
        <v>0</v>
      </c>
      <c r="FG29" s="74" t="s">
        <v>457</v>
      </c>
      <c r="FH29" s="74">
        <v>0</v>
      </c>
      <c r="FI29" s="74">
        <v>0</v>
      </c>
      <c r="FJ29" s="74">
        <v>2.4253087845833006E-4</v>
      </c>
      <c r="FK29" s="74">
        <v>1.1643099038522935E-6</v>
      </c>
      <c r="FL29" s="74">
        <v>0</v>
      </c>
      <c r="FM29" s="74">
        <v>0</v>
      </c>
      <c r="FN29" s="74">
        <v>0</v>
      </c>
      <c r="FO29" s="74">
        <v>0</v>
      </c>
      <c r="FP29" s="74">
        <v>0</v>
      </c>
      <c r="FQ29" s="74">
        <v>0</v>
      </c>
      <c r="FR29" s="74">
        <v>0</v>
      </c>
      <c r="FS29" s="74">
        <v>0</v>
      </c>
      <c r="GV29" s="229"/>
      <c r="GW29" s="229"/>
    </row>
    <row r="30" spans="2:205" hidden="1" x14ac:dyDescent="0.25">
      <c r="B30" s="74" t="s">
        <v>214</v>
      </c>
      <c r="C30" s="227" t="s">
        <v>471</v>
      </c>
      <c r="D30" s="227">
        <v>8.7679833137524518E-2</v>
      </c>
      <c r="E30" s="227">
        <v>8.7679833137524518E-2</v>
      </c>
      <c r="F30" s="227">
        <v>7.9843628912501713E-2</v>
      </c>
      <c r="G30" s="227">
        <v>7.735732201123216E-2</v>
      </c>
      <c r="H30" s="227">
        <v>0</v>
      </c>
      <c r="I30" s="227">
        <v>0</v>
      </c>
      <c r="J30" s="228">
        <v>7.9843628912501713E-2</v>
      </c>
      <c r="K30" s="228">
        <v>7.9843628912501713E-2</v>
      </c>
      <c r="L30" s="116">
        <v>0.38232354785100747</v>
      </c>
      <c r="M30" s="228">
        <v>0.36952661470165904</v>
      </c>
      <c r="N30" s="228">
        <v>0.24575032399774679</v>
      </c>
      <c r="O30" s="228">
        <v>0.25455167053634381</v>
      </c>
      <c r="P30" s="228">
        <v>0.24575032399774679</v>
      </c>
      <c r="Q30" s="228">
        <v>17327.718329822528</v>
      </c>
      <c r="R30" s="228">
        <v>808.93529335562607</v>
      </c>
      <c r="S30" s="228">
        <v>15767.318428281356</v>
      </c>
      <c r="T30" s="228">
        <v>3278.9541462228613</v>
      </c>
      <c r="U30" s="228">
        <v>1</v>
      </c>
      <c r="V30" s="228">
        <v>14735.81161521622</v>
      </c>
      <c r="W30" s="228">
        <v>212006.39836364775</v>
      </c>
      <c r="X30" s="228">
        <v>236467.16241969733</v>
      </c>
      <c r="Y30" s="228">
        <v>331872.84556662006</v>
      </c>
      <c r="Z30" s="228">
        <v>344651.96999208321</v>
      </c>
      <c r="AA30" s="228">
        <v>310161.53791272902</v>
      </c>
      <c r="AB30" s="228"/>
      <c r="AC30" s="228"/>
      <c r="AD30" s="228"/>
      <c r="AE30" s="228"/>
      <c r="AF30" s="228"/>
      <c r="AG30" s="228"/>
      <c r="AH30" s="228"/>
      <c r="AI30" s="228"/>
      <c r="AJ30" s="228"/>
      <c r="AK30" s="228"/>
      <c r="AL30" s="228"/>
      <c r="AM30" s="228"/>
      <c r="AN30" s="228"/>
      <c r="AO30" s="228"/>
      <c r="AP30" s="228"/>
      <c r="AQ30" s="228"/>
      <c r="AS30" s="74" t="s">
        <v>214</v>
      </c>
      <c r="AT30" s="74" t="s">
        <v>194</v>
      </c>
      <c r="AU30" s="74" t="s">
        <v>460</v>
      </c>
      <c r="AV30" s="74">
        <v>2022</v>
      </c>
      <c r="AW30" s="74">
        <v>0.93457943925233644</v>
      </c>
      <c r="AX30" s="74">
        <v>0</v>
      </c>
      <c r="AY30" s="74">
        <v>0</v>
      </c>
      <c r="AZ30" s="74">
        <v>0</v>
      </c>
      <c r="BA30" s="74">
        <v>0</v>
      </c>
      <c r="BB30" s="74">
        <v>0</v>
      </c>
      <c r="BC30" s="74">
        <v>0</v>
      </c>
      <c r="BD30" s="74">
        <v>0</v>
      </c>
      <c r="BE30" s="74">
        <v>0</v>
      </c>
      <c r="BF30" s="74">
        <v>0</v>
      </c>
      <c r="BG30" s="74">
        <v>0</v>
      </c>
      <c r="BH30" s="74">
        <v>1.7840970749696368</v>
      </c>
      <c r="BI30" s="74">
        <v>1.7840970749696368</v>
      </c>
      <c r="BJ30" s="74">
        <v>0</v>
      </c>
      <c r="BK30" s="74">
        <v>0</v>
      </c>
      <c r="BL30" s="74">
        <v>0</v>
      </c>
      <c r="BM30" s="74">
        <v>0</v>
      </c>
      <c r="BN30" s="74">
        <v>0</v>
      </c>
      <c r="BO30" s="74">
        <v>0</v>
      </c>
      <c r="BP30" s="74">
        <v>1.6673804438968567</v>
      </c>
      <c r="BQ30" s="74">
        <v>0</v>
      </c>
      <c r="BR30" s="74">
        <v>0</v>
      </c>
      <c r="BS30" s="74">
        <v>0</v>
      </c>
      <c r="BT30" s="74">
        <v>0</v>
      </c>
      <c r="BU30" s="74">
        <v>0</v>
      </c>
      <c r="BV30" s="74">
        <v>1.7840970749696368</v>
      </c>
      <c r="BW30" s="74">
        <v>1.6673804438968567</v>
      </c>
      <c r="BX30" s="74">
        <v>1.7840970749696368</v>
      </c>
      <c r="BY30" s="74">
        <v>1.6673804438968567</v>
      </c>
      <c r="CT30" s="74" t="s">
        <v>194</v>
      </c>
      <c r="CU30" s="74" t="s">
        <v>454</v>
      </c>
      <c r="CV30" s="74" t="s">
        <v>327</v>
      </c>
      <c r="CW30" s="74">
        <v>2023</v>
      </c>
      <c r="CX30" s="74">
        <v>0</v>
      </c>
      <c r="CY30" s="74">
        <v>0</v>
      </c>
      <c r="CZ30" s="74">
        <v>1.7514779292689175E-6</v>
      </c>
      <c r="DA30" s="74">
        <v>0</v>
      </c>
      <c r="DB30" s="74">
        <v>0</v>
      </c>
      <c r="DC30" s="74">
        <v>0</v>
      </c>
      <c r="DD30" s="74">
        <v>5.1712462144137774</v>
      </c>
      <c r="DE30" s="74">
        <v>0.68414811484627169</v>
      </c>
      <c r="DF30" s="74">
        <v>2.906986510592537</v>
      </c>
      <c r="DG30" s="74">
        <v>1.580111588974966</v>
      </c>
      <c r="DH30" s="74">
        <v>0</v>
      </c>
      <c r="DI30" s="74">
        <v>0</v>
      </c>
      <c r="DJ30" s="74">
        <v>0</v>
      </c>
      <c r="DK30" s="74">
        <v>0</v>
      </c>
      <c r="DL30" s="74">
        <v>0</v>
      </c>
      <c r="DM30" s="74">
        <v>0</v>
      </c>
      <c r="DN30" s="74">
        <v>1.7662600616252699E-4</v>
      </c>
      <c r="DO30" s="74">
        <v>0</v>
      </c>
      <c r="DP30" s="74">
        <v>0</v>
      </c>
      <c r="DQ30" s="74">
        <v>0</v>
      </c>
      <c r="DR30" s="74">
        <v>0</v>
      </c>
      <c r="DS30" s="74">
        <v>0</v>
      </c>
      <c r="DT30" s="74">
        <v>0</v>
      </c>
      <c r="DU30" s="74">
        <v>9.0573236113611713E-6</v>
      </c>
      <c r="DV30" s="74">
        <v>0</v>
      </c>
      <c r="DW30" s="74">
        <v>9.0573236113611713E-6</v>
      </c>
      <c r="DX30" s="74">
        <v>0</v>
      </c>
      <c r="DY30" s="74">
        <v>0</v>
      </c>
      <c r="DZ30" s="74">
        <v>0</v>
      </c>
      <c r="EA30" s="74">
        <v>0</v>
      </c>
      <c r="EB30" s="74">
        <v>0</v>
      </c>
      <c r="EC30" s="74">
        <v>0</v>
      </c>
      <c r="ED30" s="74">
        <v>0</v>
      </c>
      <c r="EE30" s="74">
        <v>0</v>
      </c>
      <c r="EF30" s="74">
        <v>0</v>
      </c>
      <c r="ER30" s="74" t="s">
        <v>455</v>
      </c>
      <c r="ES30" s="74" t="s">
        <v>194</v>
      </c>
      <c r="ET30" s="74" t="s">
        <v>454</v>
      </c>
      <c r="EU30" s="74" t="s">
        <v>327</v>
      </c>
      <c r="EV30" s="74" t="s">
        <v>302</v>
      </c>
      <c r="EW30" s="74" t="s">
        <v>456</v>
      </c>
      <c r="EX30" s="74">
        <v>2023</v>
      </c>
      <c r="EY30" s="74">
        <v>2.6572719791880859E-5</v>
      </c>
      <c r="EZ30" s="74">
        <v>308.34773799999999</v>
      </c>
      <c r="FA30" s="74">
        <v>8.1936380403342928E-3</v>
      </c>
      <c r="FB30" s="74">
        <v>2023</v>
      </c>
      <c r="FC30" s="74" t="s">
        <v>209</v>
      </c>
      <c r="FD30" s="74">
        <v>4.6366130773367584E-2</v>
      </c>
      <c r="FE30" s="74">
        <v>1</v>
      </c>
      <c r="FF30" s="74">
        <v>0</v>
      </c>
      <c r="FG30" s="74" t="s">
        <v>457</v>
      </c>
      <c r="FH30" s="74">
        <v>0</v>
      </c>
      <c r="FI30" s="74">
        <v>0</v>
      </c>
      <c r="FJ30" s="74">
        <v>0</v>
      </c>
      <c r="FK30" s="74">
        <v>0</v>
      </c>
      <c r="FL30" s="74">
        <v>2.4102630877199742E-4</v>
      </c>
      <c r="FM30" s="74">
        <v>1.7514779292689175E-6</v>
      </c>
      <c r="FN30" s="74">
        <v>0</v>
      </c>
      <c r="FO30" s="74">
        <v>0</v>
      </c>
      <c r="FP30" s="74">
        <v>0</v>
      </c>
      <c r="FQ30" s="74">
        <v>0</v>
      </c>
      <c r="FR30" s="74">
        <v>0</v>
      </c>
      <c r="FS30" s="74">
        <v>0</v>
      </c>
      <c r="GV30" s="229"/>
      <c r="GW30" s="229"/>
    </row>
    <row r="31" spans="2:205" hidden="1" x14ac:dyDescent="0.25">
      <c r="B31" s="74" t="s">
        <v>214</v>
      </c>
      <c r="C31" s="227" t="s">
        <v>472</v>
      </c>
      <c r="D31" s="227">
        <v>0.13607663433565492</v>
      </c>
      <c r="E31" s="227">
        <v>0.13607663433565492</v>
      </c>
      <c r="F31" s="227">
        <v>0.12857148940531629</v>
      </c>
      <c r="G31" s="227">
        <v>0.12456015114816366</v>
      </c>
      <c r="H31" s="227">
        <v>0</v>
      </c>
      <c r="I31" s="227">
        <v>0</v>
      </c>
      <c r="J31" s="228">
        <v>0.12857148940531629</v>
      </c>
      <c r="K31" s="228">
        <v>0.12857148940531629</v>
      </c>
      <c r="L31" s="116">
        <v>0.58323264558514565</v>
      </c>
      <c r="M31" s="228">
        <v>0.56371098855401935</v>
      </c>
      <c r="N31" s="228">
        <v>0.36689443911981795</v>
      </c>
      <c r="O31" s="228">
        <v>0.38001109284016077</v>
      </c>
      <c r="P31" s="228">
        <v>0.36689443911981795</v>
      </c>
      <c r="Q31" s="228">
        <v>17628.462932636558</v>
      </c>
      <c r="R31" s="228">
        <v>822.97539482032812</v>
      </c>
      <c r="S31" s="228">
        <v>17006.510658285595</v>
      </c>
      <c r="T31" s="228">
        <v>3536.6551953277881</v>
      </c>
      <c r="U31" s="228">
        <v>1</v>
      </c>
      <c r="V31" s="228">
        <v>15893.935194659434</v>
      </c>
      <c r="W31" s="228">
        <v>215686.03920592595</v>
      </c>
      <c r="X31" s="228">
        <v>240571.35095085984</v>
      </c>
      <c r="Y31" s="228">
        <v>357955.54653103376</v>
      </c>
      <c r="Z31" s="228">
        <v>371739.01369025483</v>
      </c>
      <c r="AA31" s="228">
        <v>334537.89395423717</v>
      </c>
      <c r="AB31" s="228"/>
      <c r="AC31" s="228"/>
      <c r="AD31" s="228"/>
      <c r="AE31" s="228"/>
      <c r="AF31" s="228"/>
      <c r="AG31" s="228"/>
      <c r="AH31" s="228"/>
      <c r="AI31" s="228"/>
      <c r="AJ31" s="228"/>
      <c r="AK31" s="228"/>
      <c r="AL31" s="228"/>
      <c r="AM31" s="228"/>
      <c r="AN31" s="228"/>
      <c r="AO31" s="228"/>
      <c r="AP31" s="228"/>
      <c r="AQ31" s="228"/>
      <c r="AS31" s="74" t="s">
        <v>214</v>
      </c>
      <c r="AT31" s="74" t="s">
        <v>194</v>
      </c>
      <c r="AU31" s="74" t="s">
        <v>460</v>
      </c>
      <c r="AV31" s="74">
        <v>2023</v>
      </c>
      <c r="AW31" s="74">
        <v>0.87343872827321156</v>
      </c>
      <c r="AX31" s="74">
        <v>0</v>
      </c>
      <c r="AY31" s="74">
        <v>0</v>
      </c>
      <c r="AZ31" s="74">
        <v>0</v>
      </c>
      <c r="BA31" s="74">
        <v>0</v>
      </c>
      <c r="BB31" s="74">
        <v>0</v>
      </c>
      <c r="BC31" s="74">
        <v>0</v>
      </c>
      <c r="BD31" s="74">
        <v>0</v>
      </c>
      <c r="BE31" s="74">
        <v>0</v>
      </c>
      <c r="BF31" s="74">
        <v>0</v>
      </c>
      <c r="BG31" s="74">
        <v>0</v>
      </c>
      <c r="BH31" s="74">
        <v>0</v>
      </c>
      <c r="BI31" s="74">
        <v>0</v>
      </c>
      <c r="BJ31" s="74">
        <v>0</v>
      </c>
      <c r="BK31" s="74">
        <v>0</v>
      </c>
      <c r="BL31" s="74">
        <v>1.8495135246132841</v>
      </c>
      <c r="BM31" s="74">
        <v>1.8495135246132841</v>
      </c>
      <c r="BN31" s="74">
        <v>0</v>
      </c>
      <c r="BO31" s="74">
        <v>0</v>
      </c>
      <c r="BP31" s="74">
        <v>0</v>
      </c>
      <c r="BQ31" s="74">
        <v>1.615436740862332</v>
      </c>
      <c r="BR31" s="74">
        <v>0</v>
      </c>
      <c r="BS31" s="74">
        <v>0</v>
      </c>
      <c r="BT31" s="74">
        <v>0</v>
      </c>
      <c r="BU31" s="74">
        <v>0</v>
      </c>
      <c r="BV31" s="74">
        <v>0</v>
      </c>
      <c r="BW31" s="74">
        <v>0</v>
      </c>
      <c r="BX31" s="74">
        <v>0</v>
      </c>
      <c r="BY31" s="74">
        <v>0</v>
      </c>
      <c r="CT31" s="74" t="s">
        <v>194</v>
      </c>
      <c r="CU31" s="74" t="s">
        <v>454</v>
      </c>
      <c r="CV31" s="74" t="s">
        <v>327</v>
      </c>
      <c r="CW31" s="74">
        <v>2024</v>
      </c>
      <c r="CX31" s="74">
        <v>0</v>
      </c>
      <c r="CY31" s="74">
        <v>0</v>
      </c>
      <c r="CZ31" s="74">
        <v>0</v>
      </c>
      <c r="DA31" s="74">
        <v>1.7514779292689175E-6</v>
      </c>
      <c r="DB31" s="74">
        <v>0</v>
      </c>
      <c r="DC31" s="74">
        <v>0</v>
      </c>
      <c r="DD31" s="74">
        <v>5.1712462144137774</v>
      </c>
      <c r="DE31" s="74">
        <v>0.68414811484627169</v>
      </c>
      <c r="DF31" s="74">
        <v>2.906986510592537</v>
      </c>
      <c r="DG31" s="74">
        <v>1.580111588974966</v>
      </c>
      <c r="DH31" s="74">
        <v>0</v>
      </c>
      <c r="DI31" s="74">
        <v>0</v>
      </c>
      <c r="DJ31" s="74">
        <v>0</v>
      </c>
      <c r="DK31" s="74">
        <v>0</v>
      </c>
      <c r="DL31" s="74">
        <v>0</v>
      </c>
      <c r="DM31" s="74">
        <v>0</v>
      </c>
      <c r="DN31" s="74">
        <v>1.7662600616252699E-4</v>
      </c>
      <c r="DO31" s="74">
        <v>0</v>
      </c>
      <c r="DP31" s="74">
        <v>0</v>
      </c>
      <c r="DQ31" s="74">
        <v>0</v>
      </c>
      <c r="DR31" s="74">
        <v>0</v>
      </c>
      <c r="DS31" s="74">
        <v>0</v>
      </c>
      <c r="DT31" s="74">
        <v>0</v>
      </c>
      <c r="DU31" s="74">
        <v>0</v>
      </c>
      <c r="DV31" s="74">
        <v>0</v>
      </c>
      <c r="DW31" s="74">
        <v>0</v>
      </c>
      <c r="DX31" s="74">
        <v>9.0573236113611713E-6</v>
      </c>
      <c r="DY31" s="74">
        <v>0</v>
      </c>
      <c r="DZ31" s="74">
        <v>9.0573236113611713E-6</v>
      </c>
      <c r="EA31" s="74">
        <v>0</v>
      </c>
      <c r="EB31" s="74">
        <v>0</v>
      </c>
      <c r="EC31" s="74">
        <v>0</v>
      </c>
      <c r="ED31" s="74">
        <v>0</v>
      </c>
      <c r="EE31" s="74">
        <v>0</v>
      </c>
      <c r="EF31" s="74">
        <v>0</v>
      </c>
      <c r="ER31" s="74" t="s">
        <v>455</v>
      </c>
      <c r="ES31" s="74" t="s">
        <v>194</v>
      </c>
      <c r="ET31" s="74" t="s">
        <v>454</v>
      </c>
      <c r="EU31" s="74" t="s">
        <v>327</v>
      </c>
      <c r="EV31" s="74" t="s">
        <v>302</v>
      </c>
      <c r="EW31" s="74" t="s">
        <v>456</v>
      </c>
      <c r="EX31" s="74">
        <v>2024</v>
      </c>
      <c r="EY31" s="74">
        <v>2.6572719791880859E-5</v>
      </c>
      <c r="EZ31" s="74">
        <v>308.34773799999999</v>
      </c>
      <c r="FA31" s="74">
        <v>8.1936380403342928E-3</v>
      </c>
      <c r="FB31" s="74">
        <v>2024</v>
      </c>
      <c r="FC31" s="74" t="s">
        <v>209</v>
      </c>
      <c r="FD31" s="74">
        <v>4.6366130773367584E-2</v>
      </c>
      <c r="FE31" s="74">
        <v>1</v>
      </c>
      <c r="FF31" s="74">
        <v>0</v>
      </c>
      <c r="FG31" s="74" t="s">
        <v>457</v>
      </c>
      <c r="FH31" s="74">
        <v>0</v>
      </c>
      <c r="FI31" s="74">
        <v>0</v>
      </c>
      <c r="FJ31" s="74">
        <v>0</v>
      </c>
      <c r="FK31" s="74">
        <v>0</v>
      </c>
      <c r="FL31" s="74">
        <v>0</v>
      </c>
      <c r="FM31" s="74">
        <v>0</v>
      </c>
      <c r="FN31" s="74">
        <v>2.4102630877199742E-4</v>
      </c>
      <c r="FO31" s="74">
        <v>1.7514779292689175E-6</v>
      </c>
      <c r="FP31" s="74">
        <v>0</v>
      </c>
      <c r="FQ31" s="74">
        <v>0</v>
      </c>
      <c r="FR31" s="74">
        <v>0</v>
      </c>
      <c r="FS31" s="74">
        <v>0</v>
      </c>
      <c r="GV31" s="229"/>
      <c r="GW31" s="229"/>
    </row>
    <row r="32" spans="2:205" hidden="1" x14ac:dyDescent="0.25">
      <c r="B32" s="74" t="s">
        <v>214</v>
      </c>
      <c r="C32" s="227" t="s">
        <v>473</v>
      </c>
      <c r="D32" s="227">
        <v>5.8503399165128686E-2</v>
      </c>
      <c r="E32" s="227">
        <v>5.8503399165128686E-2</v>
      </c>
      <c r="F32" s="227">
        <v>5.0586745678094847E-2</v>
      </c>
      <c r="G32" s="227">
        <v>4.9008627552128335E-2</v>
      </c>
      <c r="H32" s="227">
        <v>0</v>
      </c>
      <c r="I32" s="227">
        <v>0</v>
      </c>
      <c r="J32" s="228">
        <v>5.0586745678094847E-2</v>
      </c>
      <c r="K32" s="228">
        <v>5.0586745678094847E-2</v>
      </c>
      <c r="L32" s="116">
        <v>0.3352276883940456</v>
      </c>
      <c r="M32" s="228">
        <v>0.32400712313641983</v>
      </c>
      <c r="N32" s="228">
        <v>0.21343166800292673</v>
      </c>
      <c r="O32" s="228">
        <v>0.22106263928937556</v>
      </c>
      <c r="P32" s="228">
        <v>0.21343166800292673</v>
      </c>
      <c r="Q32" s="228">
        <v>13186.026085519954</v>
      </c>
      <c r="R32" s="228">
        <v>615.58259873873828</v>
      </c>
      <c r="S32" s="228">
        <v>11502.42878404727</v>
      </c>
      <c r="T32" s="228">
        <v>2392.0324007305553</v>
      </c>
      <c r="U32" s="228">
        <v>1</v>
      </c>
      <c r="V32" s="228">
        <v>10749.933443034832</v>
      </c>
      <c r="W32" s="228">
        <v>161332.37197818796</v>
      </c>
      <c r="X32" s="228">
        <v>179946.494551943</v>
      </c>
      <c r="Y32" s="228">
        <v>242104.8188284263</v>
      </c>
      <c r="Z32" s="228">
        <v>251427.32787110002</v>
      </c>
      <c r="AA32" s="228">
        <v>226266.18582095916</v>
      </c>
      <c r="AB32" s="228"/>
      <c r="AC32" s="228"/>
      <c r="AD32" s="228"/>
      <c r="AE32" s="228"/>
      <c r="AF32" s="228"/>
      <c r="AG32" s="228"/>
      <c r="AH32" s="228"/>
      <c r="AI32" s="228"/>
      <c r="AJ32" s="228"/>
      <c r="AK32" s="228"/>
      <c r="AL32" s="228"/>
      <c r="AM32" s="228"/>
      <c r="AN32" s="228"/>
      <c r="AO32" s="228"/>
      <c r="AP32" s="228"/>
      <c r="AQ32" s="228"/>
      <c r="AS32" s="74" t="s">
        <v>214</v>
      </c>
      <c r="AT32" s="74" t="s">
        <v>194</v>
      </c>
      <c r="AU32" s="74" t="s">
        <v>461</v>
      </c>
      <c r="AV32" s="74">
        <v>2020</v>
      </c>
      <c r="AW32" s="74">
        <v>1</v>
      </c>
      <c r="AX32" s="74">
        <v>0</v>
      </c>
      <c r="AY32" s="74">
        <v>0</v>
      </c>
      <c r="AZ32" s="74">
        <v>1.4185903236916069</v>
      </c>
      <c r="BA32" s="74">
        <v>1.4185903236916069</v>
      </c>
      <c r="BB32" s="74">
        <v>0</v>
      </c>
      <c r="BC32" s="74">
        <v>0</v>
      </c>
      <c r="BD32" s="74">
        <v>0</v>
      </c>
      <c r="BE32" s="74">
        <v>0</v>
      </c>
      <c r="BF32" s="74">
        <v>0</v>
      </c>
      <c r="BG32" s="74">
        <v>0</v>
      </c>
      <c r="BH32" s="74">
        <v>0</v>
      </c>
      <c r="BI32" s="74">
        <v>0</v>
      </c>
      <c r="BJ32" s="74">
        <v>0</v>
      </c>
      <c r="BK32" s="74">
        <v>0</v>
      </c>
      <c r="BL32" s="74">
        <v>0</v>
      </c>
      <c r="BM32" s="74">
        <v>0</v>
      </c>
      <c r="BN32" s="74">
        <v>1.4185903236916069</v>
      </c>
      <c r="BO32" s="74">
        <v>0</v>
      </c>
      <c r="BP32" s="74">
        <v>0</v>
      </c>
      <c r="BQ32" s="74">
        <v>0</v>
      </c>
      <c r="BR32" s="74">
        <v>0</v>
      </c>
      <c r="BS32" s="74">
        <v>0</v>
      </c>
      <c r="BT32" s="74">
        <v>0</v>
      </c>
      <c r="BU32" s="74">
        <v>0</v>
      </c>
      <c r="BV32" s="74">
        <v>0</v>
      </c>
      <c r="BW32" s="74">
        <v>0</v>
      </c>
      <c r="BX32" s="74">
        <v>0</v>
      </c>
      <c r="BY32" s="74">
        <v>0</v>
      </c>
      <c r="CT32" s="74" t="s">
        <v>194</v>
      </c>
      <c r="CU32" s="74" t="s">
        <v>454</v>
      </c>
      <c r="CV32" s="74" t="s">
        <v>327</v>
      </c>
      <c r="CW32" s="74">
        <v>2025</v>
      </c>
      <c r="CX32" s="74">
        <v>0</v>
      </c>
      <c r="CY32" s="74">
        <v>0</v>
      </c>
      <c r="CZ32" s="74">
        <v>0</v>
      </c>
      <c r="DA32" s="74">
        <v>0</v>
      </c>
      <c r="DB32" s="74">
        <v>1.7514779292689175E-6</v>
      </c>
      <c r="DC32" s="74">
        <v>0</v>
      </c>
      <c r="DD32" s="74">
        <v>5.1712462144137774</v>
      </c>
      <c r="DE32" s="74">
        <v>0.68414811484627169</v>
      </c>
      <c r="DF32" s="74">
        <v>2.906986510592537</v>
      </c>
      <c r="DG32" s="74">
        <v>1.580111588974966</v>
      </c>
      <c r="DH32" s="74">
        <v>0</v>
      </c>
      <c r="DI32" s="74">
        <v>0</v>
      </c>
      <c r="DJ32" s="74">
        <v>0</v>
      </c>
      <c r="DK32" s="74">
        <v>0</v>
      </c>
      <c r="DL32" s="74">
        <v>0</v>
      </c>
      <c r="DM32" s="74">
        <v>0</v>
      </c>
      <c r="DN32" s="74">
        <v>1.7662600616252699E-4</v>
      </c>
      <c r="DO32" s="74">
        <v>0</v>
      </c>
      <c r="DP32" s="74">
        <v>0</v>
      </c>
      <c r="DQ32" s="74">
        <v>0</v>
      </c>
      <c r="DR32" s="74">
        <v>0</v>
      </c>
      <c r="DS32" s="74">
        <v>0</v>
      </c>
      <c r="DT32" s="74">
        <v>0</v>
      </c>
      <c r="DU32" s="74">
        <v>0</v>
      </c>
      <c r="DV32" s="74">
        <v>0</v>
      </c>
      <c r="DW32" s="74">
        <v>0</v>
      </c>
      <c r="DX32" s="74">
        <v>0</v>
      </c>
      <c r="DY32" s="74">
        <v>0</v>
      </c>
      <c r="DZ32" s="74">
        <v>0</v>
      </c>
      <c r="EA32" s="74">
        <v>9.0573236113611713E-6</v>
      </c>
      <c r="EB32" s="74">
        <v>0</v>
      </c>
      <c r="EC32" s="74">
        <v>9.0573236113611713E-6</v>
      </c>
      <c r="ED32" s="74">
        <v>0</v>
      </c>
      <c r="EE32" s="74">
        <v>0</v>
      </c>
      <c r="EF32" s="74">
        <v>0</v>
      </c>
      <c r="ER32" s="74" t="s">
        <v>455</v>
      </c>
      <c r="ES32" s="74" t="s">
        <v>194</v>
      </c>
      <c r="ET32" s="74" t="s">
        <v>454</v>
      </c>
      <c r="EU32" s="74" t="s">
        <v>327</v>
      </c>
      <c r="EV32" s="74" t="s">
        <v>302</v>
      </c>
      <c r="EW32" s="74" t="s">
        <v>456</v>
      </c>
      <c r="EX32" s="74">
        <v>2025</v>
      </c>
      <c r="EY32" s="74">
        <v>2.6572719791880859E-5</v>
      </c>
      <c r="EZ32" s="74">
        <v>308.34773799999999</v>
      </c>
      <c r="FA32" s="74">
        <v>8.1936380403342928E-3</v>
      </c>
      <c r="FB32" s="74">
        <v>2025</v>
      </c>
      <c r="FC32" s="74" t="s">
        <v>209</v>
      </c>
      <c r="FD32" s="74">
        <v>4.6366130773367584E-2</v>
      </c>
      <c r="FE32" s="74">
        <v>1</v>
      </c>
      <c r="FF32" s="74">
        <v>0</v>
      </c>
      <c r="FG32" s="74" t="s">
        <v>457</v>
      </c>
      <c r="FH32" s="74">
        <v>0</v>
      </c>
      <c r="FI32" s="74">
        <v>0</v>
      </c>
      <c r="FJ32" s="74">
        <v>0</v>
      </c>
      <c r="FK32" s="74">
        <v>0</v>
      </c>
      <c r="FL32" s="74">
        <v>0</v>
      </c>
      <c r="FM32" s="74">
        <v>0</v>
      </c>
      <c r="FN32" s="74">
        <v>0</v>
      </c>
      <c r="FO32" s="74">
        <v>0</v>
      </c>
      <c r="FP32" s="74">
        <v>2.4102630877199742E-4</v>
      </c>
      <c r="FQ32" s="74">
        <v>1.7514779292689175E-6</v>
      </c>
      <c r="FR32" s="74">
        <v>0</v>
      </c>
      <c r="FS32" s="74">
        <v>0</v>
      </c>
      <c r="GV32" s="229"/>
      <c r="GW32" s="229"/>
    </row>
    <row r="33" spans="2:205" hidden="1" x14ac:dyDescent="0.25">
      <c r="B33" s="74" t="s">
        <v>214</v>
      </c>
      <c r="C33" s="227" t="s">
        <v>474</v>
      </c>
      <c r="D33" s="227">
        <v>6.2347209937742343E-2</v>
      </c>
      <c r="E33" s="227">
        <v>6.2347209937742343E-2</v>
      </c>
      <c r="F33" s="227">
        <v>5.6664598193300809E-2</v>
      </c>
      <c r="G33" s="227">
        <v>5.4897433838697329E-2</v>
      </c>
      <c r="H33" s="227">
        <v>0</v>
      </c>
      <c r="I33" s="227">
        <v>0</v>
      </c>
      <c r="J33" s="228">
        <v>5.6664598193300809E-2</v>
      </c>
      <c r="K33" s="228">
        <v>5.6664598193300809E-2</v>
      </c>
      <c r="L33" s="116">
        <v>0.25877641472786511</v>
      </c>
      <c r="M33" s="228">
        <v>0.25011478638058088</v>
      </c>
      <c r="N33" s="228">
        <v>0.16641478263747556</v>
      </c>
      <c r="O33" s="228">
        <v>0.17236648515616124</v>
      </c>
      <c r="P33" s="228">
        <v>0.16641478263747556</v>
      </c>
      <c r="Q33" s="228">
        <v>18203.925293390155</v>
      </c>
      <c r="R33" s="228">
        <v>849.84054837087649</v>
      </c>
      <c r="S33" s="228">
        <v>16524.623815475978</v>
      </c>
      <c r="T33" s="228">
        <v>3436.4425391029545</v>
      </c>
      <c r="U33" s="228">
        <v>1</v>
      </c>
      <c r="V33" s="228">
        <v>15443.573659323343</v>
      </c>
      <c r="W33" s="228">
        <v>222726.87979295448</v>
      </c>
      <c r="X33" s="228">
        <v>248424.54598419217</v>
      </c>
      <c r="Y33" s="228">
        <v>347812.72113610234</v>
      </c>
      <c r="Z33" s="228">
        <v>361205.62778554059</v>
      </c>
      <c r="AA33" s="228">
        <v>325058.61788420781</v>
      </c>
      <c r="AB33" s="228"/>
      <c r="AC33" s="228"/>
      <c r="AD33" s="228"/>
      <c r="AE33" s="228"/>
      <c r="AF33" s="228"/>
      <c r="AG33" s="228"/>
      <c r="AH33" s="228"/>
      <c r="AI33" s="228"/>
      <c r="AJ33" s="228"/>
      <c r="AK33" s="228"/>
      <c r="AL33" s="228"/>
      <c r="AM33" s="228"/>
      <c r="AN33" s="228"/>
      <c r="AO33" s="228"/>
      <c r="AP33" s="228"/>
      <c r="AQ33" s="228"/>
      <c r="AS33" s="74" t="s">
        <v>214</v>
      </c>
      <c r="AT33" s="74" t="s">
        <v>194</v>
      </c>
      <c r="AU33" s="74" t="s">
        <v>461</v>
      </c>
      <c r="AV33" s="74">
        <v>2021</v>
      </c>
      <c r="AW33" s="74">
        <v>1</v>
      </c>
      <c r="AX33" s="74">
        <v>0</v>
      </c>
      <c r="AY33" s="74">
        <v>0</v>
      </c>
      <c r="AZ33" s="74">
        <v>0</v>
      </c>
      <c r="BA33" s="74">
        <v>0</v>
      </c>
      <c r="BB33" s="74">
        <v>0</v>
      </c>
      <c r="BC33" s="74">
        <v>0</v>
      </c>
      <c r="BD33" s="74">
        <v>1.4185903236916069</v>
      </c>
      <c r="BE33" s="74">
        <v>1.4185903236916069</v>
      </c>
      <c r="BF33" s="74">
        <v>0</v>
      </c>
      <c r="BG33" s="74">
        <v>0</v>
      </c>
      <c r="BH33" s="74">
        <v>0</v>
      </c>
      <c r="BI33" s="74">
        <v>0</v>
      </c>
      <c r="BJ33" s="74">
        <v>0</v>
      </c>
      <c r="BK33" s="74">
        <v>0</v>
      </c>
      <c r="BL33" s="74">
        <v>0</v>
      </c>
      <c r="BM33" s="74">
        <v>0</v>
      </c>
      <c r="BN33" s="74">
        <v>0</v>
      </c>
      <c r="BO33" s="74">
        <v>1.4185903236916069</v>
      </c>
      <c r="BP33" s="74">
        <v>0</v>
      </c>
      <c r="BQ33" s="74">
        <v>0</v>
      </c>
      <c r="BR33" s="74">
        <v>0</v>
      </c>
      <c r="BS33" s="74">
        <v>0</v>
      </c>
      <c r="BT33" s="74">
        <v>0</v>
      </c>
      <c r="BU33" s="74">
        <v>0</v>
      </c>
      <c r="BV33" s="74">
        <v>0</v>
      </c>
      <c r="BW33" s="74">
        <v>0</v>
      </c>
      <c r="BX33" s="74">
        <v>0</v>
      </c>
      <c r="BY33" s="74">
        <v>0</v>
      </c>
      <c r="CT33" s="74" t="s">
        <v>194</v>
      </c>
      <c r="CU33" s="74" t="s">
        <v>454</v>
      </c>
      <c r="CV33" s="74" t="s">
        <v>327</v>
      </c>
      <c r="CW33" s="74">
        <v>2026</v>
      </c>
      <c r="CX33" s="74">
        <v>0</v>
      </c>
      <c r="CY33" s="74">
        <v>0</v>
      </c>
      <c r="CZ33" s="74">
        <v>0</v>
      </c>
      <c r="DA33" s="74">
        <v>0</v>
      </c>
      <c r="DB33" s="74">
        <v>0</v>
      </c>
      <c r="DC33" s="74">
        <v>1.7514779292689175E-6</v>
      </c>
      <c r="DD33" s="74">
        <v>5.1712462144137774</v>
      </c>
      <c r="DE33" s="74">
        <v>0.68414811484627169</v>
      </c>
      <c r="DF33" s="74">
        <v>2.906986510592537</v>
      </c>
      <c r="DG33" s="74">
        <v>1.580111588974966</v>
      </c>
      <c r="DH33" s="74">
        <v>0</v>
      </c>
      <c r="DI33" s="74">
        <v>0</v>
      </c>
      <c r="DJ33" s="74">
        <v>0</v>
      </c>
      <c r="DK33" s="74">
        <v>0</v>
      </c>
      <c r="DL33" s="74">
        <v>0</v>
      </c>
      <c r="DM33" s="74">
        <v>0</v>
      </c>
      <c r="DN33" s="74">
        <v>1.7662600616252699E-4</v>
      </c>
      <c r="DO33" s="74">
        <v>0</v>
      </c>
      <c r="DP33" s="74">
        <v>0</v>
      </c>
      <c r="DQ33" s="74">
        <v>0</v>
      </c>
      <c r="DR33" s="74">
        <v>0</v>
      </c>
      <c r="DS33" s="74">
        <v>0</v>
      </c>
      <c r="DT33" s="74">
        <v>0</v>
      </c>
      <c r="DU33" s="74">
        <v>0</v>
      </c>
      <c r="DV33" s="74">
        <v>0</v>
      </c>
      <c r="DW33" s="74">
        <v>0</v>
      </c>
      <c r="DX33" s="74">
        <v>0</v>
      </c>
      <c r="DY33" s="74">
        <v>0</v>
      </c>
      <c r="DZ33" s="74">
        <v>0</v>
      </c>
      <c r="EA33" s="74">
        <v>0</v>
      </c>
      <c r="EB33" s="74">
        <v>0</v>
      </c>
      <c r="EC33" s="74">
        <v>0</v>
      </c>
      <c r="ED33" s="74">
        <v>9.0573236113611713E-6</v>
      </c>
      <c r="EE33" s="74">
        <v>0</v>
      </c>
      <c r="EF33" s="74">
        <v>9.0573236113611713E-6</v>
      </c>
      <c r="ER33" s="74" t="s">
        <v>455</v>
      </c>
      <c r="ES33" s="74" t="s">
        <v>194</v>
      </c>
      <c r="ET33" s="74" t="s">
        <v>454</v>
      </c>
      <c r="EU33" s="74" t="s">
        <v>327</v>
      </c>
      <c r="EV33" s="74" t="s">
        <v>302</v>
      </c>
      <c r="EW33" s="74" t="s">
        <v>456</v>
      </c>
      <c r="EX33" s="74">
        <v>2026</v>
      </c>
      <c r="EY33" s="74">
        <v>2.6572719791880859E-5</v>
      </c>
      <c r="EZ33" s="74">
        <v>308.34773799999999</v>
      </c>
      <c r="FA33" s="74">
        <v>8.1936380403342928E-3</v>
      </c>
      <c r="FB33" s="74">
        <v>2026</v>
      </c>
      <c r="FC33" s="74" t="s">
        <v>209</v>
      </c>
      <c r="FD33" s="74">
        <v>4.6366130773367584E-2</v>
      </c>
      <c r="FE33" s="74">
        <v>1</v>
      </c>
      <c r="FF33" s="74">
        <v>0</v>
      </c>
      <c r="FG33" s="74" t="s">
        <v>457</v>
      </c>
      <c r="FH33" s="74">
        <v>0</v>
      </c>
      <c r="FI33" s="74">
        <v>0</v>
      </c>
      <c r="FJ33" s="74">
        <v>0</v>
      </c>
      <c r="FK33" s="74">
        <v>0</v>
      </c>
      <c r="FL33" s="74">
        <v>0</v>
      </c>
      <c r="FM33" s="74">
        <v>0</v>
      </c>
      <c r="FN33" s="74">
        <v>0</v>
      </c>
      <c r="FO33" s="74">
        <v>0</v>
      </c>
      <c r="FP33" s="74">
        <v>0</v>
      </c>
      <c r="FQ33" s="74">
        <v>0</v>
      </c>
      <c r="FR33" s="74">
        <v>2.4102630877199742E-4</v>
      </c>
      <c r="FS33" s="74">
        <v>1.7514779292689175E-6</v>
      </c>
      <c r="GV33" s="229"/>
      <c r="GW33" s="229"/>
    </row>
    <row r="34" spans="2:205" hidden="1" x14ac:dyDescent="0.25">
      <c r="B34" s="74" t="s">
        <v>214</v>
      </c>
      <c r="C34" s="227" t="s">
        <v>475</v>
      </c>
      <c r="D34" s="227">
        <v>4.1380457992512151E-2</v>
      </c>
      <c r="E34" s="227">
        <v>4.1380457992512151E-2</v>
      </c>
      <c r="F34" s="227">
        <v>3.896253090166088E-2</v>
      </c>
      <c r="G34" s="227">
        <v>3.7748950180557357E-2</v>
      </c>
      <c r="H34" s="227">
        <v>0</v>
      </c>
      <c r="I34" s="227">
        <v>0</v>
      </c>
      <c r="J34" s="228">
        <v>3.896253090166088E-2</v>
      </c>
      <c r="K34" s="228">
        <v>3.896253090166088E-2</v>
      </c>
      <c r="L34" s="116">
        <v>0.19085032561389781</v>
      </c>
      <c r="M34" s="228">
        <v>0.1844622836736608</v>
      </c>
      <c r="N34" s="228">
        <v>0.12331609118681815</v>
      </c>
      <c r="O34" s="228">
        <v>0.12773154398841041</v>
      </c>
      <c r="P34" s="228">
        <v>0.12331609118681815</v>
      </c>
      <c r="Q34" s="228">
        <v>16382.308519323793</v>
      </c>
      <c r="R34" s="228">
        <v>764.79934032129972</v>
      </c>
      <c r="S34" s="228">
        <v>15333.421691098989</v>
      </c>
      <c r="T34" s="228">
        <v>3188.7214594227526</v>
      </c>
      <c r="U34" s="228">
        <v>1</v>
      </c>
      <c r="V34" s="228">
        <v>14330.300645886906</v>
      </c>
      <c r="W34" s="228">
        <v>200439.21305474686</v>
      </c>
      <c r="X34" s="228">
        <v>223565.38441539908</v>
      </c>
      <c r="Y34" s="228">
        <v>322740.12299836788</v>
      </c>
      <c r="Z34" s="228">
        <v>335167.58202064421</v>
      </c>
      <c r="AA34" s="228">
        <v>301626.28317604476</v>
      </c>
      <c r="AB34" s="228"/>
      <c r="AC34" s="228"/>
      <c r="AD34" s="228"/>
      <c r="AE34" s="228"/>
      <c r="AF34" s="228"/>
      <c r="AG34" s="228"/>
      <c r="AH34" s="228"/>
      <c r="AI34" s="228"/>
      <c r="AJ34" s="228"/>
      <c r="AK34" s="228"/>
      <c r="AL34" s="228"/>
      <c r="AM34" s="228"/>
      <c r="AN34" s="228"/>
      <c r="AO34" s="228"/>
      <c r="AP34" s="228"/>
      <c r="AQ34" s="228"/>
      <c r="AS34" s="74" t="s">
        <v>214</v>
      </c>
      <c r="AT34" s="74" t="s">
        <v>194</v>
      </c>
      <c r="AU34" s="74" t="s">
        <v>461</v>
      </c>
      <c r="AV34" s="74">
        <v>2022</v>
      </c>
      <c r="AW34" s="74">
        <v>0.93457943925233644</v>
      </c>
      <c r="AX34" s="74">
        <v>0</v>
      </c>
      <c r="AY34" s="74">
        <v>0</v>
      </c>
      <c r="AZ34" s="74">
        <v>0</v>
      </c>
      <c r="BA34" s="74">
        <v>0</v>
      </c>
      <c r="BB34" s="74">
        <v>0</v>
      </c>
      <c r="BC34" s="74">
        <v>0</v>
      </c>
      <c r="BD34" s="74">
        <v>0</v>
      </c>
      <c r="BE34" s="74">
        <v>0</v>
      </c>
      <c r="BF34" s="74">
        <v>0</v>
      </c>
      <c r="BG34" s="74">
        <v>0</v>
      </c>
      <c r="BH34" s="74">
        <v>1.4039753098860606</v>
      </c>
      <c r="BI34" s="74">
        <v>1.4039753098860606</v>
      </c>
      <c r="BJ34" s="74">
        <v>0</v>
      </c>
      <c r="BK34" s="74">
        <v>0</v>
      </c>
      <c r="BL34" s="74">
        <v>0</v>
      </c>
      <c r="BM34" s="74">
        <v>0</v>
      </c>
      <c r="BN34" s="74">
        <v>0</v>
      </c>
      <c r="BO34" s="74">
        <v>0</v>
      </c>
      <c r="BP34" s="74">
        <v>1.3121264578374399</v>
      </c>
      <c r="BQ34" s="74">
        <v>0</v>
      </c>
      <c r="BR34" s="74">
        <v>0</v>
      </c>
      <c r="BS34" s="74">
        <v>0</v>
      </c>
      <c r="BT34" s="74">
        <v>0</v>
      </c>
      <c r="BU34" s="74">
        <v>0</v>
      </c>
      <c r="BV34" s="74">
        <v>1.4039753098860606</v>
      </c>
      <c r="BW34" s="74">
        <v>1.3121264578374399</v>
      </c>
      <c r="BX34" s="74">
        <v>1.4039753098860606</v>
      </c>
      <c r="BY34" s="74">
        <v>1.3121264578374399</v>
      </c>
      <c r="CT34" s="74" t="s">
        <v>194</v>
      </c>
      <c r="CU34" s="74" t="s">
        <v>454</v>
      </c>
      <c r="CV34" s="74" t="s">
        <v>328</v>
      </c>
      <c r="CW34" s="74">
        <v>2021</v>
      </c>
      <c r="CX34" s="74">
        <v>1.7262894699921668E-4</v>
      </c>
      <c r="CY34" s="74">
        <v>0</v>
      </c>
      <c r="CZ34" s="74">
        <v>0</v>
      </c>
      <c r="DA34" s="74">
        <v>0</v>
      </c>
      <c r="DB34" s="74">
        <v>0</v>
      </c>
      <c r="DC34" s="74">
        <v>0</v>
      </c>
      <c r="DD34" s="74">
        <v>7.7861316135679426E-2</v>
      </c>
      <c r="DE34" s="74">
        <v>3.6425060683954513E-2</v>
      </c>
      <c r="DF34" s="74">
        <v>1.541613253274161E-3</v>
      </c>
      <c r="DG34" s="74">
        <v>3.9894642198450757E-2</v>
      </c>
      <c r="DH34" s="74">
        <v>0</v>
      </c>
      <c r="DI34" s="74">
        <v>0</v>
      </c>
      <c r="DJ34" s="74">
        <v>0</v>
      </c>
      <c r="DK34" s="74">
        <v>0</v>
      </c>
      <c r="DL34" s="74">
        <v>0</v>
      </c>
      <c r="DM34" s="74">
        <v>0</v>
      </c>
      <c r="DN34" s="74">
        <v>1.2242009696056299E-2</v>
      </c>
      <c r="DO34" s="74">
        <v>1.3441117016475457E-5</v>
      </c>
      <c r="DP34" s="74">
        <v>0</v>
      </c>
      <c r="DQ34" s="74">
        <v>1.3441117016475457E-5</v>
      </c>
      <c r="DR34" s="74">
        <v>0</v>
      </c>
      <c r="DS34" s="74">
        <v>0</v>
      </c>
      <c r="DT34" s="74">
        <v>0</v>
      </c>
      <c r="DU34" s="74">
        <v>0</v>
      </c>
      <c r="DV34" s="74">
        <v>0</v>
      </c>
      <c r="DW34" s="74">
        <v>0</v>
      </c>
      <c r="DX34" s="74">
        <v>0</v>
      </c>
      <c r="DY34" s="74">
        <v>0</v>
      </c>
      <c r="DZ34" s="74">
        <v>0</v>
      </c>
      <c r="EA34" s="74">
        <v>0</v>
      </c>
      <c r="EB34" s="74">
        <v>0</v>
      </c>
      <c r="EC34" s="74">
        <v>0</v>
      </c>
      <c r="ED34" s="74">
        <v>0</v>
      </c>
      <c r="EE34" s="74">
        <v>0</v>
      </c>
      <c r="EF34" s="74">
        <v>0</v>
      </c>
      <c r="ER34" s="74" t="s">
        <v>455</v>
      </c>
      <c r="ES34" s="74" t="s">
        <v>194</v>
      </c>
      <c r="ET34" s="74" t="s">
        <v>454</v>
      </c>
      <c r="EU34" s="74" t="s">
        <v>328</v>
      </c>
      <c r="EV34" s="74" t="s">
        <v>302</v>
      </c>
      <c r="EW34" s="74" t="s">
        <v>456</v>
      </c>
      <c r="EX34" s="74">
        <v>2021</v>
      </c>
      <c r="EY34" s="74">
        <v>4.137755366310461E-3</v>
      </c>
      <c r="EZ34" s="74">
        <v>308.34773799999999</v>
      </c>
      <c r="FA34" s="74">
        <v>1.2758675075991921</v>
      </c>
      <c r="FB34" s="74">
        <v>2021</v>
      </c>
      <c r="FC34" s="74" t="s">
        <v>209</v>
      </c>
      <c r="FD34" s="74">
        <v>4.6366130773367584E-2</v>
      </c>
      <c r="FE34" s="74">
        <v>1</v>
      </c>
      <c r="FF34" s="74">
        <v>0</v>
      </c>
      <c r="FG34" s="74" t="s">
        <v>457</v>
      </c>
      <c r="FH34" s="74">
        <v>3.595936960128096E-2</v>
      </c>
      <c r="FI34" s="74">
        <v>1.7262894699921668E-4</v>
      </c>
      <c r="FJ34" s="74">
        <v>0</v>
      </c>
      <c r="FK34" s="74">
        <v>0</v>
      </c>
      <c r="FL34" s="74">
        <v>0</v>
      </c>
      <c r="FM34" s="74">
        <v>0</v>
      </c>
      <c r="FN34" s="74">
        <v>0</v>
      </c>
      <c r="FO34" s="74">
        <v>0</v>
      </c>
      <c r="FP34" s="74">
        <v>0</v>
      </c>
      <c r="FQ34" s="74">
        <v>0</v>
      </c>
      <c r="FR34" s="74">
        <v>0</v>
      </c>
      <c r="FS34" s="74">
        <v>0</v>
      </c>
      <c r="GV34" s="229"/>
      <c r="GW34" s="229"/>
    </row>
    <row r="35" spans="2:205" hidden="1" x14ac:dyDescent="0.25">
      <c r="B35" s="74" t="s">
        <v>214</v>
      </c>
      <c r="C35" s="227" t="s">
        <v>476</v>
      </c>
      <c r="D35" s="227">
        <v>2.1895424334091532E-2</v>
      </c>
      <c r="E35" s="227">
        <v>2.1895424334091532E-2</v>
      </c>
      <c r="F35" s="227">
        <v>1.9423302240681818E-2</v>
      </c>
      <c r="G35" s="227">
        <v>1.881848470501685E-2</v>
      </c>
      <c r="H35" s="227">
        <v>0</v>
      </c>
      <c r="I35" s="228">
        <v>0</v>
      </c>
      <c r="J35" s="228">
        <v>1.9423302240681818E-2</v>
      </c>
      <c r="K35" s="228">
        <v>1.9423302240681818E-2</v>
      </c>
      <c r="L35" s="116">
        <v>0.14133951893075267</v>
      </c>
      <c r="M35" s="228">
        <v>0.13660867672842308</v>
      </c>
      <c r="N35" s="228">
        <v>9.0892313916094397E-2</v>
      </c>
      <c r="O35" s="228">
        <v>9.4147639384719761E-2</v>
      </c>
      <c r="P35" s="228">
        <v>9.0892313916094397E-2</v>
      </c>
      <c r="Q35" s="228">
        <v>11704.758841306044</v>
      </c>
      <c r="R35" s="228">
        <v>546.43042706048755</v>
      </c>
      <c r="S35" s="228">
        <v>10370.688230956754</v>
      </c>
      <c r="T35" s="228">
        <v>2156.6768838185276</v>
      </c>
      <c r="U35" s="228">
        <v>1</v>
      </c>
      <c r="V35" s="228">
        <v>9692.2319915483677</v>
      </c>
      <c r="W35" s="228">
        <v>143208.91639781016</v>
      </c>
      <c r="X35" s="228">
        <v>159732.00033191286</v>
      </c>
      <c r="Y35" s="228">
        <v>218283.7766197779</v>
      </c>
      <c r="Z35" s="228">
        <v>226689.03055587973</v>
      </c>
      <c r="AA35" s="228">
        <v>204003.52955119428</v>
      </c>
      <c r="AB35" s="228"/>
      <c r="AC35" s="228"/>
      <c r="AD35" s="228"/>
      <c r="AE35" s="228"/>
      <c r="AF35" s="228"/>
      <c r="AG35" s="228"/>
      <c r="AH35" s="228"/>
      <c r="AI35" s="228"/>
      <c r="AJ35" s="228"/>
      <c r="AK35" s="228"/>
      <c r="AL35" s="228"/>
      <c r="AM35" s="228"/>
      <c r="AN35" s="228"/>
      <c r="AO35" s="228"/>
      <c r="AP35" s="228"/>
      <c r="AQ35" s="228"/>
      <c r="AS35" s="74" t="s">
        <v>214</v>
      </c>
      <c r="AT35" s="74" t="s">
        <v>194</v>
      </c>
      <c r="AU35" s="74" t="s">
        <v>461</v>
      </c>
      <c r="AV35" s="74">
        <v>2023</v>
      </c>
      <c r="AW35" s="74">
        <v>0.87343872827321156</v>
      </c>
      <c r="AX35" s="74">
        <v>0</v>
      </c>
      <c r="AY35" s="74">
        <v>0</v>
      </c>
      <c r="AZ35" s="74">
        <v>0</v>
      </c>
      <c r="BA35" s="74">
        <v>0</v>
      </c>
      <c r="BB35" s="74">
        <v>0</v>
      </c>
      <c r="BC35" s="74">
        <v>0</v>
      </c>
      <c r="BD35" s="74">
        <v>0</v>
      </c>
      <c r="BE35" s="74">
        <v>0</v>
      </c>
      <c r="BF35" s="74">
        <v>0</v>
      </c>
      <c r="BG35" s="74">
        <v>0</v>
      </c>
      <c r="BH35" s="74">
        <v>0</v>
      </c>
      <c r="BI35" s="74">
        <v>0</v>
      </c>
      <c r="BJ35" s="74">
        <v>0</v>
      </c>
      <c r="BK35" s="74">
        <v>0</v>
      </c>
      <c r="BL35" s="74">
        <v>1.4554488544372162</v>
      </c>
      <c r="BM35" s="74">
        <v>1.4554488544372162</v>
      </c>
      <c r="BN35" s="74">
        <v>0</v>
      </c>
      <c r="BO35" s="74">
        <v>0</v>
      </c>
      <c r="BP35" s="74">
        <v>0</v>
      </c>
      <c r="BQ35" s="74">
        <v>1.2712453964863446</v>
      </c>
      <c r="BR35" s="74">
        <v>0</v>
      </c>
      <c r="BS35" s="74">
        <v>0</v>
      </c>
      <c r="BT35" s="74">
        <v>0</v>
      </c>
      <c r="BU35" s="74">
        <v>0</v>
      </c>
      <c r="BV35" s="74">
        <v>0</v>
      </c>
      <c r="BW35" s="74">
        <v>0</v>
      </c>
      <c r="BX35" s="74">
        <v>0</v>
      </c>
      <c r="BY35" s="74">
        <v>0</v>
      </c>
      <c r="CT35" s="74" t="s">
        <v>194</v>
      </c>
      <c r="CU35" s="74" t="s">
        <v>454</v>
      </c>
      <c r="CV35" s="74" t="s">
        <v>328</v>
      </c>
      <c r="CW35" s="74">
        <v>2022</v>
      </c>
      <c r="CX35" s="74">
        <v>0</v>
      </c>
      <c r="CY35" s="74">
        <v>1.7283850265831544E-4</v>
      </c>
      <c r="CZ35" s="74">
        <v>0</v>
      </c>
      <c r="DA35" s="74">
        <v>0</v>
      </c>
      <c r="DB35" s="74">
        <v>0</v>
      </c>
      <c r="DC35" s="74">
        <v>0</v>
      </c>
      <c r="DD35" s="74">
        <v>7.7861316135679398E-2</v>
      </c>
      <c r="DE35" s="74">
        <v>3.6425060683954492E-2</v>
      </c>
      <c r="DF35" s="74">
        <v>1.5416132532741599E-3</v>
      </c>
      <c r="DG35" s="74">
        <v>3.9894642198450743E-2</v>
      </c>
      <c r="DH35" s="74">
        <v>0</v>
      </c>
      <c r="DI35" s="74">
        <v>0</v>
      </c>
      <c r="DJ35" s="74">
        <v>0</v>
      </c>
      <c r="DK35" s="74">
        <v>0</v>
      </c>
      <c r="DL35" s="74">
        <v>0</v>
      </c>
      <c r="DM35" s="74">
        <v>0</v>
      </c>
      <c r="DN35" s="74">
        <v>1.173363262053222E-2</v>
      </c>
      <c r="DO35" s="74">
        <v>0</v>
      </c>
      <c r="DP35" s="74">
        <v>0</v>
      </c>
      <c r="DQ35" s="74">
        <v>0</v>
      </c>
      <c r="DR35" s="74">
        <v>1.3457433295896563E-5</v>
      </c>
      <c r="DS35" s="74">
        <v>0</v>
      </c>
      <c r="DT35" s="74">
        <v>1.3457433295896563E-5</v>
      </c>
      <c r="DU35" s="74">
        <v>0</v>
      </c>
      <c r="DV35" s="74">
        <v>0</v>
      </c>
      <c r="DW35" s="74">
        <v>0</v>
      </c>
      <c r="DX35" s="74">
        <v>0</v>
      </c>
      <c r="DY35" s="74">
        <v>0</v>
      </c>
      <c r="DZ35" s="74">
        <v>0</v>
      </c>
      <c r="EA35" s="74">
        <v>0</v>
      </c>
      <c r="EB35" s="74">
        <v>0</v>
      </c>
      <c r="EC35" s="74">
        <v>0</v>
      </c>
      <c r="ED35" s="74">
        <v>0</v>
      </c>
      <c r="EE35" s="74">
        <v>0</v>
      </c>
      <c r="EF35" s="74">
        <v>0</v>
      </c>
      <c r="ER35" s="74" t="s">
        <v>455</v>
      </c>
      <c r="ES35" s="74" t="s">
        <v>194</v>
      </c>
      <c r="ET35" s="74" t="s">
        <v>454</v>
      </c>
      <c r="EU35" s="74" t="s">
        <v>328</v>
      </c>
      <c r="EV35" s="74" t="s">
        <v>302</v>
      </c>
      <c r="EW35" s="74" t="s">
        <v>456</v>
      </c>
      <c r="EX35" s="74">
        <v>2022</v>
      </c>
      <c r="EY35" s="74">
        <v>3.9490413768421681E-3</v>
      </c>
      <c r="EZ35" s="74">
        <v>308.34773799999999</v>
      </c>
      <c r="FA35" s="74">
        <v>1.2176779758176881</v>
      </c>
      <c r="FB35" s="74">
        <v>2022</v>
      </c>
      <c r="FC35" s="74" t="s">
        <v>209</v>
      </c>
      <c r="FD35" s="74">
        <v>4.6366130773367584E-2</v>
      </c>
      <c r="FE35" s="74">
        <v>1</v>
      </c>
      <c r="FF35" s="74">
        <v>0</v>
      </c>
      <c r="FG35" s="74" t="s">
        <v>457</v>
      </c>
      <c r="FH35" s="74">
        <v>0</v>
      </c>
      <c r="FI35" s="74">
        <v>0</v>
      </c>
      <c r="FJ35" s="74">
        <v>3.6003020967570104E-2</v>
      </c>
      <c r="FK35" s="74">
        <v>1.7283850265831544E-4</v>
      </c>
      <c r="FL35" s="74">
        <v>0</v>
      </c>
      <c r="FM35" s="74">
        <v>0</v>
      </c>
      <c r="FN35" s="74">
        <v>0</v>
      </c>
      <c r="FO35" s="74">
        <v>0</v>
      </c>
      <c r="FP35" s="74">
        <v>0</v>
      </c>
      <c r="FQ35" s="74">
        <v>0</v>
      </c>
      <c r="FR35" s="74">
        <v>0</v>
      </c>
      <c r="FS35" s="74">
        <v>0</v>
      </c>
      <c r="GV35" s="229"/>
      <c r="GW35" s="229"/>
    </row>
    <row r="36" spans="2:205" hidden="1" x14ac:dyDescent="0.25">
      <c r="B36" s="74" t="s">
        <v>214</v>
      </c>
      <c r="C36" s="227" t="s">
        <v>477</v>
      </c>
      <c r="D36" s="227">
        <v>2.1281110442473102E-2</v>
      </c>
      <c r="E36" s="227">
        <v>2.1281110442473102E-2</v>
      </c>
      <c r="F36" s="227">
        <v>2.0524310423646625E-2</v>
      </c>
      <c r="G36" s="227">
        <v>1.9879958008974536E-2</v>
      </c>
      <c r="H36" s="227">
        <v>0</v>
      </c>
      <c r="I36" s="228">
        <v>0</v>
      </c>
      <c r="J36" s="228">
        <v>2.0524310423646625E-2</v>
      </c>
      <c r="K36" s="228">
        <v>2.0524310423646625E-2</v>
      </c>
      <c r="L36" s="116">
        <v>9.3689808976142985E-2</v>
      </c>
      <c r="M36" s="228">
        <v>9.055387285873133E-2</v>
      </c>
      <c r="N36" s="228">
        <v>6.0083464288895529E-2</v>
      </c>
      <c r="O36" s="228">
        <v>6.2218931211523235E-2</v>
      </c>
      <c r="P36" s="228">
        <v>6.0083464288895529E-2</v>
      </c>
      <c r="Q36" s="228">
        <v>17162.266629810627</v>
      </c>
      <c r="R36" s="228">
        <v>801.21126893776807</v>
      </c>
      <c r="S36" s="228">
        <v>16577.738297050055</v>
      </c>
      <c r="T36" s="228">
        <v>3447.4881680964945</v>
      </c>
      <c r="U36" s="228">
        <v>1</v>
      </c>
      <c r="V36" s="228">
        <v>15493.213361729024</v>
      </c>
      <c r="W36" s="228">
        <v>209982.07996494111</v>
      </c>
      <c r="X36" s="228">
        <v>234209.28326477169</v>
      </c>
      <c r="Y36" s="228">
        <v>348930.68258407863</v>
      </c>
      <c r="Z36" s="228">
        <v>362366.63755349064</v>
      </c>
      <c r="AA36" s="228">
        <v>326103.44166736322</v>
      </c>
      <c r="AB36" s="228"/>
      <c r="AC36" s="228"/>
      <c r="AD36" s="228"/>
      <c r="AE36" s="228"/>
      <c r="AF36" s="228"/>
      <c r="AG36" s="228"/>
      <c r="AH36" s="228"/>
      <c r="AI36" s="228"/>
      <c r="AJ36" s="228"/>
      <c r="AK36" s="228"/>
      <c r="AL36" s="228"/>
      <c r="AM36" s="228"/>
      <c r="AN36" s="228"/>
      <c r="AO36" s="228"/>
      <c r="AP36" s="228"/>
      <c r="AQ36" s="228"/>
      <c r="AS36" s="74" t="s">
        <v>214</v>
      </c>
      <c r="AT36" s="74" t="s">
        <v>194</v>
      </c>
      <c r="AU36" s="74" t="s">
        <v>462</v>
      </c>
      <c r="AV36" s="74">
        <v>2020</v>
      </c>
      <c r="AW36" s="74">
        <v>1</v>
      </c>
      <c r="AX36" s="74">
        <v>0</v>
      </c>
      <c r="AY36" s="74">
        <v>0</v>
      </c>
      <c r="AZ36" s="74">
        <v>0.19686125258638024</v>
      </c>
      <c r="BA36" s="74">
        <v>0.19686125258638024</v>
      </c>
      <c r="BB36" s="74">
        <v>0</v>
      </c>
      <c r="BC36" s="74">
        <v>0</v>
      </c>
      <c r="BD36" s="74">
        <v>0</v>
      </c>
      <c r="BE36" s="74">
        <v>0</v>
      </c>
      <c r="BF36" s="74">
        <v>0</v>
      </c>
      <c r="BG36" s="74">
        <v>0</v>
      </c>
      <c r="BH36" s="74">
        <v>0</v>
      </c>
      <c r="BI36" s="74">
        <v>0</v>
      </c>
      <c r="BJ36" s="74">
        <v>0</v>
      </c>
      <c r="BK36" s="74">
        <v>0</v>
      </c>
      <c r="BL36" s="74">
        <v>0</v>
      </c>
      <c r="BM36" s="74">
        <v>0</v>
      </c>
      <c r="BN36" s="74">
        <v>0.19686125258638024</v>
      </c>
      <c r="BO36" s="74">
        <v>0</v>
      </c>
      <c r="BP36" s="74">
        <v>0</v>
      </c>
      <c r="BQ36" s="74">
        <v>0</v>
      </c>
      <c r="BR36" s="74">
        <v>0</v>
      </c>
      <c r="BS36" s="74">
        <v>0</v>
      </c>
      <c r="BT36" s="74">
        <v>0</v>
      </c>
      <c r="BU36" s="74">
        <v>0</v>
      </c>
      <c r="BV36" s="74">
        <v>0</v>
      </c>
      <c r="BW36" s="74">
        <v>0</v>
      </c>
      <c r="BX36" s="74">
        <v>0</v>
      </c>
      <c r="BY36" s="74">
        <v>0</v>
      </c>
      <c r="CT36" s="74" t="s">
        <v>194</v>
      </c>
      <c r="CU36" s="74" t="s">
        <v>454</v>
      </c>
      <c r="CV36" s="74" t="s">
        <v>328</v>
      </c>
      <c r="CW36" s="74">
        <v>2023</v>
      </c>
      <c r="CX36" s="74">
        <v>0</v>
      </c>
      <c r="CY36" s="74">
        <v>0</v>
      </c>
      <c r="CZ36" s="74">
        <v>2.5962295242098034E-4</v>
      </c>
      <c r="DA36" s="74">
        <v>0</v>
      </c>
      <c r="DB36" s="74">
        <v>0</v>
      </c>
      <c r="DC36" s="74">
        <v>0</v>
      </c>
      <c r="DD36" s="74">
        <v>7.7900575334948527E-2</v>
      </c>
      <c r="DE36" s="74">
        <v>3.6425060683954513E-2</v>
      </c>
      <c r="DF36" s="74">
        <v>1.5808724525432679E-3</v>
      </c>
      <c r="DG36" s="74">
        <v>3.989464219845075E-2</v>
      </c>
      <c r="DH36" s="74">
        <v>0</v>
      </c>
      <c r="DI36" s="74">
        <v>0</v>
      </c>
      <c r="DJ36" s="74">
        <v>0</v>
      </c>
      <c r="DK36" s="74">
        <v>0</v>
      </c>
      <c r="DL36" s="74">
        <v>0</v>
      </c>
      <c r="DM36" s="74">
        <v>0</v>
      </c>
      <c r="DN36" s="74">
        <v>1.171707266180424E-2</v>
      </c>
      <c r="DO36" s="74">
        <v>0</v>
      </c>
      <c r="DP36" s="74">
        <v>0</v>
      </c>
      <c r="DQ36" s="74">
        <v>0</v>
      </c>
      <c r="DR36" s="74">
        <v>0</v>
      </c>
      <c r="DS36" s="74">
        <v>0</v>
      </c>
      <c r="DT36" s="74">
        <v>0</v>
      </c>
      <c r="DU36" s="74">
        <v>2.0224777363752336E-5</v>
      </c>
      <c r="DV36" s="74">
        <v>0</v>
      </c>
      <c r="DW36" s="74">
        <v>2.0224777363752336E-5</v>
      </c>
      <c r="DX36" s="74">
        <v>0</v>
      </c>
      <c r="DY36" s="74">
        <v>0</v>
      </c>
      <c r="DZ36" s="74">
        <v>0</v>
      </c>
      <c r="EA36" s="74">
        <v>0</v>
      </c>
      <c r="EB36" s="74">
        <v>0</v>
      </c>
      <c r="EC36" s="74">
        <v>0</v>
      </c>
      <c r="ED36" s="74">
        <v>0</v>
      </c>
      <c r="EE36" s="74">
        <v>0</v>
      </c>
      <c r="EF36" s="74">
        <v>0</v>
      </c>
      <c r="ER36" s="74" t="s">
        <v>455</v>
      </c>
      <c r="ES36" s="74" t="s">
        <v>194</v>
      </c>
      <c r="ET36" s="74" t="s">
        <v>454</v>
      </c>
      <c r="EU36" s="74" t="s">
        <v>328</v>
      </c>
      <c r="EV36" s="74" t="s">
        <v>302</v>
      </c>
      <c r="EW36" s="74" t="s">
        <v>456</v>
      </c>
      <c r="EX36" s="74">
        <v>2023</v>
      </c>
      <c r="EY36" s="74">
        <v>3.9388951758605288E-3</v>
      </c>
      <c r="EZ36" s="74">
        <v>308.34773799999999</v>
      </c>
      <c r="FA36" s="74">
        <v>1.2145494176957061</v>
      </c>
      <c r="FB36" s="74">
        <v>2023</v>
      </c>
      <c r="FC36" s="74" t="s">
        <v>209</v>
      </c>
      <c r="FD36" s="74">
        <v>4.6366130773367584E-2</v>
      </c>
      <c r="FE36" s="74">
        <v>1</v>
      </c>
      <c r="FF36" s="74">
        <v>0</v>
      </c>
      <c r="FG36" s="74" t="s">
        <v>457</v>
      </c>
      <c r="FH36" s="74">
        <v>0</v>
      </c>
      <c r="FI36" s="74">
        <v>0</v>
      </c>
      <c r="FJ36" s="74">
        <v>0</v>
      </c>
      <c r="FK36" s="74">
        <v>0</v>
      </c>
      <c r="FL36" s="74">
        <v>3.5727519512984432E-2</v>
      </c>
      <c r="FM36" s="74">
        <v>2.5962295242098034E-4</v>
      </c>
      <c r="FN36" s="74">
        <v>0</v>
      </c>
      <c r="FO36" s="74">
        <v>0</v>
      </c>
      <c r="FP36" s="74">
        <v>0</v>
      </c>
      <c r="FQ36" s="74">
        <v>0</v>
      </c>
      <c r="FR36" s="74">
        <v>0</v>
      </c>
      <c r="FS36" s="74">
        <v>0</v>
      </c>
      <c r="GV36" s="229"/>
      <c r="GW36" s="229"/>
    </row>
    <row r="37" spans="2:205" hidden="1" x14ac:dyDescent="0.25">
      <c r="B37" s="74" t="s">
        <v>214</v>
      </c>
      <c r="C37" s="227" t="s">
        <v>478</v>
      </c>
      <c r="D37" s="227">
        <v>1.6983802906144083E-2</v>
      </c>
      <c r="E37" s="227">
        <v>1.6983802906144083E-2</v>
      </c>
      <c r="F37" s="227">
        <v>1.4899474786989478E-2</v>
      </c>
      <c r="G37" s="227">
        <v>1.4432495587342187E-2</v>
      </c>
      <c r="H37" s="227">
        <v>0</v>
      </c>
      <c r="I37" s="228">
        <v>0</v>
      </c>
      <c r="J37" s="228">
        <v>1.4899474786989478E-2</v>
      </c>
      <c r="K37" s="228">
        <v>1.4899474786989478E-2</v>
      </c>
      <c r="L37" s="116">
        <v>6.7240639741720995E-2</v>
      </c>
      <c r="M37" s="228">
        <v>6.4989996336336092E-2</v>
      </c>
      <c r="N37" s="228">
        <v>4.2718853619661483E-2</v>
      </c>
      <c r="O37" s="228">
        <v>4.4239555698574518E-2</v>
      </c>
      <c r="P37" s="228">
        <v>4.2718853619661483E-2</v>
      </c>
      <c r="Q37" s="228">
        <v>19084.281644400449</v>
      </c>
      <c r="R37" s="228">
        <v>890.93951532697747</v>
      </c>
      <c r="S37" s="228">
        <v>16926.33920739888</v>
      </c>
      <c r="T37" s="228">
        <v>3519.9828288445833</v>
      </c>
      <c r="U37" s="228">
        <v>1</v>
      </c>
      <c r="V37" s="228">
        <v>15819.008605045681</v>
      </c>
      <c r="W37" s="228">
        <v>233498.12940018234</v>
      </c>
      <c r="X37" s="228">
        <v>260438.55523105734</v>
      </c>
      <c r="Y37" s="228">
        <v>356268.08599930158</v>
      </c>
      <c r="Z37" s="228">
        <v>369986.57565769326</v>
      </c>
      <c r="AA37" s="228">
        <v>332960.82803673047</v>
      </c>
      <c r="AB37" s="228"/>
      <c r="AC37" s="228"/>
      <c r="AD37" s="228"/>
      <c r="AE37" s="228"/>
      <c r="AF37" s="228"/>
      <c r="AG37" s="228"/>
      <c r="AH37" s="228"/>
      <c r="AI37" s="228"/>
      <c r="AJ37" s="228"/>
      <c r="AK37" s="228"/>
      <c r="AL37" s="228"/>
      <c r="AM37" s="228"/>
      <c r="AN37" s="228"/>
      <c r="AO37" s="228"/>
      <c r="AP37" s="228"/>
      <c r="AQ37" s="228"/>
      <c r="AS37" s="74" t="s">
        <v>214</v>
      </c>
      <c r="AT37" s="74" t="s">
        <v>194</v>
      </c>
      <c r="AU37" s="74" t="s">
        <v>462</v>
      </c>
      <c r="AV37" s="74">
        <v>2021</v>
      </c>
      <c r="AW37" s="74">
        <v>1</v>
      </c>
      <c r="AX37" s="74">
        <v>0</v>
      </c>
      <c r="AY37" s="74">
        <v>0</v>
      </c>
      <c r="AZ37" s="74">
        <v>0</v>
      </c>
      <c r="BA37" s="74">
        <v>0</v>
      </c>
      <c r="BB37" s="74">
        <v>0</v>
      </c>
      <c r="BC37" s="74">
        <v>0</v>
      </c>
      <c r="BD37" s="74">
        <v>0.19686125258638024</v>
      </c>
      <c r="BE37" s="74">
        <v>0.19686125258638024</v>
      </c>
      <c r="BF37" s="74">
        <v>0</v>
      </c>
      <c r="BG37" s="74">
        <v>0</v>
      </c>
      <c r="BH37" s="74">
        <v>0</v>
      </c>
      <c r="BI37" s="74">
        <v>0</v>
      </c>
      <c r="BJ37" s="74">
        <v>0</v>
      </c>
      <c r="BK37" s="74">
        <v>0</v>
      </c>
      <c r="BL37" s="74">
        <v>0</v>
      </c>
      <c r="BM37" s="74">
        <v>0</v>
      </c>
      <c r="BN37" s="74">
        <v>0</v>
      </c>
      <c r="BO37" s="74">
        <v>0.19686125258638024</v>
      </c>
      <c r="BP37" s="74">
        <v>0</v>
      </c>
      <c r="BQ37" s="74">
        <v>0</v>
      </c>
      <c r="BR37" s="74">
        <v>0</v>
      </c>
      <c r="BS37" s="74">
        <v>0</v>
      </c>
      <c r="BT37" s="74">
        <v>0</v>
      </c>
      <c r="BU37" s="74">
        <v>0</v>
      </c>
      <c r="BV37" s="74">
        <v>0</v>
      </c>
      <c r="BW37" s="74">
        <v>0</v>
      </c>
      <c r="BX37" s="74">
        <v>0</v>
      </c>
      <c r="BY37" s="74">
        <v>0</v>
      </c>
      <c r="CT37" s="74" t="s">
        <v>194</v>
      </c>
      <c r="CU37" s="74" t="s">
        <v>454</v>
      </c>
      <c r="CV37" s="74" t="s">
        <v>328</v>
      </c>
      <c r="CW37" s="74">
        <v>2024</v>
      </c>
      <c r="CX37" s="74">
        <v>0</v>
      </c>
      <c r="CY37" s="74">
        <v>0</v>
      </c>
      <c r="CZ37" s="74">
        <v>0</v>
      </c>
      <c r="DA37" s="74">
        <v>2.5962295242098034E-4</v>
      </c>
      <c r="DB37" s="74">
        <v>0</v>
      </c>
      <c r="DC37" s="74">
        <v>0</v>
      </c>
      <c r="DD37" s="74">
        <v>7.7900575334948527E-2</v>
      </c>
      <c r="DE37" s="74">
        <v>3.6425060683954513E-2</v>
      </c>
      <c r="DF37" s="74">
        <v>1.5808724525432679E-3</v>
      </c>
      <c r="DG37" s="74">
        <v>3.989464219845075E-2</v>
      </c>
      <c r="DH37" s="74">
        <v>0</v>
      </c>
      <c r="DI37" s="74">
        <v>0</v>
      </c>
      <c r="DJ37" s="74">
        <v>0</v>
      </c>
      <c r="DK37" s="74">
        <v>0</v>
      </c>
      <c r="DL37" s="74">
        <v>0</v>
      </c>
      <c r="DM37" s="74">
        <v>0</v>
      </c>
      <c r="DN37" s="74">
        <v>1.171707266180424E-2</v>
      </c>
      <c r="DO37" s="74">
        <v>0</v>
      </c>
      <c r="DP37" s="74">
        <v>0</v>
      </c>
      <c r="DQ37" s="74">
        <v>0</v>
      </c>
      <c r="DR37" s="74">
        <v>0</v>
      </c>
      <c r="DS37" s="74">
        <v>0</v>
      </c>
      <c r="DT37" s="74">
        <v>0</v>
      </c>
      <c r="DU37" s="74">
        <v>0</v>
      </c>
      <c r="DV37" s="74">
        <v>0</v>
      </c>
      <c r="DW37" s="74">
        <v>0</v>
      </c>
      <c r="DX37" s="74">
        <v>2.0224777363752336E-5</v>
      </c>
      <c r="DY37" s="74">
        <v>0</v>
      </c>
      <c r="DZ37" s="74">
        <v>2.0224777363752336E-5</v>
      </c>
      <c r="EA37" s="74">
        <v>0</v>
      </c>
      <c r="EB37" s="74">
        <v>0</v>
      </c>
      <c r="EC37" s="74">
        <v>0</v>
      </c>
      <c r="ED37" s="74">
        <v>0</v>
      </c>
      <c r="EE37" s="74">
        <v>0</v>
      </c>
      <c r="EF37" s="74">
        <v>0</v>
      </c>
      <c r="ER37" s="74" t="s">
        <v>455</v>
      </c>
      <c r="ES37" s="74" t="s">
        <v>194</v>
      </c>
      <c r="ET37" s="74" t="s">
        <v>454</v>
      </c>
      <c r="EU37" s="74" t="s">
        <v>328</v>
      </c>
      <c r="EV37" s="74" t="s">
        <v>302</v>
      </c>
      <c r="EW37" s="74" t="s">
        <v>456</v>
      </c>
      <c r="EX37" s="74">
        <v>2024</v>
      </c>
      <c r="EY37" s="74">
        <v>3.9388951758605288E-3</v>
      </c>
      <c r="EZ37" s="74">
        <v>308.34773799999999</v>
      </c>
      <c r="FA37" s="74">
        <v>1.2145494176957061</v>
      </c>
      <c r="FB37" s="74">
        <v>2024</v>
      </c>
      <c r="FC37" s="74" t="s">
        <v>209</v>
      </c>
      <c r="FD37" s="74">
        <v>4.6366130773367584E-2</v>
      </c>
      <c r="FE37" s="74">
        <v>1</v>
      </c>
      <c r="FF37" s="74">
        <v>0</v>
      </c>
      <c r="FG37" s="74" t="s">
        <v>457</v>
      </c>
      <c r="FH37" s="74">
        <v>0</v>
      </c>
      <c r="FI37" s="74">
        <v>0</v>
      </c>
      <c r="FJ37" s="74">
        <v>0</v>
      </c>
      <c r="FK37" s="74">
        <v>0</v>
      </c>
      <c r="FL37" s="74">
        <v>0</v>
      </c>
      <c r="FM37" s="74">
        <v>0</v>
      </c>
      <c r="FN37" s="74">
        <v>3.5727519512984432E-2</v>
      </c>
      <c r="FO37" s="74">
        <v>2.5962295242098034E-4</v>
      </c>
      <c r="FP37" s="74">
        <v>0</v>
      </c>
      <c r="FQ37" s="74">
        <v>0</v>
      </c>
      <c r="FR37" s="74">
        <v>0</v>
      </c>
      <c r="FS37" s="74">
        <v>0</v>
      </c>
      <c r="GV37" s="229"/>
      <c r="GW37" s="229"/>
    </row>
    <row r="38" spans="2:205" hidden="1" x14ac:dyDescent="0.25">
      <c r="B38" s="74" t="s">
        <v>214</v>
      </c>
      <c r="C38" s="227" t="s">
        <v>479</v>
      </c>
      <c r="D38" s="227">
        <v>6.0649605578899923E-3</v>
      </c>
      <c r="E38" s="227">
        <v>6.0649605578899923E-3</v>
      </c>
      <c r="F38" s="227">
        <v>6.1857949087886829E-3</v>
      </c>
      <c r="G38" s="227">
        <v>5.9918176397276146E-3</v>
      </c>
      <c r="H38" s="227">
        <v>0</v>
      </c>
      <c r="I38" s="228">
        <v>0</v>
      </c>
      <c r="J38" s="228">
        <v>6.1857949087886829E-3</v>
      </c>
      <c r="K38" s="228">
        <v>6.1857949087886829E-3</v>
      </c>
      <c r="L38" s="116">
        <v>4.343555911283372E-2</v>
      </c>
      <c r="M38" s="228">
        <v>4.198170687329518E-2</v>
      </c>
      <c r="N38" s="228">
        <v>2.9181377288126462E-2</v>
      </c>
      <c r="O38" s="228">
        <v>3.0219658292406915E-2</v>
      </c>
      <c r="P38" s="228">
        <v>2.9181377288126462E-2</v>
      </c>
      <c r="Q38" s="228">
        <v>10550.068448809721</v>
      </c>
      <c r="R38" s="228">
        <v>492.52432161662659</v>
      </c>
      <c r="S38" s="228">
        <v>10287.299909843163</v>
      </c>
      <c r="T38" s="228">
        <v>2139.3355405517145</v>
      </c>
      <c r="U38" s="228">
        <v>1</v>
      </c>
      <c r="V38" s="228">
        <v>9614.2989811618336</v>
      </c>
      <c r="W38" s="228">
        <v>129081.16185571752</v>
      </c>
      <c r="X38" s="228">
        <v>143974.22106809859</v>
      </c>
      <c r="Y38" s="228">
        <v>216528.60692869383</v>
      </c>
      <c r="Z38" s="228">
        <v>224866.2761492343</v>
      </c>
      <c r="AA38" s="228">
        <v>202363.18404550824</v>
      </c>
      <c r="AB38" s="228"/>
      <c r="AC38" s="228"/>
      <c r="AD38" s="228"/>
      <c r="AE38" s="228"/>
      <c r="AF38" s="228"/>
      <c r="AG38" s="228"/>
      <c r="AH38" s="228"/>
      <c r="AI38" s="228"/>
      <c r="AJ38" s="228"/>
      <c r="AK38" s="228"/>
      <c r="AL38" s="228"/>
      <c r="AM38" s="228"/>
      <c r="AN38" s="228"/>
      <c r="AO38" s="228"/>
      <c r="AP38" s="228"/>
      <c r="AQ38" s="228"/>
      <c r="AS38" s="74" t="s">
        <v>214</v>
      </c>
      <c r="AT38" s="74" t="s">
        <v>194</v>
      </c>
      <c r="AU38" s="74" t="s">
        <v>462</v>
      </c>
      <c r="AV38" s="74">
        <v>2022</v>
      </c>
      <c r="AW38" s="74">
        <v>0.93457943925233644</v>
      </c>
      <c r="AX38" s="74">
        <v>0</v>
      </c>
      <c r="AY38" s="74">
        <v>0</v>
      </c>
      <c r="AZ38" s="74">
        <v>0</v>
      </c>
      <c r="BA38" s="74">
        <v>0</v>
      </c>
      <c r="BB38" s="74">
        <v>0</v>
      </c>
      <c r="BC38" s="74">
        <v>0</v>
      </c>
      <c r="BD38" s="74">
        <v>0</v>
      </c>
      <c r="BE38" s="74">
        <v>0</v>
      </c>
      <c r="BF38" s="74">
        <v>0</v>
      </c>
      <c r="BG38" s="74">
        <v>0</v>
      </c>
      <c r="BH38" s="74">
        <v>0.20388071449467721</v>
      </c>
      <c r="BI38" s="74">
        <v>0.20388071449467721</v>
      </c>
      <c r="BJ38" s="74">
        <v>0</v>
      </c>
      <c r="BK38" s="74">
        <v>0</v>
      </c>
      <c r="BL38" s="74">
        <v>0</v>
      </c>
      <c r="BM38" s="74">
        <v>0</v>
      </c>
      <c r="BN38" s="74">
        <v>0</v>
      </c>
      <c r="BO38" s="74">
        <v>0</v>
      </c>
      <c r="BP38" s="74">
        <v>0.19054272382680112</v>
      </c>
      <c r="BQ38" s="74">
        <v>0</v>
      </c>
      <c r="BR38" s="74">
        <v>0</v>
      </c>
      <c r="BS38" s="74">
        <v>0</v>
      </c>
      <c r="BT38" s="74">
        <v>0</v>
      </c>
      <c r="BU38" s="74">
        <v>0</v>
      </c>
      <c r="BV38" s="74">
        <v>0.20388071449467721</v>
      </c>
      <c r="BW38" s="74">
        <v>0.19054272382680112</v>
      </c>
      <c r="BX38" s="74">
        <v>0.20388071449467721</v>
      </c>
      <c r="BY38" s="74">
        <v>0.19054272382680112</v>
      </c>
      <c r="CT38" s="74" t="s">
        <v>194</v>
      </c>
      <c r="CU38" s="74" t="s">
        <v>454</v>
      </c>
      <c r="CV38" s="74" t="s">
        <v>328</v>
      </c>
      <c r="CW38" s="74">
        <v>2025</v>
      </c>
      <c r="CX38" s="74">
        <v>0</v>
      </c>
      <c r="CY38" s="74">
        <v>0</v>
      </c>
      <c r="CZ38" s="74">
        <v>0</v>
      </c>
      <c r="DA38" s="74">
        <v>0</v>
      </c>
      <c r="DB38" s="74">
        <v>2.5962295242098034E-4</v>
      </c>
      <c r="DC38" s="74">
        <v>0</v>
      </c>
      <c r="DD38" s="74">
        <v>7.7900575334948527E-2</v>
      </c>
      <c r="DE38" s="74">
        <v>3.6425060683954513E-2</v>
      </c>
      <c r="DF38" s="74">
        <v>1.5808724525432679E-3</v>
      </c>
      <c r="DG38" s="74">
        <v>3.989464219845075E-2</v>
      </c>
      <c r="DH38" s="74">
        <v>0</v>
      </c>
      <c r="DI38" s="74">
        <v>0</v>
      </c>
      <c r="DJ38" s="74">
        <v>0</v>
      </c>
      <c r="DK38" s="74">
        <v>0</v>
      </c>
      <c r="DL38" s="74">
        <v>0</v>
      </c>
      <c r="DM38" s="74">
        <v>0</v>
      </c>
      <c r="DN38" s="74">
        <v>1.171707266180424E-2</v>
      </c>
      <c r="DO38" s="74">
        <v>0</v>
      </c>
      <c r="DP38" s="74">
        <v>0</v>
      </c>
      <c r="DQ38" s="74">
        <v>0</v>
      </c>
      <c r="DR38" s="74">
        <v>0</v>
      </c>
      <c r="DS38" s="74">
        <v>0</v>
      </c>
      <c r="DT38" s="74">
        <v>0</v>
      </c>
      <c r="DU38" s="74">
        <v>0</v>
      </c>
      <c r="DV38" s="74">
        <v>0</v>
      </c>
      <c r="DW38" s="74">
        <v>0</v>
      </c>
      <c r="DX38" s="74">
        <v>0</v>
      </c>
      <c r="DY38" s="74">
        <v>0</v>
      </c>
      <c r="DZ38" s="74">
        <v>0</v>
      </c>
      <c r="EA38" s="74">
        <v>2.0224777363752336E-5</v>
      </c>
      <c r="EB38" s="74">
        <v>0</v>
      </c>
      <c r="EC38" s="74">
        <v>2.0224777363752336E-5</v>
      </c>
      <c r="ED38" s="74">
        <v>0</v>
      </c>
      <c r="EE38" s="74">
        <v>0</v>
      </c>
      <c r="EF38" s="74">
        <v>0</v>
      </c>
      <c r="ER38" s="74" t="s">
        <v>455</v>
      </c>
      <c r="ES38" s="74" t="s">
        <v>194</v>
      </c>
      <c r="ET38" s="74" t="s">
        <v>454</v>
      </c>
      <c r="EU38" s="74" t="s">
        <v>328</v>
      </c>
      <c r="EV38" s="74" t="s">
        <v>302</v>
      </c>
      <c r="EW38" s="74" t="s">
        <v>456</v>
      </c>
      <c r="EX38" s="74">
        <v>2025</v>
      </c>
      <c r="EY38" s="74">
        <v>3.9388951758605288E-3</v>
      </c>
      <c r="EZ38" s="74">
        <v>308.34773799999999</v>
      </c>
      <c r="FA38" s="74">
        <v>1.2145494176957061</v>
      </c>
      <c r="FB38" s="74">
        <v>2025</v>
      </c>
      <c r="FC38" s="74" t="s">
        <v>209</v>
      </c>
      <c r="FD38" s="74">
        <v>4.6366130773367584E-2</v>
      </c>
      <c r="FE38" s="74">
        <v>1</v>
      </c>
      <c r="FF38" s="74">
        <v>0</v>
      </c>
      <c r="FG38" s="74" t="s">
        <v>457</v>
      </c>
      <c r="FH38" s="74">
        <v>0</v>
      </c>
      <c r="FI38" s="74">
        <v>0</v>
      </c>
      <c r="FJ38" s="74">
        <v>0</v>
      </c>
      <c r="FK38" s="74">
        <v>0</v>
      </c>
      <c r="FL38" s="74">
        <v>0</v>
      </c>
      <c r="FM38" s="74">
        <v>0</v>
      </c>
      <c r="FN38" s="74">
        <v>0</v>
      </c>
      <c r="FO38" s="74">
        <v>0</v>
      </c>
      <c r="FP38" s="74">
        <v>3.5727519512984432E-2</v>
      </c>
      <c r="FQ38" s="74">
        <v>2.5962295242098034E-4</v>
      </c>
      <c r="FR38" s="74">
        <v>0</v>
      </c>
      <c r="FS38" s="74">
        <v>0</v>
      </c>
      <c r="GV38" s="229"/>
      <c r="GW38" s="229"/>
    </row>
    <row r="39" spans="2:205" hidden="1" x14ac:dyDescent="0.25">
      <c r="B39" s="74" t="s">
        <v>214</v>
      </c>
      <c r="C39" s="227" t="s">
        <v>480</v>
      </c>
      <c r="D39" s="227">
        <v>5.1110757778270845E-3</v>
      </c>
      <c r="E39" s="227">
        <v>5.1110757778270845E-3</v>
      </c>
      <c r="F39" s="227">
        <v>4.1855379873675571E-3</v>
      </c>
      <c r="G39" s="227">
        <v>4.0545313534375805E-3</v>
      </c>
      <c r="H39" s="227">
        <v>0</v>
      </c>
      <c r="I39" s="228">
        <v>0</v>
      </c>
      <c r="J39" s="228">
        <v>4.1855379873675571E-3</v>
      </c>
      <c r="K39" s="228">
        <v>4.1855379873675571E-3</v>
      </c>
      <c r="L39" s="116">
        <v>4.2008381261037162E-2</v>
      </c>
      <c r="M39" s="228">
        <v>4.0602298769567571E-2</v>
      </c>
      <c r="N39" s="228">
        <v>2.6556019799057504E-2</v>
      </c>
      <c r="O39" s="228">
        <v>2.7502555656761688E-2</v>
      </c>
      <c r="P39" s="228">
        <v>2.6556019799057504E-2</v>
      </c>
      <c r="Q39" s="228">
        <v>9192.8269694629853</v>
      </c>
      <c r="R39" s="228">
        <v>429.16222665689037</v>
      </c>
      <c r="S39" s="228">
        <v>7648.9174550156904</v>
      </c>
      <c r="T39" s="228">
        <v>1590.6604358452025</v>
      </c>
      <c r="U39" s="228">
        <v>1</v>
      </c>
      <c r="V39" s="228">
        <v>7148.5209859959723</v>
      </c>
      <c r="W39" s="228">
        <v>112475.17413886859</v>
      </c>
      <c r="X39" s="228">
        <v>125452.27633016596</v>
      </c>
      <c r="Y39" s="228">
        <v>160995.54358888793</v>
      </c>
      <c r="Z39" s="228">
        <v>167194.85188105874</v>
      </c>
      <c r="AA39" s="228">
        <v>150463.12484942796</v>
      </c>
      <c r="AB39" s="228"/>
      <c r="AC39" s="228"/>
      <c r="AD39" s="228"/>
      <c r="AE39" s="228"/>
      <c r="AF39" s="228"/>
      <c r="AG39" s="228"/>
      <c r="AH39" s="228"/>
      <c r="AI39" s="228"/>
      <c r="AJ39" s="228"/>
      <c r="AK39" s="228"/>
      <c r="AL39" s="228"/>
      <c r="AM39" s="228"/>
      <c r="AN39" s="228"/>
      <c r="AO39" s="228"/>
      <c r="AP39" s="228"/>
      <c r="AQ39" s="228"/>
      <c r="AS39" s="74" t="s">
        <v>214</v>
      </c>
      <c r="AT39" s="74" t="s">
        <v>194</v>
      </c>
      <c r="AU39" s="74" t="s">
        <v>462</v>
      </c>
      <c r="AV39" s="74">
        <v>2023</v>
      </c>
      <c r="AW39" s="74">
        <v>0.87343872827321156</v>
      </c>
      <c r="AX39" s="74">
        <v>0</v>
      </c>
      <c r="AY39" s="74">
        <v>0</v>
      </c>
      <c r="AZ39" s="74">
        <v>0</v>
      </c>
      <c r="BA39" s="74">
        <v>0</v>
      </c>
      <c r="BB39" s="74">
        <v>0</v>
      </c>
      <c r="BC39" s="74">
        <v>0</v>
      </c>
      <c r="BD39" s="74">
        <v>0</v>
      </c>
      <c r="BE39" s="74">
        <v>0</v>
      </c>
      <c r="BF39" s="74">
        <v>0</v>
      </c>
      <c r="BG39" s="74">
        <v>0</v>
      </c>
      <c r="BH39" s="74">
        <v>0</v>
      </c>
      <c r="BI39" s="74">
        <v>0</v>
      </c>
      <c r="BJ39" s="74">
        <v>0</v>
      </c>
      <c r="BK39" s="74">
        <v>0</v>
      </c>
      <c r="BL39" s="74">
        <v>0.21135501879022142</v>
      </c>
      <c r="BM39" s="74">
        <v>0.21135501879022142</v>
      </c>
      <c r="BN39" s="74">
        <v>0</v>
      </c>
      <c r="BO39" s="74">
        <v>0</v>
      </c>
      <c r="BP39" s="74">
        <v>0</v>
      </c>
      <c r="BQ39" s="74">
        <v>0.18460565882629174</v>
      </c>
      <c r="BR39" s="74">
        <v>0</v>
      </c>
      <c r="BS39" s="74">
        <v>0</v>
      </c>
      <c r="BT39" s="74">
        <v>0</v>
      </c>
      <c r="BU39" s="74">
        <v>0</v>
      </c>
      <c r="BV39" s="74">
        <v>0</v>
      </c>
      <c r="BW39" s="74">
        <v>0</v>
      </c>
      <c r="BX39" s="74">
        <v>0</v>
      </c>
      <c r="BY39" s="74">
        <v>0</v>
      </c>
      <c r="CT39" s="74" t="s">
        <v>194</v>
      </c>
      <c r="CU39" s="74" t="s">
        <v>454</v>
      </c>
      <c r="CV39" s="74" t="s">
        <v>328</v>
      </c>
      <c r="CW39" s="74">
        <v>2026</v>
      </c>
      <c r="CX39" s="74">
        <v>0</v>
      </c>
      <c r="CY39" s="74">
        <v>0</v>
      </c>
      <c r="CZ39" s="74">
        <v>0</v>
      </c>
      <c r="DA39" s="74">
        <v>0</v>
      </c>
      <c r="DB39" s="74">
        <v>0</v>
      </c>
      <c r="DC39" s="74">
        <v>2.5962295242098034E-4</v>
      </c>
      <c r="DD39" s="74">
        <v>7.7900575334948527E-2</v>
      </c>
      <c r="DE39" s="74">
        <v>3.6425060683954513E-2</v>
      </c>
      <c r="DF39" s="74">
        <v>1.5808724525432679E-3</v>
      </c>
      <c r="DG39" s="74">
        <v>3.989464219845075E-2</v>
      </c>
      <c r="DH39" s="74">
        <v>0</v>
      </c>
      <c r="DI39" s="74">
        <v>0</v>
      </c>
      <c r="DJ39" s="74">
        <v>0</v>
      </c>
      <c r="DK39" s="74">
        <v>0</v>
      </c>
      <c r="DL39" s="74">
        <v>0</v>
      </c>
      <c r="DM39" s="74">
        <v>0</v>
      </c>
      <c r="DN39" s="74">
        <v>1.171707266180424E-2</v>
      </c>
      <c r="DO39" s="74">
        <v>0</v>
      </c>
      <c r="DP39" s="74">
        <v>0</v>
      </c>
      <c r="DQ39" s="74">
        <v>0</v>
      </c>
      <c r="DR39" s="74">
        <v>0</v>
      </c>
      <c r="DS39" s="74">
        <v>0</v>
      </c>
      <c r="DT39" s="74">
        <v>0</v>
      </c>
      <c r="DU39" s="74">
        <v>0</v>
      </c>
      <c r="DV39" s="74">
        <v>0</v>
      </c>
      <c r="DW39" s="74">
        <v>0</v>
      </c>
      <c r="DX39" s="74">
        <v>0</v>
      </c>
      <c r="DY39" s="74">
        <v>0</v>
      </c>
      <c r="DZ39" s="74">
        <v>0</v>
      </c>
      <c r="EA39" s="74">
        <v>0</v>
      </c>
      <c r="EB39" s="74">
        <v>0</v>
      </c>
      <c r="EC39" s="74">
        <v>0</v>
      </c>
      <c r="ED39" s="74">
        <v>2.0224777363752336E-5</v>
      </c>
      <c r="EE39" s="74">
        <v>0</v>
      </c>
      <c r="EF39" s="74">
        <v>2.0224777363752336E-5</v>
      </c>
      <c r="ER39" s="74" t="s">
        <v>455</v>
      </c>
      <c r="ES39" s="74" t="s">
        <v>194</v>
      </c>
      <c r="ET39" s="74" t="s">
        <v>454</v>
      </c>
      <c r="EU39" s="74" t="s">
        <v>328</v>
      </c>
      <c r="EV39" s="74" t="s">
        <v>302</v>
      </c>
      <c r="EW39" s="74" t="s">
        <v>456</v>
      </c>
      <c r="EX39" s="74">
        <v>2026</v>
      </c>
      <c r="EY39" s="74">
        <v>3.9388951758605288E-3</v>
      </c>
      <c r="EZ39" s="74">
        <v>308.34773799999999</v>
      </c>
      <c r="FA39" s="74">
        <v>1.2145494176957061</v>
      </c>
      <c r="FB39" s="74">
        <v>2026</v>
      </c>
      <c r="FC39" s="74" t="s">
        <v>209</v>
      </c>
      <c r="FD39" s="74">
        <v>4.6366130773367584E-2</v>
      </c>
      <c r="FE39" s="74">
        <v>1</v>
      </c>
      <c r="FF39" s="74">
        <v>0</v>
      </c>
      <c r="FG39" s="74" t="s">
        <v>457</v>
      </c>
      <c r="FH39" s="74">
        <v>0</v>
      </c>
      <c r="FI39" s="74">
        <v>0</v>
      </c>
      <c r="FJ39" s="74">
        <v>0</v>
      </c>
      <c r="FK39" s="74">
        <v>0</v>
      </c>
      <c r="FL39" s="74">
        <v>0</v>
      </c>
      <c r="FM39" s="74">
        <v>0</v>
      </c>
      <c r="FN39" s="74">
        <v>0</v>
      </c>
      <c r="FO39" s="74">
        <v>0</v>
      </c>
      <c r="FP39" s="74">
        <v>0</v>
      </c>
      <c r="FQ39" s="74">
        <v>0</v>
      </c>
      <c r="FR39" s="74">
        <v>3.5727519512984432E-2</v>
      </c>
      <c r="FS39" s="74">
        <v>2.5962295242098034E-4</v>
      </c>
      <c r="GV39" s="229"/>
      <c r="GW39" s="229"/>
    </row>
    <row r="40" spans="2:205" hidden="1" x14ac:dyDescent="0.25">
      <c r="B40" s="74" t="s">
        <v>214</v>
      </c>
      <c r="C40" s="227" t="s">
        <v>481</v>
      </c>
      <c r="D40" s="227">
        <v>2.9837454791231018E-3</v>
      </c>
      <c r="E40" s="227">
        <v>2.9837454791231018E-3</v>
      </c>
      <c r="F40" s="227">
        <v>2.6724980489627988E-3</v>
      </c>
      <c r="G40" s="227">
        <v>2.588632620969387E-3</v>
      </c>
      <c r="H40" s="227">
        <v>0</v>
      </c>
      <c r="I40" s="228">
        <v>0</v>
      </c>
      <c r="J40" s="228">
        <v>2.6724980489627988E-3</v>
      </c>
      <c r="K40" s="228">
        <v>2.6724980489627988E-3</v>
      </c>
      <c r="L40" s="116">
        <v>2.2790652892927622E-2</v>
      </c>
      <c r="M40" s="228">
        <v>2.202781611988518E-2</v>
      </c>
      <c r="N40" s="228">
        <v>1.4471189197779297E-2</v>
      </c>
      <c r="O40" s="228">
        <v>1.4985731174796168E-2</v>
      </c>
      <c r="P40" s="228">
        <v>1.4471189197779297E-2</v>
      </c>
      <c r="Q40" s="228">
        <v>9891.8545056568892</v>
      </c>
      <c r="R40" s="228">
        <v>461.79595455408594</v>
      </c>
      <c r="S40" s="228">
        <v>8962.4107794544834</v>
      </c>
      <c r="T40" s="228">
        <v>1863.8130585815773</v>
      </c>
      <c r="U40" s="228">
        <v>1</v>
      </c>
      <c r="V40" s="228">
        <v>8376.0848406116675</v>
      </c>
      <c r="W40" s="228">
        <v>121027.84723088334</v>
      </c>
      <c r="X40" s="228">
        <v>134991.73529358377</v>
      </c>
      <c r="Y40" s="228">
        <v>188642.14495595224</v>
      </c>
      <c r="Z40" s="228">
        <v>195906.01566571914</v>
      </c>
      <c r="AA40" s="228">
        <v>176301.07005229182</v>
      </c>
      <c r="AB40" s="228"/>
      <c r="AC40" s="228"/>
      <c r="AD40" s="228"/>
      <c r="AE40" s="228"/>
      <c r="AF40" s="228"/>
      <c r="AG40" s="228"/>
      <c r="AH40" s="228"/>
      <c r="AI40" s="228"/>
      <c r="AJ40" s="228"/>
      <c r="AK40" s="228"/>
      <c r="AL40" s="228"/>
      <c r="AM40" s="228"/>
      <c r="AN40" s="228"/>
      <c r="AO40" s="228"/>
      <c r="AP40" s="228"/>
      <c r="AQ40" s="228"/>
      <c r="AS40" s="74" t="s">
        <v>214</v>
      </c>
      <c r="AT40" s="74" t="s">
        <v>194</v>
      </c>
      <c r="AU40" s="74" t="s">
        <v>463</v>
      </c>
      <c r="AV40" s="74">
        <v>2020</v>
      </c>
      <c r="AW40" s="74">
        <v>1</v>
      </c>
      <c r="AX40" s="74">
        <v>0</v>
      </c>
      <c r="AY40" s="74">
        <v>0</v>
      </c>
      <c r="AZ40" s="74">
        <v>0.3275952872215418</v>
      </c>
      <c r="BA40" s="74">
        <v>0.3275952872215418</v>
      </c>
      <c r="BB40" s="74">
        <v>0</v>
      </c>
      <c r="BC40" s="74">
        <v>0</v>
      </c>
      <c r="BD40" s="74">
        <v>0</v>
      </c>
      <c r="BE40" s="74">
        <v>0</v>
      </c>
      <c r="BF40" s="74">
        <v>0</v>
      </c>
      <c r="BG40" s="74">
        <v>0</v>
      </c>
      <c r="BH40" s="74">
        <v>0</v>
      </c>
      <c r="BI40" s="74">
        <v>0</v>
      </c>
      <c r="BJ40" s="74">
        <v>0</v>
      </c>
      <c r="BK40" s="74">
        <v>0</v>
      </c>
      <c r="BL40" s="74">
        <v>0</v>
      </c>
      <c r="BM40" s="74">
        <v>0</v>
      </c>
      <c r="BN40" s="74">
        <v>0.3275952872215418</v>
      </c>
      <c r="BO40" s="74">
        <v>0</v>
      </c>
      <c r="BP40" s="74">
        <v>0</v>
      </c>
      <c r="BQ40" s="74">
        <v>0</v>
      </c>
      <c r="BR40" s="74">
        <v>0</v>
      </c>
      <c r="BS40" s="74">
        <v>0</v>
      </c>
      <c r="BT40" s="74">
        <v>0</v>
      </c>
      <c r="BU40" s="74">
        <v>0</v>
      </c>
      <c r="BV40" s="74">
        <v>0</v>
      </c>
      <c r="BW40" s="74">
        <v>0</v>
      </c>
      <c r="BX40" s="74">
        <v>0</v>
      </c>
      <c r="BY40" s="74">
        <v>0</v>
      </c>
      <c r="CT40" s="74" t="s">
        <v>194</v>
      </c>
      <c r="CU40" s="74" t="s">
        <v>454</v>
      </c>
      <c r="CV40" s="74" t="s">
        <v>321</v>
      </c>
      <c r="CW40" s="74">
        <v>2021</v>
      </c>
      <c r="CX40" s="74">
        <v>1.3309969237249219E-5</v>
      </c>
      <c r="CY40" s="74">
        <v>0</v>
      </c>
      <c r="CZ40" s="74">
        <v>0</v>
      </c>
      <c r="DA40" s="74">
        <v>0</v>
      </c>
      <c r="DB40" s="74">
        <v>0</v>
      </c>
      <c r="DC40" s="74">
        <v>0</v>
      </c>
      <c r="DD40" s="74">
        <v>13887.861023877969</v>
      </c>
      <c r="DE40" s="74">
        <v>212.40338927922949</v>
      </c>
      <c r="DF40" s="74">
        <v>8426.4429804796036</v>
      </c>
      <c r="DG40" s="74">
        <v>5249.0146541191416</v>
      </c>
      <c r="DH40" s="74">
        <v>0</v>
      </c>
      <c r="DI40" s="74">
        <v>0</v>
      </c>
      <c r="DJ40" s="74">
        <v>0</v>
      </c>
      <c r="DK40" s="74">
        <v>0</v>
      </c>
      <c r="DL40" s="74">
        <v>0</v>
      </c>
      <c r="DM40" s="74">
        <v>0</v>
      </c>
      <c r="DN40" s="74">
        <v>4.4814920868506278E-4</v>
      </c>
      <c r="DO40" s="74">
        <v>0.18484700299900822</v>
      </c>
      <c r="DP40" s="74">
        <v>0</v>
      </c>
      <c r="DQ40" s="74">
        <v>0.18484700299900822</v>
      </c>
      <c r="DR40" s="74">
        <v>0</v>
      </c>
      <c r="DS40" s="74">
        <v>0</v>
      </c>
      <c r="DT40" s="74">
        <v>0</v>
      </c>
      <c r="DU40" s="74">
        <v>0</v>
      </c>
      <c r="DV40" s="74">
        <v>0</v>
      </c>
      <c r="DW40" s="74">
        <v>0</v>
      </c>
      <c r="DX40" s="74">
        <v>0</v>
      </c>
      <c r="DY40" s="74">
        <v>0</v>
      </c>
      <c r="DZ40" s="74">
        <v>0</v>
      </c>
      <c r="EA40" s="74">
        <v>0</v>
      </c>
      <c r="EB40" s="74">
        <v>0</v>
      </c>
      <c r="EC40" s="74">
        <v>0</v>
      </c>
      <c r="ED40" s="74">
        <v>0</v>
      </c>
      <c r="EE40" s="74">
        <v>0</v>
      </c>
      <c r="EF40" s="74">
        <v>0</v>
      </c>
      <c r="ER40" s="74" t="s">
        <v>455</v>
      </c>
      <c r="ES40" s="74" t="s">
        <v>194</v>
      </c>
      <c r="ET40" s="74" t="s">
        <v>454</v>
      </c>
      <c r="EU40" s="74" t="s">
        <v>321</v>
      </c>
      <c r="EV40" s="74" t="s">
        <v>302</v>
      </c>
      <c r="EW40" s="74" t="s">
        <v>456</v>
      </c>
      <c r="EX40" s="74">
        <v>2021</v>
      </c>
      <c r="EY40" s="74">
        <v>3.1902758832853801E-4</v>
      </c>
      <c r="EZ40" s="74">
        <v>308.34773799999999</v>
      </c>
      <c r="FA40" s="74">
        <v>9.8371435220699896E-2</v>
      </c>
      <c r="FB40" s="74">
        <v>2021</v>
      </c>
      <c r="FC40" s="74" t="s">
        <v>209</v>
      </c>
      <c r="FD40" s="74">
        <v>4.6366130773367584E-2</v>
      </c>
      <c r="FE40" s="74">
        <v>1</v>
      </c>
      <c r="FF40" s="74">
        <v>0</v>
      </c>
      <c r="FG40" s="74" t="s">
        <v>457</v>
      </c>
      <c r="FH40" s="74">
        <v>2.7725251848179093E-3</v>
      </c>
      <c r="FI40" s="74">
        <v>1.3309969237249219E-5</v>
      </c>
      <c r="FJ40" s="74">
        <v>0</v>
      </c>
      <c r="FK40" s="74">
        <v>0</v>
      </c>
      <c r="FL40" s="74">
        <v>0</v>
      </c>
      <c r="FM40" s="74">
        <v>0</v>
      </c>
      <c r="FN40" s="74">
        <v>0</v>
      </c>
      <c r="FO40" s="74">
        <v>0</v>
      </c>
      <c r="FP40" s="74">
        <v>0</v>
      </c>
      <c r="FQ40" s="74">
        <v>0</v>
      </c>
      <c r="FR40" s="74">
        <v>0</v>
      </c>
      <c r="FS40" s="74">
        <v>0</v>
      </c>
      <c r="GV40" s="229"/>
      <c r="GW40" s="229"/>
    </row>
    <row r="41" spans="2:205" hidden="1" x14ac:dyDescent="0.25">
      <c r="B41" s="74" t="s">
        <v>214</v>
      </c>
      <c r="C41" s="227" t="s">
        <v>482</v>
      </c>
      <c r="D41" s="227">
        <v>0.16152635366906082</v>
      </c>
      <c r="E41" s="227">
        <v>0.16152635366906082</v>
      </c>
      <c r="F41" s="227">
        <v>0.13169090282864832</v>
      </c>
      <c r="G41" s="227">
        <v>0.12758728325731478</v>
      </c>
      <c r="H41" s="227">
        <v>0</v>
      </c>
      <c r="I41" s="228">
        <v>0</v>
      </c>
      <c r="J41" s="228">
        <v>0.13169090282864832</v>
      </c>
      <c r="K41" s="228">
        <v>0.13169090282864832</v>
      </c>
      <c r="L41" s="116">
        <v>7.4362939343909495</v>
      </c>
      <c r="M41" s="228">
        <v>7.1873902064040145</v>
      </c>
      <c r="N41" s="228">
        <v>4.9411413073909491</v>
      </c>
      <c r="O41" s="228">
        <v>5.1179917588404109</v>
      </c>
      <c r="P41" s="228">
        <v>4.9411413073909491</v>
      </c>
      <c r="Q41" s="228">
        <v>1641.1926155777271</v>
      </c>
      <c r="R41" s="228">
        <v>76.618202389088196</v>
      </c>
      <c r="S41" s="228">
        <v>1293.4217837137476</v>
      </c>
      <c r="T41" s="228">
        <v>268.9785672696305</v>
      </c>
      <c r="U41" s="228">
        <v>1</v>
      </c>
      <c r="V41" s="228">
        <v>1208.805405339951</v>
      </c>
      <c r="W41" s="228">
        <v>20080.158785291856</v>
      </c>
      <c r="X41" s="228">
        <v>22396.956910471727</v>
      </c>
      <c r="Y41" s="228">
        <v>27224.132615283484</v>
      </c>
      <c r="Z41" s="228">
        <v>28272.427414672788</v>
      </c>
      <c r="AA41" s="228">
        <v>25443.114593722883</v>
      </c>
      <c r="AB41" s="228"/>
      <c r="AC41" s="228"/>
      <c r="AD41" s="228"/>
      <c r="AE41" s="228"/>
      <c r="AF41" s="228"/>
      <c r="AG41" s="228"/>
      <c r="AH41" s="228"/>
      <c r="AI41" s="228"/>
      <c r="AJ41" s="228"/>
      <c r="AK41" s="228"/>
      <c r="AL41" s="228"/>
      <c r="AM41" s="228"/>
      <c r="AN41" s="228"/>
      <c r="AO41" s="228"/>
      <c r="AP41" s="228"/>
      <c r="AQ41" s="228"/>
      <c r="AS41" s="74" t="s">
        <v>214</v>
      </c>
      <c r="AT41" s="74" t="s">
        <v>194</v>
      </c>
      <c r="AU41" s="74" t="s">
        <v>463</v>
      </c>
      <c r="AV41" s="74">
        <v>2021</v>
      </c>
      <c r="AW41" s="74">
        <v>1</v>
      </c>
      <c r="AX41" s="74">
        <v>0</v>
      </c>
      <c r="AY41" s="74">
        <v>0</v>
      </c>
      <c r="AZ41" s="74">
        <v>0</v>
      </c>
      <c r="BA41" s="74">
        <v>0</v>
      </c>
      <c r="BB41" s="74">
        <v>0</v>
      </c>
      <c r="BC41" s="74">
        <v>0</v>
      </c>
      <c r="BD41" s="74">
        <v>0.3275952872215418</v>
      </c>
      <c r="BE41" s="74">
        <v>0.3275952872215418</v>
      </c>
      <c r="BF41" s="74">
        <v>0</v>
      </c>
      <c r="BG41" s="74">
        <v>0</v>
      </c>
      <c r="BH41" s="74">
        <v>0</v>
      </c>
      <c r="BI41" s="74">
        <v>0</v>
      </c>
      <c r="BJ41" s="74">
        <v>0</v>
      </c>
      <c r="BK41" s="74">
        <v>0</v>
      </c>
      <c r="BL41" s="74">
        <v>0</v>
      </c>
      <c r="BM41" s="74">
        <v>0</v>
      </c>
      <c r="BN41" s="74">
        <v>0</v>
      </c>
      <c r="BO41" s="74">
        <v>0.3275952872215418</v>
      </c>
      <c r="BP41" s="74">
        <v>0</v>
      </c>
      <c r="BQ41" s="74">
        <v>0</v>
      </c>
      <c r="BR41" s="74">
        <v>0</v>
      </c>
      <c r="BS41" s="74">
        <v>0</v>
      </c>
      <c r="BT41" s="74">
        <v>0</v>
      </c>
      <c r="BU41" s="74">
        <v>0</v>
      </c>
      <c r="BV41" s="74">
        <v>0</v>
      </c>
      <c r="BW41" s="74">
        <v>0</v>
      </c>
      <c r="BX41" s="74">
        <v>0</v>
      </c>
      <c r="BY41" s="74">
        <v>0</v>
      </c>
      <c r="CT41" s="74" t="s">
        <v>194</v>
      </c>
      <c r="CU41" s="74" t="s">
        <v>454</v>
      </c>
      <c r="CV41" s="74" t="s">
        <v>321</v>
      </c>
      <c r="CW41" s="74">
        <v>2022</v>
      </c>
      <c r="CX41" s="74">
        <v>0</v>
      </c>
      <c r="CY41" s="74">
        <v>1.3202884332336844E-5</v>
      </c>
      <c r="CZ41" s="74">
        <v>0</v>
      </c>
      <c r="DA41" s="74">
        <v>0</v>
      </c>
      <c r="DB41" s="74">
        <v>0</v>
      </c>
      <c r="DC41" s="74">
        <v>0</v>
      </c>
      <c r="DD41" s="74">
        <v>13650.165455412071</v>
      </c>
      <c r="DE41" s="74">
        <v>202.84766498243039</v>
      </c>
      <c r="DF41" s="74">
        <v>8286.6933897120016</v>
      </c>
      <c r="DG41" s="74">
        <v>5160.6244007176319</v>
      </c>
      <c r="DH41" s="74">
        <v>0</v>
      </c>
      <c r="DI41" s="74">
        <v>0</v>
      </c>
      <c r="DJ41" s="74">
        <v>0</v>
      </c>
      <c r="DK41" s="74">
        <v>0</v>
      </c>
      <c r="DL41" s="74">
        <v>0</v>
      </c>
      <c r="DM41" s="74">
        <v>0</v>
      </c>
      <c r="DN41" s="74">
        <v>4.2332113518799632E-4</v>
      </c>
      <c r="DO41" s="74">
        <v>0</v>
      </c>
      <c r="DP41" s="74">
        <v>0</v>
      </c>
      <c r="DQ41" s="74">
        <v>0</v>
      </c>
      <c r="DR41" s="74">
        <v>0.18022155562506564</v>
      </c>
      <c r="DS41" s="74">
        <v>0</v>
      </c>
      <c r="DT41" s="74">
        <v>0.18022155562506564</v>
      </c>
      <c r="DU41" s="74">
        <v>0</v>
      </c>
      <c r="DV41" s="74">
        <v>0</v>
      </c>
      <c r="DW41" s="74">
        <v>0</v>
      </c>
      <c r="DX41" s="74">
        <v>0</v>
      </c>
      <c r="DY41" s="74">
        <v>0</v>
      </c>
      <c r="DZ41" s="74">
        <v>0</v>
      </c>
      <c r="EA41" s="74">
        <v>0</v>
      </c>
      <c r="EB41" s="74">
        <v>0</v>
      </c>
      <c r="EC41" s="74">
        <v>0</v>
      </c>
      <c r="ED41" s="74">
        <v>0</v>
      </c>
      <c r="EE41" s="74">
        <v>0</v>
      </c>
      <c r="EF41" s="74">
        <v>0</v>
      </c>
      <c r="ER41" s="74" t="s">
        <v>455</v>
      </c>
      <c r="ES41" s="74" t="s">
        <v>194</v>
      </c>
      <c r="ET41" s="74" t="s">
        <v>454</v>
      </c>
      <c r="EU41" s="74" t="s">
        <v>321</v>
      </c>
      <c r="EV41" s="74" t="s">
        <v>302</v>
      </c>
      <c r="EW41" s="74" t="s">
        <v>456</v>
      </c>
      <c r="EX41" s="74">
        <v>2022</v>
      </c>
      <c r="EY41" s="74">
        <v>3.0166158419650562E-4</v>
      </c>
      <c r="EZ41" s="74">
        <v>308.34773799999999</v>
      </c>
      <c r="FA41" s="74">
        <v>9.301666712848905E-2</v>
      </c>
      <c r="FB41" s="74">
        <v>2022</v>
      </c>
      <c r="FC41" s="74" t="s">
        <v>209</v>
      </c>
      <c r="FD41" s="74">
        <v>4.6366130773367584E-2</v>
      </c>
      <c r="FE41" s="74">
        <v>1</v>
      </c>
      <c r="FF41" s="74">
        <v>0</v>
      </c>
      <c r="FG41" s="74" t="s">
        <v>457</v>
      </c>
      <c r="FH41" s="74">
        <v>0</v>
      </c>
      <c r="FI41" s="74">
        <v>0</v>
      </c>
      <c r="FJ41" s="74">
        <v>2.7502189277190951E-3</v>
      </c>
      <c r="FK41" s="74">
        <v>1.3202884332336844E-5</v>
      </c>
      <c r="FL41" s="74">
        <v>0</v>
      </c>
      <c r="FM41" s="74">
        <v>0</v>
      </c>
      <c r="FN41" s="74">
        <v>0</v>
      </c>
      <c r="FO41" s="74">
        <v>0</v>
      </c>
      <c r="FP41" s="74">
        <v>0</v>
      </c>
      <c r="FQ41" s="74">
        <v>0</v>
      </c>
      <c r="FR41" s="74">
        <v>0</v>
      </c>
      <c r="FS41" s="74">
        <v>0</v>
      </c>
      <c r="GV41" s="229"/>
      <c r="GW41" s="229"/>
    </row>
    <row r="42" spans="2:205" hidden="1" x14ac:dyDescent="0.25">
      <c r="B42" s="74" t="s">
        <v>214</v>
      </c>
      <c r="C42" s="227" t="s">
        <v>483</v>
      </c>
      <c r="D42" s="227">
        <v>0.22226536980157258</v>
      </c>
      <c r="E42" s="227">
        <v>0.22226536980157258</v>
      </c>
      <c r="F42" s="227">
        <v>0.20056772915504437</v>
      </c>
      <c r="G42" s="227">
        <v>0.19431873684919773</v>
      </c>
      <c r="H42" s="227">
        <v>0</v>
      </c>
      <c r="I42" s="228">
        <v>0</v>
      </c>
      <c r="J42" s="228">
        <v>0.20056772915504437</v>
      </c>
      <c r="K42" s="228">
        <v>0.20056772915504437</v>
      </c>
      <c r="L42" s="116">
        <v>4.268638024136358</v>
      </c>
      <c r="M42" s="228">
        <v>4.1257604123840013</v>
      </c>
      <c r="N42" s="228">
        <v>2.8225203060153423</v>
      </c>
      <c r="O42" s="228">
        <v>2.9235558148688074</v>
      </c>
      <c r="P42" s="228">
        <v>2.8225203060153423</v>
      </c>
      <c r="Q42" s="228">
        <v>3934.1886983981281</v>
      </c>
      <c r="R42" s="228">
        <v>183.66550219007823</v>
      </c>
      <c r="S42" s="228">
        <v>3448.5430541817263</v>
      </c>
      <c r="T42" s="228">
        <v>717.15520919873723</v>
      </c>
      <c r="U42" s="228">
        <v>1</v>
      </c>
      <c r="V42" s="228">
        <v>3222.9374338146977</v>
      </c>
      <c r="W42" s="228">
        <v>48135.199369835151</v>
      </c>
      <c r="X42" s="228">
        <v>53688.917388084992</v>
      </c>
      <c r="Y42" s="228">
        <v>72585.443216360596</v>
      </c>
      <c r="Z42" s="228">
        <v>75380.42455554058</v>
      </c>
      <c r="AA42" s="228">
        <v>67836.862819028596</v>
      </c>
      <c r="AB42" s="228"/>
      <c r="AC42" s="228"/>
      <c r="AD42" s="228"/>
      <c r="AE42" s="228"/>
      <c r="AF42" s="228"/>
      <c r="AG42" s="228"/>
      <c r="AH42" s="228"/>
      <c r="AI42" s="228"/>
      <c r="AJ42" s="228"/>
      <c r="AK42" s="228"/>
      <c r="AL42" s="228"/>
      <c r="AM42" s="228"/>
      <c r="AN42" s="228"/>
      <c r="AO42" s="228"/>
      <c r="AP42" s="228"/>
      <c r="AQ42" s="228"/>
      <c r="AS42" s="74" t="s">
        <v>214</v>
      </c>
      <c r="AT42" s="74" t="s">
        <v>194</v>
      </c>
      <c r="AU42" s="74" t="s">
        <v>463</v>
      </c>
      <c r="AV42" s="74">
        <v>2022</v>
      </c>
      <c r="AW42" s="74">
        <v>0.93457943925233644</v>
      </c>
      <c r="AX42" s="74">
        <v>0</v>
      </c>
      <c r="AY42" s="74">
        <v>0</v>
      </c>
      <c r="AZ42" s="74">
        <v>0</v>
      </c>
      <c r="BA42" s="74">
        <v>0</v>
      </c>
      <c r="BB42" s="74">
        <v>0</v>
      </c>
      <c r="BC42" s="74">
        <v>0</v>
      </c>
      <c r="BD42" s="74">
        <v>0</v>
      </c>
      <c r="BE42" s="74">
        <v>0</v>
      </c>
      <c r="BF42" s="74">
        <v>0</v>
      </c>
      <c r="BG42" s="74">
        <v>0</v>
      </c>
      <c r="BH42" s="74">
        <v>0.33055143591316244</v>
      </c>
      <c r="BI42" s="74">
        <v>0.33055143591316244</v>
      </c>
      <c r="BJ42" s="74">
        <v>0</v>
      </c>
      <c r="BK42" s="74">
        <v>0</v>
      </c>
      <c r="BL42" s="74">
        <v>0</v>
      </c>
      <c r="BM42" s="74">
        <v>0</v>
      </c>
      <c r="BN42" s="74">
        <v>0</v>
      </c>
      <c r="BO42" s="74">
        <v>0</v>
      </c>
      <c r="BP42" s="74">
        <v>0.30892657561977799</v>
      </c>
      <c r="BQ42" s="74">
        <v>0</v>
      </c>
      <c r="BR42" s="74">
        <v>0</v>
      </c>
      <c r="BS42" s="74">
        <v>0</v>
      </c>
      <c r="BT42" s="74">
        <v>0</v>
      </c>
      <c r="BU42" s="74">
        <v>0</v>
      </c>
      <c r="BV42" s="74">
        <v>0.33055143591316244</v>
      </c>
      <c r="BW42" s="74">
        <v>0.30892657561977799</v>
      </c>
      <c r="BX42" s="74">
        <v>0.33055143591316244</v>
      </c>
      <c r="BY42" s="74">
        <v>0.30892657561977799</v>
      </c>
      <c r="CT42" s="74" t="s">
        <v>194</v>
      </c>
      <c r="CU42" s="74" t="s">
        <v>454</v>
      </c>
      <c r="CV42" s="74" t="s">
        <v>321</v>
      </c>
      <c r="CW42" s="74">
        <v>2023</v>
      </c>
      <c r="CX42" s="74">
        <v>0</v>
      </c>
      <c r="CY42" s="74">
        <v>0</v>
      </c>
      <c r="CZ42" s="74">
        <v>2.0549188568726476E-5</v>
      </c>
      <c r="DA42" s="74">
        <v>0</v>
      </c>
      <c r="DB42" s="74">
        <v>0</v>
      </c>
      <c r="DC42" s="74">
        <v>0</v>
      </c>
      <c r="DD42" s="74">
        <v>13668.06699741239</v>
      </c>
      <c r="DE42" s="74">
        <v>202.84766498243039</v>
      </c>
      <c r="DF42" s="74">
        <v>8304.5949317123268</v>
      </c>
      <c r="DG42" s="74">
        <v>5160.6244007176319</v>
      </c>
      <c r="DH42" s="74">
        <v>0</v>
      </c>
      <c r="DI42" s="74">
        <v>0</v>
      </c>
      <c r="DJ42" s="74">
        <v>0</v>
      </c>
      <c r="DK42" s="74">
        <v>0</v>
      </c>
      <c r="DL42" s="74">
        <v>0</v>
      </c>
      <c r="DM42" s="74">
        <v>0</v>
      </c>
      <c r="DN42" s="74">
        <v>4.3830328915997062E-4</v>
      </c>
      <c r="DO42" s="74">
        <v>0</v>
      </c>
      <c r="DP42" s="74">
        <v>0</v>
      </c>
      <c r="DQ42" s="74">
        <v>0</v>
      </c>
      <c r="DR42" s="74">
        <v>0</v>
      </c>
      <c r="DS42" s="74">
        <v>0</v>
      </c>
      <c r="DT42" s="74">
        <v>0</v>
      </c>
      <c r="DU42" s="74">
        <v>0.28086768609981427</v>
      </c>
      <c r="DV42" s="74">
        <v>0</v>
      </c>
      <c r="DW42" s="74">
        <v>0.28086768609981427</v>
      </c>
      <c r="DX42" s="74">
        <v>0</v>
      </c>
      <c r="DY42" s="74">
        <v>0</v>
      </c>
      <c r="DZ42" s="74">
        <v>0</v>
      </c>
      <c r="EA42" s="74">
        <v>0</v>
      </c>
      <c r="EB42" s="74">
        <v>0</v>
      </c>
      <c r="EC42" s="74">
        <v>0</v>
      </c>
      <c r="ED42" s="74">
        <v>0</v>
      </c>
      <c r="EE42" s="74">
        <v>0</v>
      </c>
      <c r="EF42" s="74">
        <v>0</v>
      </c>
      <c r="ER42" s="74" t="s">
        <v>455</v>
      </c>
      <c r="ES42" s="74" t="s">
        <v>194</v>
      </c>
      <c r="ET42" s="74" t="s">
        <v>454</v>
      </c>
      <c r="EU42" s="74" t="s">
        <v>321</v>
      </c>
      <c r="EV42" s="74" t="s">
        <v>302</v>
      </c>
      <c r="EW42" s="74" t="s">
        <v>456</v>
      </c>
      <c r="EX42" s="74">
        <v>2023</v>
      </c>
      <c r="EY42" s="74">
        <v>3.1176403690979718E-4</v>
      </c>
      <c r="EZ42" s="74">
        <v>308.34773799999999</v>
      </c>
      <c r="FA42" s="74">
        <v>9.6131735570884461E-2</v>
      </c>
      <c r="FB42" s="74">
        <v>2023</v>
      </c>
      <c r="FC42" s="74" t="s">
        <v>209</v>
      </c>
      <c r="FD42" s="74">
        <v>4.6366130773367584E-2</v>
      </c>
      <c r="FE42" s="74">
        <v>1</v>
      </c>
      <c r="FF42" s="74">
        <v>0</v>
      </c>
      <c r="FG42" s="74" t="s">
        <v>457</v>
      </c>
      <c r="FH42" s="74">
        <v>0</v>
      </c>
      <c r="FI42" s="74">
        <v>0</v>
      </c>
      <c r="FJ42" s="74">
        <v>0</v>
      </c>
      <c r="FK42" s="74">
        <v>0</v>
      </c>
      <c r="FL42" s="74">
        <v>2.8278375571921992E-3</v>
      </c>
      <c r="FM42" s="74">
        <v>2.0549188568726476E-5</v>
      </c>
      <c r="FN42" s="74">
        <v>0</v>
      </c>
      <c r="FO42" s="74">
        <v>0</v>
      </c>
      <c r="FP42" s="74">
        <v>0</v>
      </c>
      <c r="FQ42" s="74">
        <v>0</v>
      </c>
      <c r="FR42" s="74">
        <v>0</v>
      </c>
      <c r="FS42" s="74">
        <v>0</v>
      </c>
      <c r="GV42" s="229"/>
      <c r="GW42" s="229"/>
    </row>
    <row r="43" spans="2:205" hidden="1" x14ac:dyDescent="0.25">
      <c r="B43" s="74" t="s">
        <v>214</v>
      </c>
      <c r="C43" s="227" t="s">
        <v>484</v>
      </c>
      <c r="D43" s="227">
        <v>3.6565780977215086E-2</v>
      </c>
      <c r="E43" s="227">
        <v>3.6565780977215086E-2</v>
      </c>
      <c r="F43" s="227">
        <v>4.7330436001623725E-2</v>
      </c>
      <c r="G43" s="227">
        <v>4.5856146113053969E-2</v>
      </c>
      <c r="H43" s="227">
        <v>0</v>
      </c>
      <c r="I43" s="228">
        <v>0</v>
      </c>
      <c r="J43" s="228">
        <v>4.7330436001623725E-2</v>
      </c>
      <c r="K43" s="228">
        <v>4.7330436001623725E-2</v>
      </c>
      <c r="L43" s="116">
        <v>2.9473347559184861</v>
      </c>
      <c r="M43" s="228">
        <v>2.8486831137367745</v>
      </c>
      <c r="N43" s="228">
        <v>1.8542737046809175</v>
      </c>
      <c r="O43" s="228">
        <v>1.9206648137138229</v>
      </c>
      <c r="P43" s="228">
        <v>1.8542737046809175</v>
      </c>
      <c r="Q43" s="228">
        <v>937.38521828645753</v>
      </c>
      <c r="R43" s="228">
        <v>43.761329224558644</v>
      </c>
      <c r="S43" s="228">
        <v>1238.7347916218448</v>
      </c>
      <c r="T43" s="228">
        <v>257.60592072355911</v>
      </c>
      <c r="U43" s="228">
        <v>1</v>
      </c>
      <c r="V43" s="228">
        <v>1157.6960669363036</v>
      </c>
      <c r="W43" s="228">
        <v>11469.003605985385</v>
      </c>
      <c r="X43" s="228">
        <v>12792.268343886304</v>
      </c>
      <c r="Y43" s="228">
        <v>26073.072733822253</v>
      </c>
      <c r="Z43" s="228">
        <v>27077.044722102266</v>
      </c>
      <c r="AA43" s="228">
        <v>24367.357695160983</v>
      </c>
      <c r="AB43" s="228"/>
      <c r="AC43" s="228"/>
      <c r="AD43" s="228"/>
      <c r="AE43" s="228"/>
      <c r="AF43" s="228"/>
      <c r="AG43" s="228"/>
      <c r="AH43" s="228"/>
      <c r="AI43" s="228"/>
      <c r="AJ43" s="228"/>
      <c r="AK43" s="228"/>
      <c r="AL43" s="228"/>
      <c r="AM43" s="228"/>
      <c r="AN43" s="228"/>
      <c r="AO43" s="228"/>
      <c r="AP43" s="228"/>
      <c r="AQ43" s="228"/>
      <c r="AS43" s="74" t="s">
        <v>214</v>
      </c>
      <c r="AT43" s="74" t="s">
        <v>194</v>
      </c>
      <c r="AU43" s="74" t="s">
        <v>463</v>
      </c>
      <c r="AV43" s="74">
        <v>2023</v>
      </c>
      <c r="AW43" s="74">
        <v>0.87343872827321156</v>
      </c>
      <c r="AX43" s="74">
        <v>0</v>
      </c>
      <c r="AY43" s="74">
        <v>0</v>
      </c>
      <c r="AZ43" s="74">
        <v>0</v>
      </c>
      <c r="BA43" s="74">
        <v>0</v>
      </c>
      <c r="BB43" s="74">
        <v>0</v>
      </c>
      <c r="BC43" s="74">
        <v>0</v>
      </c>
      <c r="BD43" s="74">
        <v>0</v>
      </c>
      <c r="BE43" s="74">
        <v>0</v>
      </c>
      <c r="BF43" s="74">
        <v>0</v>
      </c>
      <c r="BG43" s="74">
        <v>0</v>
      </c>
      <c r="BH43" s="74">
        <v>0</v>
      </c>
      <c r="BI43" s="74">
        <v>0</v>
      </c>
      <c r="BJ43" s="74">
        <v>0</v>
      </c>
      <c r="BK43" s="74">
        <v>0</v>
      </c>
      <c r="BL43" s="74">
        <v>0.34266981632055343</v>
      </c>
      <c r="BM43" s="74">
        <v>0.34266981632055343</v>
      </c>
      <c r="BN43" s="74">
        <v>0</v>
      </c>
      <c r="BO43" s="74">
        <v>0</v>
      </c>
      <c r="BP43" s="74">
        <v>0</v>
      </c>
      <c r="BQ43" s="74">
        <v>0.29930108858463916</v>
      </c>
      <c r="BR43" s="74">
        <v>0</v>
      </c>
      <c r="BS43" s="74">
        <v>0</v>
      </c>
      <c r="BT43" s="74">
        <v>0</v>
      </c>
      <c r="BU43" s="74">
        <v>0</v>
      </c>
      <c r="BV43" s="74">
        <v>0</v>
      </c>
      <c r="BW43" s="74">
        <v>0</v>
      </c>
      <c r="BX43" s="74">
        <v>0</v>
      </c>
      <c r="BY43" s="74">
        <v>0</v>
      </c>
      <c r="CT43" s="74" t="s">
        <v>194</v>
      </c>
      <c r="CU43" s="74" t="s">
        <v>454</v>
      </c>
      <c r="CV43" s="74" t="s">
        <v>321</v>
      </c>
      <c r="CW43" s="74">
        <v>2024</v>
      </c>
      <c r="CX43" s="74">
        <v>0</v>
      </c>
      <c r="CY43" s="74">
        <v>0</v>
      </c>
      <c r="CZ43" s="74">
        <v>0</v>
      </c>
      <c r="DA43" s="74">
        <v>2.0549188568726476E-5</v>
      </c>
      <c r="DB43" s="74">
        <v>0</v>
      </c>
      <c r="DC43" s="74">
        <v>0</v>
      </c>
      <c r="DD43" s="74">
        <v>13668.06699741239</v>
      </c>
      <c r="DE43" s="74">
        <v>202.84766498243039</v>
      </c>
      <c r="DF43" s="74">
        <v>8304.5949317123268</v>
      </c>
      <c r="DG43" s="74">
        <v>5160.6244007176319</v>
      </c>
      <c r="DH43" s="74">
        <v>0</v>
      </c>
      <c r="DI43" s="74">
        <v>0</v>
      </c>
      <c r="DJ43" s="74">
        <v>0</v>
      </c>
      <c r="DK43" s="74">
        <v>0</v>
      </c>
      <c r="DL43" s="74">
        <v>0</v>
      </c>
      <c r="DM43" s="74">
        <v>0</v>
      </c>
      <c r="DN43" s="74">
        <v>4.3830328915997062E-4</v>
      </c>
      <c r="DO43" s="74">
        <v>0</v>
      </c>
      <c r="DP43" s="74">
        <v>0</v>
      </c>
      <c r="DQ43" s="74">
        <v>0</v>
      </c>
      <c r="DR43" s="74">
        <v>0</v>
      </c>
      <c r="DS43" s="74">
        <v>0</v>
      </c>
      <c r="DT43" s="74">
        <v>0</v>
      </c>
      <c r="DU43" s="74">
        <v>0</v>
      </c>
      <c r="DV43" s="74">
        <v>0</v>
      </c>
      <c r="DW43" s="74">
        <v>0</v>
      </c>
      <c r="DX43" s="74">
        <v>0.28086768609981427</v>
      </c>
      <c r="DY43" s="74">
        <v>0</v>
      </c>
      <c r="DZ43" s="74">
        <v>0.28086768609981427</v>
      </c>
      <c r="EA43" s="74">
        <v>0</v>
      </c>
      <c r="EB43" s="74">
        <v>0</v>
      </c>
      <c r="EC43" s="74">
        <v>0</v>
      </c>
      <c r="ED43" s="74">
        <v>0</v>
      </c>
      <c r="EE43" s="74">
        <v>0</v>
      </c>
      <c r="EF43" s="74">
        <v>0</v>
      </c>
      <c r="ER43" s="74" t="s">
        <v>455</v>
      </c>
      <c r="ES43" s="74" t="s">
        <v>194</v>
      </c>
      <c r="ET43" s="74" t="s">
        <v>454</v>
      </c>
      <c r="EU43" s="74" t="s">
        <v>321</v>
      </c>
      <c r="EV43" s="74" t="s">
        <v>302</v>
      </c>
      <c r="EW43" s="74" t="s">
        <v>456</v>
      </c>
      <c r="EX43" s="74">
        <v>2024</v>
      </c>
      <c r="EY43" s="74">
        <v>3.1176403690979718E-4</v>
      </c>
      <c r="EZ43" s="74">
        <v>308.34773799999999</v>
      </c>
      <c r="FA43" s="74">
        <v>9.6131735570884461E-2</v>
      </c>
      <c r="FB43" s="74">
        <v>2024</v>
      </c>
      <c r="FC43" s="74" t="s">
        <v>209</v>
      </c>
      <c r="FD43" s="74">
        <v>4.6366130773367584E-2</v>
      </c>
      <c r="FE43" s="74">
        <v>1</v>
      </c>
      <c r="FF43" s="74">
        <v>0</v>
      </c>
      <c r="FG43" s="74" t="s">
        <v>457</v>
      </c>
      <c r="FH43" s="74">
        <v>0</v>
      </c>
      <c r="FI43" s="74">
        <v>0</v>
      </c>
      <c r="FJ43" s="74">
        <v>0</v>
      </c>
      <c r="FK43" s="74">
        <v>0</v>
      </c>
      <c r="FL43" s="74">
        <v>0</v>
      </c>
      <c r="FM43" s="74">
        <v>0</v>
      </c>
      <c r="FN43" s="74">
        <v>2.8278375571921992E-3</v>
      </c>
      <c r="FO43" s="74">
        <v>2.0549188568726476E-5</v>
      </c>
      <c r="FP43" s="74">
        <v>0</v>
      </c>
      <c r="FQ43" s="74">
        <v>0</v>
      </c>
      <c r="FR43" s="74">
        <v>0</v>
      </c>
      <c r="FS43" s="74">
        <v>0</v>
      </c>
      <c r="GV43" s="229"/>
      <c r="GW43" s="229"/>
    </row>
    <row r="44" spans="2:205" hidden="1" x14ac:dyDescent="0.25">
      <c r="B44" s="74" t="s">
        <v>214</v>
      </c>
      <c r="C44" s="227" t="s">
        <v>485</v>
      </c>
      <c r="D44" s="227">
        <v>8.8328105602727885E-2</v>
      </c>
      <c r="E44" s="227">
        <v>8.8328105602727885E-2</v>
      </c>
      <c r="F44" s="227">
        <v>7.4856350822380749E-2</v>
      </c>
      <c r="G44" s="227">
        <v>7.2523781392104261E-2</v>
      </c>
      <c r="H44" s="227">
        <v>0</v>
      </c>
      <c r="I44" s="228">
        <v>0</v>
      </c>
      <c r="J44" s="228">
        <v>7.4856350822380749E-2</v>
      </c>
      <c r="K44" s="228">
        <v>7.4856350822380749E-2</v>
      </c>
      <c r="L44" s="116">
        <v>2.317565438008383</v>
      </c>
      <c r="M44" s="228">
        <v>2.2399931039313006</v>
      </c>
      <c r="N44" s="228">
        <v>1.4820462496970468</v>
      </c>
      <c r="O44" s="228">
        <v>1.5350913984900059</v>
      </c>
      <c r="P44" s="228">
        <v>1.4820462496970468</v>
      </c>
      <c r="Q44" s="228">
        <v>2879.6494530098848</v>
      </c>
      <c r="R44" s="228">
        <v>134.43489966147075</v>
      </c>
      <c r="S44" s="228">
        <v>2451.198968307488</v>
      </c>
      <c r="T44" s="228">
        <v>509.74863334608978</v>
      </c>
      <c r="U44" s="228">
        <v>1</v>
      </c>
      <c r="V44" s="228">
        <v>2290.8401572967177</v>
      </c>
      <c r="W44" s="228">
        <v>35232.80431167574</v>
      </c>
      <c r="X44" s="228">
        <v>39297.87649795293</v>
      </c>
      <c r="Y44" s="228">
        <v>51593.197686871332</v>
      </c>
      <c r="Z44" s="228">
        <v>53579.849808476429</v>
      </c>
      <c r="AA44" s="228">
        <v>48217.941763431154</v>
      </c>
      <c r="AB44" s="228"/>
      <c r="AC44" s="228"/>
      <c r="AD44" s="228"/>
      <c r="AE44" s="228"/>
      <c r="AF44" s="228"/>
      <c r="AG44" s="228"/>
      <c r="AH44" s="228"/>
      <c r="AI44" s="228"/>
      <c r="AJ44" s="228"/>
      <c r="AK44" s="228"/>
      <c r="AL44" s="228"/>
      <c r="AM44" s="228"/>
      <c r="AN44" s="228"/>
      <c r="AO44" s="228"/>
      <c r="AP44" s="228"/>
      <c r="AQ44" s="228"/>
      <c r="AS44" s="74" t="s">
        <v>214</v>
      </c>
      <c r="AT44" s="74" t="s">
        <v>194</v>
      </c>
      <c r="AU44" s="74" t="s">
        <v>464</v>
      </c>
      <c r="AV44" s="74">
        <v>2020</v>
      </c>
      <c r="AW44" s="74">
        <v>1</v>
      </c>
      <c r="AX44" s="74">
        <v>0</v>
      </c>
      <c r="AY44" s="74">
        <v>0</v>
      </c>
      <c r="AZ44" s="74">
        <v>0.49174701463649673</v>
      </c>
      <c r="BA44" s="74">
        <v>0.49174701463649673</v>
      </c>
      <c r="BB44" s="74">
        <v>0</v>
      </c>
      <c r="BC44" s="74">
        <v>0</v>
      </c>
      <c r="BD44" s="74">
        <v>0</v>
      </c>
      <c r="BE44" s="74">
        <v>0</v>
      </c>
      <c r="BF44" s="74">
        <v>0</v>
      </c>
      <c r="BG44" s="74">
        <v>0</v>
      </c>
      <c r="BH44" s="74">
        <v>0</v>
      </c>
      <c r="BI44" s="74">
        <v>0</v>
      </c>
      <c r="BJ44" s="74">
        <v>0</v>
      </c>
      <c r="BK44" s="74">
        <v>0</v>
      </c>
      <c r="BL44" s="74">
        <v>0</v>
      </c>
      <c r="BM44" s="74">
        <v>0</v>
      </c>
      <c r="BN44" s="74">
        <v>0.49174701463649673</v>
      </c>
      <c r="BO44" s="74">
        <v>0</v>
      </c>
      <c r="BP44" s="74">
        <v>0</v>
      </c>
      <c r="BQ44" s="74">
        <v>0</v>
      </c>
      <c r="BR44" s="74">
        <v>0</v>
      </c>
      <c r="BS44" s="74">
        <v>0</v>
      </c>
      <c r="BT44" s="74">
        <v>0</v>
      </c>
      <c r="BU44" s="74">
        <v>0</v>
      </c>
      <c r="BV44" s="74">
        <v>0</v>
      </c>
      <c r="BW44" s="74">
        <v>0</v>
      </c>
      <c r="BX44" s="74">
        <v>0</v>
      </c>
      <c r="BY44" s="74">
        <v>0</v>
      </c>
      <c r="CT44" s="74" t="s">
        <v>194</v>
      </c>
      <c r="CU44" s="74" t="s">
        <v>454</v>
      </c>
      <c r="CV44" s="74" t="s">
        <v>321</v>
      </c>
      <c r="CW44" s="74">
        <v>2025</v>
      </c>
      <c r="CX44" s="74">
        <v>0</v>
      </c>
      <c r="CY44" s="74">
        <v>0</v>
      </c>
      <c r="CZ44" s="74">
        <v>0</v>
      </c>
      <c r="DA44" s="74">
        <v>0</v>
      </c>
      <c r="DB44" s="74">
        <v>2.0549188568726476E-5</v>
      </c>
      <c r="DC44" s="74">
        <v>0</v>
      </c>
      <c r="DD44" s="74">
        <v>13668.06699741239</v>
      </c>
      <c r="DE44" s="74">
        <v>202.84766498243039</v>
      </c>
      <c r="DF44" s="74">
        <v>8304.5949317123268</v>
      </c>
      <c r="DG44" s="74">
        <v>5160.6244007176319</v>
      </c>
      <c r="DH44" s="74">
        <v>0</v>
      </c>
      <c r="DI44" s="74">
        <v>0</v>
      </c>
      <c r="DJ44" s="74">
        <v>0</v>
      </c>
      <c r="DK44" s="74">
        <v>0</v>
      </c>
      <c r="DL44" s="74">
        <v>0</v>
      </c>
      <c r="DM44" s="74">
        <v>0</v>
      </c>
      <c r="DN44" s="74">
        <v>4.3830328915997062E-4</v>
      </c>
      <c r="DO44" s="74">
        <v>0</v>
      </c>
      <c r="DP44" s="74">
        <v>0</v>
      </c>
      <c r="DQ44" s="74">
        <v>0</v>
      </c>
      <c r="DR44" s="74">
        <v>0</v>
      </c>
      <c r="DS44" s="74">
        <v>0</v>
      </c>
      <c r="DT44" s="74">
        <v>0</v>
      </c>
      <c r="DU44" s="74">
        <v>0</v>
      </c>
      <c r="DV44" s="74">
        <v>0</v>
      </c>
      <c r="DW44" s="74">
        <v>0</v>
      </c>
      <c r="DX44" s="74">
        <v>0</v>
      </c>
      <c r="DY44" s="74">
        <v>0</v>
      </c>
      <c r="DZ44" s="74">
        <v>0</v>
      </c>
      <c r="EA44" s="74">
        <v>0.28086768609981427</v>
      </c>
      <c r="EB44" s="74">
        <v>0</v>
      </c>
      <c r="EC44" s="74">
        <v>0.28086768609981427</v>
      </c>
      <c r="ED44" s="74">
        <v>0</v>
      </c>
      <c r="EE44" s="74">
        <v>0</v>
      </c>
      <c r="EF44" s="74">
        <v>0</v>
      </c>
      <c r="ER44" s="74" t="s">
        <v>455</v>
      </c>
      <c r="ES44" s="74" t="s">
        <v>194</v>
      </c>
      <c r="ET44" s="74" t="s">
        <v>454</v>
      </c>
      <c r="EU44" s="74" t="s">
        <v>321</v>
      </c>
      <c r="EV44" s="74" t="s">
        <v>302</v>
      </c>
      <c r="EW44" s="74" t="s">
        <v>456</v>
      </c>
      <c r="EX44" s="74">
        <v>2025</v>
      </c>
      <c r="EY44" s="74">
        <v>3.1176403690979718E-4</v>
      </c>
      <c r="EZ44" s="74">
        <v>308.34773799999999</v>
      </c>
      <c r="FA44" s="74">
        <v>9.6131735570884461E-2</v>
      </c>
      <c r="FB44" s="74">
        <v>2025</v>
      </c>
      <c r="FC44" s="74" t="s">
        <v>209</v>
      </c>
      <c r="FD44" s="74">
        <v>4.6366130773367584E-2</v>
      </c>
      <c r="FE44" s="74">
        <v>1</v>
      </c>
      <c r="FF44" s="74">
        <v>0</v>
      </c>
      <c r="FG44" s="74" t="s">
        <v>457</v>
      </c>
      <c r="FH44" s="74">
        <v>0</v>
      </c>
      <c r="FI44" s="74">
        <v>0</v>
      </c>
      <c r="FJ44" s="74">
        <v>0</v>
      </c>
      <c r="FK44" s="74">
        <v>0</v>
      </c>
      <c r="FL44" s="74">
        <v>0</v>
      </c>
      <c r="FM44" s="74">
        <v>0</v>
      </c>
      <c r="FN44" s="74">
        <v>0</v>
      </c>
      <c r="FO44" s="74">
        <v>0</v>
      </c>
      <c r="FP44" s="74">
        <v>2.8278375571921992E-3</v>
      </c>
      <c r="FQ44" s="74">
        <v>2.0549188568726476E-5</v>
      </c>
      <c r="FR44" s="74">
        <v>0</v>
      </c>
      <c r="FS44" s="74">
        <v>0</v>
      </c>
      <c r="GV44" s="229"/>
      <c r="GW44" s="229"/>
    </row>
    <row r="45" spans="2:205" hidden="1" x14ac:dyDescent="0.25">
      <c r="B45" s="74" t="s">
        <v>214</v>
      </c>
      <c r="C45" s="227" t="s">
        <v>486</v>
      </c>
      <c r="D45" s="227">
        <v>4.1119605081175341E-2</v>
      </c>
      <c r="E45" s="227">
        <v>4.1119605081175341E-2</v>
      </c>
      <c r="F45" s="227">
        <v>4.0840651940759254E-2</v>
      </c>
      <c r="G45" s="227">
        <v>3.9567947012248153E-2</v>
      </c>
      <c r="H45" s="227">
        <v>0</v>
      </c>
      <c r="I45" s="228">
        <v>0</v>
      </c>
      <c r="J45" s="228">
        <v>4.0840651940759254E-2</v>
      </c>
      <c r="K45" s="228">
        <v>4.0840651940759254E-2</v>
      </c>
      <c r="L45" s="116">
        <v>2.268805185494871</v>
      </c>
      <c r="M45" s="228">
        <v>2.192864929000423</v>
      </c>
      <c r="N45" s="228">
        <v>1.3666951697091136</v>
      </c>
      <c r="O45" s="228">
        <v>1.4156086379424013</v>
      </c>
      <c r="P45" s="228">
        <v>1.3666951697091136</v>
      </c>
      <c r="Q45" s="228">
        <v>1369.3814533377645</v>
      </c>
      <c r="R45" s="228">
        <v>63.928843174061655</v>
      </c>
      <c r="S45" s="228">
        <v>1450.2159477666885</v>
      </c>
      <c r="T45" s="228">
        <v>301.58530865456856</v>
      </c>
      <c r="U45" s="228">
        <v>1</v>
      </c>
      <c r="V45" s="228">
        <v>1355.3420072585873</v>
      </c>
      <c r="W45" s="228">
        <v>16754.521534924468</v>
      </c>
      <c r="X45" s="228">
        <v>18687.616013680828</v>
      </c>
      <c r="Y45" s="228">
        <v>30524.359323406159</v>
      </c>
      <c r="Z45" s="228">
        <v>31699.732937162851</v>
      </c>
      <c r="AA45" s="228">
        <v>28527.438620005756</v>
      </c>
      <c r="AB45" s="228"/>
      <c r="AC45" s="228"/>
      <c r="AD45" s="228"/>
      <c r="AE45" s="228"/>
      <c r="AF45" s="228"/>
      <c r="AG45" s="228"/>
      <c r="AH45" s="228"/>
      <c r="AI45" s="228"/>
      <c r="AJ45" s="228"/>
      <c r="AK45" s="228"/>
      <c r="AL45" s="228"/>
      <c r="AM45" s="228"/>
      <c r="AN45" s="228"/>
      <c r="AO45" s="228"/>
      <c r="AP45" s="228"/>
      <c r="AQ45" s="228"/>
      <c r="AS45" s="74" t="s">
        <v>214</v>
      </c>
      <c r="AT45" s="74" t="s">
        <v>194</v>
      </c>
      <c r="AU45" s="74" t="s">
        <v>464</v>
      </c>
      <c r="AV45" s="74">
        <v>2021</v>
      </c>
      <c r="AW45" s="74">
        <v>1</v>
      </c>
      <c r="AX45" s="74">
        <v>0</v>
      </c>
      <c r="AY45" s="74">
        <v>0</v>
      </c>
      <c r="AZ45" s="74">
        <v>0</v>
      </c>
      <c r="BA45" s="74">
        <v>0</v>
      </c>
      <c r="BB45" s="74">
        <v>0</v>
      </c>
      <c r="BC45" s="74">
        <v>0</v>
      </c>
      <c r="BD45" s="74">
        <v>0.49174701463649673</v>
      </c>
      <c r="BE45" s="74">
        <v>0.49174701463649673</v>
      </c>
      <c r="BF45" s="74">
        <v>0</v>
      </c>
      <c r="BG45" s="74">
        <v>0</v>
      </c>
      <c r="BH45" s="74">
        <v>0</v>
      </c>
      <c r="BI45" s="74">
        <v>0</v>
      </c>
      <c r="BJ45" s="74">
        <v>0</v>
      </c>
      <c r="BK45" s="74">
        <v>0</v>
      </c>
      <c r="BL45" s="74">
        <v>0</v>
      </c>
      <c r="BM45" s="74">
        <v>0</v>
      </c>
      <c r="BN45" s="74">
        <v>0</v>
      </c>
      <c r="BO45" s="74">
        <v>0.49174701463649673</v>
      </c>
      <c r="BP45" s="74">
        <v>0</v>
      </c>
      <c r="BQ45" s="74">
        <v>0</v>
      </c>
      <c r="BR45" s="74">
        <v>0</v>
      </c>
      <c r="BS45" s="74">
        <v>0</v>
      </c>
      <c r="BT45" s="74">
        <v>0</v>
      </c>
      <c r="BU45" s="74">
        <v>0</v>
      </c>
      <c r="BV45" s="74">
        <v>0</v>
      </c>
      <c r="BW45" s="74">
        <v>0</v>
      </c>
      <c r="BX45" s="74">
        <v>0</v>
      </c>
      <c r="BY45" s="74">
        <v>0</v>
      </c>
      <c r="CT45" s="74" t="s">
        <v>194</v>
      </c>
      <c r="CU45" s="74" t="s">
        <v>454</v>
      </c>
      <c r="CV45" s="74" t="s">
        <v>321</v>
      </c>
      <c r="CW45" s="74">
        <v>2026</v>
      </c>
      <c r="CX45" s="74">
        <v>0</v>
      </c>
      <c r="CY45" s="74">
        <v>0</v>
      </c>
      <c r="CZ45" s="74">
        <v>0</v>
      </c>
      <c r="DA45" s="74">
        <v>0</v>
      </c>
      <c r="DB45" s="74">
        <v>0</v>
      </c>
      <c r="DC45" s="74">
        <v>2.0549188568726476E-5</v>
      </c>
      <c r="DD45" s="74">
        <v>13668.06699741239</v>
      </c>
      <c r="DE45" s="74">
        <v>202.84766498243039</v>
      </c>
      <c r="DF45" s="74">
        <v>8304.5949317123268</v>
      </c>
      <c r="DG45" s="74">
        <v>5160.6244007176319</v>
      </c>
      <c r="DH45" s="74">
        <v>0</v>
      </c>
      <c r="DI45" s="74">
        <v>0</v>
      </c>
      <c r="DJ45" s="74">
        <v>0</v>
      </c>
      <c r="DK45" s="74">
        <v>0</v>
      </c>
      <c r="DL45" s="74">
        <v>0</v>
      </c>
      <c r="DM45" s="74">
        <v>0</v>
      </c>
      <c r="DN45" s="74">
        <v>4.3830328915997062E-4</v>
      </c>
      <c r="DO45" s="74">
        <v>0</v>
      </c>
      <c r="DP45" s="74">
        <v>0</v>
      </c>
      <c r="DQ45" s="74">
        <v>0</v>
      </c>
      <c r="DR45" s="74">
        <v>0</v>
      </c>
      <c r="DS45" s="74">
        <v>0</v>
      </c>
      <c r="DT45" s="74">
        <v>0</v>
      </c>
      <c r="DU45" s="74">
        <v>0</v>
      </c>
      <c r="DV45" s="74">
        <v>0</v>
      </c>
      <c r="DW45" s="74">
        <v>0</v>
      </c>
      <c r="DX45" s="74">
        <v>0</v>
      </c>
      <c r="DY45" s="74">
        <v>0</v>
      </c>
      <c r="DZ45" s="74">
        <v>0</v>
      </c>
      <c r="EA45" s="74">
        <v>0</v>
      </c>
      <c r="EB45" s="74">
        <v>0</v>
      </c>
      <c r="EC45" s="74">
        <v>0</v>
      </c>
      <c r="ED45" s="74">
        <v>0.28086768609981427</v>
      </c>
      <c r="EE45" s="74">
        <v>0</v>
      </c>
      <c r="EF45" s="74">
        <v>0.28086768609981427</v>
      </c>
      <c r="ER45" s="74" t="s">
        <v>455</v>
      </c>
      <c r="ES45" s="74" t="s">
        <v>194</v>
      </c>
      <c r="ET45" s="74" t="s">
        <v>454</v>
      </c>
      <c r="EU45" s="74" t="s">
        <v>321</v>
      </c>
      <c r="EV45" s="74" t="s">
        <v>302</v>
      </c>
      <c r="EW45" s="74" t="s">
        <v>456</v>
      </c>
      <c r="EX45" s="74">
        <v>2026</v>
      </c>
      <c r="EY45" s="74">
        <v>3.1176403690979718E-4</v>
      </c>
      <c r="EZ45" s="74">
        <v>308.34773799999999</v>
      </c>
      <c r="FA45" s="74">
        <v>9.6131735570884461E-2</v>
      </c>
      <c r="FB45" s="74">
        <v>2026</v>
      </c>
      <c r="FC45" s="74" t="s">
        <v>209</v>
      </c>
      <c r="FD45" s="74">
        <v>4.6366130773367584E-2</v>
      </c>
      <c r="FE45" s="74">
        <v>1</v>
      </c>
      <c r="FF45" s="74">
        <v>0</v>
      </c>
      <c r="FG45" s="74" t="s">
        <v>457</v>
      </c>
      <c r="FH45" s="74">
        <v>0</v>
      </c>
      <c r="FI45" s="74">
        <v>0</v>
      </c>
      <c r="FJ45" s="74">
        <v>0</v>
      </c>
      <c r="FK45" s="74">
        <v>0</v>
      </c>
      <c r="FL45" s="74">
        <v>0</v>
      </c>
      <c r="FM45" s="74">
        <v>0</v>
      </c>
      <c r="FN45" s="74">
        <v>0</v>
      </c>
      <c r="FO45" s="74">
        <v>0</v>
      </c>
      <c r="FP45" s="74">
        <v>0</v>
      </c>
      <c r="FQ45" s="74">
        <v>0</v>
      </c>
      <c r="FR45" s="74">
        <v>2.8278375571921992E-3</v>
      </c>
      <c r="FS45" s="74">
        <v>2.0549188568726476E-5</v>
      </c>
      <c r="GV45" s="229"/>
      <c r="GW45" s="229"/>
    </row>
    <row r="46" spans="2:205" hidden="1" x14ac:dyDescent="0.25">
      <c r="B46" s="74" t="s">
        <v>214</v>
      </c>
      <c r="C46" s="227" t="s">
        <v>487</v>
      </c>
      <c r="D46" s="227">
        <v>0.20263597998105418</v>
      </c>
      <c r="E46" s="227">
        <v>0.20263597998105418</v>
      </c>
      <c r="F46" s="227">
        <v>0.15781861836359781</v>
      </c>
      <c r="G46" s="227">
        <v>0.15290070875588502</v>
      </c>
      <c r="H46" s="227">
        <v>0</v>
      </c>
      <c r="I46" s="228">
        <v>0</v>
      </c>
      <c r="J46" s="228">
        <v>0.15781861836359781</v>
      </c>
      <c r="K46" s="228">
        <v>0.15781861836359781</v>
      </c>
      <c r="L46" s="116">
        <v>2.8150182896760851</v>
      </c>
      <c r="M46" s="228">
        <v>2.7207954748124386</v>
      </c>
      <c r="N46" s="228">
        <v>1.8884943365686493</v>
      </c>
      <c r="O46" s="228">
        <v>1.9560846340610394</v>
      </c>
      <c r="P46" s="228">
        <v>1.8884943365686493</v>
      </c>
      <c r="Q46" s="228">
        <v>5438.8621659719411</v>
      </c>
      <c r="R46" s="228">
        <v>253.9103809287503</v>
      </c>
      <c r="S46" s="228">
        <v>4055.5916506541353</v>
      </c>
      <c r="T46" s="228">
        <v>843.3963656398796</v>
      </c>
      <c r="U46" s="228">
        <v>1</v>
      </c>
      <c r="V46" s="228">
        <v>3790.2725707047994</v>
      </c>
      <c r="W46" s="228">
        <v>66545.032476634748</v>
      </c>
      <c r="X46" s="228">
        <v>74222.83065195728</v>
      </c>
      <c r="Y46" s="228">
        <v>85362.691676514951</v>
      </c>
      <c r="Z46" s="228">
        <v>88649.674847325936</v>
      </c>
      <c r="AA46" s="228">
        <v>79778.216520107424</v>
      </c>
      <c r="AB46" s="228"/>
      <c r="AC46" s="228"/>
      <c r="AD46" s="228"/>
      <c r="AE46" s="228"/>
      <c r="AF46" s="228"/>
      <c r="AG46" s="228"/>
      <c r="AH46" s="228"/>
      <c r="AI46" s="228"/>
      <c r="AJ46" s="228"/>
      <c r="AK46" s="228"/>
      <c r="AL46" s="228"/>
      <c r="AM46" s="228"/>
      <c r="AN46" s="228"/>
      <c r="AO46" s="228"/>
      <c r="AP46" s="228"/>
      <c r="AQ46" s="228"/>
      <c r="AS46" s="74" t="s">
        <v>214</v>
      </c>
      <c r="AT46" s="74" t="s">
        <v>194</v>
      </c>
      <c r="AU46" s="74" t="s">
        <v>464</v>
      </c>
      <c r="AV46" s="74">
        <v>2022</v>
      </c>
      <c r="AW46" s="74">
        <v>0.93457943925233644</v>
      </c>
      <c r="AX46" s="74">
        <v>0</v>
      </c>
      <c r="AY46" s="74">
        <v>0</v>
      </c>
      <c r="AZ46" s="74">
        <v>0</v>
      </c>
      <c r="BA46" s="74">
        <v>0</v>
      </c>
      <c r="BB46" s="74">
        <v>0</v>
      </c>
      <c r="BC46" s="74">
        <v>0</v>
      </c>
      <c r="BD46" s="74">
        <v>0</v>
      </c>
      <c r="BE46" s="74">
        <v>0</v>
      </c>
      <c r="BF46" s="74">
        <v>0</v>
      </c>
      <c r="BG46" s="74">
        <v>0</v>
      </c>
      <c r="BH46" s="74">
        <v>0.48582522383152532</v>
      </c>
      <c r="BI46" s="74">
        <v>0.48582522383152532</v>
      </c>
      <c r="BJ46" s="74">
        <v>0</v>
      </c>
      <c r="BK46" s="74">
        <v>0</v>
      </c>
      <c r="BL46" s="74">
        <v>0</v>
      </c>
      <c r="BM46" s="74">
        <v>0</v>
      </c>
      <c r="BN46" s="74">
        <v>0</v>
      </c>
      <c r="BO46" s="74">
        <v>0</v>
      </c>
      <c r="BP46" s="74">
        <v>0.45404226526310776</v>
      </c>
      <c r="BQ46" s="74">
        <v>0</v>
      </c>
      <c r="BR46" s="74">
        <v>0</v>
      </c>
      <c r="BS46" s="74">
        <v>0</v>
      </c>
      <c r="BT46" s="74">
        <v>0</v>
      </c>
      <c r="BU46" s="74">
        <v>0</v>
      </c>
      <c r="BV46" s="74">
        <v>0.48582522383152532</v>
      </c>
      <c r="BW46" s="74">
        <v>0.45404226526310776</v>
      </c>
      <c r="BX46" s="74">
        <v>0.48582522383152532</v>
      </c>
      <c r="BY46" s="74">
        <v>0.45404226526310776</v>
      </c>
      <c r="CT46" s="74" t="s">
        <v>194</v>
      </c>
      <c r="CU46" s="74" t="s">
        <v>454</v>
      </c>
      <c r="CV46" s="74" t="s">
        <v>323</v>
      </c>
      <c r="CW46" s="74">
        <v>2021</v>
      </c>
      <c r="CX46" s="74">
        <v>2.7021524110385349E-6</v>
      </c>
      <c r="CY46" s="74">
        <v>0</v>
      </c>
      <c r="CZ46" s="74">
        <v>0</v>
      </c>
      <c r="DA46" s="74">
        <v>0</v>
      </c>
      <c r="DB46" s="74">
        <v>0</v>
      </c>
      <c r="DC46" s="74">
        <v>0</v>
      </c>
      <c r="DD46" s="74">
        <v>8638.8463697588359</v>
      </c>
      <c r="DE46" s="74">
        <v>212.4033892792296</v>
      </c>
      <c r="DF46" s="74">
        <v>8426.4429804796055</v>
      </c>
      <c r="DG46" s="74">
        <v>0</v>
      </c>
      <c r="DH46" s="74">
        <v>0</v>
      </c>
      <c r="DI46" s="74">
        <v>0</v>
      </c>
      <c r="DJ46" s="74">
        <v>0</v>
      </c>
      <c r="DK46" s="74">
        <v>0</v>
      </c>
      <c r="DL46" s="74">
        <v>0</v>
      </c>
      <c r="DM46" s="74">
        <v>0</v>
      </c>
      <c r="DN46" s="74">
        <v>8.0487468525561776E-5</v>
      </c>
      <c r="DO46" s="74">
        <v>2.3343479546635335E-2</v>
      </c>
      <c r="DP46" s="74">
        <v>0</v>
      </c>
      <c r="DQ46" s="74">
        <v>2.3343479546635335E-2</v>
      </c>
      <c r="DR46" s="74">
        <v>0</v>
      </c>
      <c r="DS46" s="74">
        <v>0</v>
      </c>
      <c r="DT46" s="74">
        <v>0</v>
      </c>
      <c r="DU46" s="74">
        <v>0</v>
      </c>
      <c r="DV46" s="74">
        <v>0</v>
      </c>
      <c r="DW46" s="74">
        <v>0</v>
      </c>
      <c r="DX46" s="74">
        <v>0</v>
      </c>
      <c r="DY46" s="74">
        <v>0</v>
      </c>
      <c r="DZ46" s="74">
        <v>0</v>
      </c>
      <c r="EA46" s="74">
        <v>0</v>
      </c>
      <c r="EB46" s="74">
        <v>0</v>
      </c>
      <c r="EC46" s="74">
        <v>0</v>
      </c>
      <c r="ED46" s="74">
        <v>0</v>
      </c>
      <c r="EE46" s="74">
        <v>0</v>
      </c>
      <c r="EF46" s="74">
        <v>0</v>
      </c>
      <c r="ER46" s="74" t="s">
        <v>455</v>
      </c>
      <c r="ES46" s="74" t="s">
        <v>194</v>
      </c>
      <c r="ET46" s="74" t="s">
        <v>454</v>
      </c>
      <c r="EU46" s="74" t="s">
        <v>323</v>
      </c>
      <c r="EV46" s="74" t="s">
        <v>302</v>
      </c>
      <c r="EW46" s="74" t="s">
        <v>456</v>
      </c>
      <c r="EX46" s="74">
        <v>2021</v>
      </c>
      <c r="EY46" s="74">
        <v>6.4768081099482016E-5</v>
      </c>
      <c r="EZ46" s="74">
        <v>308.34773799999999</v>
      </c>
      <c r="FA46" s="74">
        <v>1.9971091301625832E-2</v>
      </c>
      <c r="FB46" s="74">
        <v>2021</v>
      </c>
      <c r="FC46" s="74" t="s">
        <v>209</v>
      </c>
      <c r="FD46" s="74">
        <v>4.6366130773367584E-2</v>
      </c>
      <c r="FE46" s="74">
        <v>1</v>
      </c>
      <c r="FF46" s="74">
        <v>0</v>
      </c>
      <c r="FG46" s="74" t="s">
        <v>457</v>
      </c>
      <c r="FH46" s="74">
        <v>5.6287024254378414E-4</v>
      </c>
      <c r="FI46" s="74">
        <v>2.7021524110385349E-6</v>
      </c>
      <c r="FJ46" s="74">
        <v>0</v>
      </c>
      <c r="FK46" s="74">
        <v>0</v>
      </c>
      <c r="FL46" s="74">
        <v>0</v>
      </c>
      <c r="FM46" s="74">
        <v>0</v>
      </c>
      <c r="FN46" s="74">
        <v>0</v>
      </c>
      <c r="FO46" s="74">
        <v>0</v>
      </c>
      <c r="FP46" s="74">
        <v>0</v>
      </c>
      <c r="FQ46" s="74">
        <v>0</v>
      </c>
      <c r="FR46" s="74">
        <v>0</v>
      </c>
      <c r="FS46" s="74">
        <v>0</v>
      </c>
      <c r="GV46" s="229"/>
      <c r="GW46" s="229"/>
    </row>
    <row r="47" spans="2:205" hidden="1" x14ac:dyDescent="0.25">
      <c r="B47" s="74" t="s">
        <v>214</v>
      </c>
      <c r="C47" s="227" t="s">
        <v>488</v>
      </c>
      <c r="D47" s="227">
        <v>0.19410642228472536</v>
      </c>
      <c r="E47" s="227">
        <v>0.19410642228472536</v>
      </c>
      <c r="F47" s="227">
        <v>0.15615786135501206</v>
      </c>
      <c r="G47" s="227">
        <v>0.15129155406406139</v>
      </c>
      <c r="H47" s="227">
        <v>0</v>
      </c>
      <c r="I47" s="228">
        <v>0</v>
      </c>
      <c r="J47" s="228">
        <v>0.15615786135501206</v>
      </c>
      <c r="K47" s="228">
        <v>0.15615786135501206</v>
      </c>
      <c r="L47" s="116">
        <v>1.9576168557323141</v>
      </c>
      <c r="M47" s="228">
        <v>1.892092531699292</v>
      </c>
      <c r="N47" s="228">
        <v>1.3010137839611899</v>
      </c>
      <c r="O47" s="228">
        <v>1.3475764803022687</v>
      </c>
      <c r="P47" s="228">
        <v>1.3010137839611899</v>
      </c>
      <c r="Q47" s="228">
        <v>7491.7783815504436</v>
      </c>
      <c r="R47" s="228">
        <v>349.74968010672387</v>
      </c>
      <c r="S47" s="228">
        <v>5824.9690845922378</v>
      </c>
      <c r="T47" s="228">
        <v>1211.3541448674598</v>
      </c>
      <c r="U47" s="228">
        <v>1</v>
      </c>
      <c r="V47" s="228">
        <v>5443.896340740409</v>
      </c>
      <c r="W47" s="228">
        <v>91662.671436523466</v>
      </c>
      <c r="X47" s="228">
        <v>102238.47950675974</v>
      </c>
      <c r="Y47" s="228">
        <v>122604.80906973919</v>
      </c>
      <c r="Z47" s="228">
        <v>127325.84042615318</v>
      </c>
      <c r="AA47" s="228">
        <v>114583.93371003662</v>
      </c>
      <c r="AB47" s="228"/>
      <c r="AC47" s="228"/>
      <c r="AD47" s="228"/>
      <c r="AE47" s="228"/>
      <c r="AF47" s="228"/>
      <c r="AG47" s="228"/>
      <c r="AH47" s="228"/>
      <c r="AI47" s="228"/>
      <c r="AJ47" s="228"/>
      <c r="AK47" s="228"/>
      <c r="AL47" s="228"/>
      <c r="AM47" s="228"/>
      <c r="AN47" s="228"/>
      <c r="AO47" s="228"/>
      <c r="AP47" s="228"/>
      <c r="AQ47" s="228"/>
      <c r="AS47" s="74" t="s">
        <v>214</v>
      </c>
      <c r="AT47" s="74" t="s">
        <v>194</v>
      </c>
      <c r="AU47" s="74" t="s">
        <v>464</v>
      </c>
      <c r="AV47" s="74">
        <v>2023</v>
      </c>
      <c r="AW47" s="74">
        <v>0.87343872827321156</v>
      </c>
      <c r="AX47" s="74">
        <v>0</v>
      </c>
      <c r="AY47" s="74">
        <v>0</v>
      </c>
      <c r="AZ47" s="74">
        <v>0</v>
      </c>
      <c r="BA47" s="74">
        <v>0</v>
      </c>
      <c r="BB47" s="74">
        <v>0</v>
      </c>
      <c r="BC47" s="74">
        <v>0</v>
      </c>
      <c r="BD47" s="74">
        <v>0</v>
      </c>
      <c r="BE47" s="74">
        <v>0</v>
      </c>
      <c r="BF47" s="74">
        <v>0</v>
      </c>
      <c r="BG47" s="74">
        <v>0</v>
      </c>
      <c r="BH47" s="74">
        <v>0</v>
      </c>
      <c r="BI47" s="74">
        <v>0</v>
      </c>
      <c r="BJ47" s="74">
        <v>0</v>
      </c>
      <c r="BK47" s="74">
        <v>0</v>
      </c>
      <c r="BL47" s="74">
        <v>0.50363851715944319</v>
      </c>
      <c r="BM47" s="74">
        <v>0.50363851715944319</v>
      </c>
      <c r="BN47" s="74">
        <v>0</v>
      </c>
      <c r="BO47" s="74">
        <v>0</v>
      </c>
      <c r="BP47" s="74">
        <v>0</v>
      </c>
      <c r="BQ47" s="74">
        <v>0.43989738593715011</v>
      </c>
      <c r="BR47" s="74">
        <v>0</v>
      </c>
      <c r="BS47" s="74">
        <v>0</v>
      </c>
      <c r="BT47" s="74">
        <v>0</v>
      </c>
      <c r="BU47" s="74">
        <v>0</v>
      </c>
      <c r="BV47" s="74">
        <v>0</v>
      </c>
      <c r="BW47" s="74">
        <v>0</v>
      </c>
      <c r="BX47" s="74">
        <v>0</v>
      </c>
      <c r="BY47" s="74">
        <v>0</v>
      </c>
      <c r="CT47" s="74" t="s">
        <v>194</v>
      </c>
      <c r="CU47" s="74" t="s">
        <v>454</v>
      </c>
      <c r="CV47" s="74" t="s">
        <v>323</v>
      </c>
      <c r="CW47" s="74">
        <v>2022</v>
      </c>
      <c r="CX47" s="74">
        <v>0</v>
      </c>
      <c r="CY47" s="74">
        <v>2.6798621279036134E-6</v>
      </c>
      <c r="CZ47" s="74">
        <v>0</v>
      </c>
      <c r="DA47" s="74">
        <v>0</v>
      </c>
      <c r="DB47" s="74">
        <v>0</v>
      </c>
      <c r="DC47" s="74">
        <v>0</v>
      </c>
      <c r="DD47" s="74">
        <v>8489.5410546944349</v>
      </c>
      <c r="DE47" s="74">
        <v>202.8476649824305</v>
      </c>
      <c r="DF47" s="74">
        <v>8286.6933897120034</v>
      </c>
      <c r="DG47" s="74">
        <v>0</v>
      </c>
      <c r="DH47" s="74">
        <v>0</v>
      </c>
      <c r="DI47" s="74">
        <v>0</v>
      </c>
      <c r="DJ47" s="74">
        <v>0</v>
      </c>
      <c r="DK47" s="74">
        <v>0</v>
      </c>
      <c r="DL47" s="74">
        <v>0</v>
      </c>
      <c r="DM47" s="74">
        <v>0</v>
      </c>
      <c r="DN47" s="74">
        <v>7.6040465909793544E-5</v>
      </c>
      <c r="DO47" s="74">
        <v>0</v>
      </c>
      <c r="DP47" s="74">
        <v>0</v>
      </c>
      <c r="DQ47" s="74">
        <v>0</v>
      </c>
      <c r="DR47" s="74">
        <v>2.2750799555758514E-2</v>
      </c>
      <c r="DS47" s="74">
        <v>0</v>
      </c>
      <c r="DT47" s="74">
        <v>2.2750799555758514E-2</v>
      </c>
      <c r="DU47" s="74">
        <v>0</v>
      </c>
      <c r="DV47" s="74">
        <v>0</v>
      </c>
      <c r="DW47" s="74">
        <v>0</v>
      </c>
      <c r="DX47" s="74">
        <v>0</v>
      </c>
      <c r="DY47" s="74">
        <v>0</v>
      </c>
      <c r="DZ47" s="74">
        <v>0</v>
      </c>
      <c r="EA47" s="74">
        <v>0</v>
      </c>
      <c r="EB47" s="74">
        <v>0</v>
      </c>
      <c r="EC47" s="74">
        <v>0</v>
      </c>
      <c r="ED47" s="74">
        <v>0</v>
      </c>
      <c r="EE47" s="74">
        <v>0</v>
      </c>
      <c r="EF47" s="74">
        <v>0</v>
      </c>
      <c r="ER47" s="74" t="s">
        <v>455</v>
      </c>
      <c r="ES47" s="74" t="s">
        <v>194</v>
      </c>
      <c r="ET47" s="74" t="s">
        <v>454</v>
      </c>
      <c r="EU47" s="74" t="s">
        <v>323</v>
      </c>
      <c r="EV47" s="74" t="s">
        <v>302</v>
      </c>
      <c r="EW47" s="74" t="s">
        <v>456</v>
      </c>
      <c r="EX47" s="74">
        <v>2022</v>
      </c>
      <c r="EY47" s="74">
        <v>6.122991269048995E-5</v>
      </c>
      <c r="EZ47" s="74">
        <v>308.34773799999999</v>
      </c>
      <c r="FA47" s="74">
        <v>1.888010507605007E-2</v>
      </c>
      <c r="FB47" s="74">
        <v>2022</v>
      </c>
      <c r="FC47" s="74" t="s">
        <v>209</v>
      </c>
      <c r="FD47" s="74">
        <v>4.6366130773367584E-2</v>
      </c>
      <c r="FE47" s="74">
        <v>1</v>
      </c>
      <c r="FF47" s="74">
        <v>0</v>
      </c>
      <c r="FG47" s="74" t="s">
        <v>457</v>
      </c>
      <c r="FH47" s="74">
        <v>0</v>
      </c>
      <c r="FI47" s="74">
        <v>0</v>
      </c>
      <c r="FJ47" s="74">
        <v>5.5822707844124526E-4</v>
      </c>
      <c r="FK47" s="74">
        <v>2.6798621279036134E-6</v>
      </c>
      <c r="FL47" s="74">
        <v>0</v>
      </c>
      <c r="FM47" s="74">
        <v>0</v>
      </c>
      <c r="FN47" s="74">
        <v>0</v>
      </c>
      <c r="FO47" s="74">
        <v>0</v>
      </c>
      <c r="FP47" s="74">
        <v>0</v>
      </c>
      <c r="FQ47" s="74">
        <v>0</v>
      </c>
      <c r="FR47" s="74">
        <v>0</v>
      </c>
      <c r="FS47" s="74">
        <v>0</v>
      </c>
      <c r="GV47" s="229"/>
      <c r="GW47" s="229"/>
    </row>
    <row r="48" spans="2:205" hidden="1" x14ac:dyDescent="0.25">
      <c r="B48" s="74" t="s">
        <v>214</v>
      </c>
      <c r="C48" s="227" t="s">
        <v>489</v>
      </c>
      <c r="D48" s="227">
        <v>0.11698428424606497</v>
      </c>
      <c r="E48" s="227">
        <v>0.11698428424606497</v>
      </c>
      <c r="F48" s="227">
        <v>0.13158409243947083</v>
      </c>
      <c r="G48" s="227">
        <v>0.12748453952461269</v>
      </c>
      <c r="H48" s="227">
        <v>0</v>
      </c>
      <c r="I48" s="228">
        <v>0</v>
      </c>
      <c r="J48" s="228">
        <v>0.13158409243947083</v>
      </c>
      <c r="K48" s="228">
        <v>0.13158409243947083</v>
      </c>
      <c r="L48" s="116">
        <v>1.6412634003604345</v>
      </c>
      <c r="M48" s="228">
        <v>1.5863278931625628</v>
      </c>
      <c r="N48" s="228">
        <v>1.0380467210663693</v>
      </c>
      <c r="O48" s="228">
        <v>1.0752061117978375</v>
      </c>
      <c r="P48" s="228">
        <v>1.0380467210663693</v>
      </c>
      <c r="Q48" s="228">
        <v>5385.4494024003479</v>
      </c>
      <c r="R48" s="228">
        <v>251.41683453410718</v>
      </c>
      <c r="S48" s="228">
        <v>6151.7426423587176</v>
      </c>
      <c r="T48" s="228">
        <v>1279.309613451929</v>
      </c>
      <c r="U48" s="228">
        <v>1</v>
      </c>
      <c r="V48" s="228">
        <v>5749.2921891202968</v>
      </c>
      <c r="W48" s="228">
        <v>65891.521874954822</v>
      </c>
      <c r="X48" s="228">
        <v>73493.919643689645</v>
      </c>
      <c r="Y48" s="228">
        <v>129482.78714604743</v>
      </c>
      <c r="Z48" s="228">
        <v>134468.66251970147</v>
      </c>
      <c r="AA48" s="228">
        <v>121011.95060378264</v>
      </c>
      <c r="AB48" s="228"/>
      <c r="AC48" s="228"/>
      <c r="AD48" s="228"/>
      <c r="AE48" s="228"/>
      <c r="AF48" s="228"/>
      <c r="AG48" s="228"/>
      <c r="AH48" s="228"/>
      <c r="AI48" s="228"/>
      <c r="AJ48" s="228"/>
      <c r="AK48" s="228"/>
      <c r="AL48" s="228"/>
      <c r="AM48" s="228"/>
      <c r="AN48" s="228"/>
      <c r="AO48" s="228"/>
      <c r="AP48" s="228"/>
      <c r="AQ48" s="228"/>
      <c r="AS48" s="74" t="s">
        <v>214</v>
      </c>
      <c r="AT48" s="74" t="s">
        <v>194</v>
      </c>
      <c r="AU48" s="74" t="s">
        <v>465</v>
      </c>
      <c r="AV48" s="74">
        <v>2020</v>
      </c>
      <c r="AW48" s="74">
        <v>1</v>
      </c>
      <c r="AX48" s="74">
        <v>0</v>
      </c>
      <c r="AY48" s="74">
        <v>0</v>
      </c>
      <c r="AZ48" s="74">
        <v>0.47223675156224376</v>
      </c>
      <c r="BA48" s="74">
        <v>0.47223675156224376</v>
      </c>
      <c r="BB48" s="74">
        <v>0</v>
      </c>
      <c r="BC48" s="74">
        <v>0</v>
      </c>
      <c r="BD48" s="74">
        <v>0</v>
      </c>
      <c r="BE48" s="74">
        <v>0</v>
      </c>
      <c r="BF48" s="74">
        <v>0</v>
      </c>
      <c r="BG48" s="74">
        <v>0</v>
      </c>
      <c r="BH48" s="74">
        <v>0</v>
      </c>
      <c r="BI48" s="74">
        <v>0</v>
      </c>
      <c r="BJ48" s="74">
        <v>0</v>
      </c>
      <c r="BK48" s="74">
        <v>0</v>
      </c>
      <c r="BL48" s="74">
        <v>0</v>
      </c>
      <c r="BM48" s="74">
        <v>0</v>
      </c>
      <c r="BN48" s="74">
        <v>0.47223675156224376</v>
      </c>
      <c r="BO48" s="74">
        <v>0</v>
      </c>
      <c r="BP48" s="74">
        <v>0</v>
      </c>
      <c r="BQ48" s="74">
        <v>0</v>
      </c>
      <c r="BR48" s="74">
        <v>0</v>
      </c>
      <c r="BS48" s="74">
        <v>0</v>
      </c>
      <c r="BT48" s="74">
        <v>0</v>
      </c>
      <c r="BU48" s="74">
        <v>0</v>
      </c>
      <c r="BV48" s="74">
        <v>0</v>
      </c>
      <c r="BW48" s="74">
        <v>0</v>
      </c>
      <c r="BX48" s="74">
        <v>0</v>
      </c>
      <c r="BY48" s="74">
        <v>0</v>
      </c>
      <c r="CT48" s="74" t="s">
        <v>194</v>
      </c>
      <c r="CU48" s="74" t="s">
        <v>454</v>
      </c>
      <c r="CV48" s="74" t="s">
        <v>323</v>
      </c>
      <c r="CW48" s="74">
        <v>2023</v>
      </c>
      <c r="CX48" s="74">
        <v>0</v>
      </c>
      <c r="CY48" s="74">
        <v>0</v>
      </c>
      <c r="CZ48" s="74">
        <v>4.1709819474524632E-6</v>
      </c>
      <c r="DA48" s="74">
        <v>0</v>
      </c>
      <c r="DB48" s="74">
        <v>0</v>
      </c>
      <c r="DC48" s="74">
        <v>0</v>
      </c>
      <c r="DD48" s="74">
        <v>8507.4425966947583</v>
      </c>
      <c r="DE48" s="74">
        <v>202.84766498243039</v>
      </c>
      <c r="DF48" s="74">
        <v>8304.594931712325</v>
      </c>
      <c r="DG48" s="74">
        <v>0</v>
      </c>
      <c r="DH48" s="74">
        <v>0</v>
      </c>
      <c r="DI48" s="74">
        <v>0</v>
      </c>
      <c r="DJ48" s="74">
        <v>0</v>
      </c>
      <c r="DK48" s="74">
        <v>0</v>
      </c>
      <c r="DL48" s="74">
        <v>0</v>
      </c>
      <c r="DM48" s="74">
        <v>0</v>
      </c>
      <c r="DN48" s="74">
        <v>7.8685020752940107E-5</v>
      </c>
      <c r="DO48" s="74">
        <v>0</v>
      </c>
      <c r="DP48" s="74">
        <v>0</v>
      </c>
      <c r="DQ48" s="74">
        <v>0</v>
      </c>
      <c r="DR48" s="74">
        <v>0</v>
      </c>
      <c r="DS48" s="74">
        <v>0</v>
      </c>
      <c r="DT48" s="74">
        <v>0</v>
      </c>
      <c r="DU48" s="74">
        <v>3.548438948980194E-2</v>
      </c>
      <c r="DV48" s="74">
        <v>0</v>
      </c>
      <c r="DW48" s="74">
        <v>3.548438948980194E-2</v>
      </c>
      <c r="DX48" s="74">
        <v>0</v>
      </c>
      <c r="DY48" s="74">
        <v>0</v>
      </c>
      <c r="DZ48" s="74">
        <v>0</v>
      </c>
      <c r="EA48" s="74">
        <v>0</v>
      </c>
      <c r="EB48" s="74">
        <v>0</v>
      </c>
      <c r="EC48" s="74">
        <v>0</v>
      </c>
      <c r="ED48" s="74">
        <v>0</v>
      </c>
      <c r="EE48" s="74">
        <v>0</v>
      </c>
      <c r="EF48" s="74">
        <v>0</v>
      </c>
      <c r="ER48" s="74" t="s">
        <v>455</v>
      </c>
      <c r="ES48" s="74" t="s">
        <v>194</v>
      </c>
      <c r="ET48" s="74" t="s">
        <v>454</v>
      </c>
      <c r="EU48" s="74" t="s">
        <v>323</v>
      </c>
      <c r="EV48" s="74" t="s">
        <v>302</v>
      </c>
      <c r="EW48" s="74" t="s">
        <v>456</v>
      </c>
      <c r="EX48" s="74">
        <v>2023</v>
      </c>
      <c r="EY48" s="74">
        <v>6.328046314172574E-5</v>
      </c>
      <c r="EZ48" s="74">
        <v>308.34773799999999</v>
      </c>
      <c r="FA48" s="74">
        <v>1.9512387669343503E-2</v>
      </c>
      <c r="FB48" s="74">
        <v>2023</v>
      </c>
      <c r="FC48" s="74" t="s">
        <v>209</v>
      </c>
      <c r="FD48" s="74">
        <v>4.6366130773367584E-2</v>
      </c>
      <c r="FE48" s="74">
        <v>1</v>
      </c>
      <c r="FF48" s="74">
        <v>0</v>
      </c>
      <c r="FG48" s="74" t="s">
        <v>457</v>
      </c>
      <c r="FH48" s="74">
        <v>0</v>
      </c>
      <c r="FI48" s="74">
        <v>0</v>
      </c>
      <c r="FJ48" s="74">
        <v>0</v>
      </c>
      <c r="FK48" s="74">
        <v>0</v>
      </c>
      <c r="FL48" s="74">
        <v>5.7398175903291724E-4</v>
      </c>
      <c r="FM48" s="74">
        <v>4.1709819474524632E-6</v>
      </c>
      <c r="FN48" s="74">
        <v>0</v>
      </c>
      <c r="FO48" s="74">
        <v>0</v>
      </c>
      <c r="FP48" s="74">
        <v>0</v>
      </c>
      <c r="FQ48" s="74">
        <v>0</v>
      </c>
      <c r="FR48" s="74">
        <v>0</v>
      </c>
      <c r="FS48" s="74">
        <v>0</v>
      </c>
      <c r="GV48" s="229"/>
      <c r="GW48" s="229"/>
    </row>
    <row r="49" spans="2:205" hidden="1" x14ac:dyDescent="0.25">
      <c r="B49" s="74" t="s">
        <v>214</v>
      </c>
      <c r="C49" s="227" t="s">
        <v>490</v>
      </c>
      <c r="D49" s="227">
        <v>3.1748251337433468E-2</v>
      </c>
      <c r="E49" s="227">
        <v>3.1748251337433468E-2</v>
      </c>
      <c r="F49" s="227">
        <v>4.2017629186364473E-2</v>
      </c>
      <c r="G49" s="227">
        <v>4.0708312432976484E-2</v>
      </c>
      <c r="H49" s="227">
        <v>0</v>
      </c>
      <c r="I49" s="228">
        <v>0</v>
      </c>
      <c r="J49" s="228">
        <v>4.2017629186364473E-2</v>
      </c>
      <c r="K49" s="228">
        <v>4.2017629186364473E-2</v>
      </c>
      <c r="L49" s="116">
        <v>1.4462519191063654</v>
      </c>
      <c r="M49" s="228">
        <v>1.3978437338665344</v>
      </c>
      <c r="N49" s="228">
        <v>0.85134404593281243</v>
      </c>
      <c r="O49" s="228">
        <v>0.88181473441395208</v>
      </c>
      <c r="P49" s="228">
        <v>0.85134404593281243</v>
      </c>
      <c r="Q49" s="228">
        <v>1658.6264020882115</v>
      </c>
      <c r="R49" s="228">
        <v>77.432089418916348</v>
      </c>
      <c r="S49" s="228">
        <v>2395.1797485999932</v>
      </c>
      <c r="T49" s="228">
        <v>498.09893821476106</v>
      </c>
      <c r="U49" s="228">
        <v>1</v>
      </c>
      <c r="V49" s="228">
        <v>2238.4857463551339</v>
      </c>
      <c r="W49" s="228">
        <v>20293.462938647539</v>
      </c>
      <c r="X49" s="228">
        <v>22634.871559584517</v>
      </c>
      <c r="Y49" s="228">
        <v>50414.096881917627</v>
      </c>
      <c r="Z49" s="228">
        <v>52355.346446194053</v>
      </c>
      <c r="AA49" s="228">
        <v>47115.978394315542</v>
      </c>
      <c r="AB49" s="228"/>
      <c r="AC49" s="228"/>
      <c r="AD49" s="228"/>
      <c r="AE49" s="228"/>
      <c r="AF49" s="228"/>
      <c r="AG49" s="228"/>
      <c r="AH49" s="228"/>
      <c r="AI49" s="228"/>
      <c r="AJ49" s="228"/>
      <c r="AK49" s="228"/>
      <c r="AL49" s="228"/>
      <c r="AM49" s="228"/>
      <c r="AN49" s="228"/>
      <c r="AO49" s="228"/>
      <c r="AP49" s="228"/>
      <c r="AQ49" s="228"/>
      <c r="AS49" s="74" t="s">
        <v>214</v>
      </c>
      <c r="AT49" s="74" t="s">
        <v>194</v>
      </c>
      <c r="AU49" s="74" t="s">
        <v>465</v>
      </c>
      <c r="AV49" s="74">
        <v>2021</v>
      </c>
      <c r="AW49" s="74">
        <v>1</v>
      </c>
      <c r="AX49" s="74">
        <v>0</v>
      </c>
      <c r="AY49" s="74">
        <v>0</v>
      </c>
      <c r="AZ49" s="74">
        <v>0</v>
      </c>
      <c r="BA49" s="74">
        <v>0</v>
      </c>
      <c r="BB49" s="74">
        <v>0</v>
      </c>
      <c r="BC49" s="74">
        <v>0</v>
      </c>
      <c r="BD49" s="74">
        <v>0.47223675156224376</v>
      </c>
      <c r="BE49" s="74">
        <v>0.47223675156224376</v>
      </c>
      <c r="BF49" s="74">
        <v>0</v>
      </c>
      <c r="BG49" s="74">
        <v>0</v>
      </c>
      <c r="BH49" s="74">
        <v>0</v>
      </c>
      <c r="BI49" s="74">
        <v>0</v>
      </c>
      <c r="BJ49" s="74">
        <v>0</v>
      </c>
      <c r="BK49" s="74">
        <v>0</v>
      </c>
      <c r="BL49" s="74">
        <v>0</v>
      </c>
      <c r="BM49" s="74">
        <v>0</v>
      </c>
      <c r="BN49" s="74">
        <v>0</v>
      </c>
      <c r="BO49" s="74">
        <v>0.47223675156224376</v>
      </c>
      <c r="BP49" s="74">
        <v>0</v>
      </c>
      <c r="BQ49" s="74">
        <v>0</v>
      </c>
      <c r="BR49" s="74">
        <v>0</v>
      </c>
      <c r="BS49" s="74">
        <v>0</v>
      </c>
      <c r="BT49" s="74">
        <v>0</v>
      </c>
      <c r="BU49" s="74">
        <v>0</v>
      </c>
      <c r="BV49" s="74">
        <v>0</v>
      </c>
      <c r="BW49" s="74">
        <v>0</v>
      </c>
      <c r="BX49" s="74">
        <v>0</v>
      </c>
      <c r="BY49" s="74">
        <v>0</v>
      </c>
      <c r="CT49" s="74" t="s">
        <v>194</v>
      </c>
      <c r="CU49" s="74" t="s">
        <v>454</v>
      </c>
      <c r="CV49" s="74" t="s">
        <v>323</v>
      </c>
      <c r="CW49" s="74">
        <v>2024</v>
      </c>
      <c r="CX49" s="74">
        <v>0</v>
      </c>
      <c r="CY49" s="74">
        <v>0</v>
      </c>
      <c r="CZ49" s="74">
        <v>0</v>
      </c>
      <c r="DA49" s="74">
        <v>4.1709819474524632E-6</v>
      </c>
      <c r="DB49" s="74">
        <v>0</v>
      </c>
      <c r="DC49" s="74">
        <v>0</v>
      </c>
      <c r="DD49" s="74">
        <v>8507.4425966947583</v>
      </c>
      <c r="DE49" s="74">
        <v>202.84766498243039</v>
      </c>
      <c r="DF49" s="74">
        <v>8304.594931712325</v>
      </c>
      <c r="DG49" s="74">
        <v>0</v>
      </c>
      <c r="DH49" s="74">
        <v>0</v>
      </c>
      <c r="DI49" s="74">
        <v>0</v>
      </c>
      <c r="DJ49" s="74">
        <v>0</v>
      </c>
      <c r="DK49" s="74">
        <v>0</v>
      </c>
      <c r="DL49" s="74">
        <v>0</v>
      </c>
      <c r="DM49" s="74">
        <v>0</v>
      </c>
      <c r="DN49" s="74">
        <v>7.8685020752940107E-5</v>
      </c>
      <c r="DO49" s="74">
        <v>0</v>
      </c>
      <c r="DP49" s="74">
        <v>0</v>
      </c>
      <c r="DQ49" s="74">
        <v>0</v>
      </c>
      <c r="DR49" s="74">
        <v>0</v>
      </c>
      <c r="DS49" s="74">
        <v>0</v>
      </c>
      <c r="DT49" s="74">
        <v>0</v>
      </c>
      <c r="DU49" s="74">
        <v>0</v>
      </c>
      <c r="DV49" s="74">
        <v>0</v>
      </c>
      <c r="DW49" s="74">
        <v>0</v>
      </c>
      <c r="DX49" s="74">
        <v>3.548438948980194E-2</v>
      </c>
      <c r="DY49" s="74">
        <v>0</v>
      </c>
      <c r="DZ49" s="74">
        <v>3.548438948980194E-2</v>
      </c>
      <c r="EA49" s="74">
        <v>0</v>
      </c>
      <c r="EB49" s="74">
        <v>0</v>
      </c>
      <c r="EC49" s="74">
        <v>0</v>
      </c>
      <c r="ED49" s="74">
        <v>0</v>
      </c>
      <c r="EE49" s="74">
        <v>0</v>
      </c>
      <c r="EF49" s="74">
        <v>0</v>
      </c>
      <c r="ER49" s="74" t="s">
        <v>455</v>
      </c>
      <c r="ES49" s="74" t="s">
        <v>194</v>
      </c>
      <c r="ET49" s="74" t="s">
        <v>454</v>
      </c>
      <c r="EU49" s="74" t="s">
        <v>323</v>
      </c>
      <c r="EV49" s="74" t="s">
        <v>302</v>
      </c>
      <c r="EW49" s="74" t="s">
        <v>456</v>
      </c>
      <c r="EX49" s="74">
        <v>2024</v>
      </c>
      <c r="EY49" s="74">
        <v>6.328046314172574E-5</v>
      </c>
      <c r="EZ49" s="74">
        <v>308.34773799999999</v>
      </c>
      <c r="FA49" s="74">
        <v>1.9512387669343503E-2</v>
      </c>
      <c r="FB49" s="74">
        <v>2024</v>
      </c>
      <c r="FC49" s="74" t="s">
        <v>209</v>
      </c>
      <c r="FD49" s="74">
        <v>4.6366130773367584E-2</v>
      </c>
      <c r="FE49" s="74">
        <v>1</v>
      </c>
      <c r="FF49" s="74">
        <v>0</v>
      </c>
      <c r="FG49" s="74" t="s">
        <v>457</v>
      </c>
      <c r="FH49" s="74">
        <v>0</v>
      </c>
      <c r="FI49" s="74">
        <v>0</v>
      </c>
      <c r="FJ49" s="74">
        <v>0</v>
      </c>
      <c r="FK49" s="74">
        <v>0</v>
      </c>
      <c r="FL49" s="74">
        <v>0</v>
      </c>
      <c r="FM49" s="74">
        <v>0</v>
      </c>
      <c r="FN49" s="74">
        <v>5.7398175903291724E-4</v>
      </c>
      <c r="FO49" s="74">
        <v>4.1709819474524632E-6</v>
      </c>
      <c r="FP49" s="74">
        <v>0</v>
      </c>
      <c r="FQ49" s="74">
        <v>0</v>
      </c>
      <c r="FR49" s="74">
        <v>0</v>
      </c>
      <c r="FS49" s="74">
        <v>0</v>
      </c>
      <c r="GV49" s="229"/>
      <c r="GW49" s="229"/>
    </row>
    <row r="50" spans="2:205" hidden="1" x14ac:dyDescent="0.25">
      <c r="B50" s="74" t="s">
        <v>214</v>
      </c>
      <c r="C50" s="227" t="s">
        <v>491</v>
      </c>
      <c r="D50" s="227">
        <v>1.1617060486160135E-2</v>
      </c>
      <c r="E50" s="227">
        <v>1.1617060486160135E-2</v>
      </c>
      <c r="F50" s="227">
        <v>6.2644660079632332E-3</v>
      </c>
      <c r="G50" s="227">
        <v>6.0692806103781541E-3</v>
      </c>
      <c r="H50" s="227">
        <v>0</v>
      </c>
      <c r="I50" s="228">
        <v>0</v>
      </c>
      <c r="J50" s="228">
        <v>6.2644660079632332E-3</v>
      </c>
      <c r="K50" s="228">
        <v>6.2644660079632332E-3</v>
      </c>
      <c r="L50" s="116">
        <v>1.0903302753500335</v>
      </c>
      <c r="M50" s="228">
        <v>1.0538353125814763</v>
      </c>
      <c r="N50" s="228">
        <v>0.6074405375106271</v>
      </c>
      <c r="O50" s="228">
        <v>0.62918393425705565</v>
      </c>
      <c r="P50" s="228">
        <v>0.6074405375106271</v>
      </c>
      <c r="Q50" s="228">
        <v>805.02782560439437</v>
      </c>
      <c r="R50" s="228">
        <v>37.58229490283977</v>
      </c>
      <c r="S50" s="228">
        <v>500.48602576745179</v>
      </c>
      <c r="T50" s="228">
        <v>104.08052179457792</v>
      </c>
      <c r="U50" s="228">
        <v>1</v>
      </c>
      <c r="V50" s="228">
        <v>467.74394931537552</v>
      </c>
      <c r="W50" s="228">
        <v>9849.5974276755442</v>
      </c>
      <c r="X50" s="228">
        <v>10986.019161099775</v>
      </c>
      <c r="Y50" s="228">
        <v>10534.303743105014</v>
      </c>
      <c r="Z50" s="228">
        <v>10939.938551939465</v>
      </c>
      <c r="AA50" s="228">
        <v>9845.1436851448725</v>
      </c>
      <c r="AB50" s="228"/>
      <c r="AC50" s="228"/>
      <c r="AD50" s="228"/>
      <c r="AE50" s="228"/>
      <c r="AF50" s="228"/>
      <c r="AG50" s="228"/>
      <c r="AH50" s="228"/>
      <c r="AI50" s="228"/>
      <c r="AJ50" s="228"/>
      <c r="AK50" s="228"/>
      <c r="AL50" s="228"/>
      <c r="AM50" s="228"/>
      <c r="AN50" s="228"/>
      <c r="AO50" s="228"/>
      <c r="AP50" s="228"/>
      <c r="AQ50" s="228"/>
      <c r="AS50" s="74" t="s">
        <v>214</v>
      </c>
      <c r="AT50" s="74" t="s">
        <v>194</v>
      </c>
      <c r="AU50" s="74" t="s">
        <v>465</v>
      </c>
      <c r="AV50" s="74">
        <v>2022</v>
      </c>
      <c r="AW50" s="74">
        <v>0.93457943925233644</v>
      </c>
      <c r="AX50" s="74">
        <v>0</v>
      </c>
      <c r="AY50" s="74">
        <v>0</v>
      </c>
      <c r="AZ50" s="74">
        <v>0</v>
      </c>
      <c r="BA50" s="74">
        <v>0</v>
      </c>
      <c r="BB50" s="74">
        <v>0</v>
      </c>
      <c r="BC50" s="74">
        <v>0</v>
      </c>
      <c r="BD50" s="74">
        <v>0</v>
      </c>
      <c r="BE50" s="74">
        <v>0</v>
      </c>
      <c r="BF50" s="74">
        <v>0</v>
      </c>
      <c r="BG50" s="74">
        <v>0</v>
      </c>
      <c r="BH50" s="74">
        <v>0.42498975478667483</v>
      </c>
      <c r="BI50" s="74">
        <v>0.42498975478667483</v>
      </c>
      <c r="BJ50" s="74">
        <v>0</v>
      </c>
      <c r="BK50" s="74">
        <v>0</v>
      </c>
      <c r="BL50" s="74">
        <v>0</v>
      </c>
      <c r="BM50" s="74">
        <v>0</v>
      </c>
      <c r="BN50" s="74">
        <v>0</v>
      </c>
      <c r="BO50" s="74">
        <v>0</v>
      </c>
      <c r="BP50" s="74">
        <v>0.39718668671651852</v>
      </c>
      <c r="BQ50" s="74">
        <v>0</v>
      </c>
      <c r="BR50" s="74">
        <v>0</v>
      </c>
      <c r="BS50" s="74">
        <v>0</v>
      </c>
      <c r="BT50" s="74">
        <v>0</v>
      </c>
      <c r="BU50" s="74">
        <v>0</v>
      </c>
      <c r="BV50" s="74">
        <v>0.42498975478667483</v>
      </c>
      <c r="BW50" s="74">
        <v>0.39718668671651852</v>
      </c>
      <c r="BX50" s="74">
        <v>0.42498975478667483</v>
      </c>
      <c r="BY50" s="74">
        <v>0.39718668671651852</v>
      </c>
      <c r="CT50" s="74" t="s">
        <v>194</v>
      </c>
      <c r="CU50" s="74" t="s">
        <v>454</v>
      </c>
      <c r="CV50" s="74" t="s">
        <v>323</v>
      </c>
      <c r="CW50" s="74">
        <v>2025</v>
      </c>
      <c r="CX50" s="74">
        <v>0</v>
      </c>
      <c r="CY50" s="74">
        <v>0</v>
      </c>
      <c r="CZ50" s="74">
        <v>0</v>
      </c>
      <c r="DA50" s="74">
        <v>0</v>
      </c>
      <c r="DB50" s="74">
        <v>4.1709819474524632E-6</v>
      </c>
      <c r="DC50" s="74">
        <v>0</v>
      </c>
      <c r="DD50" s="74">
        <v>8507.4425966947583</v>
      </c>
      <c r="DE50" s="74">
        <v>202.84766498243039</v>
      </c>
      <c r="DF50" s="74">
        <v>8304.594931712325</v>
      </c>
      <c r="DG50" s="74">
        <v>0</v>
      </c>
      <c r="DH50" s="74">
        <v>0</v>
      </c>
      <c r="DI50" s="74">
        <v>0</v>
      </c>
      <c r="DJ50" s="74">
        <v>0</v>
      </c>
      <c r="DK50" s="74">
        <v>0</v>
      </c>
      <c r="DL50" s="74">
        <v>0</v>
      </c>
      <c r="DM50" s="74">
        <v>0</v>
      </c>
      <c r="DN50" s="74">
        <v>7.8685020752940107E-5</v>
      </c>
      <c r="DO50" s="74">
        <v>0</v>
      </c>
      <c r="DP50" s="74">
        <v>0</v>
      </c>
      <c r="DQ50" s="74">
        <v>0</v>
      </c>
      <c r="DR50" s="74">
        <v>0</v>
      </c>
      <c r="DS50" s="74">
        <v>0</v>
      </c>
      <c r="DT50" s="74">
        <v>0</v>
      </c>
      <c r="DU50" s="74">
        <v>0</v>
      </c>
      <c r="DV50" s="74">
        <v>0</v>
      </c>
      <c r="DW50" s="74">
        <v>0</v>
      </c>
      <c r="DX50" s="74">
        <v>0</v>
      </c>
      <c r="DY50" s="74">
        <v>0</v>
      </c>
      <c r="DZ50" s="74">
        <v>0</v>
      </c>
      <c r="EA50" s="74">
        <v>3.548438948980194E-2</v>
      </c>
      <c r="EB50" s="74">
        <v>0</v>
      </c>
      <c r="EC50" s="74">
        <v>3.548438948980194E-2</v>
      </c>
      <c r="ED50" s="74">
        <v>0</v>
      </c>
      <c r="EE50" s="74">
        <v>0</v>
      </c>
      <c r="EF50" s="74">
        <v>0</v>
      </c>
      <c r="ER50" s="74" t="s">
        <v>455</v>
      </c>
      <c r="ES50" s="74" t="s">
        <v>194</v>
      </c>
      <c r="ET50" s="74" t="s">
        <v>454</v>
      </c>
      <c r="EU50" s="74" t="s">
        <v>323</v>
      </c>
      <c r="EV50" s="74" t="s">
        <v>302</v>
      </c>
      <c r="EW50" s="74" t="s">
        <v>456</v>
      </c>
      <c r="EX50" s="74">
        <v>2025</v>
      </c>
      <c r="EY50" s="74">
        <v>6.328046314172574E-5</v>
      </c>
      <c r="EZ50" s="74">
        <v>308.34773799999999</v>
      </c>
      <c r="FA50" s="74">
        <v>1.9512387669343503E-2</v>
      </c>
      <c r="FB50" s="74">
        <v>2025</v>
      </c>
      <c r="FC50" s="74" t="s">
        <v>209</v>
      </c>
      <c r="FD50" s="74">
        <v>4.6366130773367584E-2</v>
      </c>
      <c r="FE50" s="74">
        <v>1</v>
      </c>
      <c r="FF50" s="74">
        <v>0</v>
      </c>
      <c r="FG50" s="74" t="s">
        <v>457</v>
      </c>
      <c r="FH50" s="74">
        <v>0</v>
      </c>
      <c r="FI50" s="74">
        <v>0</v>
      </c>
      <c r="FJ50" s="74">
        <v>0</v>
      </c>
      <c r="FK50" s="74">
        <v>0</v>
      </c>
      <c r="FL50" s="74">
        <v>0</v>
      </c>
      <c r="FM50" s="74">
        <v>0</v>
      </c>
      <c r="FN50" s="74">
        <v>0</v>
      </c>
      <c r="FO50" s="74">
        <v>0</v>
      </c>
      <c r="FP50" s="74">
        <v>5.7398175903291724E-4</v>
      </c>
      <c r="FQ50" s="74">
        <v>4.1709819474524632E-6</v>
      </c>
      <c r="FR50" s="74">
        <v>0</v>
      </c>
      <c r="FS50" s="74">
        <v>0</v>
      </c>
      <c r="GV50" s="229"/>
      <c r="GW50" s="229"/>
    </row>
    <row r="51" spans="2:205" hidden="1" x14ac:dyDescent="0.25">
      <c r="B51" s="74" t="s">
        <v>214</v>
      </c>
      <c r="C51" s="227" t="s">
        <v>492</v>
      </c>
      <c r="D51" s="227">
        <v>0.1834596737348044</v>
      </c>
      <c r="E51" s="227">
        <v>0.1834596737348044</v>
      </c>
      <c r="F51" s="227">
        <v>0.1552070048697719</v>
      </c>
      <c r="G51" s="227">
        <v>0.15036849745883196</v>
      </c>
      <c r="H51" s="227">
        <v>0</v>
      </c>
      <c r="I51" s="228">
        <v>0</v>
      </c>
      <c r="J51" s="228">
        <v>0.1552070048697719</v>
      </c>
      <c r="K51" s="228">
        <v>0.1552070048697719</v>
      </c>
      <c r="L51" s="116">
        <v>1.2841770819411538</v>
      </c>
      <c r="M51" s="228">
        <v>1.2411937805936506</v>
      </c>
      <c r="N51" s="228">
        <v>0.8080475075072967</v>
      </c>
      <c r="O51" s="228">
        <v>0.83695696949427778</v>
      </c>
      <c r="P51" s="228">
        <v>0.8080475075072967</v>
      </c>
      <c r="Q51" s="228">
        <v>10794.149144852307</v>
      </c>
      <c r="R51" s="228">
        <v>503.91909879948469</v>
      </c>
      <c r="S51" s="228">
        <v>9321.5062091021409</v>
      </c>
      <c r="T51" s="228">
        <v>1938.4901479857526</v>
      </c>
      <c r="U51" s="228">
        <v>1</v>
      </c>
      <c r="V51" s="228">
        <v>8711.6880458898504</v>
      </c>
      <c r="W51" s="228">
        <v>132067.51402817984</v>
      </c>
      <c r="X51" s="228">
        <v>147305.13102958375</v>
      </c>
      <c r="Y51" s="228">
        <v>196200.43856238932</v>
      </c>
      <c r="Z51" s="228">
        <v>203755.34957789723</v>
      </c>
      <c r="AA51" s="228">
        <v>183364.89585270028</v>
      </c>
      <c r="AB51" s="228"/>
      <c r="AC51" s="228"/>
      <c r="AD51" s="228"/>
      <c r="AE51" s="228"/>
      <c r="AF51" s="228"/>
      <c r="AG51" s="228"/>
      <c r="AH51" s="228"/>
      <c r="AI51" s="228"/>
      <c r="AJ51" s="228"/>
      <c r="AK51" s="228"/>
      <c r="AL51" s="228"/>
      <c r="AM51" s="228"/>
      <c r="AN51" s="228"/>
      <c r="AO51" s="228"/>
      <c r="AP51" s="228"/>
      <c r="AQ51" s="228"/>
      <c r="AS51" s="74" t="s">
        <v>214</v>
      </c>
      <c r="AT51" s="74" t="s">
        <v>194</v>
      </c>
      <c r="AU51" s="74" t="s">
        <v>465</v>
      </c>
      <c r="AV51" s="74">
        <v>2023</v>
      </c>
      <c r="AW51" s="74">
        <v>0.87343872827321156</v>
      </c>
      <c r="AX51" s="74">
        <v>0</v>
      </c>
      <c r="AY51" s="74">
        <v>0</v>
      </c>
      <c r="AZ51" s="74">
        <v>0</v>
      </c>
      <c r="BA51" s="74">
        <v>0</v>
      </c>
      <c r="BB51" s="74">
        <v>0</v>
      </c>
      <c r="BC51" s="74">
        <v>0</v>
      </c>
      <c r="BD51" s="74">
        <v>0</v>
      </c>
      <c r="BE51" s="74">
        <v>0</v>
      </c>
      <c r="BF51" s="74">
        <v>0</v>
      </c>
      <c r="BG51" s="74">
        <v>0</v>
      </c>
      <c r="BH51" s="74">
        <v>0</v>
      </c>
      <c r="BI51" s="74">
        <v>0</v>
      </c>
      <c r="BJ51" s="74">
        <v>0</v>
      </c>
      <c r="BK51" s="74">
        <v>0</v>
      </c>
      <c r="BL51" s="74">
        <v>0.440573107074819</v>
      </c>
      <c r="BM51" s="74">
        <v>0.440573107074819</v>
      </c>
      <c r="BN51" s="74">
        <v>0</v>
      </c>
      <c r="BO51" s="74">
        <v>0</v>
      </c>
      <c r="BP51" s="74">
        <v>0</v>
      </c>
      <c r="BQ51" s="74">
        <v>0.38481361435480738</v>
      </c>
      <c r="BR51" s="74">
        <v>0</v>
      </c>
      <c r="BS51" s="74">
        <v>0</v>
      </c>
      <c r="BT51" s="74">
        <v>0</v>
      </c>
      <c r="BU51" s="74">
        <v>0</v>
      </c>
      <c r="BV51" s="74">
        <v>0</v>
      </c>
      <c r="BW51" s="74">
        <v>0</v>
      </c>
      <c r="BX51" s="74">
        <v>0</v>
      </c>
      <c r="BY51" s="74">
        <v>0</v>
      </c>
      <c r="CT51" s="74" t="s">
        <v>194</v>
      </c>
      <c r="CU51" s="74" t="s">
        <v>454</v>
      </c>
      <c r="CV51" s="74" t="s">
        <v>323</v>
      </c>
      <c r="CW51" s="74">
        <v>2026</v>
      </c>
      <c r="CX51" s="74">
        <v>0</v>
      </c>
      <c r="CY51" s="74">
        <v>0</v>
      </c>
      <c r="CZ51" s="74">
        <v>0</v>
      </c>
      <c r="DA51" s="74">
        <v>0</v>
      </c>
      <c r="DB51" s="74">
        <v>0</v>
      </c>
      <c r="DC51" s="74">
        <v>4.1709819474524632E-6</v>
      </c>
      <c r="DD51" s="74">
        <v>8507.4425966947583</v>
      </c>
      <c r="DE51" s="74">
        <v>202.84766498243039</v>
      </c>
      <c r="DF51" s="74">
        <v>8304.594931712325</v>
      </c>
      <c r="DG51" s="74">
        <v>0</v>
      </c>
      <c r="DH51" s="74">
        <v>0</v>
      </c>
      <c r="DI51" s="74">
        <v>0</v>
      </c>
      <c r="DJ51" s="74">
        <v>0</v>
      </c>
      <c r="DK51" s="74">
        <v>0</v>
      </c>
      <c r="DL51" s="74">
        <v>0</v>
      </c>
      <c r="DM51" s="74">
        <v>0</v>
      </c>
      <c r="DN51" s="74">
        <v>7.8685020752940107E-5</v>
      </c>
      <c r="DO51" s="74">
        <v>0</v>
      </c>
      <c r="DP51" s="74">
        <v>0</v>
      </c>
      <c r="DQ51" s="74">
        <v>0</v>
      </c>
      <c r="DR51" s="74">
        <v>0</v>
      </c>
      <c r="DS51" s="74">
        <v>0</v>
      </c>
      <c r="DT51" s="74">
        <v>0</v>
      </c>
      <c r="DU51" s="74">
        <v>0</v>
      </c>
      <c r="DV51" s="74">
        <v>0</v>
      </c>
      <c r="DW51" s="74">
        <v>0</v>
      </c>
      <c r="DX51" s="74">
        <v>0</v>
      </c>
      <c r="DY51" s="74">
        <v>0</v>
      </c>
      <c r="DZ51" s="74">
        <v>0</v>
      </c>
      <c r="EA51" s="74">
        <v>0</v>
      </c>
      <c r="EB51" s="74">
        <v>0</v>
      </c>
      <c r="EC51" s="74">
        <v>0</v>
      </c>
      <c r="ED51" s="74">
        <v>3.548438948980194E-2</v>
      </c>
      <c r="EE51" s="74">
        <v>0</v>
      </c>
      <c r="EF51" s="74">
        <v>3.548438948980194E-2</v>
      </c>
      <c r="ER51" s="74" t="s">
        <v>455</v>
      </c>
      <c r="ES51" s="74" t="s">
        <v>194</v>
      </c>
      <c r="ET51" s="74" t="s">
        <v>454</v>
      </c>
      <c r="EU51" s="74" t="s">
        <v>323</v>
      </c>
      <c r="EV51" s="74" t="s">
        <v>302</v>
      </c>
      <c r="EW51" s="74" t="s">
        <v>456</v>
      </c>
      <c r="EX51" s="74">
        <v>2026</v>
      </c>
      <c r="EY51" s="74">
        <v>6.328046314172574E-5</v>
      </c>
      <c r="EZ51" s="74">
        <v>308.34773799999999</v>
      </c>
      <c r="FA51" s="74">
        <v>1.9512387669343503E-2</v>
      </c>
      <c r="FB51" s="74">
        <v>2026</v>
      </c>
      <c r="FC51" s="74" t="s">
        <v>209</v>
      </c>
      <c r="FD51" s="74">
        <v>4.6366130773367584E-2</v>
      </c>
      <c r="FE51" s="74">
        <v>1</v>
      </c>
      <c r="FF51" s="74">
        <v>0</v>
      </c>
      <c r="FG51" s="74" t="s">
        <v>457</v>
      </c>
      <c r="FH51" s="74">
        <v>0</v>
      </c>
      <c r="FI51" s="74">
        <v>0</v>
      </c>
      <c r="FJ51" s="74">
        <v>0</v>
      </c>
      <c r="FK51" s="74">
        <v>0</v>
      </c>
      <c r="FL51" s="74">
        <v>0</v>
      </c>
      <c r="FM51" s="74">
        <v>0</v>
      </c>
      <c r="FN51" s="74">
        <v>0</v>
      </c>
      <c r="FO51" s="74">
        <v>0</v>
      </c>
      <c r="FP51" s="74">
        <v>0</v>
      </c>
      <c r="FQ51" s="74">
        <v>0</v>
      </c>
      <c r="FR51" s="74">
        <v>5.7398175903291724E-4</v>
      </c>
      <c r="FS51" s="74">
        <v>4.1709819474524632E-6</v>
      </c>
      <c r="GV51" s="229"/>
      <c r="GW51" s="229"/>
    </row>
    <row r="52" spans="2:205" hidden="1" x14ac:dyDescent="0.25">
      <c r="B52" s="74" t="s">
        <v>214</v>
      </c>
      <c r="C52" s="227" t="s">
        <v>493</v>
      </c>
      <c r="D52" s="227">
        <v>0.16896951251911377</v>
      </c>
      <c r="E52" s="227">
        <v>0.16896951251911377</v>
      </c>
      <c r="F52" s="227">
        <v>0.16496833774572228</v>
      </c>
      <c r="G52" s="227">
        <v>0.15982580113751643</v>
      </c>
      <c r="H52" s="227">
        <v>0</v>
      </c>
      <c r="I52" s="228">
        <v>0</v>
      </c>
      <c r="J52" s="228">
        <v>0.16496833774572228</v>
      </c>
      <c r="K52" s="228">
        <v>0.16496833774572228</v>
      </c>
      <c r="L52" s="116">
        <v>0.92545543786539419</v>
      </c>
      <c r="M52" s="228">
        <v>0.8944790791304108</v>
      </c>
      <c r="N52" s="228">
        <v>0.61052508849735332</v>
      </c>
      <c r="O52" s="228">
        <v>0.63236889562109366</v>
      </c>
      <c r="P52" s="228">
        <v>0.61052508849735332</v>
      </c>
      <c r="Q52" s="228">
        <v>13795.122209273426</v>
      </c>
      <c r="R52" s="228">
        <v>644.01792658581405</v>
      </c>
      <c r="S52" s="228">
        <v>13113.202057829141</v>
      </c>
      <c r="T52" s="228">
        <v>2727.0070337803008</v>
      </c>
      <c r="U52" s="228">
        <v>1</v>
      </c>
      <c r="V52" s="228">
        <v>12255.329026008543</v>
      </c>
      <c r="W52" s="228">
        <v>168784.72508067256</v>
      </c>
      <c r="X52" s="228">
        <v>188258.68137788706</v>
      </c>
      <c r="Y52" s="228">
        <v>276008.61244838673</v>
      </c>
      <c r="Z52" s="228">
        <v>286636.6238934187</v>
      </c>
      <c r="AA52" s="228">
        <v>257951.97425082873</v>
      </c>
      <c r="AB52" s="228"/>
      <c r="AC52" s="228"/>
      <c r="AD52" s="228"/>
      <c r="AE52" s="228"/>
      <c r="AF52" s="228"/>
      <c r="AG52" s="228"/>
      <c r="AH52" s="228"/>
      <c r="AI52" s="228"/>
      <c r="AJ52" s="228"/>
      <c r="AK52" s="228"/>
      <c r="AL52" s="228"/>
      <c r="AM52" s="228"/>
      <c r="AN52" s="228"/>
      <c r="AO52" s="228"/>
      <c r="AP52" s="228"/>
      <c r="AQ52" s="228"/>
      <c r="AS52" s="74" t="s">
        <v>214</v>
      </c>
      <c r="AT52" s="74" t="s">
        <v>194</v>
      </c>
      <c r="AU52" s="74" t="s">
        <v>466</v>
      </c>
      <c r="AV52" s="74">
        <v>2020</v>
      </c>
      <c r="AW52" s="74">
        <v>1</v>
      </c>
      <c r="AX52" s="74">
        <v>0</v>
      </c>
      <c r="AY52" s="74">
        <v>0</v>
      </c>
      <c r="AZ52" s="74">
        <v>0.45777760666181655</v>
      </c>
      <c r="BA52" s="74">
        <v>0.45777760666181655</v>
      </c>
      <c r="BB52" s="74">
        <v>0</v>
      </c>
      <c r="BC52" s="74">
        <v>0</v>
      </c>
      <c r="BD52" s="74">
        <v>0</v>
      </c>
      <c r="BE52" s="74">
        <v>0</v>
      </c>
      <c r="BF52" s="74">
        <v>0</v>
      </c>
      <c r="BG52" s="74">
        <v>0</v>
      </c>
      <c r="BH52" s="74">
        <v>0</v>
      </c>
      <c r="BI52" s="74">
        <v>0</v>
      </c>
      <c r="BJ52" s="74">
        <v>0</v>
      </c>
      <c r="BK52" s="74">
        <v>0</v>
      </c>
      <c r="BL52" s="74">
        <v>0</v>
      </c>
      <c r="BM52" s="74">
        <v>0</v>
      </c>
      <c r="BN52" s="74">
        <v>0.45777760666181655</v>
      </c>
      <c r="BO52" s="74">
        <v>0</v>
      </c>
      <c r="BP52" s="74">
        <v>0</v>
      </c>
      <c r="BQ52" s="74">
        <v>0</v>
      </c>
      <c r="BR52" s="74">
        <v>0</v>
      </c>
      <c r="BS52" s="74">
        <v>0</v>
      </c>
      <c r="BT52" s="74">
        <v>0</v>
      </c>
      <c r="BU52" s="74">
        <v>0</v>
      </c>
      <c r="BV52" s="74">
        <v>0</v>
      </c>
      <c r="BW52" s="74">
        <v>0</v>
      </c>
      <c r="BX52" s="74">
        <v>0</v>
      </c>
      <c r="BY52" s="74">
        <v>0</v>
      </c>
      <c r="CT52" s="74" t="s">
        <v>194</v>
      </c>
      <c r="CU52" s="74" t="s">
        <v>454</v>
      </c>
      <c r="CV52" s="74" t="s">
        <v>329</v>
      </c>
      <c r="CW52" s="74">
        <v>2021</v>
      </c>
      <c r="CX52" s="74">
        <v>9.8652226239811865E-6</v>
      </c>
      <c r="CY52" s="74">
        <v>0</v>
      </c>
      <c r="CZ52" s="74">
        <v>0</v>
      </c>
      <c r="DA52" s="74">
        <v>0</v>
      </c>
      <c r="DB52" s="74">
        <v>0</v>
      </c>
      <c r="DC52" s="74">
        <v>0</v>
      </c>
      <c r="DD52" s="74">
        <v>5.1077508752881382</v>
      </c>
      <c r="DE52" s="74">
        <v>0.69026898617840449</v>
      </c>
      <c r="DF52" s="74">
        <v>2.8263721675328051</v>
      </c>
      <c r="DG52" s="74">
        <v>1.5911097215769281</v>
      </c>
      <c r="DH52" s="74">
        <v>0</v>
      </c>
      <c r="DI52" s="74">
        <v>0</v>
      </c>
      <c r="DJ52" s="74">
        <v>0</v>
      </c>
      <c r="DK52" s="74">
        <v>0</v>
      </c>
      <c r="DL52" s="74">
        <v>0</v>
      </c>
      <c r="DM52" s="74">
        <v>0</v>
      </c>
      <c r="DN52" s="74">
        <v>2.9245331732631499E-4</v>
      </c>
      <c r="DO52" s="74">
        <v>5.0389099492552246E-5</v>
      </c>
      <c r="DP52" s="74">
        <v>0</v>
      </c>
      <c r="DQ52" s="74">
        <v>5.0389099492552246E-5</v>
      </c>
      <c r="DR52" s="74">
        <v>0</v>
      </c>
      <c r="DS52" s="74">
        <v>0</v>
      </c>
      <c r="DT52" s="74">
        <v>0</v>
      </c>
      <c r="DU52" s="74">
        <v>0</v>
      </c>
      <c r="DV52" s="74">
        <v>0</v>
      </c>
      <c r="DW52" s="74">
        <v>0</v>
      </c>
      <c r="DX52" s="74">
        <v>0</v>
      </c>
      <c r="DY52" s="74">
        <v>0</v>
      </c>
      <c r="DZ52" s="74">
        <v>0</v>
      </c>
      <c r="EA52" s="74">
        <v>0</v>
      </c>
      <c r="EB52" s="74">
        <v>0</v>
      </c>
      <c r="EC52" s="74">
        <v>0</v>
      </c>
      <c r="ED52" s="74">
        <v>0</v>
      </c>
      <c r="EE52" s="74">
        <v>0</v>
      </c>
      <c r="EF52" s="74">
        <v>0</v>
      </c>
      <c r="ER52" s="74" t="s">
        <v>455</v>
      </c>
      <c r="ES52" s="74" t="s">
        <v>194</v>
      </c>
      <c r="ET52" s="74" t="s">
        <v>454</v>
      </c>
      <c r="EU52" s="74" t="s">
        <v>329</v>
      </c>
      <c r="EV52" s="74" t="s">
        <v>302</v>
      </c>
      <c r="EW52" s="74" t="s">
        <v>456</v>
      </c>
      <c r="EX52" s="74">
        <v>2021</v>
      </c>
      <c r="EY52" s="74">
        <v>2.364602145919986E-4</v>
      </c>
      <c r="EZ52" s="74">
        <v>308.34773799999999</v>
      </c>
      <c r="FA52" s="74">
        <v>7.2911972296437352E-2</v>
      </c>
      <c r="FB52" s="74">
        <v>2021</v>
      </c>
      <c r="FC52" s="74" t="s">
        <v>209</v>
      </c>
      <c r="FD52" s="74">
        <v>4.6366130773367584E-2</v>
      </c>
      <c r="FE52" s="74">
        <v>1</v>
      </c>
      <c r="FF52" s="74">
        <v>0</v>
      </c>
      <c r="FG52" s="74" t="s">
        <v>457</v>
      </c>
      <c r="FH52" s="74">
        <v>2.054969300926501E-3</v>
      </c>
      <c r="FI52" s="74">
        <v>9.8652226239811865E-6</v>
      </c>
      <c r="FJ52" s="74">
        <v>0</v>
      </c>
      <c r="FK52" s="74">
        <v>0</v>
      </c>
      <c r="FL52" s="74">
        <v>0</v>
      </c>
      <c r="FM52" s="74">
        <v>0</v>
      </c>
      <c r="FN52" s="74">
        <v>0</v>
      </c>
      <c r="FO52" s="74">
        <v>0</v>
      </c>
      <c r="FP52" s="74">
        <v>0</v>
      </c>
      <c r="FQ52" s="74">
        <v>0</v>
      </c>
      <c r="FR52" s="74">
        <v>0</v>
      </c>
      <c r="FS52" s="74">
        <v>0</v>
      </c>
      <c r="GV52" s="229"/>
      <c r="GW52" s="229"/>
    </row>
    <row r="53" spans="2:205" hidden="1" x14ac:dyDescent="0.25">
      <c r="B53" s="74" t="s">
        <v>214</v>
      </c>
      <c r="C53" s="227" t="s">
        <v>494</v>
      </c>
      <c r="D53" s="227">
        <v>5.4013116927240916E-2</v>
      </c>
      <c r="E53" s="227">
        <v>5.4013116927240916E-2</v>
      </c>
      <c r="F53" s="227">
        <v>4.2745590149749865E-2</v>
      </c>
      <c r="G53" s="227">
        <v>4.1413927795860152E-2</v>
      </c>
      <c r="H53" s="227">
        <v>0</v>
      </c>
      <c r="I53" s="228">
        <v>0</v>
      </c>
      <c r="J53" s="228">
        <v>4.2745590149749865E-2</v>
      </c>
      <c r="K53" s="228">
        <v>4.2745590149749865E-2</v>
      </c>
      <c r="L53" s="116">
        <v>0.68591388647172136</v>
      </c>
      <c r="M53" s="228">
        <v>0.66295533683300256</v>
      </c>
      <c r="N53" s="228">
        <v>0.43698343920202876</v>
      </c>
      <c r="O53" s="228">
        <v>0.4526273328657528</v>
      </c>
      <c r="P53" s="228">
        <v>0.43698343920202876</v>
      </c>
      <c r="Q53" s="228">
        <v>5949.7998601141999</v>
      </c>
      <c r="R53" s="228">
        <v>277.76323481465766</v>
      </c>
      <c r="S53" s="228">
        <v>4747.2052474227348</v>
      </c>
      <c r="T53" s="228">
        <v>987.22356625256452</v>
      </c>
      <c r="U53" s="228">
        <v>1</v>
      </c>
      <c r="V53" s="228">
        <v>4436.6404181520884</v>
      </c>
      <c r="W53" s="228">
        <v>72796.407196692118</v>
      </c>
      <c r="X53" s="228">
        <v>81195.473235784462</v>
      </c>
      <c r="Y53" s="228">
        <v>99919.876744868947</v>
      </c>
      <c r="Z53" s="228">
        <v>103767.40013991966</v>
      </c>
      <c r="AA53" s="228">
        <v>93383.062378382194</v>
      </c>
      <c r="AB53" s="228"/>
      <c r="AC53" s="228"/>
      <c r="AD53" s="228"/>
      <c r="AE53" s="228"/>
      <c r="AF53" s="228"/>
      <c r="AG53" s="228"/>
      <c r="AH53" s="228"/>
      <c r="AI53" s="228"/>
      <c r="AJ53" s="228"/>
      <c r="AK53" s="228"/>
      <c r="AL53" s="228"/>
      <c r="AM53" s="228"/>
      <c r="AN53" s="228"/>
      <c r="AO53" s="228"/>
      <c r="AP53" s="228"/>
      <c r="AQ53" s="228"/>
      <c r="AS53" s="74" t="s">
        <v>214</v>
      </c>
      <c r="AT53" s="74" t="s">
        <v>194</v>
      </c>
      <c r="AU53" s="74" t="s">
        <v>466</v>
      </c>
      <c r="AV53" s="74">
        <v>2021</v>
      </c>
      <c r="AW53" s="74">
        <v>1</v>
      </c>
      <c r="AX53" s="74">
        <v>0</v>
      </c>
      <c r="AY53" s="74">
        <v>0</v>
      </c>
      <c r="AZ53" s="74">
        <v>0</v>
      </c>
      <c r="BA53" s="74">
        <v>0</v>
      </c>
      <c r="BB53" s="74">
        <v>0</v>
      </c>
      <c r="BC53" s="74">
        <v>0</v>
      </c>
      <c r="BD53" s="74">
        <v>0.45777760666181655</v>
      </c>
      <c r="BE53" s="74">
        <v>0.45777760666181655</v>
      </c>
      <c r="BF53" s="74">
        <v>0</v>
      </c>
      <c r="BG53" s="74">
        <v>0</v>
      </c>
      <c r="BH53" s="74">
        <v>0</v>
      </c>
      <c r="BI53" s="74">
        <v>0</v>
      </c>
      <c r="BJ53" s="74">
        <v>0</v>
      </c>
      <c r="BK53" s="74">
        <v>0</v>
      </c>
      <c r="BL53" s="74">
        <v>0</v>
      </c>
      <c r="BM53" s="74">
        <v>0</v>
      </c>
      <c r="BN53" s="74">
        <v>0</v>
      </c>
      <c r="BO53" s="74">
        <v>0.45777760666181655</v>
      </c>
      <c r="BP53" s="74">
        <v>0</v>
      </c>
      <c r="BQ53" s="74">
        <v>0</v>
      </c>
      <c r="BR53" s="74">
        <v>0</v>
      </c>
      <c r="BS53" s="74">
        <v>0</v>
      </c>
      <c r="BT53" s="74">
        <v>0</v>
      </c>
      <c r="BU53" s="74">
        <v>0</v>
      </c>
      <c r="BV53" s="74">
        <v>0</v>
      </c>
      <c r="BW53" s="74">
        <v>0</v>
      </c>
      <c r="BX53" s="74">
        <v>0</v>
      </c>
      <c r="BY53" s="74">
        <v>0</v>
      </c>
      <c r="CT53" s="74" t="s">
        <v>194</v>
      </c>
      <c r="CU53" s="74" t="s">
        <v>454</v>
      </c>
      <c r="CV53" s="74" t="s">
        <v>329</v>
      </c>
      <c r="CW53" s="74">
        <v>2022</v>
      </c>
      <c r="CX53" s="74">
        <v>0</v>
      </c>
      <c r="CY53" s="74">
        <v>9.785266553152135E-6</v>
      </c>
      <c r="CZ53" s="74">
        <v>0</v>
      </c>
      <c r="DA53" s="74">
        <v>0</v>
      </c>
      <c r="DB53" s="74">
        <v>0</v>
      </c>
      <c r="DC53" s="74">
        <v>0</v>
      </c>
      <c r="DD53" s="74">
        <v>5.0739075797640956</v>
      </c>
      <c r="DE53" s="74">
        <v>0.68414811484627203</v>
      </c>
      <c r="DF53" s="74">
        <v>2.8096478759428591</v>
      </c>
      <c r="DG53" s="74">
        <v>1.580111588974966</v>
      </c>
      <c r="DH53" s="74">
        <v>0</v>
      </c>
      <c r="DI53" s="74">
        <v>0</v>
      </c>
      <c r="DJ53" s="74">
        <v>0</v>
      </c>
      <c r="DK53" s="74">
        <v>0</v>
      </c>
      <c r="DL53" s="74">
        <v>0</v>
      </c>
      <c r="DM53" s="74">
        <v>0</v>
      </c>
      <c r="DN53" s="74">
        <v>2.7635133514228798E-4</v>
      </c>
      <c r="DO53" s="74">
        <v>0</v>
      </c>
      <c r="DP53" s="74">
        <v>0</v>
      </c>
      <c r="DQ53" s="74">
        <v>0</v>
      </c>
      <c r="DR53" s="74">
        <v>4.9649538134050706E-5</v>
      </c>
      <c r="DS53" s="74">
        <v>0</v>
      </c>
      <c r="DT53" s="74">
        <v>4.9649538134050706E-5</v>
      </c>
      <c r="DU53" s="74">
        <v>0</v>
      </c>
      <c r="DV53" s="74">
        <v>0</v>
      </c>
      <c r="DW53" s="74">
        <v>0</v>
      </c>
      <c r="DX53" s="74">
        <v>0</v>
      </c>
      <c r="DY53" s="74">
        <v>0</v>
      </c>
      <c r="DZ53" s="74">
        <v>0</v>
      </c>
      <c r="EA53" s="74">
        <v>0</v>
      </c>
      <c r="EB53" s="74">
        <v>0</v>
      </c>
      <c r="EC53" s="74">
        <v>0</v>
      </c>
      <c r="ED53" s="74">
        <v>0</v>
      </c>
      <c r="EE53" s="74">
        <v>0</v>
      </c>
      <c r="EF53" s="74">
        <v>0</v>
      </c>
      <c r="ER53" s="74" t="s">
        <v>455</v>
      </c>
      <c r="ES53" s="74" t="s">
        <v>194</v>
      </c>
      <c r="ET53" s="74" t="s">
        <v>454</v>
      </c>
      <c r="EU53" s="74" t="s">
        <v>329</v>
      </c>
      <c r="EV53" s="74" t="s">
        <v>302</v>
      </c>
      <c r="EW53" s="74" t="s">
        <v>456</v>
      </c>
      <c r="EX53" s="74">
        <v>2022</v>
      </c>
      <c r="EY53" s="74">
        <v>2.2357531399250639E-4</v>
      </c>
      <c r="EZ53" s="74">
        <v>308.34773799999999</v>
      </c>
      <c r="FA53" s="74">
        <v>6.8938942342229095E-2</v>
      </c>
      <c r="FB53" s="74">
        <v>2022</v>
      </c>
      <c r="FC53" s="74" t="s">
        <v>209</v>
      </c>
      <c r="FD53" s="74">
        <v>4.6366130773367584E-2</v>
      </c>
      <c r="FE53" s="74">
        <v>1</v>
      </c>
      <c r="FF53" s="74">
        <v>0</v>
      </c>
      <c r="FG53" s="74" t="s">
        <v>457</v>
      </c>
      <c r="FH53" s="74">
        <v>0</v>
      </c>
      <c r="FI53" s="74">
        <v>0</v>
      </c>
      <c r="FJ53" s="74">
        <v>2.0383140993928835E-3</v>
      </c>
      <c r="FK53" s="74">
        <v>9.785266553152135E-6</v>
      </c>
      <c r="FL53" s="74">
        <v>0</v>
      </c>
      <c r="FM53" s="74">
        <v>0</v>
      </c>
      <c r="FN53" s="74">
        <v>0</v>
      </c>
      <c r="FO53" s="74">
        <v>0</v>
      </c>
      <c r="FP53" s="74">
        <v>0</v>
      </c>
      <c r="FQ53" s="74">
        <v>0</v>
      </c>
      <c r="FR53" s="74">
        <v>0</v>
      </c>
      <c r="FS53" s="74">
        <v>0</v>
      </c>
      <c r="GV53" s="229"/>
      <c r="GW53" s="229"/>
    </row>
    <row r="54" spans="2:205" hidden="1" x14ac:dyDescent="0.25">
      <c r="B54" s="74" t="s">
        <v>214</v>
      </c>
      <c r="C54" s="227" t="s">
        <v>495</v>
      </c>
      <c r="D54" s="227">
        <v>3.9080000128722897E-2</v>
      </c>
      <c r="E54" s="227">
        <v>3.9080000128722897E-2</v>
      </c>
      <c r="F54" s="227">
        <v>3.7131592202204217E-2</v>
      </c>
      <c r="G54" s="227">
        <v>3.5974199691244713E-2</v>
      </c>
      <c r="H54" s="227">
        <v>0</v>
      </c>
      <c r="I54" s="228">
        <v>0</v>
      </c>
      <c r="J54" s="228">
        <v>3.7131592202204217E-2</v>
      </c>
      <c r="K54" s="228">
        <v>3.7131592202204217E-2</v>
      </c>
      <c r="L54" s="116">
        <v>0.57509987861431022</v>
      </c>
      <c r="M54" s="228">
        <v>0.55585043729113603</v>
      </c>
      <c r="N54" s="228">
        <v>0.36630288225816449</v>
      </c>
      <c r="O54" s="228">
        <v>0.37940984691316421</v>
      </c>
      <c r="P54" s="228">
        <v>0.36630288225816449</v>
      </c>
      <c r="Q54" s="228">
        <v>5134.3325358374814</v>
      </c>
      <c r="R54" s="228">
        <v>239.69357748127516</v>
      </c>
      <c r="S54" s="228">
        <v>4919.4313710726747</v>
      </c>
      <c r="T54" s="228">
        <v>1023.0395209311316</v>
      </c>
      <c r="U54" s="228">
        <v>1</v>
      </c>
      <c r="V54" s="228">
        <v>4597.5994122174525</v>
      </c>
      <c r="W54" s="228">
        <v>62819.081439636218</v>
      </c>
      <c r="X54" s="228">
        <v>70066.988772494253</v>
      </c>
      <c r="Y54" s="228">
        <v>103544.91761637776</v>
      </c>
      <c r="Z54" s="228">
        <v>107532.02714799625</v>
      </c>
      <c r="AA54" s="228">
        <v>96770.951043343695</v>
      </c>
      <c r="AB54" s="228"/>
      <c r="AC54" s="228"/>
      <c r="AD54" s="228"/>
      <c r="AE54" s="228"/>
      <c r="AF54" s="228"/>
      <c r="AG54" s="228"/>
      <c r="AH54" s="228"/>
      <c r="AI54" s="228"/>
      <c r="AJ54" s="228"/>
      <c r="AK54" s="228"/>
      <c r="AL54" s="228"/>
      <c r="AM54" s="228"/>
      <c r="AN54" s="228"/>
      <c r="AO54" s="228"/>
      <c r="AP54" s="228"/>
      <c r="AQ54" s="228"/>
      <c r="AS54" s="74" t="s">
        <v>214</v>
      </c>
      <c r="AT54" s="74" t="s">
        <v>194</v>
      </c>
      <c r="AU54" s="74" t="s">
        <v>466</v>
      </c>
      <c r="AV54" s="74">
        <v>2022</v>
      </c>
      <c r="AW54" s="74">
        <v>0.93457943925233644</v>
      </c>
      <c r="AX54" s="74">
        <v>0</v>
      </c>
      <c r="AY54" s="74">
        <v>0</v>
      </c>
      <c r="AZ54" s="74">
        <v>0</v>
      </c>
      <c r="BA54" s="74">
        <v>0</v>
      </c>
      <c r="BB54" s="74">
        <v>0</v>
      </c>
      <c r="BC54" s="74">
        <v>0</v>
      </c>
      <c r="BD54" s="74">
        <v>0</v>
      </c>
      <c r="BE54" s="74">
        <v>0</v>
      </c>
      <c r="BF54" s="74">
        <v>0</v>
      </c>
      <c r="BG54" s="74">
        <v>0</v>
      </c>
      <c r="BH54" s="74">
        <v>0.4477086943302484</v>
      </c>
      <c r="BI54" s="74">
        <v>0.4477086943302484</v>
      </c>
      <c r="BJ54" s="74">
        <v>0</v>
      </c>
      <c r="BK54" s="74">
        <v>0</v>
      </c>
      <c r="BL54" s="74">
        <v>0</v>
      </c>
      <c r="BM54" s="74">
        <v>0</v>
      </c>
      <c r="BN54" s="74">
        <v>0</v>
      </c>
      <c r="BO54" s="74">
        <v>0</v>
      </c>
      <c r="BP54" s="74">
        <v>0.41841934049555923</v>
      </c>
      <c r="BQ54" s="74">
        <v>0</v>
      </c>
      <c r="BR54" s="74">
        <v>0</v>
      </c>
      <c r="BS54" s="74">
        <v>0</v>
      </c>
      <c r="BT54" s="74">
        <v>0</v>
      </c>
      <c r="BU54" s="74">
        <v>0</v>
      </c>
      <c r="BV54" s="74">
        <v>0.4477086943302484</v>
      </c>
      <c r="BW54" s="74">
        <v>0.41841934049555923</v>
      </c>
      <c r="BX54" s="74">
        <v>0.4477086943302484</v>
      </c>
      <c r="BY54" s="74">
        <v>0.41841934049555923</v>
      </c>
      <c r="CT54" s="74" t="s">
        <v>194</v>
      </c>
      <c r="CU54" s="74" t="s">
        <v>454</v>
      </c>
      <c r="CV54" s="74" t="s">
        <v>329</v>
      </c>
      <c r="CW54" s="74">
        <v>2023</v>
      </c>
      <c r="CX54" s="74">
        <v>0</v>
      </c>
      <c r="CY54" s="74">
        <v>0</v>
      </c>
      <c r="CZ54" s="74">
        <v>1.5229951466247933E-5</v>
      </c>
      <c r="DA54" s="74">
        <v>0</v>
      </c>
      <c r="DB54" s="74">
        <v>0</v>
      </c>
      <c r="DC54" s="74">
        <v>0</v>
      </c>
      <c r="DD54" s="74">
        <v>5.1712462144137747</v>
      </c>
      <c r="DE54" s="74">
        <v>0.68414811484627169</v>
      </c>
      <c r="DF54" s="74">
        <v>2.906986510592537</v>
      </c>
      <c r="DG54" s="74">
        <v>1.580111588974966</v>
      </c>
      <c r="DH54" s="74">
        <v>0</v>
      </c>
      <c r="DI54" s="74">
        <v>0</v>
      </c>
      <c r="DJ54" s="74">
        <v>0</v>
      </c>
      <c r="DK54" s="74">
        <v>0</v>
      </c>
      <c r="DL54" s="74">
        <v>0</v>
      </c>
      <c r="DM54" s="74">
        <v>0</v>
      </c>
      <c r="DN54" s="74">
        <v>2.8595741496473341E-4</v>
      </c>
      <c r="DO54" s="74">
        <v>0</v>
      </c>
      <c r="DP54" s="74">
        <v>0</v>
      </c>
      <c r="DQ54" s="74">
        <v>0</v>
      </c>
      <c r="DR54" s="74">
        <v>0</v>
      </c>
      <c r="DS54" s="74">
        <v>0</v>
      </c>
      <c r="DT54" s="74">
        <v>0</v>
      </c>
      <c r="DU54" s="74">
        <v>7.8757828865540146E-5</v>
      </c>
      <c r="DV54" s="74">
        <v>0</v>
      </c>
      <c r="DW54" s="74">
        <v>7.8757828865540146E-5</v>
      </c>
      <c r="DX54" s="74">
        <v>0</v>
      </c>
      <c r="DY54" s="74">
        <v>0</v>
      </c>
      <c r="DZ54" s="74">
        <v>0</v>
      </c>
      <c r="EA54" s="74">
        <v>0</v>
      </c>
      <c r="EB54" s="74">
        <v>0</v>
      </c>
      <c r="EC54" s="74">
        <v>0</v>
      </c>
      <c r="ED54" s="74">
        <v>0</v>
      </c>
      <c r="EE54" s="74">
        <v>0</v>
      </c>
      <c r="EF54" s="74">
        <v>0</v>
      </c>
      <c r="ER54" s="74" t="s">
        <v>455</v>
      </c>
      <c r="ES54" s="74" t="s">
        <v>194</v>
      </c>
      <c r="ET54" s="74" t="s">
        <v>454</v>
      </c>
      <c r="EU54" s="74" t="s">
        <v>329</v>
      </c>
      <c r="EV54" s="74" t="s">
        <v>302</v>
      </c>
      <c r="EW54" s="74" t="s">
        <v>456</v>
      </c>
      <c r="EX54" s="74">
        <v>2023</v>
      </c>
      <c r="EY54" s="74">
        <v>2.3106270766739111E-4</v>
      </c>
      <c r="EZ54" s="74">
        <v>308.34773799999999</v>
      </c>
      <c r="FA54" s="74">
        <v>7.1247663245395304E-2</v>
      </c>
      <c r="FB54" s="74">
        <v>2023</v>
      </c>
      <c r="FC54" s="74" t="s">
        <v>209</v>
      </c>
      <c r="FD54" s="74">
        <v>4.6366130773367584E-2</v>
      </c>
      <c r="FE54" s="74">
        <v>1</v>
      </c>
      <c r="FF54" s="74">
        <v>0</v>
      </c>
      <c r="FG54" s="74" t="s">
        <v>457</v>
      </c>
      <c r="FH54" s="74">
        <v>0</v>
      </c>
      <c r="FI54" s="74">
        <v>0</v>
      </c>
      <c r="FJ54" s="74">
        <v>0</v>
      </c>
      <c r="FK54" s="74">
        <v>0</v>
      </c>
      <c r="FL54" s="74">
        <v>2.0958408458042299E-3</v>
      </c>
      <c r="FM54" s="74">
        <v>1.5229951466247933E-5</v>
      </c>
      <c r="FN54" s="74">
        <v>0</v>
      </c>
      <c r="FO54" s="74">
        <v>0</v>
      </c>
      <c r="FP54" s="74">
        <v>0</v>
      </c>
      <c r="FQ54" s="74">
        <v>0</v>
      </c>
      <c r="FR54" s="74">
        <v>0</v>
      </c>
      <c r="FS54" s="74">
        <v>0</v>
      </c>
      <c r="GV54" s="229"/>
      <c r="GW54" s="229"/>
    </row>
    <row r="55" spans="2:205" hidden="1" x14ac:dyDescent="0.25">
      <c r="B55" s="74" t="s">
        <v>214</v>
      </c>
      <c r="C55" s="227" t="s">
        <v>496</v>
      </c>
      <c r="D55" s="227">
        <v>1.2930141584453166E-2</v>
      </c>
      <c r="E55" s="227">
        <v>1.2930141584453166E-2</v>
      </c>
      <c r="F55" s="227">
        <v>1.3604042489335867E-2</v>
      </c>
      <c r="G55" s="227">
        <v>1.3179974434519525E-2</v>
      </c>
      <c r="H55" s="227">
        <v>0</v>
      </c>
      <c r="I55" s="228">
        <v>0</v>
      </c>
      <c r="J55" s="228">
        <v>1.3604042489335867E-2</v>
      </c>
      <c r="K55" s="228">
        <v>1.3604042489335867E-2</v>
      </c>
      <c r="L55" s="116">
        <v>0.38544538795781297</v>
      </c>
      <c r="M55" s="228">
        <v>0.37254396221475872</v>
      </c>
      <c r="N55" s="228">
        <v>0.2230916482828022</v>
      </c>
      <c r="O55" s="228">
        <v>0.23107373999970332</v>
      </c>
      <c r="P55" s="228">
        <v>0.2230916482828022</v>
      </c>
      <c r="Q55" s="228">
        <v>2534.6216467764766</v>
      </c>
      <c r="R55" s="228">
        <v>118.32746045114462</v>
      </c>
      <c r="S55" s="228">
        <v>2959.3500384795984</v>
      </c>
      <c r="T55" s="228">
        <v>615.4231693191698</v>
      </c>
      <c r="U55" s="228">
        <v>1</v>
      </c>
      <c r="V55" s="228">
        <v>2765.7476995136435</v>
      </c>
      <c r="W55" s="228">
        <v>31011.353965904531</v>
      </c>
      <c r="X55" s="228">
        <v>34589.365847968074</v>
      </c>
      <c r="Y55" s="228">
        <v>62288.836415981692</v>
      </c>
      <c r="Z55" s="228">
        <v>64687.335725312383</v>
      </c>
      <c r="AA55" s="228">
        <v>58213.865809328687</v>
      </c>
      <c r="AB55" s="228"/>
      <c r="AC55" s="228"/>
      <c r="AD55" s="228"/>
      <c r="AE55" s="228"/>
      <c r="AF55" s="228"/>
      <c r="AG55" s="228"/>
      <c r="AH55" s="228"/>
      <c r="AI55" s="228"/>
      <c r="AJ55" s="228"/>
      <c r="AK55" s="228"/>
      <c r="AL55" s="228"/>
      <c r="AM55" s="228"/>
      <c r="AN55" s="228"/>
      <c r="AO55" s="228"/>
      <c r="AP55" s="228"/>
      <c r="AQ55" s="228"/>
      <c r="AS55" s="74" t="s">
        <v>214</v>
      </c>
      <c r="AT55" s="74" t="s">
        <v>194</v>
      </c>
      <c r="AU55" s="74" t="s">
        <v>466</v>
      </c>
      <c r="AV55" s="74">
        <v>2023</v>
      </c>
      <c r="AW55" s="74">
        <v>0.87343872827321156</v>
      </c>
      <c r="AX55" s="74">
        <v>0</v>
      </c>
      <c r="AY55" s="74">
        <v>0</v>
      </c>
      <c r="AZ55" s="74">
        <v>0</v>
      </c>
      <c r="BA55" s="74">
        <v>0</v>
      </c>
      <c r="BB55" s="74">
        <v>0</v>
      </c>
      <c r="BC55" s="74">
        <v>0</v>
      </c>
      <c r="BD55" s="74">
        <v>0</v>
      </c>
      <c r="BE55" s="74">
        <v>0</v>
      </c>
      <c r="BF55" s="74">
        <v>0</v>
      </c>
      <c r="BG55" s="74">
        <v>0</v>
      </c>
      <c r="BH55" s="74">
        <v>0</v>
      </c>
      <c r="BI55" s="74">
        <v>0</v>
      </c>
      <c r="BJ55" s="74">
        <v>0</v>
      </c>
      <c r="BK55" s="74">
        <v>0</v>
      </c>
      <c r="BL55" s="74">
        <v>0.46412618790826599</v>
      </c>
      <c r="BM55" s="74">
        <v>0.46412618790826599</v>
      </c>
      <c r="BN55" s="74">
        <v>0</v>
      </c>
      <c r="BO55" s="74">
        <v>0</v>
      </c>
      <c r="BP55" s="74">
        <v>0</v>
      </c>
      <c r="BQ55" s="74">
        <v>0.40538578732488945</v>
      </c>
      <c r="BR55" s="74">
        <v>0</v>
      </c>
      <c r="BS55" s="74">
        <v>0</v>
      </c>
      <c r="BT55" s="74">
        <v>0</v>
      </c>
      <c r="BU55" s="74">
        <v>0</v>
      </c>
      <c r="BV55" s="74">
        <v>0</v>
      </c>
      <c r="BW55" s="74">
        <v>0</v>
      </c>
      <c r="BX55" s="74">
        <v>0</v>
      </c>
      <c r="BY55" s="74">
        <v>0</v>
      </c>
      <c r="CT55" s="74" t="s">
        <v>194</v>
      </c>
      <c r="CU55" s="74" t="s">
        <v>454</v>
      </c>
      <c r="CV55" s="74" t="s">
        <v>329</v>
      </c>
      <c r="CW55" s="74">
        <v>2024</v>
      </c>
      <c r="CX55" s="74">
        <v>0</v>
      </c>
      <c r="CY55" s="74">
        <v>0</v>
      </c>
      <c r="CZ55" s="74">
        <v>0</v>
      </c>
      <c r="DA55" s="74">
        <v>1.5229951466247933E-5</v>
      </c>
      <c r="DB55" s="74">
        <v>0</v>
      </c>
      <c r="DC55" s="74">
        <v>0</v>
      </c>
      <c r="DD55" s="74">
        <v>5.1712462144137747</v>
      </c>
      <c r="DE55" s="74">
        <v>0.68414811484627169</v>
      </c>
      <c r="DF55" s="74">
        <v>2.906986510592537</v>
      </c>
      <c r="DG55" s="74">
        <v>1.580111588974966</v>
      </c>
      <c r="DH55" s="74">
        <v>0</v>
      </c>
      <c r="DI55" s="74">
        <v>0</v>
      </c>
      <c r="DJ55" s="74">
        <v>0</v>
      </c>
      <c r="DK55" s="74">
        <v>0</v>
      </c>
      <c r="DL55" s="74">
        <v>0</v>
      </c>
      <c r="DM55" s="74">
        <v>0</v>
      </c>
      <c r="DN55" s="74">
        <v>2.8595741496473341E-4</v>
      </c>
      <c r="DO55" s="74">
        <v>0</v>
      </c>
      <c r="DP55" s="74">
        <v>0</v>
      </c>
      <c r="DQ55" s="74">
        <v>0</v>
      </c>
      <c r="DR55" s="74">
        <v>0</v>
      </c>
      <c r="DS55" s="74">
        <v>0</v>
      </c>
      <c r="DT55" s="74">
        <v>0</v>
      </c>
      <c r="DU55" s="74">
        <v>0</v>
      </c>
      <c r="DV55" s="74">
        <v>0</v>
      </c>
      <c r="DW55" s="74">
        <v>0</v>
      </c>
      <c r="DX55" s="74">
        <v>7.8757828865540146E-5</v>
      </c>
      <c r="DY55" s="74">
        <v>0</v>
      </c>
      <c r="DZ55" s="74">
        <v>7.8757828865540146E-5</v>
      </c>
      <c r="EA55" s="74">
        <v>0</v>
      </c>
      <c r="EB55" s="74">
        <v>0</v>
      </c>
      <c r="EC55" s="74">
        <v>0</v>
      </c>
      <c r="ED55" s="74">
        <v>0</v>
      </c>
      <c r="EE55" s="74">
        <v>0</v>
      </c>
      <c r="EF55" s="74">
        <v>0</v>
      </c>
      <c r="ER55" s="74" t="s">
        <v>455</v>
      </c>
      <c r="ES55" s="74" t="s">
        <v>194</v>
      </c>
      <c r="ET55" s="74" t="s">
        <v>454</v>
      </c>
      <c r="EU55" s="74" t="s">
        <v>329</v>
      </c>
      <c r="EV55" s="74" t="s">
        <v>302</v>
      </c>
      <c r="EW55" s="74" t="s">
        <v>456</v>
      </c>
      <c r="EX55" s="74">
        <v>2024</v>
      </c>
      <c r="EY55" s="74">
        <v>2.3106270766739111E-4</v>
      </c>
      <c r="EZ55" s="74">
        <v>308.34773799999999</v>
      </c>
      <c r="FA55" s="74">
        <v>7.1247663245395304E-2</v>
      </c>
      <c r="FB55" s="74">
        <v>2024</v>
      </c>
      <c r="FC55" s="74" t="s">
        <v>209</v>
      </c>
      <c r="FD55" s="74">
        <v>4.6366130773367584E-2</v>
      </c>
      <c r="FE55" s="74">
        <v>1</v>
      </c>
      <c r="FF55" s="74">
        <v>0</v>
      </c>
      <c r="FG55" s="74" t="s">
        <v>457</v>
      </c>
      <c r="FH55" s="74">
        <v>0</v>
      </c>
      <c r="FI55" s="74">
        <v>0</v>
      </c>
      <c r="FJ55" s="74">
        <v>0</v>
      </c>
      <c r="FK55" s="74">
        <v>0</v>
      </c>
      <c r="FL55" s="74">
        <v>0</v>
      </c>
      <c r="FM55" s="74">
        <v>0</v>
      </c>
      <c r="FN55" s="74">
        <v>2.0958408458042299E-3</v>
      </c>
      <c r="FO55" s="74">
        <v>1.5229951466247933E-5</v>
      </c>
      <c r="FP55" s="74">
        <v>0</v>
      </c>
      <c r="FQ55" s="74">
        <v>0</v>
      </c>
      <c r="FR55" s="74">
        <v>0</v>
      </c>
      <c r="FS55" s="74">
        <v>0</v>
      </c>
      <c r="GV55" s="229"/>
      <c r="GW55" s="229"/>
    </row>
    <row r="56" spans="2:205" hidden="1" x14ac:dyDescent="0.25">
      <c r="B56" s="74" t="s">
        <v>214</v>
      </c>
      <c r="C56" s="227" t="s">
        <v>497</v>
      </c>
      <c r="D56" s="227">
        <v>8.7887280820094768E-2</v>
      </c>
      <c r="E56" s="227">
        <v>8.7887280820094768E-2</v>
      </c>
      <c r="F56" s="227">
        <v>8.1072397641554397E-2</v>
      </c>
      <c r="G56" s="227">
        <v>7.8542928041470381E-2</v>
      </c>
      <c r="H56" s="227">
        <v>0</v>
      </c>
      <c r="I56" s="228">
        <v>0</v>
      </c>
      <c r="J56" s="228">
        <v>8.1072397641554397E-2</v>
      </c>
      <c r="K56" s="228">
        <v>8.1072397641554397E-2</v>
      </c>
      <c r="L56" s="116">
        <v>0.4542399893277802</v>
      </c>
      <c r="M56" s="228">
        <v>0.43903590679124321</v>
      </c>
      <c r="N56" s="228">
        <v>0.29398108013622265</v>
      </c>
      <c r="O56" s="228">
        <v>0.30449077873377495</v>
      </c>
      <c r="P56" s="228">
        <v>0.29398108013622265</v>
      </c>
      <c r="Q56" s="228">
        <v>14618.855575582424</v>
      </c>
      <c r="R56" s="228">
        <v>682.47347968510155</v>
      </c>
      <c r="S56" s="228">
        <v>13383.36448806599</v>
      </c>
      <c r="T56" s="228">
        <v>2783.1897147357286</v>
      </c>
      <c r="U56" s="228">
        <v>1</v>
      </c>
      <c r="V56" s="228">
        <v>12507.817278566346</v>
      </c>
      <c r="W56" s="228">
        <v>178863.18670378014</v>
      </c>
      <c r="X56" s="228">
        <v>199499.97050862451</v>
      </c>
      <c r="Y56" s="228">
        <v>281695.03115653415</v>
      </c>
      <c r="Z56" s="228">
        <v>292542.00433096773</v>
      </c>
      <c r="AA56" s="228">
        <v>263266.38425844314</v>
      </c>
      <c r="AB56" s="228"/>
      <c r="AC56" s="228"/>
      <c r="AD56" s="228"/>
      <c r="AE56" s="228"/>
      <c r="AF56" s="228"/>
      <c r="AG56" s="228"/>
      <c r="AH56" s="228"/>
      <c r="AI56" s="228"/>
      <c r="AJ56" s="228"/>
      <c r="AK56" s="228"/>
      <c r="AL56" s="228"/>
      <c r="AM56" s="228"/>
      <c r="AN56" s="228"/>
      <c r="AO56" s="228"/>
      <c r="AP56" s="228"/>
      <c r="AQ56" s="228"/>
      <c r="AS56" s="74" t="s">
        <v>214</v>
      </c>
      <c r="AT56" s="74" t="s">
        <v>194</v>
      </c>
      <c r="AU56" s="74" t="s">
        <v>467</v>
      </c>
      <c r="AV56" s="74">
        <v>2020</v>
      </c>
      <c r="AW56" s="74">
        <v>1</v>
      </c>
      <c r="AX56" s="74">
        <v>0</v>
      </c>
      <c r="AY56" s="74">
        <v>0</v>
      </c>
      <c r="AZ56" s="74">
        <v>0.2243765444439943</v>
      </c>
      <c r="BA56" s="74">
        <v>0.2243765444439943</v>
      </c>
      <c r="BB56" s="74">
        <v>0</v>
      </c>
      <c r="BC56" s="74">
        <v>0</v>
      </c>
      <c r="BD56" s="74">
        <v>0</v>
      </c>
      <c r="BE56" s="74">
        <v>0</v>
      </c>
      <c r="BF56" s="74">
        <v>0</v>
      </c>
      <c r="BG56" s="74">
        <v>0</v>
      </c>
      <c r="BH56" s="74">
        <v>0</v>
      </c>
      <c r="BI56" s="74">
        <v>0</v>
      </c>
      <c r="BJ56" s="74">
        <v>0</v>
      </c>
      <c r="BK56" s="74">
        <v>0</v>
      </c>
      <c r="BL56" s="74">
        <v>0</v>
      </c>
      <c r="BM56" s="74">
        <v>0</v>
      </c>
      <c r="BN56" s="74">
        <v>0.2243765444439943</v>
      </c>
      <c r="BO56" s="74">
        <v>0</v>
      </c>
      <c r="BP56" s="74">
        <v>0</v>
      </c>
      <c r="BQ56" s="74">
        <v>0</v>
      </c>
      <c r="BR56" s="74">
        <v>0</v>
      </c>
      <c r="BS56" s="74">
        <v>0</v>
      </c>
      <c r="BT56" s="74">
        <v>0</v>
      </c>
      <c r="BU56" s="74">
        <v>0</v>
      </c>
      <c r="BV56" s="74">
        <v>0</v>
      </c>
      <c r="BW56" s="74">
        <v>0</v>
      </c>
      <c r="BX56" s="74">
        <v>0</v>
      </c>
      <c r="BY56" s="74">
        <v>0</v>
      </c>
      <c r="CT56" s="74" t="s">
        <v>194</v>
      </c>
      <c r="CU56" s="74" t="s">
        <v>454</v>
      </c>
      <c r="CV56" s="74" t="s">
        <v>329</v>
      </c>
      <c r="CW56" s="74">
        <v>2025</v>
      </c>
      <c r="CX56" s="74">
        <v>0</v>
      </c>
      <c r="CY56" s="74">
        <v>0</v>
      </c>
      <c r="CZ56" s="74">
        <v>0</v>
      </c>
      <c r="DA56" s="74">
        <v>0</v>
      </c>
      <c r="DB56" s="74">
        <v>1.5229951466247933E-5</v>
      </c>
      <c r="DC56" s="74">
        <v>0</v>
      </c>
      <c r="DD56" s="74">
        <v>5.1712462144137747</v>
      </c>
      <c r="DE56" s="74">
        <v>0.68414811484627169</v>
      </c>
      <c r="DF56" s="74">
        <v>2.906986510592537</v>
      </c>
      <c r="DG56" s="74">
        <v>1.580111588974966</v>
      </c>
      <c r="DH56" s="74">
        <v>0</v>
      </c>
      <c r="DI56" s="74">
        <v>0</v>
      </c>
      <c r="DJ56" s="74">
        <v>0</v>
      </c>
      <c r="DK56" s="74">
        <v>0</v>
      </c>
      <c r="DL56" s="74">
        <v>0</v>
      </c>
      <c r="DM56" s="74">
        <v>0</v>
      </c>
      <c r="DN56" s="74">
        <v>2.8595741496473341E-4</v>
      </c>
      <c r="DO56" s="74">
        <v>0</v>
      </c>
      <c r="DP56" s="74">
        <v>0</v>
      </c>
      <c r="DQ56" s="74">
        <v>0</v>
      </c>
      <c r="DR56" s="74">
        <v>0</v>
      </c>
      <c r="DS56" s="74">
        <v>0</v>
      </c>
      <c r="DT56" s="74">
        <v>0</v>
      </c>
      <c r="DU56" s="74">
        <v>0</v>
      </c>
      <c r="DV56" s="74">
        <v>0</v>
      </c>
      <c r="DW56" s="74">
        <v>0</v>
      </c>
      <c r="DX56" s="74">
        <v>0</v>
      </c>
      <c r="DY56" s="74">
        <v>0</v>
      </c>
      <c r="DZ56" s="74">
        <v>0</v>
      </c>
      <c r="EA56" s="74">
        <v>7.8757828865540146E-5</v>
      </c>
      <c r="EB56" s="74">
        <v>0</v>
      </c>
      <c r="EC56" s="74">
        <v>7.8757828865540146E-5</v>
      </c>
      <c r="ED56" s="74">
        <v>0</v>
      </c>
      <c r="EE56" s="74">
        <v>0</v>
      </c>
      <c r="EF56" s="74">
        <v>0</v>
      </c>
      <c r="ER56" s="74" t="s">
        <v>455</v>
      </c>
      <c r="ES56" s="74" t="s">
        <v>194</v>
      </c>
      <c r="ET56" s="74" t="s">
        <v>454</v>
      </c>
      <c r="EU56" s="74" t="s">
        <v>329</v>
      </c>
      <c r="EV56" s="74" t="s">
        <v>302</v>
      </c>
      <c r="EW56" s="74" t="s">
        <v>456</v>
      </c>
      <c r="EX56" s="74">
        <v>2025</v>
      </c>
      <c r="EY56" s="74">
        <v>2.3106270766739111E-4</v>
      </c>
      <c r="EZ56" s="74">
        <v>308.34773799999999</v>
      </c>
      <c r="FA56" s="74">
        <v>7.1247663245395304E-2</v>
      </c>
      <c r="FB56" s="74">
        <v>2025</v>
      </c>
      <c r="FC56" s="74" t="s">
        <v>209</v>
      </c>
      <c r="FD56" s="74">
        <v>4.6366130773367584E-2</v>
      </c>
      <c r="FE56" s="74">
        <v>1</v>
      </c>
      <c r="FF56" s="74">
        <v>0</v>
      </c>
      <c r="FG56" s="74" t="s">
        <v>457</v>
      </c>
      <c r="FH56" s="74">
        <v>0</v>
      </c>
      <c r="FI56" s="74">
        <v>0</v>
      </c>
      <c r="FJ56" s="74">
        <v>0</v>
      </c>
      <c r="FK56" s="74">
        <v>0</v>
      </c>
      <c r="FL56" s="74">
        <v>0</v>
      </c>
      <c r="FM56" s="74">
        <v>0</v>
      </c>
      <c r="FN56" s="74">
        <v>0</v>
      </c>
      <c r="FO56" s="74">
        <v>0</v>
      </c>
      <c r="FP56" s="74">
        <v>2.0958408458042299E-3</v>
      </c>
      <c r="FQ56" s="74">
        <v>1.5229951466247933E-5</v>
      </c>
      <c r="FR56" s="74">
        <v>0</v>
      </c>
      <c r="FS56" s="74">
        <v>0</v>
      </c>
      <c r="GV56" s="229"/>
      <c r="GW56" s="229"/>
    </row>
    <row r="57" spans="2:205" hidden="1" x14ac:dyDescent="0.25">
      <c r="B57" s="74" t="s">
        <v>214</v>
      </c>
      <c r="C57" s="227" t="s">
        <v>498</v>
      </c>
      <c r="D57" s="227">
        <v>4.8710529227609475E-2</v>
      </c>
      <c r="E57" s="227">
        <v>4.8710529227609475E-2</v>
      </c>
      <c r="F57" s="227">
        <v>4.5808918078584726E-2</v>
      </c>
      <c r="G57" s="227">
        <v>4.4379161911250901E-2</v>
      </c>
      <c r="H57" s="227">
        <v>0</v>
      </c>
      <c r="I57" s="228">
        <v>0</v>
      </c>
      <c r="J57" s="228">
        <v>4.5808918078584726E-2</v>
      </c>
      <c r="K57" s="228">
        <v>4.5808918078584726E-2</v>
      </c>
      <c r="L57" s="116">
        <v>0.27764160907352925</v>
      </c>
      <c r="M57" s="228">
        <v>0.26834853484160648</v>
      </c>
      <c r="N57" s="228">
        <v>0.17645052685390455</v>
      </c>
      <c r="O57" s="228">
        <v>0.18275645042379579</v>
      </c>
      <c r="P57" s="228">
        <v>0.17645052685390455</v>
      </c>
      <c r="Q57" s="228">
        <v>13255.954602752523</v>
      </c>
      <c r="R57" s="228">
        <v>618.84717428900524</v>
      </c>
      <c r="S57" s="228">
        <v>12599.077438850205</v>
      </c>
      <c r="T57" s="228">
        <v>2620.0902451872275</v>
      </c>
      <c r="U57" s="228">
        <v>1</v>
      </c>
      <c r="V57" s="228">
        <v>11774.838727897388</v>
      </c>
      <c r="W57" s="228">
        <v>162187.95450782037</v>
      </c>
      <c r="X57" s="228">
        <v>180900.79203805479</v>
      </c>
      <c r="Y57" s="228">
        <v>265187.24158228241</v>
      </c>
      <c r="Z57" s="228">
        <v>275398.56438707351</v>
      </c>
      <c r="AA57" s="228">
        <v>247838.54353484337</v>
      </c>
      <c r="AB57" s="228"/>
      <c r="AC57" s="228"/>
      <c r="AD57" s="228"/>
      <c r="AE57" s="228"/>
      <c r="AF57" s="228"/>
      <c r="AG57" s="228"/>
      <c r="AH57" s="228"/>
      <c r="AI57" s="228"/>
      <c r="AJ57" s="228"/>
      <c r="AK57" s="228"/>
      <c r="AL57" s="228"/>
      <c r="AM57" s="228"/>
      <c r="AN57" s="228"/>
      <c r="AO57" s="228"/>
      <c r="AP57" s="228"/>
      <c r="AQ57" s="228"/>
      <c r="AS57" s="74" t="s">
        <v>214</v>
      </c>
      <c r="AT57" s="74" t="s">
        <v>194</v>
      </c>
      <c r="AU57" s="74" t="s">
        <v>467</v>
      </c>
      <c r="AV57" s="74">
        <v>2021</v>
      </c>
      <c r="AW57" s="74">
        <v>1</v>
      </c>
      <c r="AX57" s="74">
        <v>0</v>
      </c>
      <c r="AY57" s="74">
        <v>0</v>
      </c>
      <c r="AZ57" s="74">
        <v>0</v>
      </c>
      <c r="BA57" s="74">
        <v>0</v>
      </c>
      <c r="BB57" s="74">
        <v>0</v>
      </c>
      <c r="BC57" s="74">
        <v>0</v>
      </c>
      <c r="BD57" s="74">
        <v>0.2243765444439943</v>
      </c>
      <c r="BE57" s="74">
        <v>0.2243765444439943</v>
      </c>
      <c r="BF57" s="74">
        <v>0</v>
      </c>
      <c r="BG57" s="74">
        <v>0</v>
      </c>
      <c r="BH57" s="74">
        <v>0</v>
      </c>
      <c r="BI57" s="74">
        <v>0</v>
      </c>
      <c r="BJ57" s="74">
        <v>0</v>
      </c>
      <c r="BK57" s="74">
        <v>0</v>
      </c>
      <c r="BL57" s="74">
        <v>0</v>
      </c>
      <c r="BM57" s="74">
        <v>0</v>
      </c>
      <c r="BN57" s="74">
        <v>0</v>
      </c>
      <c r="BO57" s="74">
        <v>0.2243765444439943</v>
      </c>
      <c r="BP57" s="74">
        <v>0</v>
      </c>
      <c r="BQ57" s="74">
        <v>0</v>
      </c>
      <c r="BR57" s="74">
        <v>0</v>
      </c>
      <c r="BS57" s="74">
        <v>0</v>
      </c>
      <c r="BT57" s="74">
        <v>0</v>
      </c>
      <c r="BU57" s="74">
        <v>0</v>
      </c>
      <c r="BV57" s="74">
        <v>0</v>
      </c>
      <c r="BW57" s="74">
        <v>0</v>
      </c>
      <c r="BX57" s="74">
        <v>0</v>
      </c>
      <c r="BY57" s="74">
        <v>0</v>
      </c>
      <c r="CT57" s="74" t="s">
        <v>194</v>
      </c>
      <c r="CU57" s="74" t="s">
        <v>454</v>
      </c>
      <c r="CV57" s="74" t="s">
        <v>329</v>
      </c>
      <c r="CW57" s="74">
        <v>2026</v>
      </c>
      <c r="CX57" s="74">
        <v>0</v>
      </c>
      <c r="CY57" s="74">
        <v>0</v>
      </c>
      <c r="CZ57" s="74">
        <v>0</v>
      </c>
      <c r="DA57" s="74">
        <v>0</v>
      </c>
      <c r="DB57" s="74">
        <v>0</v>
      </c>
      <c r="DC57" s="74">
        <v>1.5229951466247933E-5</v>
      </c>
      <c r="DD57" s="74">
        <v>5.1712462144137747</v>
      </c>
      <c r="DE57" s="74">
        <v>0.68414811484627169</v>
      </c>
      <c r="DF57" s="74">
        <v>2.906986510592537</v>
      </c>
      <c r="DG57" s="74">
        <v>1.580111588974966</v>
      </c>
      <c r="DH57" s="74">
        <v>0</v>
      </c>
      <c r="DI57" s="74">
        <v>0</v>
      </c>
      <c r="DJ57" s="74">
        <v>0</v>
      </c>
      <c r="DK57" s="74">
        <v>0</v>
      </c>
      <c r="DL57" s="74">
        <v>0</v>
      </c>
      <c r="DM57" s="74">
        <v>0</v>
      </c>
      <c r="DN57" s="74">
        <v>2.8595741496473341E-4</v>
      </c>
      <c r="DO57" s="74">
        <v>0</v>
      </c>
      <c r="DP57" s="74">
        <v>0</v>
      </c>
      <c r="DQ57" s="74">
        <v>0</v>
      </c>
      <c r="DR57" s="74">
        <v>0</v>
      </c>
      <c r="DS57" s="74">
        <v>0</v>
      </c>
      <c r="DT57" s="74">
        <v>0</v>
      </c>
      <c r="DU57" s="74">
        <v>0</v>
      </c>
      <c r="DV57" s="74">
        <v>0</v>
      </c>
      <c r="DW57" s="74">
        <v>0</v>
      </c>
      <c r="DX57" s="74">
        <v>0</v>
      </c>
      <c r="DY57" s="74">
        <v>0</v>
      </c>
      <c r="DZ57" s="74">
        <v>0</v>
      </c>
      <c r="EA57" s="74">
        <v>0</v>
      </c>
      <c r="EB57" s="74">
        <v>0</v>
      </c>
      <c r="EC57" s="74">
        <v>0</v>
      </c>
      <c r="ED57" s="74">
        <v>7.8757828865540146E-5</v>
      </c>
      <c r="EE57" s="74">
        <v>0</v>
      </c>
      <c r="EF57" s="74">
        <v>7.8757828865540146E-5</v>
      </c>
      <c r="ER57" s="74" t="s">
        <v>455</v>
      </c>
      <c r="ES57" s="74" t="s">
        <v>194</v>
      </c>
      <c r="ET57" s="74" t="s">
        <v>454</v>
      </c>
      <c r="EU57" s="74" t="s">
        <v>329</v>
      </c>
      <c r="EV57" s="74" t="s">
        <v>302</v>
      </c>
      <c r="EW57" s="74" t="s">
        <v>456</v>
      </c>
      <c r="EX57" s="74">
        <v>2026</v>
      </c>
      <c r="EY57" s="74">
        <v>2.3106270766739111E-4</v>
      </c>
      <c r="EZ57" s="74">
        <v>308.34773799999999</v>
      </c>
      <c r="FA57" s="74">
        <v>7.1247663245395304E-2</v>
      </c>
      <c r="FB57" s="74">
        <v>2026</v>
      </c>
      <c r="FC57" s="74" t="s">
        <v>209</v>
      </c>
      <c r="FD57" s="74">
        <v>4.6366130773367584E-2</v>
      </c>
      <c r="FE57" s="74">
        <v>1</v>
      </c>
      <c r="FF57" s="74">
        <v>0</v>
      </c>
      <c r="FG57" s="74" t="s">
        <v>457</v>
      </c>
      <c r="FH57" s="74">
        <v>0</v>
      </c>
      <c r="FI57" s="74">
        <v>0</v>
      </c>
      <c r="FJ57" s="74">
        <v>0</v>
      </c>
      <c r="FK57" s="74">
        <v>0</v>
      </c>
      <c r="FL57" s="74">
        <v>0</v>
      </c>
      <c r="FM57" s="74">
        <v>0</v>
      </c>
      <c r="FN57" s="74">
        <v>0</v>
      </c>
      <c r="FO57" s="74">
        <v>0</v>
      </c>
      <c r="FP57" s="74">
        <v>0</v>
      </c>
      <c r="FQ57" s="74">
        <v>0</v>
      </c>
      <c r="FR57" s="74">
        <v>2.0958408458042299E-3</v>
      </c>
      <c r="FS57" s="74">
        <v>1.5229951466247933E-5</v>
      </c>
      <c r="GV57" s="229"/>
      <c r="GW57" s="229"/>
    </row>
    <row r="58" spans="2:205" hidden="1" x14ac:dyDescent="0.25">
      <c r="B58" s="74" t="s">
        <v>214</v>
      </c>
      <c r="C58" s="227" t="s">
        <v>499</v>
      </c>
      <c r="D58" s="227">
        <v>2.6485748781929604E-2</v>
      </c>
      <c r="E58" s="227">
        <v>2.6485748781929604E-2</v>
      </c>
      <c r="F58" s="227">
        <v>2.3761694582635513E-2</v>
      </c>
      <c r="G58" s="227">
        <v>2.3020178521937058E-2</v>
      </c>
      <c r="H58" s="227">
        <v>0</v>
      </c>
      <c r="I58" s="228">
        <v>0</v>
      </c>
      <c r="J58" s="228">
        <v>2.3761694582635513E-2</v>
      </c>
      <c r="K58" s="228">
        <v>2.3761694582635513E-2</v>
      </c>
      <c r="L58" s="116">
        <v>0.20800975394941265</v>
      </c>
      <c r="M58" s="228">
        <v>0.20104736062923872</v>
      </c>
      <c r="N58" s="228">
        <v>0.1360659414592621</v>
      </c>
      <c r="O58" s="228">
        <v>0.14092933478852973</v>
      </c>
      <c r="P58" s="228">
        <v>0.1360659414592621</v>
      </c>
      <c r="Q58" s="228">
        <v>9620.5802774805015</v>
      </c>
      <c r="R58" s="228">
        <v>449.13166181959446</v>
      </c>
      <c r="S58" s="228">
        <v>8474.9988615911188</v>
      </c>
      <c r="T58" s="228">
        <v>1762.4514138436955</v>
      </c>
      <c r="U58" s="228">
        <v>1</v>
      </c>
      <c r="V58" s="228">
        <v>7920.5596837300172</v>
      </c>
      <c r="W58" s="228">
        <v>117708.77942346342</v>
      </c>
      <c r="X58" s="228">
        <v>131289.72180551477</v>
      </c>
      <c r="Y58" s="228">
        <v>178383.0269657773</v>
      </c>
      <c r="Z58" s="228">
        <v>185251.85919305519</v>
      </c>
      <c r="AA58" s="228">
        <v>166713.10931381056</v>
      </c>
      <c r="AB58" s="228"/>
      <c r="AC58" s="228"/>
      <c r="AD58" s="228"/>
      <c r="AE58" s="228"/>
      <c r="AF58" s="228"/>
      <c r="AG58" s="228"/>
      <c r="AH58" s="228"/>
      <c r="AI58" s="228"/>
      <c r="AJ58" s="228"/>
      <c r="AK58" s="228"/>
      <c r="AL58" s="228"/>
      <c r="AM58" s="228"/>
      <c r="AN58" s="228"/>
      <c r="AO58" s="228"/>
      <c r="AP58" s="228"/>
      <c r="AQ58" s="228"/>
      <c r="AS58" s="74" t="s">
        <v>214</v>
      </c>
      <c r="AT58" s="74" t="s">
        <v>194</v>
      </c>
      <c r="AU58" s="74" t="s">
        <v>467</v>
      </c>
      <c r="AV58" s="74">
        <v>2022</v>
      </c>
      <c r="AW58" s="74">
        <v>0.93457943925233644</v>
      </c>
      <c r="AX58" s="74">
        <v>0</v>
      </c>
      <c r="AY58" s="74">
        <v>0</v>
      </c>
      <c r="AZ58" s="74">
        <v>0</v>
      </c>
      <c r="BA58" s="74">
        <v>0</v>
      </c>
      <c r="BB58" s="74">
        <v>0</v>
      </c>
      <c r="BC58" s="74">
        <v>0</v>
      </c>
      <c r="BD58" s="74">
        <v>0</v>
      </c>
      <c r="BE58" s="74">
        <v>0</v>
      </c>
      <c r="BF58" s="74">
        <v>0</v>
      </c>
      <c r="BG58" s="74">
        <v>0</v>
      </c>
      <c r="BH58" s="74">
        <v>0.21945962916083453</v>
      </c>
      <c r="BI58" s="74">
        <v>0.21945962916083453</v>
      </c>
      <c r="BJ58" s="74">
        <v>0</v>
      </c>
      <c r="BK58" s="74">
        <v>0</v>
      </c>
      <c r="BL58" s="74">
        <v>0</v>
      </c>
      <c r="BM58" s="74">
        <v>0</v>
      </c>
      <c r="BN58" s="74">
        <v>0</v>
      </c>
      <c r="BO58" s="74">
        <v>0</v>
      </c>
      <c r="BP58" s="74">
        <v>0.20510245715965844</v>
      </c>
      <c r="BQ58" s="74">
        <v>0</v>
      </c>
      <c r="BR58" s="74">
        <v>0</v>
      </c>
      <c r="BS58" s="74">
        <v>0</v>
      </c>
      <c r="BT58" s="74">
        <v>0</v>
      </c>
      <c r="BU58" s="74">
        <v>0</v>
      </c>
      <c r="BV58" s="74">
        <v>0.21945962916083453</v>
      </c>
      <c r="BW58" s="74">
        <v>0.20510245715965844</v>
      </c>
      <c r="BX58" s="74">
        <v>0.21945962916083453</v>
      </c>
      <c r="BY58" s="74">
        <v>0.20510245715965844</v>
      </c>
      <c r="CT58" s="74" t="s">
        <v>194</v>
      </c>
      <c r="CU58" s="74" t="s">
        <v>454</v>
      </c>
      <c r="CV58" s="74" t="s">
        <v>330</v>
      </c>
      <c r="CW58" s="74">
        <v>2021</v>
      </c>
      <c r="CX58" s="74">
        <v>2.2694422600945872E-5</v>
      </c>
      <c r="CY58" s="74">
        <v>0</v>
      </c>
      <c r="CZ58" s="74">
        <v>0</v>
      </c>
      <c r="DA58" s="74">
        <v>0</v>
      </c>
      <c r="DB58" s="74">
        <v>0</v>
      </c>
      <c r="DC58" s="74">
        <v>0</v>
      </c>
      <c r="DD58" s="74">
        <v>7.7861316135679412E-2</v>
      </c>
      <c r="DE58" s="74">
        <v>3.6425060683954499E-2</v>
      </c>
      <c r="DF58" s="74">
        <v>1.541613253274161E-3</v>
      </c>
      <c r="DG58" s="74">
        <v>3.9894642198450743E-2</v>
      </c>
      <c r="DH58" s="74">
        <v>0</v>
      </c>
      <c r="DI58" s="74">
        <v>0</v>
      </c>
      <c r="DJ58" s="74">
        <v>0</v>
      </c>
      <c r="DK58" s="74">
        <v>0</v>
      </c>
      <c r="DL58" s="74">
        <v>0</v>
      </c>
      <c r="DM58" s="74">
        <v>0</v>
      </c>
      <c r="DN58" s="74">
        <v>1.146791359503112E-3</v>
      </c>
      <c r="DO58" s="74">
        <v>1.7670176126489544E-6</v>
      </c>
      <c r="DP58" s="74">
        <v>0</v>
      </c>
      <c r="DQ58" s="74">
        <v>1.7670176126489544E-6</v>
      </c>
      <c r="DR58" s="74">
        <v>0</v>
      </c>
      <c r="DS58" s="74">
        <v>0</v>
      </c>
      <c r="DT58" s="74">
        <v>0</v>
      </c>
      <c r="DU58" s="74">
        <v>0</v>
      </c>
      <c r="DV58" s="74">
        <v>0</v>
      </c>
      <c r="DW58" s="74">
        <v>0</v>
      </c>
      <c r="DX58" s="74">
        <v>0</v>
      </c>
      <c r="DY58" s="74">
        <v>0</v>
      </c>
      <c r="DZ58" s="74">
        <v>0</v>
      </c>
      <c r="EA58" s="74">
        <v>0</v>
      </c>
      <c r="EB58" s="74">
        <v>0</v>
      </c>
      <c r="EC58" s="74">
        <v>0</v>
      </c>
      <c r="ED58" s="74">
        <v>0</v>
      </c>
      <c r="EE58" s="74">
        <v>0</v>
      </c>
      <c r="EF58" s="74">
        <v>0</v>
      </c>
      <c r="ER58" s="74" t="s">
        <v>455</v>
      </c>
      <c r="ES58" s="74" t="s">
        <v>194</v>
      </c>
      <c r="ET58" s="74" t="s">
        <v>454</v>
      </c>
      <c r="EU58" s="74" t="s">
        <v>330</v>
      </c>
      <c r="EV58" s="74" t="s">
        <v>302</v>
      </c>
      <c r="EW58" s="74" t="s">
        <v>456</v>
      </c>
      <c r="EX58" s="74">
        <v>2021</v>
      </c>
      <c r="EY58" s="74">
        <v>5.4396421072305616E-4</v>
      </c>
      <c r="EZ58" s="74">
        <v>308.34773799999999</v>
      </c>
      <c r="FA58" s="74">
        <v>0.16773013392940972</v>
      </c>
      <c r="FB58" s="74">
        <v>2021</v>
      </c>
      <c r="FC58" s="74" t="s">
        <v>209</v>
      </c>
      <c r="FD58" s="74">
        <v>4.6366130773367584E-2</v>
      </c>
      <c r="FE58" s="74">
        <v>1</v>
      </c>
      <c r="FF58" s="74">
        <v>0</v>
      </c>
      <c r="FG58" s="74" t="s">
        <v>457</v>
      </c>
      <c r="FH58" s="74">
        <v>4.7273481324008751E-3</v>
      </c>
      <c r="FI58" s="74">
        <v>2.2694422600945872E-5</v>
      </c>
      <c r="FJ58" s="74">
        <v>0</v>
      </c>
      <c r="FK58" s="74">
        <v>0</v>
      </c>
      <c r="FL58" s="74">
        <v>0</v>
      </c>
      <c r="FM58" s="74">
        <v>0</v>
      </c>
      <c r="FN58" s="74">
        <v>0</v>
      </c>
      <c r="FO58" s="74">
        <v>0</v>
      </c>
      <c r="FP58" s="74">
        <v>0</v>
      </c>
      <c r="FQ58" s="74">
        <v>0</v>
      </c>
      <c r="FR58" s="74">
        <v>0</v>
      </c>
      <c r="FS58" s="74">
        <v>0</v>
      </c>
      <c r="GV58" s="229"/>
      <c r="GW58" s="229"/>
    </row>
    <row r="59" spans="2:205" hidden="1" x14ac:dyDescent="0.25">
      <c r="B59" s="74" t="s">
        <v>214</v>
      </c>
      <c r="C59" s="227" t="s">
        <v>500</v>
      </c>
      <c r="D59" s="227">
        <v>1.3696499000922058E-2</v>
      </c>
      <c r="E59" s="227">
        <v>1.3696499000922058E-2</v>
      </c>
      <c r="F59" s="227">
        <v>1.2348589239004061E-2</v>
      </c>
      <c r="G59" s="227">
        <v>1.1963336380153386E-2</v>
      </c>
      <c r="H59" s="227">
        <v>0</v>
      </c>
      <c r="I59" s="228">
        <v>0</v>
      </c>
      <c r="J59" s="228">
        <v>1.2348589239004061E-2</v>
      </c>
      <c r="K59" s="228">
        <v>1.2348589239004061E-2</v>
      </c>
      <c r="L59" s="116">
        <v>0.20215579089723409</v>
      </c>
      <c r="M59" s="228">
        <v>0.19538933835616873</v>
      </c>
      <c r="N59" s="228">
        <v>0.13410448930846769</v>
      </c>
      <c r="O59" s="228">
        <v>0.138898955355341</v>
      </c>
      <c r="P59" s="228">
        <v>0.13410448930846769</v>
      </c>
      <c r="Q59" s="228">
        <v>5119.1292663183776</v>
      </c>
      <c r="R59" s="228">
        <v>238.98382094816981</v>
      </c>
      <c r="S59" s="228">
        <v>4468.7462840281805</v>
      </c>
      <c r="T59" s="228">
        <v>929.31554741419461</v>
      </c>
      <c r="U59" s="228">
        <v>1</v>
      </c>
      <c r="V59" s="228">
        <v>4176.3983962880193</v>
      </c>
      <c r="W59" s="228">
        <v>62633.067888818652</v>
      </c>
      <c r="X59" s="228">
        <v>69859.513446876983</v>
      </c>
      <c r="Y59" s="228">
        <v>94058.831382233038</v>
      </c>
      <c r="Z59" s="228">
        <v>97680.668858857578</v>
      </c>
      <c r="AA59" s="228">
        <v>87905.449889937416</v>
      </c>
      <c r="AB59" s="228"/>
      <c r="AC59" s="228"/>
      <c r="AD59" s="228"/>
      <c r="AE59" s="228"/>
      <c r="AF59" s="228"/>
      <c r="AG59" s="228"/>
      <c r="AH59" s="228"/>
      <c r="AI59" s="228"/>
      <c r="AJ59" s="228"/>
      <c r="AK59" s="228"/>
      <c r="AL59" s="228"/>
      <c r="AM59" s="228"/>
      <c r="AN59" s="228"/>
      <c r="AO59" s="228"/>
      <c r="AP59" s="228"/>
      <c r="AQ59" s="228"/>
      <c r="AS59" s="74" t="s">
        <v>214</v>
      </c>
      <c r="AT59" s="74" t="s">
        <v>194</v>
      </c>
      <c r="AU59" s="74" t="s">
        <v>467</v>
      </c>
      <c r="AV59" s="74">
        <v>2023</v>
      </c>
      <c r="AW59" s="74">
        <v>0.87343872827321156</v>
      </c>
      <c r="AX59" s="74">
        <v>0</v>
      </c>
      <c r="AY59" s="74">
        <v>0</v>
      </c>
      <c r="AZ59" s="74">
        <v>0</v>
      </c>
      <c r="BA59" s="74">
        <v>0</v>
      </c>
      <c r="BB59" s="74">
        <v>0</v>
      </c>
      <c r="BC59" s="74">
        <v>0</v>
      </c>
      <c r="BD59" s="74">
        <v>0</v>
      </c>
      <c r="BE59" s="74">
        <v>0</v>
      </c>
      <c r="BF59" s="74">
        <v>0</v>
      </c>
      <c r="BG59" s="74">
        <v>0</v>
      </c>
      <c r="BH59" s="74">
        <v>0</v>
      </c>
      <c r="BI59" s="74">
        <v>0</v>
      </c>
      <c r="BJ59" s="74">
        <v>0</v>
      </c>
      <c r="BK59" s="74">
        <v>0</v>
      </c>
      <c r="BL59" s="74">
        <v>0.2275011891837726</v>
      </c>
      <c r="BM59" s="74">
        <v>0.2275011891837726</v>
      </c>
      <c r="BN59" s="74">
        <v>0</v>
      </c>
      <c r="BO59" s="74">
        <v>0</v>
      </c>
      <c r="BP59" s="74">
        <v>0</v>
      </c>
      <c r="BQ59" s="74">
        <v>0.19870834936131765</v>
      </c>
      <c r="BR59" s="74">
        <v>0</v>
      </c>
      <c r="BS59" s="74">
        <v>0</v>
      </c>
      <c r="BT59" s="74">
        <v>0</v>
      </c>
      <c r="BU59" s="74">
        <v>0</v>
      </c>
      <c r="BV59" s="74">
        <v>0</v>
      </c>
      <c r="BW59" s="74">
        <v>0</v>
      </c>
      <c r="BX59" s="74">
        <v>0</v>
      </c>
      <c r="BY59" s="74">
        <v>0</v>
      </c>
      <c r="CT59" s="74" t="s">
        <v>194</v>
      </c>
      <c r="CU59" s="74" t="s">
        <v>454</v>
      </c>
      <c r="CV59" s="74" t="s">
        <v>330</v>
      </c>
      <c r="CW59" s="74">
        <v>2022</v>
      </c>
      <c r="CX59" s="74">
        <v>0</v>
      </c>
      <c r="CY59" s="74">
        <v>2.270327558444048E-5</v>
      </c>
      <c r="CZ59" s="74">
        <v>0</v>
      </c>
      <c r="DA59" s="74">
        <v>0</v>
      </c>
      <c r="DB59" s="74">
        <v>0</v>
      </c>
      <c r="DC59" s="74">
        <v>0</v>
      </c>
      <c r="DD59" s="74">
        <v>7.7861316135679426E-2</v>
      </c>
      <c r="DE59" s="74">
        <v>3.6425060683954513E-2</v>
      </c>
      <c r="DF59" s="74">
        <v>1.541613253274161E-3</v>
      </c>
      <c r="DG59" s="74">
        <v>3.989464219845075E-2</v>
      </c>
      <c r="DH59" s="74">
        <v>0</v>
      </c>
      <c r="DI59" s="74">
        <v>0</v>
      </c>
      <c r="DJ59" s="74">
        <v>0</v>
      </c>
      <c r="DK59" s="74">
        <v>0</v>
      </c>
      <c r="DL59" s="74">
        <v>0</v>
      </c>
      <c r="DM59" s="74">
        <v>0</v>
      </c>
      <c r="DN59" s="74">
        <v>1.093750967566504E-3</v>
      </c>
      <c r="DO59" s="74">
        <v>0</v>
      </c>
      <c r="DP59" s="74">
        <v>0</v>
      </c>
      <c r="DQ59" s="74">
        <v>0</v>
      </c>
      <c r="DR59" s="74">
        <v>1.7677069175955724E-6</v>
      </c>
      <c r="DS59" s="74">
        <v>0</v>
      </c>
      <c r="DT59" s="74">
        <v>1.7677069175955724E-6</v>
      </c>
      <c r="DU59" s="74">
        <v>0</v>
      </c>
      <c r="DV59" s="74">
        <v>0</v>
      </c>
      <c r="DW59" s="74">
        <v>0</v>
      </c>
      <c r="DX59" s="74">
        <v>0</v>
      </c>
      <c r="DY59" s="74">
        <v>0</v>
      </c>
      <c r="DZ59" s="74">
        <v>0</v>
      </c>
      <c r="EA59" s="74">
        <v>0</v>
      </c>
      <c r="EB59" s="74">
        <v>0</v>
      </c>
      <c r="EC59" s="74">
        <v>0</v>
      </c>
      <c r="ED59" s="74">
        <v>0</v>
      </c>
      <c r="EE59" s="74">
        <v>0</v>
      </c>
      <c r="EF59" s="74">
        <v>0</v>
      </c>
      <c r="ER59" s="74" t="s">
        <v>455</v>
      </c>
      <c r="ES59" s="74" t="s">
        <v>194</v>
      </c>
      <c r="ET59" s="74" t="s">
        <v>454</v>
      </c>
      <c r="EU59" s="74" t="s">
        <v>330</v>
      </c>
      <c r="EV59" s="74" t="s">
        <v>302</v>
      </c>
      <c r="EW59" s="74" t="s">
        <v>456</v>
      </c>
      <c r="EX59" s="74">
        <v>2022</v>
      </c>
      <c r="EY59" s="74">
        <v>5.1872802236691072E-4</v>
      </c>
      <c r="EZ59" s="74">
        <v>308.34773799999999</v>
      </c>
      <c r="FA59" s="74">
        <v>0.15994861233405033</v>
      </c>
      <c r="FB59" s="74">
        <v>2022</v>
      </c>
      <c r="FC59" s="74" t="s">
        <v>209</v>
      </c>
      <c r="FD59" s="74">
        <v>4.6366130773367584E-2</v>
      </c>
      <c r="FE59" s="74">
        <v>1</v>
      </c>
      <c r="FF59" s="74">
        <v>0</v>
      </c>
      <c r="FG59" s="74" t="s">
        <v>457</v>
      </c>
      <c r="FH59" s="74">
        <v>0</v>
      </c>
      <c r="FI59" s="74">
        <v>0</v>
      </c>
      <c r="FJ59" s="74">
        <v>4.7291922478351076E-3</v>
      </c>
      <c r="FK59" s="74">
        <v>2.270327558444048E-5</v>
      </c>
      <c r="FL59" s="74">
        <v>0</v>
      </c>
      <c r="FM59" s="74">
        <v>0</v>
      </c>
      <c r="FN59" s="74">
        <v>0</v>
      </c>
      <c r="FO59" s="74">
        <v>0</v>
      </c>
      <c r="FP59" s="74">
        <v>0</v>
      </c>
      <c r="FQ59" s="74">
        <v>0</v>
      </c>
      <c r="FR59" s="74">
        <v>0</v>
      </c>
      <c r="FS59" s="74">
        <v>0</v>
      </c>
      <c r="GV59" s="229"/>
      <c r="GW59" s="229"/>
    </row>
    <row r="60" spans="2:205" hidden="1" x14ac:dyDescent="0.25">
      <c r="B60" s="74" t="s">
        <v>214</v>
      </c>
      <c r="C60" s="227" t="s">
        <v>501</v>
      </c>
      <c r="D60" s="227">
        <v>4.9083320848535335E-3</v>
      </c>
      <c r="E60" s="227">
        <v>4.9083320848535335E-3</v>
      </c>
      <c r="F60" s="227">
        <v>4.5828359987993396E-3</v>
      </c>
      <c r="G60" s="227">
        <v>4.4398871620531339E-3</v>
      </c>
      <c r="H60" s="227">
        <v>0</v>
      </c>
      <c r="I60" s="228">
        <v>0</v>
      </c>
      <c r="J60" s="228">
        <v>4.5828359987993396E-3</v>
      </c>
      <c r="K60" s="228">
        <v>4.5828359987993396E-3</v>
      </c>
      <c r="L60" s="116">
        <v>0.14634338097505453</v>
      </c>
      <c r="M60" s="228">
        <v>0.14144505212841696</v>
      </c>
      <c r="N60" s="228">
        <v>8.6061123092638581E-2</v>
      </c>
      <c r="O60" s="228">
        <v>8.9138499558962317E-2</v>
      </c>
      <c r="P60" s="228">
        <v>8.6061123092638581E-2</v>
      </c>
      <c r="Q60" s="228">
        <v>2534.1572869476099</v>
      </c>
      <c r="R60" s="228">
        <v>118.30578206006987</v>
      </c>
      <c r="S60" s="228">
        <v>2584.276489656273</v>
      </c>
      <c r="T60" s="228">
        <v>537.42328787789552</v>
      </c>
      <c r="U60" s="228">
        <v>1</v>
      </c>
      <c r="V60" s="228">
        <v>2415.2116725759561</v>
      </c>
      <c r="W60" s="228">
        <v>31005.672476109459</v>
      </c>
      <c r="X60" s="228">
        <v>34583.028842195949</v>
      </c>
      <c r="Y60" s="228">
        <v>54394.232998732405</v>
      </c>
      <c r="Z60" s="228">
        <v>56488.742027730077</v>
      </c>
      <c r="AA60" s="228">
        <v>50835.731774516265</v>
      </c>
      <c r="AB60" s="228"/>
      <c r="AC60" s="228"/>
      <c r="AD60" s="228"/>
      <c r="AE60" s="228"/>
      <c r="AF60" s="228"/>
      <c r="AG60" s="228"/>
      <c r="AH60" s="228"/>
      <c r="AI60" s="228"/>
      <c r="AJ60" s="228"/>
      <c r="AK60" s="228"/>
      <c r="AL60" s="228"/>
      <c r="AM60" s="228"/>
      <c r="AN60" s="228"/>
      <c r="AO60" s="228"/>
      <c r="AP60" s="228"/>
      <c r="AQ60" s="228"/>
      <c r="AS60" s="74" t="s">
        <v>214</v>
      </c>
      <c r="AT60" s="74" t="s">
        <v>194</v>
      </c>
      <c r="AU60" s="74" t="s">
        <v>468</v>
      </c>
      <c r="AV60" s="74">
        <v>2020</v>
      </c>
      <c r="AW60" s="74">
        <v>1</v>
      </c>
      <c r="AX60" s="74">
        <v>0</v>
      </c>
      <c r="AY60" s="74">
        <v>0</v>
      </c>
      <c r="AZ60" s="74">
        <v>0.21610926833346045</v>
      </c>
      <c r="BA60" s="74">
        <v>0.21610926833346045</v>
      </c>
      <c r="BB60" s="74">
        <v>0</v>
      </c>
      <c r="BC60" s="74">
        <v>0</v>
      </c>
      <c r="BD60" s="74">
        <v>0</v>
      </c>
      <c r="BE60" s="74">
        <v>0</v>
      </c>
      <c r="BF60" s="74">
        <v>0</v>
      </c>
      <c r="BG60" s="74">
        <v>0</v>
      </c>
      <c r="BH60" s="74">
        <v>0</v>
      </c>
      <c r="BI60" s="74">
        <v>0</v>
      </c>
      <c r="BJ60" s="74">
        <v>0</v>
      </c>
      <c r="BK60" s="74">
        <v>0</v>
      </c>
      <c r="BL60" s="74">
        <v>0</v>
      </c>
      <c r="BM60" s="74">
        <v>0</v>
      </c>
      <c r="BN60" s="74">
        <v>0.21610926833346045</v>
      </c>
      <c r="BO60" s="74">
        <v>0</v>
      </c>
      <c r="BP60" s="74">
        <v>0</v>
      </c>
      <c r="BQ60" s="74">
        <v>0</v>
      </c>
      <c r="BR60" s="74">
        <v>0</v>
      </c>
      <c r="BS60" s="74">
        <v>0</v>
      </c>
      <c r="BT60" s="74">
        <v>0</v>
      </c>
      <c r="BU60" s="74">
        <v>0</v>
      </c>
      <c r="BV60" s="74">
        <v>0</v>
      </c>
      <c r="BW60" s="74">
        <v>0</v>
      </c>
      <c r="BX60" s="74">
        <v>0</v>
      </c>
      <c r="BY60" s="74">
        <v>0</v>
      </c>
      <c r="CT60" s="74" t="s">
        <v>194</v>
      </c>
      <c r="CU60" s="74" t="s">
        <v>454</v>
      </c>
      <c r="CV60" s="74" t="s">
        <v>330</v>
      </c>
      <c r="CW60" s="74">
        <v>2023</v>
      </c>
      <c r="CX60" s="74">
        <v>0</v>
      </c>
      <c r="CY60" s="74">
        <v>0</v>
      </c>
      <c r="CZ60" s="74">
        <v>3.5284250081707644E-5</v>
      </c>
      <c r="DA60" s="74">
        <v>0</v>
      </c>
      <c r="DB60" s="74">
        <v>0</v>
      </c>
      <c r="DC60" s="74">
        <v>0</v>
      </c>
      <c r="DD60" s="74">
        <v>7.7900575334948527E-2</v>
      </c>
      <c r="DE60" s="74">
        <v>3.6425060683954499E-2</v>
      </c>
      <c r="DF60" s="74">
        <v>1.5808724525432679E-3</v>
      </c>
      <c r="DG60" s="74">
        <v>3.9894642198450743E-2</v>
      </c>
      <c r="DH60" s="74">
        <v>0</v>
      </c>
      <c r="DI60" s="74">
        <v>0</v>
      </c>
      <c r="DJ60" s="74">
        <v>0</v>
      </c>
      <c r="DK60" s="74">
        <v>0</v>
      </c>
      <c r="DL60" s="74">
        <v>0</v>
      </c>
      <c r="DM60" s="74">
        <v>0</v>
      </c>
      <c r="DN60" s="74">
        <v>1.131215222561516E-3</v>
      </c>
      <c r="DO60" s="74">
        <v>0</v>
      </c>
      <c r="DP60" s="74">
        <v>0</v>
      </c>
      <c r="DQ60" s="74">
        <v>0</v>
      </c>
      <c r="DR60" s="74">
        <v>0</v>
      </c>
      <c r="DS60" s="74">
        <v>0</v>
      </c>
      <c r="DT60" s="74">
        <v>0</v>
      </c>
      <c r="DU60" s="74">
        <v>2.7486633816272301E-6</v>
      </c>
      <c r="DV60" s="74">
        <v>0</v>
      </c>
      <c r="DW60" s="74">
        <v>2.7486633816272301E-6</v>
      </c>
      <c r="DX60" s="74">
        <v>0</v>
      </c>
      <c r="DY60" s="74">
        <v>0</v>
      </c>
      <c r="DZ60" s="74">
        <v>0</v>
      </c>
      <c r="EA60" s="74">
        <v>0</v>
      </c>
      <c r="EB60" s="74">
        <v>0</v>
      </c>
      <c r="EC60" s="74">
        <v>0</v>
      </c>
      <c r="ED60" s="74">
        <v>0</v>
      </c>
      <c r="EE60" s="74">
        <v>0</v>
      </c>
      <c r="EF60" s="74">
        <v>0</v>
      </c>
      <c r="ER60" s="74" t="s">
        <v>455</v>
      </c>
      <c r="ES60" s="74" t="s">
        <v>194</v>
      </c>
      <c r="ET60" s="74" t="s">
        <v>454</v>
      </c>
      <c r="EU60" s="74" t="s">
        <v>330</v>
      </c>
      <c r="EV60" s="74" t="s">
        <v>302</v>
      </c>
      <c r="EW60" s="74" t="s">
        <v>456</v>
      </c>
      <c r="EX60" s="74">
        <v>2023</v>
      </c>
      <c r="EY60" s="74">
        <v>5.3531847294200773E-4</v>
      </c>
      <c r="EZ60" s="74">
        <v>308.34773799999999</v>
      </c>
      <c r="FA60" s="74">
        <v>0.16506424024128227</v>
      </c>
      <c r="FB60" s="74">
        <v>2023</v>
      </c>
      <c r="FC60" s="74" t="s">
        <v>209</v>
      </c>
      <c r="FD60" s="74">
        <v>4.6366130773367584E-2</v>
      </c>
      <c r="FE60" s="74">
        <v>1</v>
      </c>
      <c r="FF60" s="74">
        <v>0</v>
      </c>
      <c r="FG60" s="74" t="s">
        <v>457</v>
      </c>
      <c r="FH60" s="74">
        <v>0</v>
      </c>
      <c r="FI60" s="74">
        <v>0</v>
      </c>
      <c r="FJ60" s="74">
        <v>0</v>
      </c>
      <c r="FK60" s="74">
        <v>0</v>
      </c>
      <c r="FL60" s="74">
        <v>4.8555750619888594E-3</v>
      </c>
      <c r="FM60" s="74">
        <v>3.5284250081707644E-5</v>
      </c>
      <c r="FN60" s="74">
        <v>0</v>
      </c>
      <c r="FO60" s="74">
        <v>0</v>
      </c>
      <c r="FP60" s="74">
        <v>0</v>
      </c>
      <c r="FQ60" s="74">
        <v>0</v>
      </c>
      <c r="FR60" s="74">
        <v>0</v>
      </c>
      <c r="FS60" s="74">
        <v>0</v>
      </c>
      <c r="GV60" s="229"/>
      <c r="GW60" s="229"/>
    </row>
    <row r="61" spans="2:205" hidden="1" x14ac:dyDescent="0.25">
      <c r="B61" s="74" t="s">
        <v>214</v>
      </c>
      <c r="C61" s="227" t="s">
        <v>502</v>
      </c>
      <c r="D61" s="227">
        <v>3.6689256190551883E-2</v>
      </c>
      <c r="E61" s="227">
        <v>3.6689256190551883E-2</v>
      </c>
      <c r="F61" s="227">
        <v>3.428554451014601E-2</v>
      </c>
      <c r="G61" s="227">
        <v>3.320905959423847E-2</v>
      </c>
      <c r="H61" s="227">
        <v>0</v>
      </c>
      <c r="I61" s="228">
        <v>0</v>
      </c>
      <c r="J61" s="228">
        <v>3.428554451014601E-2</v>
      </c>
      <c r="K61" s="228">
        <v>3.428554451014601E-2</v>
      </c>
      <c r="L61" s="116">
        <v>8.1696833803017802E-2</v>
      </c>
      <c r="M61" s="228">
        <v>7.8962320256658711E-2</v>
      </c>
      <c r="N61" s="228">
        <v>5.2825669345684133E-2</v>
      </c>
      <c r="O61" s="228">
        <v>5.4703010558351306E-2</v>
      </c>
      <c r="P61" s="228">
        <v>5.2825669345684133E-2</v>
      </c>
      <c r="Q61" s="228">
        <v>33931.760612669474</v>
      </c>
      <c r="R61" s="228">
        <v>1584.0861562275747</v>
      </c>
      <c r="S61" s="228">
        <v>31497.61806957288</v>
      </c>
      <c r="T61" s="228">
        <v>6550.2099063415435</v>
      </c>
      <c r="U61" s="228">
        <v>1</v>
      </c>
      <c r="V61" s="228">
        <v>29437.02623324568</v>
      </c>
      <c r="W61" s="228">
        <v>415158.54659574304</v>
      </c>
      <c r="X61" s="228">
        <v>463058.49363749329</v>
      </c>
      <c r="Y61" s="228">
        <v>662966.5142406302</v>
      </c>
      <c r="Z61" s="228">
        <v>688494.76003890205</v>
      </c>
      <c r="AA61" s="228">
        <v>619594.8731220843</v>
      </c>
      <c r="AB61" s="228"/>
      <c r="AC61" s="228"/>
      <c r="AD61" s="228"/>
      <c r="AE61" s="228"/>
      <c r="AF61" s="228"/>
      <c r="AG61" s="228"/>
      <c r="AH61" s="228"/>
      <c r="AI61" s="228"/>
      <c r="AJ61" s="228"/>
      <c r="AK61" s="228"/>
      <c r="AL61" s="228"/>
      <c r="AM61" s="228"/>
      <c r="AN61" s="228"/>
      <c r="AO61" s="228"/>
      <c r="AP61" s="228"/>
      <c r="AQ61" s="228"/>
      <c r="AS61" s="74" t="s">
        <v>214</v>
      </c>
      <c r="AT61" s="74" t="s">
        <v>194</v>
      </c>
      <c r="AU61" s="74" t="s">
        <v>468</v>
      </c>
      <c r="AV61" s="74">
        <v>2021</v>
      </c>
      <c r="AW61" s="74">
        <v>1</v>
      </c>
      <c r="AX61" s="74">
        <v>0</v>
      </c>
      <c r="AY61" s="74">
        <v>0</v>
      </c>
      <c r="AZ61" s="74">
        <v>0</v>
      </c>
      <c r="BA61" s="74">
        <v>0</v>
      </c>
      <c r="BB61" s="74">
        <v>0</v>
      </c>
      <c r="BC61" s="74">
        <v>0</v>
      </c>
      <c r="BD61" s="74">
        <v>0.21610926833346045</v>
      </c>
      <c r="BE61" s="74">
        <v>0.21610926833346045</v>
      </c>
      <c r="BF61" s="74">
        <v>0</v>
      </c>
      <c r="BG61" s="74">
        <v>0</v>
      </c>
      <c r="BH61" s="74">
        <v>0</v>
      </c>
      <c r="BI61" s="74">
        <v>0</v>
      </c>
      <c r="BJ61" s="74">
        <v>0</v>
      </c>
      <c r="BK61" s="74">
        <v>0</v>
      </c>
      <c r="BL61" s="74">
        <v>0</v>
      </c>
      <c r="BM61" s="74">
        <v>0</v>
      </c>
      <c r="BN61" s="74">
        <v>0</v>
      </c>
      <c r="BO61" s="74">
        <v>0.21610926833346045</v>
      </c>
      <c r="BP61" s="74">
        <v>0</v>
      </c>
      <c r="BQ61" s="74">
        <v>0</v>
      </c>
      <c r="BR61" s="74">
        <v>0</v>
      </c>
      <c r="BS61" s="74">
        <v>0</v>
      </c>
      <c r="BT61" s="74">
        <v>0</v>
      </c>
      <c r="BU61" s="74">
        <v>0</v>
      </c>
      <c r="BV61" s="74">
        <v>0</v>
      </c>
      <c r="BW61" s="74">
        <v>0</v>
      </c>
      <c r="BX61" s="74">
        <v>0</v>
      </c>
      <c r="BY61" s="74">
        <v>0</v>
      </c>
      <c r="CT61" s="74" t="s">
        <v>194</v>
      </c>
      <c r="CU61" s="74" t="s">
        <v>454</v>
      </c>
      <c r="CV61" s="74" t="s">
        <v>330</v>
      </c>
      <c r="CW61" s="74">
        <v>2024</v>
      </c>
      <c r="CX61" s="74">
        <v>0</v>
      </c>
      <c r="CY61" s="74">
        <v>0</v>
      </c>
      <c r="CZ61" s="74">
        <v>0</v>
      </c>
      <c r="DA61" s="74">
        <v>3.5284250081707644E-5</v>
      </c>
      <c r="DB61" s="74">
        <v>0</v>
      </c>
      <c r="DC61" s="74">
        <v>0</v>
      </c>
      <c r="DD61" s="74">
        <v>7.7900575334948527E-2</v>
      </c>
      <c r="DE61" s="74">
        <v>3.6425060683954499E-2</v>
      </c>
      <c r="DF61" s="74">
        <v>1.5808724525432679E-3</v>
      </c>
      <c r="DG61" s="74">
        <v>3.9894642198450743E-2</v>
      </c>
      <c r="DH61" s="74">
        <v>0</v>
      </c>
      <c r="DI61" s="74">
        <v>0</v>
      </c>
      <c r="DJ61" s="74">
        <v>0</v>
      </c>
      <c r="DK61" s="74">
        <v>0</v>
      </c>
      <c r="DL61" s="74">
        <v>0</v>
      </c>
      <c r="DM61" s="74">
        <v>0</v>
      </c>
      <c r="DN61" s="74">
        <v>1.131215222561516E-3</v>
      </c>
      <c r="DO61" s="74">
        <v>0</v>
      </c>
      <c r="DP61" s="74">
        <v>0</v>
      </c>
      <c r="DQ61" s="74">
        <v>0</v>
      </c>
      <c r="DR61" s="74">
        <v>0</v>
      </c>
      <c r="DS61" s="74">
        <v>0</v>
      </c>
      <c r="DT61" s="74">
        <v>0</v>
      </c>
      <c r="DU61" s="74">
        <v>0</v>
      </c>
      <c r="DV61" s="74">
        <v>0</v>
      </c>
      <c r="DW61" s="74">
        <v>0</v>
      </c>
      <c r="DX61" s="74">
        <v>2.7486633816272301E-6</v>
      </c>
      <c r="DY61" s="74">
        <v>0</v>
      </c>
      <c r="DZ61" s="74">
        <v>2.7486633816272301E-6</v>
      </c>
      <c r="EA61" s="74">
        <v>0</v>
      </c>
      <c r="EB61" s="74">
        <v>0</v>
      </c>
      <c r="EC61" s="74">
        <v>0</v>
      </c>
      <c r="ED61" s="74">
        <v>0</v>
      </c>
      <c r="EE61" s="74">
        <v>0</v>
      </c>
      <c r="EF61" s="74">
        <v>0</v>
      </c>
      <c r="ER61" s="74" t="s">
        <v>455</v>
      </c>
      <c r="ES61" s="74" t="s">
        <v>194</v>
      </c>
      <c r="ET61" s="74" t="s">
        <v>454</v>
      </c>
      <c r="EU61" s="74" t="s">
        <v>330</v>
      </c>
      <c r="EV61" s="74" t="s">
        <v>302</v>
      </c>
      <c r="EW61" s="74" t="s">
        <v>456</v>
      </c>
      <c r="EX61" s="74">
        <v>2024</v>
      </c>
      <c r="EY61" s="74">
        <v>5.3531847294200773E-4</v>
      </c>
      <c r="EZ61" s="74">
        <v>308.34773799999999</v>
      </c>
      <c r="FA61" s="74">
        <v>0.16506424024128227</v>
      </c>
      <c r="FB61" s="74">
        <v>2024</v>
      </c>
      <c r="FC61" s="74" t="s">
        <v>209</v>
      </c>
      <c r="FD61" s="74">
        <v>4.6366130773367584E-2</v>
      </c>
      <c r="FE61" s="74">
        <v>1</v>
      </c>
      <c r="FF61" s="74">
        <v>0</v>
      </c>
      <c r="FG61" s="74" t="s">
        <v>457</v>
      </c>
      <c r="FH61" s="74">
        <v>0</v>
      </c>
      <c r="FI61" s="74">
        <v>0</v>
      </c>
      <c r="FJ61" s="74">
        <v>0</v>
      </c>
      <c r="FK61" s="74">
        <v>0</v>
      </c>
      <c r="FL61" s="74">
        <v>0</v>
      </c>
      <c r="FM61" s="74">
        <v>0</v>
      </c>
      <c r="FN61" s="74">
        <v>4.8555750619888594E-3</v>
      </c>
      <c r="FO61" s="74">
        <v>3.5284250081707644E-5</v>
      </c>
      <c r="FP61" s="74">
        <v>0</v>
      </c>
      <c r="FQ61" s="74">
        <v>0</v>
      </c>
      <c r="FR61" s="74">
        <v>0</v>
      </c>
      <c r="FS61" s="74">
        <v>0</v>
      </c>
      <c r="GV61" s="229"/>
      <c r="GW61" s="229"/>
    </row>
    <row r="62" spans="2:205" hidden="1" x14ac:dyDescent="0.25">
      <c r="B62" s="74" t="s">
        <v>214</v>
      </c>
      <c r="C62" s="227" t="s">
        <v>503</v>
      </c>
      <c r="D62" s="227">
        <v>1.0050802967426048E-2</v>
      </c>
      <c r="E62" s="227">
        <v>1.0050802967426048E-2</v>
      </c>
      <c r="F62" s="227">
        <v>8.7973347198522407E-3</v>
      </c>
      <c r="G62" s="227">
        <v>8.5216455766390642E-3</v>
      </c>
      <c r="H62" s="227">
        <v>0</v>
      </c>
      <c r="I62" s="228">
        <v>0</v>
      </c>
      <c r="J62" s="228">
        <v>8.7973347198522407E-3</v>
      </c>
      <c r="K62" s="228">
        <v>8.7973347198522407E-3</v>
      </c>
      <c r="L62" s="116">
        <v>5.655057199877072E-2</v>
      </c>
      <c r="M62" s="228">
        <v>5.465774093070451E-2</v>
      </c>
      <c r="N62" s="228">
        <v>3.6771317749455794E-2</v>
      </c>
      <c r="O62" s="228">
        <v>3.8080464581167928E-2</v>
      </c>
      <c r="P62" s="228">
        <v>3.6771317749455794E-2</v>
      </c>
      <c r="Q62" s="228">
        <v>13428.777246558104</v>
      </c>
      <c r="R62" s="228">
        <v>626.91530728864836</v>
      </c>
      <c r="S62" s="228">
        <v>11610.571376175694</v>
      </c>
      <c r="T62" s="228">
        <v>2414.5216148893028</v>
      </c>
      <c r="U62" s="228">
        <v>1</v>
      </c>
      <c r="V62" s="228">
        <v>10851.001286145509</v>
      </c>
      <c r="W62" s="228">
        <v>164302.45715447553</v>
      </c>
      <c r="X62" s="228">
        <v>183259.2606722223</v>
      </c>
      <c r="Y62" s="228">
        <v>244381.02006961114</v>
      </c>
      <c r="Z62" s="228">
        <v>253791.17671366915</v>
      </c>
      <c r="AA62" s="228">
        <v>228393.47670057116</v>
      </c>
      <c r="AB62" s="228"/>
      <c r="AC62" s="228"/>
      <c r="AD62" s="228"/>
      <c r="AE62" s="228"/>
      <c r="AF62" s="228"/>
      <c r="AG62" s="228"/>
      <c r="AH62" s="228"/>
      <c r="AI62" s="228"/>
      <c r="AJ62" s="228"/>
      <c r="AK62" s="228"/>
      <c r="AL62" s="228"/>
      <c r="AM62" s="228"/>
      <c r="AN62" s="228"/>
      <c r="AO62" s="228"/>
      <c r="AP62" s="228"/>
      <c r="AQ62" s="228"/>
      <c r="AS62" s="74" t="s">
        <v>214</v>
      </c>
      <c r="AT62" s="74" t="s">
        <v>194</v>
      </c>
      <c r="AU62" s="74" t="s">
        <v>468</v>
      </c>
      <c r="AV62" s="74">
        <v>2022</v>
      </c>
      <c r="AW62" s="74">
        <v>0.93457943925233644</v>
      </c>
      <c r="AX62" s="74">
        <v>0</v>
      </c>
      <c r="AY62" s="74">
        <v>0</v>
      </c>
      <c r="AZ62" s="74">
        <v>0</v>
      </c>
      <c r="BA62" s="74">
        <v>0</v>
      </c>
      <c r="BB62" s="74">
        <v>0</v>
      </c>
      <c r="BC62" s="74">
        <v>0</v>
      </c>
      <c r="BD62" s="74">
        <v>0</v>
      </c>
      <c r="BE62" s="74">
        <v>0</v>
      </c>
      <c r="BF62" s="74">
        <v>0</v>
      </c>
      <c r="BG62" s="74">
        <v>0</v>
      </c>
      <c r="BH62" s="74">
        <v>0.22919649650061369</v>
      </c>
      <c r="BI62" s="74">
        <v>0.22919649650061369</v>
      </c>
      <c r="BJ62" s="74">
        <v>0</v>
      </c>
      <c r="BK62" s="74">
        <v>0</v>
      </c>
      <c r="BL62" s="74">
        <v>0</v>
      </c>
      <c r="BM62" s="74">
        <v>0</v>
      </c>
      <c r="BN62" s="74">
        <v>0</v>
      </c>
      <c r="BO62" s="74">
        <v>0</v>
      </c>
      <c r="BP62" s="74">
        <v>0.21420233317814363</v>
      </c>
      <c r="BQ62" s="74">
        <v>0</v>
      </c>
      <c r="BR62" s="74">
        <v>0</v>
      </c>
      <c r="BS62" s="74">
        <v>0</v>
      </c>
      <c r="BT62" s="74">
        <v>0</v>
      </c>
      <c r="BU62" s="74">
        <v>0</v>
      </c>
      <c r="BV62" s="74">
        <v>0.22919649650061369</v>
      </c>
      <c r="BW62" s="74">
        <v>0.21420233317814363</v>
      </c>
      <c r="BX62" s="74">
        <v>0.22919649650061369</v>
      </c>
      <c r="BY62" s="74">
        <v>0.21420233317814363</v>
      </c>
      <c r="CT62" s="74" t="s">
        <v>194</v>
      </c>
      <c r="CU62" s="74" t="s">
        <v>454</v>
      </c>
      <c r="CV62" s="74" t="s">
        <v>330</v>
      </c>
      <c r="CW62" s="74">
        <v>2025</v>
      </c>
      <c r="CX62" s="74">
        <v>0</v>
      </c>
      <c r="CY62" s="74">
        <v>0</v>
      </c>
      <c r="CZ62" s="74">
        <v>0</v>
      </c>
      <c r="DA62" s="74">
        <v>0</v>
      </c>
      <c r="DB62" s="74">
        <v>3.5284250081707644E-5</v>
      </c>
      <c r="DC62" s="74">
        <v>0</v>
      </c>
      <c r="DD62" s="74">
        <v>7.7900575334948527E-2</v>
      </c>
      <c r="DE62" s="74">
        <v>3.6425060683954499E-2</v>
      </c>
      <c r="DF62" s="74">
        <v>1.5808724525432679E-3</v>
      </c>
      <c r="DG62" s="74">
        <v>3.9894642198450743E-2</v>
      </c>
      <c r="DH62" s="74">
        <v>0</v>
      </c>
      <c r="DI62" s="74">
        <v>0</v>
      </c>
      <c r="DJ62" s="74">
        <v>0</v>
      </c>
      <c r="DK62" s="74">
        <v>0</v>
      </c>
      <c r="DL62" s="74">
        <v>0</v>
      </c>
      <c r="DM62" s="74">
        <v>0</v>
      </c>
      <c r="DN62" s="74">
        <v>1.131215222561516E-3</v>
      </c>
      <c r="DO62" s="74">
        <v>0</v>
      </c>
      <c r="DP62" s="74">
        <v>0</v>
      </c>
      <c r="DQ62" s="74">
        <v>0</v>
      </c>
      <c r="DR62" s="74">
        <v>0</v>
      </c>
      <c r="DS62" s="74">
        <v>0</v>
      </c>
      <c r="DT62" s="74">
        <v>0</v>
      </c>
      <c r="DU62" s="74">
        <v>0</v>
      </c>
      <c r="DV62" s="74">
        <v>0</v>
      </c>
      <c r="DW62" s="74">
        <v>0</v>
      </c>
      <c r="DX62" s="74">
        <v>0</v>
      </c>
      <c r="DY62" s="74">
        <v>0</v>
      </c>
      <c r="DZ62" s="74">
        <v>0</v>
      </c>
      <c r="EA62" s="74">
        <v>2.7486633816272301E-6</v>
      </c>
      <c r="EB62" s="74">
        <v>0</v>
      </c>
      <c r="EC62" s="74">
        <v>2.7486633816272301E-6</v>
      </c>
      <c r="ED62" s="74">
        <v>0</v>
      </c>
      <c r="EE62" s="74">
        <v>0</v>
      </c>
      <c r="EF62" s="74">
        <v>0</v>
      </c>
      <c r="ER62" s="74" t="s">
        <v>455</v>
      </c>
      <c r="ES62" s="74" t="s">
        <v>194</v>
      </c>
      <c r="ET62" s="74" t="s">
        <v>454</v>
      </c>
      <c r="EU62" s="74" t="s">
        <v>330</v>
      </c>
      <c r="EV62" s="74" t="s">
        <v>302</v>
      </c>
      <c r="EW62" s="74" t="s">
        <v>456</v>
      </c>
      <c r="EX62" s="74">
        <v>2025</v>
      </c>
      <c r="EY62" s="74">
        <v>5.3531847294200773E-4</v>
      </c>
      <c r="EZ62" s="74">
        <v>308.34773799999999</v>
      </c>
      <c r="FA62" s="74">
        <v>0.16506424024128227</v>
      </c>
      <c r="FB62" s="74">
        <v>2025</v>
      </c>
      <c r="FC62" s="74" t="s">
        <v>209</v>
      </c>
      <c r="FD62" s="74">
        <v>4.6366130773367584E-2</v>
      </c>
      <c r="FE62" s="74">
        <v>1</v>
      </c>
      <c r="FF62" s="74">
        <v>0</v>
      </c>
      <c r="FG62" s="74" t="s">
        <v>457</v>
      </c>
      <c r="FH62" s="74">
        <v>0</v>
      </c>
      <c r="FI62" s="74">
        <v>0</v>
      </c>
      <c r="FJ62" s="74">
        <v>0</v>
      </c>
      <c r="FK62" s="74">
        <v>0</v>
      </c>
      <c r="FL62" s="74">
        <v>0</v>
      </c>
      <c r="FM62" s="74">
        <v>0</v>
      </c>
      <c r="FN62" s="74">
        <v>0</v>
      </c>
      <c r="FO62" s="74">
        <v>0</v>
      </c>
      <c r="FP62" s="74">
        <v>4.8555750619888594E-3</v>
      </c>
      <c r="FQ62" s="74">
        <v>3.5284250081707644E-5</v>
      </c>
      <c r="FR62" s="74">
        <v>0</v>
      </c>
      <c r="FS62" s="74">
        <v>0</v>
      </c>
      <c r="GV62" s="229"/>
      <c r="GW62" s="229"/>
    </row>
    <row r="63" spans="2:205" hidden="1" x14ac:dyDescent="0.25">
      <c r="B63" s="74" t="s">
        <v>214</v>
      </c>
      <c r="C63" s="227" t="s">
        <v>504</v>
      </c>
      <c r="D63" s="227">
        <v>3.7296269114058733E-3</v>
      </c>
      <c r="E63" s="227">
        <v>3.7296269114058733E-3</v>
      </c>
      <c r="F63" s="227">
        <v>3.2419654121172725E-3</v>
      </c>
      <c r="G63" s="227">
        <v>3.1404553293734325E-3</v>
      </c>
      <c r="H63" s="227">
        <v>0</v>
      </c>
      <c r="I63" s="228">
        <v>0</v>
      </c>
      <c r="J63" s="228">
        <v>3.2419654121172725E-3</v>
      </c>
      <c r="K63" s="228">
        <v>3.2419654121172725E-3</v>
      </c>
      <c r="L63" s="116">
        <v>6.1990786072205012E-2</v>
      </c>
      <c r="M63" s="228">
        <v>5.9915863013710269E-2</v>
      </c>
      <c r="N63" s="228">
        <v>3.7453382947208666E-2</v>
      </c>
      <c r="O63" s="228">
        <v>3.8787875008442094E-2</v>
      </c>
      <c r="P63" s="228">
        <v>3.7453382947208666E-2</v>
      </c>
      <c r="Q63" s="228">
        <v>4545.8066447244937</v>
      </c>
      <c r="R63" s="228">
        <v>212.21855997966378</v>
      </c>
      <c r="S63" s="228">
        <v>4200.7708929526789</v>
      </c>
      <c r="T63" s="228">
        <v>873.58768071007273</v>
      </c>
      <c r="U63" s="228">
        <v>1</v>
      </c>
      <c r="V63" s="228">
        <v>3925.9541055632512</v>
      </c>
      <c r="W63" s="228">
        <v>55618.407228313277</v>
      </c>
      <c r="X63" s="228">
        <v>62035.518914025168</v>
      </c>
      <c r="Y63" s="228">
        <v>88418.445797165085</v>
      </c>
      <c r="Z63" s="228">
        <v>91823.094099797076</v>
      </c>
      <c r="AA63" s="228">
        <v>82634.061492677647</v>
      </c>
      <c r="AB63" s="228"/>
      <c r="AC63" s="228"/>
      <c r="AD63" s="228"/>
      <c r="AE63" s="228"/>
      <c r="AF63" s="228"/>
      <c r="AG63" s="228"/>
      <c r="AH63" s="228"/>
      <c r="AI63" s="228"/>
      <c r="AJ63" s="228"/>
      <c r="AK63" s="228"/>
      <c r="AL63" s="228"/>
      <c r="AM63" s="228"/>
      <c r="AN63" s="228"/>
      <c r="AO63" s="228"/>
      <c r="AP63" s="228"/>
      <c r="AQ63" s="228"/>
      <c r="AS63" s="74" t="s">
        <v>214</v>
      </c>
      <c r="AT63" s="74" t="s">
        <v>194</v>
      </c>
      <c r="AU63" s="74" t="s">
        <v>468</v>
      </c>
      <c r="AV63" s="74">
        <v>2023</v>
      </c>
      <c r="AW63" s="74">
        <v>0.87343872827321156</v>
      </c>
      <c r="AX63" s="74">
        <v>0</v>
      </c>
      <c r="AY63" s="74">
        <v>0</v>
      </c>
      <c r="AZ63" s="74">
        <v>0</v>
      </c>
      <c r="BA63" s="74">
        <v>0</v>
      </c>
      <c r="BB63" s="74">
        <v>0</v>
      </c>
      <c r="BC63" s="74">
        <v>0</v>
      </c>
      <c r="BD63" s="74">
        <v>0</v>
      </c>
      <c r="BE63" s="74">
        <v>0</v>
      </c>
      <c r="BF63" s="74">
        <v>0</v>
      </c>
      <c r="BG63" s="74">
        <v>0</v>
      </c>
      <c r="BH63" s="74">
        <v>0</v>
      </c>
      <c r="BI63" s="74">
        <v>0</v>
      </c>
      <c r="BJ63" s="74">
        <v>0</v>
      </c>
      <c r="BK63" s="74">
        <v>0</v>
      </c>
      <c r="BL63" s="74">
        <v>0.23759733527458038</v>
      </c>
      <c r="BM63" s="74">
        <v>0.23759733527458038</v>
      </c>
      <c r="BN63" s="74">
        <v>0</v>
      </c>
      <c r="BO63" s="74">
        <v>0</v>
      </c>
      <c r="BP63" s="74">
        <v>0</v>
      </c>
      <c r="BQ63" s="74">
        <v>0.20752671436333336</v>
      </c>
      <c r="BR63" s="74">
        <v>0</v>
      </c>
      <c r="BS63" s="74">
        <v>0</v>
      </c>
      <c r="BT63" s="74">
        <v>0</v>
      </c>
      <c r="BU63" s="74">
        <v>0</v>
      </c>
      <c r="BV63" s="74">
        <v>0</v>
      </c>
      <c r="BW63" s="74">
        <v>0</v>
      </c>
      <c r="BX63" s="74">
        <v>0</v>
      </c>
      <c r="BY63" s="74">
        <v>0</v>
      </c>
      <c r="CT63" s="74" t="s">
        <v>194</v>
      </c>
      <c r="CU63" s="74" t="s">
        <v>454</v>
      </c>
      <c r="CV63" s="74" t="s">
        <v>330</v>
      </c>
      <c r="CW63" s="74">
        <v>2026</v>
      </c>
      <c r="CX63" s="74">
        <v>0</v>
      </c>
      <c r="CY63" s="74">
        <v>0</v>
      </c>
      <c r="CZ63" s="74">
        <v>0</v>
      </c>
      <c r="DA63" s="74">
        <v>0</v>
      </c>
      <c r="DB63" s="74">
        <v>0</v>
      </c>
      <c r="DC63" s="74">
        <v>3.5284250081707644E-5</v>
      </c>
      <c r="DD63" s="74">
        <v>7.7900575334948527E-2</v>
      </c>
      <c r="DE63" s="74">
        <v>3.6425060683954499E-2</v>
      </c>
      <c r="DF63" s="74">
        <v>1.5808724525432679E-3</v>
      </c>
      <c r="DG63" s="74">
        <v>3.9894642198450743E-2</v>
      </c>
      <c r="DH63" s="74">
        <v>0</v>
      </c>
      <c r="DI63" s="74">
        <v>0</v>
      </c>
      <c r="DJ63" s="74">
        <v>0</v>
      </c>
      <c r="DK63" s="74">
        <v>0</v>
      </c>
      <c r="DL63" s="74">
        <v>0</v>
      </c>
      <c r="DM63" s="74">
        <v>0</v>
      </c>
      <c r="DN63" s="74">
        <v>1.131215222561516E-3</v>
      </c>
      <c r="DO63" s="74">
        <v>0</v>
      </c>
      <c r="DP63" s="74">
        <v>0</v>
      </c>
      <c r="DQ63" s="74">
        <v>0</v>
      </c>
      <c r="DR63" s="74">
        <v>0</v>
      </c>
      <c r="DS63" s="74">
        <v>0</v>
      </c>
      <c r="DT63" s="74">
        <v>0</v>
      </c>
      <c r="DU63" s="74">
        <v>0</v>
      </c>
      <c r="DV63" s="74">
        <v>0</v>
      </c>
      <c r="DW63" s="74">
        <v>0</v>
      </c>
      <c r="DX63" s="74">
        <v>0</v>
      </c>
      <c r="DY63" s="74">
        <v>0</v>
      </c>
      <c r="DZ63" s="74">
        <v>0</v>
      </c>
      <c r="EA63" s="74">
        <v>0</v>
      </c>
      <c r="EB63" s="74">
        <v>0</v>
      </c>
      <c r="EC63" s="74">
        <v>0</v>
      </c>
      <c r="ED63" s="74">
        <v>2.7486633816272301E-6</v>
      </c>
      <c r="EE63" s="74">
        <v>0</v>
      </c>
      <c r="EF63" s="74">
        <v>2.7486633816272301E-6</v>
      </c>
      <c r="ER63" s="74" t="s">
        <v>455</v>
      </c>
      <c r="ES63" s="74" t="s">
        <v>194</v>
      </c>
      <c r="ET63" s="74" t="s">
        <v>454</v>
      </c>
      <c r="EU63" s="74" t="s">
        <v>330</v>
      </c>
      <c r="EV63" s="74" t="s">
        <v>302</v>
      </c>
      <c r="EW63" s="74" t="s">
        <v>456</v>
      </c>
      <c r="EX63" s="74">
        <v>2026</v>
      </c>
      <c r="EY63" s="74">
        <v>5.3531847294200773E-4</v>
      </c>
      <c r="EZ63" s="74">
        <v>308.34773799999999</v>
      </c>
      <c r="FA63" s="74">
        <v>0.16506424024128227</v>
      </c>
      <c r="FB63" s="74">
        <v>2026</v>
      </c>
      <c r="FC63" s="74" t="s">
        <v>209</v>
      </c>
      <c r="FD63" s="74">
        <v>4.6366130773367584E-2</v>
      </c>
      <c r="FE63" s="74">
        <v>1</v>
      </c>
      <c r="FF63" s="74">
        <v>0</v>
      </c>
      <c r="FG63" s="74" t="s">
        <v>457</v>
      </c>
      <c r="FH63" s="74">
        <v>0</v>
      </c>
      <c r="FI63" s="74">
        <v>0</v>
      </c>
      <c r="FJ63" s="74">
        <v>0</v>
      </c>
      <c r="FK63" s="74">
        <v>0</v>
      </c>
      <c r="FL63" s="74">
        <v>0</v>
      </c>
      <c r="FM63" s="74">
        <v>0</v>
      </c>
      <c r="FN63" s="74">
        <v>0</v>
      </c>
      <c r="FO63" s="74">
        <v>0</v>
      </c>
      <c r="FP63" s="74">
        <v>0</v>
      </c>
      <c r="FQ63" s="74">
        <v>0</v>
      </c>
      <c r="FR63" s="74">
        <v>4.8555750619888594E-3</v>
      </c>
      <c r="FS63" s="74">
        <v>3.5284250081707644E-5</v>
      </c>
      <c r="GV63" s="229"/>
      <c r="GW63" s="229"/>
    </row>
    <row r="64" spans="2:205" hidden="1" x14ac:dyDescent="0.25">
      <c r="B64" s="74" t="s">
        <v>214</v>
      </c>
      <c r="C64" s="227" t="s">
        <v>505</v>
      </c>
      <c r="D64" s="227">
        <v>1.096499588838222E-3</v>
      </c>
      <c r="E64" s="227">
        <v>1.096499588838222E-3</v>
      </c>
      <c r="F64" s="227">
        <v>1.1753601232993975E-3</v>
      </c>
      <c r="G64" s="227">
        <v>1.1385091334937267E-3</v>
      </c>
      <c r="H64" s="227">
        <v>0</v>
      </c>
      <c r="I64" s="228">
        <v>0</v>
      </c>
      <c r="J64" s="228">
        <v>1.1753601232993975E-3</v>
      </c>
      <c r="K64" s="228">
        <v>1.1753601232993975E-3</v>
      </c>
      <c r="L64" s="116">
        <v>4.0050766797613949E-2</v>
      </c>
      <c r="M64" s="228">
        <v>3.8710208550103271E-2</v>
      </c>
      <c r="N64" s="228">
        <v>2.7215391884183572E-2</v>
      </c>
      <c r="O64" s="228">
        <v>2.8183884620653455E-2</v>
      </c>
      <c r="P64" s="228">
        <v>2.7215391884183572E-2</v>
      </c>
      <c r="Q64" s="228">
        <v>2068.5706124965141</v>
      </c>
      <c r="R64" s="228">
        <v>96.5701163532148</v>
      </c>
      <c r="S64" s="228">
        <v>2095.8878016414451</v>
      </c>
      <c r="T64" s="228">
        <v>435.85851509686415</v>
      </c>
      <c r="U64" s="228">
        <v>1</v>
      </c>
      <c r="V64" s="228">
        <v>1958.7736463938738</v>
      </c>
      <c r="W64" s="228">
        <v>25309.172100373264</v>
      </c>
      <c r="X64" s="228">
        <v>28229.280606434917</v>
      </c>
      <c r="Y64" s="228">
        <v>44114.555806236182</v>
      </c>
      <c r="Z64" s="228">
        <v>45813.234698326392</v>
      </c>
      <c r="AA64" s="228">
        <v>41228.556828258115</v>
      </c>
      <c r="AB64" s="228"/>
      <c r="AC64" s="228"/>
      <c r="AD64" s="228"/>
      <c r="AE64" s="228"/>
      <c r="AF64" s="228"/>
      <c r="AG64" s="228"/>
      <c r="AH64" s="228"/>
      <c r="AI64" s="228"/>
      <c r="AJ64" s="228"/>
      <c r="AK64" s="228"/>
      <c r="AL64" s="228"/>
      <c r="AM64" s="228"/>
      <c r="AN64" s="228"/>
      <c r="AO64" s="228"/>
      <c r="AP64" s="228"/>
      <c r="AQ64" s="228"/>
      <c r="AS64" s="74" t="s">
        <v>214</v>
      </c>
      <c r="AT64" s="74" t="s">
        <v>194</v>
      </c>
      <c r="AU64" s="74" t="s">
        <v>469</v>
      </c>
      <c r="AV64" s="74">
        <v>2020</v>
      </c>
      <c r="AW64" s="74">
        <v>1</v>
      </c>
      <c r="AX64" s="74">
        <v>0</v>
      </c>
      <c r="AY64" s="74">
        <v>0</v>
      </c>
      <c r="AZ64" s="74">
        <v>0.18262772746773001</v>
      </c>
      <c r="BA64" s="74">
        <v>0.18262772746773001</v>
      </c>
      <c r="BB64" s="74">
        <v>0</v>
      </c>
      <c r="BC64" s="74">
        <v>0</v>
      </c>
      <c r="BD64" s="74">
        <v>0</v>
      </c>
      <c r="BE64" s="74">
        <v>0</v>
      </c>
      <c r="BF64" s="74">
        <v>0</v>
      </c>
      <c r="BG64" s="74">
        <v>0</v>
      </c>
      <c r="BH64" s="74">
        <v>0</v>
      </c>
      <c r="BI64" s="74">
        <v>0</v>
      </c>
      <c r="BJ64" s="74">
        <v>0</v>
      </c>
      <c r="BK64" s="74">
        <v>0</v>
      </c>
      <c r="BL64" s="74">
        <v>0</v>
      </c>
      <c r="BM64" s="74">
        <v>0</v>
      </c>
      <c r="BN64" s="74">
        <v>0.18262772746773001</v>
      </c>
      <c r="BO64" s="74">
        <v>0</v>
      </c>
      <c r="BP64" s="74">
        <v>0</v>
      </c>
      <c r="BQ64" s="74">
        <v>0</v>
      </c>
      <c r="BR64" s="74">
        <v>0</v>
      </c>
      <c r="BS64" s="74">
        <v>0</v>
      </c>
      <c r="BT64" s="74">
        <v>0</v>
      </c>
      <c r="BU64" s="74">
        <v>0</v>
      </c>
      <c r="BV64" s="74">
        <v>0</v>
      </c>
      <c r="BW64" s="74">
        <v>0</v>
      </c>
      <c r="BX64" s="74">
        <v>0</v>
      </c>
      <c r="BY64" s="74">
        <v>0</v>
      </c>
      <c r="CT64" s="74" t="s">
        <v>194</v>
      </c>
      <c r="CU64" s="74" t="s">
        <v>506</v>
      </c>
      <c r="CV64" s="74" t="s">
        <v>318</v>
      </c>
      <c r="CW64" s="74">
        <v>2021</v>
      </c>
      <c r="CX64" s="74">
        <v>4.4035000118266324E-8</v>
      </c>
      <c r="CY64" s="74">
        <v>0</v>
      </c>
      <c r="CZ64" s="74">
        <v>0</v>
      </c>
      <c r="DA64" s="74">
        <v>0</v>
      </c>
      <c r="DB64" s="74">
        <v>0</v>
      </c>
      <c r="DC64" s="74">
        <v>0</v>
      </c>
      <c r="DD64" s="74">
        <v>13887.861023877969</v>
      </c>
      <c r="DE64" s="74">
        <v>212.4033892792294</v>
      </c>
      <c r="DF64" s="74">
        <v>8426.4429804796018</v>
      </c>
      <c r="DG64" s="74">
        <v>5249.0146541191407</v>
      </c>
      <c r="DH64" s="74">
        <v>0</v>
      </c>
      <c r="DI64" s="74">
        <v>0</v>
      </c>
      <c r="DJ64" s="74">
        <v>0</v>
      </c>
      <c r="DK64" s="74">
        <v>0</v>
      </c>
      <c r="DL64" s="74">
        <v>0</v>
      </c>
      <c r="DM64" s="74">
        <v>0</v>
      </c>
      <c r="DN64" s="74">
        <v>1.1672215720813191E-5</v>
      </c>
      <c r="DO64" s="74">
        <v>6.1155196182893269E-4</v>
      </c>
      <c r="DP64" s="74">
        <v>0</v>
      </c>
      <c r="DQ64" s="74">
        <v>6.1155196182893269E-4</v>
      </c>
      <c r="DR64" s="74">
        <v>0</v>
      </c>
      <c r="DS64" s="74">
        <v>0</v>
      </c>
      <c r="DT64" s="74">
        <v>0</v>
      </c>
      <c r="DU64" s="74">
        <v>0</v>
      </c>
      <c r="DV64" s="74">
        <v>0</v>
      </c>
      <c r="DW64" s="74">
        <v>0</v>
      </c>
      <c r="DX64" s="74">
        <v>0</v>
      </c>
      <c r="DY64" s="74">
        <v>0</v>
      </c>
      <c r="DZ64" s="74">
        <v>0</v>
      </c>
      <c r="EA64" s="74">
        <v>0</v>
      </c>
      <c r="EB64" s="74">
        <v>0</v>
      </c>
      <c r="EC64" s="74">
        <v>0</v>
      </c>
      <c r="ED64" s="74">
        <v>0</v>
      </c>
      <c r="EE64" s="74">
        <v>0</v>
      </c>
      <c r="EF64" s="74">
        <v>0</v>
      </c>
      <c r="ER64" s="74" t="s">
        <v>455</v>
      </c>
      <c r="ES64" s="74" t="s">
        <v>194</v>
      </c>
      <c r="ET64" s="74" t="s">
        <v>506</v>
      </c>
      <c r="EU64" s="74" t="s">
        <v>318</v>
      </c>
      <c r="EV64" s="74" t="s">
        <v>302</v>
      </c>
      <c r="EW64" s="74" t="s">
        <v>456</v>
      </c>
      <c r="EX64" s="74">
        <v>2021</v>
      </c>
      <c r="EY64" s="74">
        <v>1.7997240800668001E-7</v>
      </c>
      <c r="EZ64" s="74">
        <v>594.89993300000003</v>
      </c>
      <c r="FA64" s="74">
        <v>1.0706557346502261E-4</v>
      </c>
      <c r="FB64" s="74">
        <v>2021</v>
      </c>
      <c r="FC64" s="74" t="s">
        <v>209</v>
      </c>
      <c r="FD64" s="74">
        <v>4.6366130773367584E-2</v>
      </c>
      <c r="FE64" s="74">
        <v>1</v>
      </c>
      <c r="FF64" s="74">
        <v>0</v>
      </c>
      <c r="FG64" s="74" t="s">
        <v>457</v>
      </c>
      <c r="FH64" s="74">
        <v>9.1726843740312832E-6</v>
      </c>
      <c r="FI64" s="74">
        <v>4.4035000118266324E-8</v>
      </c>
      <c r="FJ64" s="74">
        <v>0</v>
      </c>
      <c r="FK64" s="74">
        <v>0</v>
      </c>
      <c r="FL64" s="74">
        <v>0</v>
      </c>
      <c r="FM64" s="74">
        <v>0</v>
      </c>
      <c r="FN64" s="74">
        <v>0</v>
      </c>
      <c r="FO64" s="74">
        <v>0</v>
      </c>
      <c r="FP64" s="74">
        <v>0</v>
      </c>
      <c r="FQ64" s="74">
        <v>0</v>
      </c>
      <c r="FR64" s="74">
        <v>0</v>
      </c>
      <c r="FS64" s="74">
        <v>0</v>
      </c>
      <c r="GV64" s="229"/>
      <c r="GW64" s="229"/>
    </row>
    <row r="65" spans="2:205" hidden="1" x14ac:dyDescent="0.25">
      <c r="B65" s="74" t="s">
        <v>214</v>
      </c>
      <c r="C65" s="227" t="s">
        <v>507</v>
      </c>
      <c r="D65" s="227">
        <v>7.4259059228184391E-4</v>
      </c>
      <c r="E65" s="227">
        <v>7.4259059228184391E-4</v>
      </c>
      <c r="F65" s="227">
        <v>7.2363939239335933E-4</v>
      </c>
      <c r="G65" s="227">
        <v>7.009788815196163E-4</v>
      </c>
      <c r="H65" s="227">
        <v>0</v>
      </c>
      <c r="I65" s="228">
        <v>0</v>
      </c>
      <c r="J65" s="228">
        <v>7.2363939239335933E-4</v>
      </c>
      <c r="K65" s="228">
        <v>7.2363939239335933E-4</v>
      </c>
      <c r="L65" s="116">
        <v>2.5161691517089357E-2</v>
      </c>
      <c r="M65" s="228">
        <v>2.4319492583545765E-2</v>
      </c>
      <c r="N65" s="228">
        <v>1.6375867158623079E-2</v>
      </c>
      <c r="O65" s="228">
        <v>1.6959292620486288E-2</v>
      </c>
      <c r="P65" s="228">
        <v>1.6375867158623079E-2</v>
      </c>
      <c r="Q65" s="228">
        <v>2229.8842602870559</v>
      </c>
      <c r="R65" s="228">
        <v>104.10095800898661</v>
      </c>
      <c r="S65" s="228">
        <v>2144.517347449706</v>
      </c>
      <c r="T65" s="228">
        <v>445.97146179621689</v>
      </c>
      <c r="U65" s="228">
        <v>1</v>
      </c>
      <c r="V65" s="228">
        <v>2004.2218200464542</v>
      </c>
      <c r="W65" s="228">
        <v>27282.861008745833</v>
      </c>
      <c r="X65" s="228">
        <v>30430.688768001601</v>
      </c>
      <c r="Y65" s="228">
        <v>45138.117664227975</v>
      </c>
      <c r="Z65" s="228">
        <v>46876.20991753519</v>
      </c>
      <c r="AA65" s="228">
        <v>42185.156695540165</v>
      </c>
      <c r="AB65" s="228"/>
      <c r="AC65" s="228"/>
      <c r="AD65" s="228"/>
      <c r="AE65" s="228"/>
      <c r="AF65" s="228"/>
      <c r="AG65" s="228"/>
      <c r="AH65" s="228"/>
      <c r="AI65" s="228"/>
      <c r="AJ65" s="228"/>
      <c r="AK65" s="228"/>
      <c r="AL65" s="228"/>
      <c r="AM65" s="228"/>
      <c r="AN65" s="228"/>
      <c r="AO65" s="228"/>
      <c r="AP65" s="228"/>
      <c r="AQ65" s="228"/>
      <c r="AS65" s="74" t="s">
        <v>214</v>
      </c>
      <c r="AT65" s="74" t="s">
        <v>194</v>
      </c>
      <c r="AU65" s="74" t="s">
        <v>469</v>
      </c>
      <c r="AV65" s="74">
        <v>2021</v>
      </c>
      <c r="AW65" s="74">
        <v>1</v>
      </c>
      <c r="AX65" s="74">
        <v>0</v>
      </c>
      <c r="AY65" s="74">
        <v>0</v>
      </c>
      <c r="AZ65" s="74">
        <v>0</v>
      </c>
      <c r="BA65" s="74">
        <v>0</v>
      </c>
      <c r="BB65" s="74">
        <v>0</v>
      </c>
      <c r="BC65" s="74">
        <v>0</v>
      </c>
      <c r="BD65" s="74">
        <v>0.18262772746773001</v>
      </c>
      <c r="BE65" s="74">
        <v>0.18262772746773001</v>
      </c>
      <c r="BF65" s="74">
        <v>0</v>
      </c>
      <c r="BG65" s="74">
        <v>0</v>
      </c>
      <c r="BH65" s="74">
        <v>0</v>
      </c>
      <c r="BI65" s="74">
        <v>0</v>
      </c>
      <c r="BJ65" s="74">
        <v>0</v>
      </c>
      <c r="BK65" s="74">
        <v>0</v>
      </c>
      <c r="BL65" s="74">
        <v>0</v>
      </c>
      <c r="BM65" s="74">
        <v>0</v>
      </c>
      <c r="BN65" s="74">
        <v>0</v>
      </c>
      <c r="BO65" s="74">
        <v>0.18262772746773001</v>
      </c>
      <c r="BP65" s="74">
        <v>0</v>
      </c>
      <c r="BQ65" s="74">
        <v>0</v>
      </c>
      <c r="BR65" s="74">
        <v>0</v>
      </c>
      <c r="BS65" s="74">
        <v>0</v>
      </c>
      <c r="BT65" s="74">
        <v>0</v>
      </c>
      <c r="BU65" s="74">
        <v>0</v>
      </c>
      <c r="BV65" s="74">
        <v>0</v>
      </c>
      <c r="BW65" s="74">
        <v>0</v>
      </c>
      <c r="BX65" s="74">
        <v>0</v>
      </c>
      <c r="BY65" s="74">
        <v>0</v>
      </c>
      <c r="CT65" s="74" t="s">
        <v>194</v>
      </c>
      <c r="CU65" s="74" t="s">
        <v>506</v>
      </c>
      <c r="CV65" s="74" t="s">
        <v>318</v>
      </c>
      <c r="CW65" s="74">
        <v>2022</v>
      </c>
      <c r="CX65" s="74">
        <v>0</v>
      </c>
      <c r="CY65" s="74">
        <v>4.3757305355936407E-8</v>
      </c>
      <c r="CZ65" s="74">
        <v>0</v>
      </c>
      <c r="DA65" s="74">
        <v>0</v>
      </c>
      <c r="DB65" s="74">
        <v>0</v>
      </c>
      <c r="DC65" s="74">
        <v>0</v>
      </c>
      <c r="DD65" s="74">
        <v>13650.16545541206</v>
      </c>
      <c r="DE65" s="74">
        <v>202.84766498243039</v>
      </c>
      <c r="DF65" s="74">
        <v>8286.693389711998</v>
      </c>
      <c r="DG65" s="74">
        <v>5160.6244007176301</v>
      </c>
      <c r="DH65" s="74">
        <v>0</v>
      </c>
      <c r="DI65" s="74">
        <v>0</v>
      </c>
      <c r="DJ65" s="74">
        <v>0</v>
      </c>
      <c r="DK65" s="74">
        <v>0</v>
      </c>
      <c r="DL65" s="74">
        <v>0</v>
      </c>
      <c r="DM65" s="74">
        <v>0</v>
      </c>
      <c r="DN65" s="74">
        <v>1.120344884917877E-5</v>
      </c>
      <c r="DO65" s="74">
        <v>0</v>
      </c>
      <c r="DP65" s="74">
        <v>0</v>
      </c>
      <c r="DQ65" s="74">
        <v>0</v>
      </c>
      <c r="DR65" s="74">
        <v>5.972944579915202E-4</v>
      </c>
      <c r="DS65" s="74">
        <v>0</v>
      </c>
      <c r="DT65" s="74">
        <v>5.972944579915202E-4</v>
      </c>
      <c r="DU65" s="74">
        <v>0</v>
      </c>
      <c r="DV65" s="74">
        <v>0</v>
      </c>
      <c r="DW65" s="74">
        <v>0</v>
      </c>
      <c r="DX65" s="74">
        <v>0</v>
      </c>
      <c r="DY65" s="74">
        <v>0</v>
      </c>
      <c r="DZ65" s="74">
        <v>0</v>
      </c>
      <c r="EA65" s="74">
        <v>0</v>
      </c>
      <c r="EB65" s="74">
        <v>0</v>
      </c>
      <c r="EC65" s="74">
        <v>0</v>
      </c>
      <c r="ED65" s="74">
        <v>0</v>
      </c>
      <c r="EE65" s="74">
        <v>0</v>
      </c>
      <c r="EF65" s="74">
        <v>0</v>
      </c>
      <c r="ER65" s="74" t="s">
        <v>455</v>
      </c>
      <c r="ES65" s="74" t="s">
        <v>194</v>
      </c>
      <c r="ET65" s="74" t="s">
        <v>506</v>
      </c>
      <c r="EU65" s="74" t="s">
        <v>318</v>
      </c>
      <c r="EV65" s="74" t="s">
        <v>302</v>
      </c>
      <c r="EW65" s="74" t="s">
        <v>456</v>
      </c>
      <c r="EX65" s="74">
        <v>2022</v>
      </c>
      <c r="EY65" s="74">
        <v>1.702302347527053E-7</v>
      </c>
      <c r="EZ65" s="74">
        <v>594.89993300000003</v>
      </c>
      <c r="FA65" s="74">
        <v>1.0126995524895866E-4</v>
      </c>
      <c r="FB65" s="74">
        <v>2022</v>
      </c>
      <c r="FC65" s="74" t="s">
        <v>209</v>
      </c>
      <c r="FD65" s="74">
        <v>4.6366130773367584E-2</v>
      </c>
      <c r="FE65" s="74">
        <v>1</v>
      </c>
      <c r="FF65" s="74">
        <v>0</v>
      </c>
      <c r="FG65" s="74" t="s">
        <v>457</v>
      </c>
      <c r="FH65" s="74">
        <v>0</v>
      </c>
      <c r="FI65" s="74">
        <v>0</v>
      </c>
      <c r="FJ65" s="74">
        <v>9.1148393325794192E-6</v>
      </c>
      <c r="FK65" s="74">
        <v>4.3757305355936407E-8</v>
      </c>
      <c r="FL65" s="74">
        <v>0</v>
      </c>
      <c r="FM65" s="74">
        <v>0</v>
      </c>
      <c r="FN65" s="74">
        <v>0</v>
      </c>
      <c r="FO65" s="74">
        <v>0</v>
      </c>
      <c r="FP65" s="74">
        <v>0</v>
      </c>
      <c r="FQ65" s="74">
        <v>0</v>
      </c>
      <c r="FR65" s="74">
        <v>0</v>
      </c>
      <c r="FS65" s="74">
        <v>0</v>
      </c>
      <c r="GV65" s="229"/>
      <c r="GW65" s="229"/>
    </row>
    <row r="66" spans="2:205" hidden="1" x14ac:dyDescent="0.25">
      <c r="B66" s="74" t="s">
        <v>214</v>
      </c>
      <c r="C66" s="227" t="s">
        <v>508</v>
      </c>
      <c r="D66" s="227">
        <v>1.9712943412919778E-7</v>
      </c>
      <c r="E66" s="227">
        <v>1.9712943412919778E-7</v>
      </c>
      <c r="F66" s="227">
        <v>1.8334050200264057E-7</v>
      </c>
      <c r="G66" s="227">
        <v>1.7745879117450246E-7</v>
      </c>
      <c r="H66" s="227">
        <v>0</v>
      </c>
      <c r="I66" s="228">
        <v>0</v>
      </c>
      <c r="J66" s="228">
        <v>1.8334050200264057E-7</v>
      </c>
      <c r="K66" s="228">
        <v>1.8334050200264057E-7</v>
      </c>
      <c r="L66" s="116">
        <v>3.3019204047042153E-3</v>
      </c>
      <c r="M66" s="228">
        <v>3.1914002577737516E-3</v>
      </c>
      <c r="N66" s="228">
        <v>2.1506145329408624E-3</v>
      </c>
      <c r="O66" s="228">
        <v>2.2254732176068127E-3</v>
      </c>
      <c r="P66" s="228">
        <v>2.1506145329408624E-3</v>
      </c>
      <c r="Q66" s="228">
        <v>4.5108417136798264</v>
      </c>
      <c r="R66" s="228">
        <v>0.21058624081256969</v>
      </c>
      <c r="S66" s="228">
        <v>4.1372094684908829</v>
      </c>
      <c r="T66" s="228">
        <v>0.86036951699841635</v>
      </c>
      <c r="U66" s="228">
        <v>1</v>
      </c>
      <c r="V66" s="228">
        <v>3.8665509051316662</v>
      </c>
      <c r="W66" s="228">
        <v>55.190607736267339</v>
      </c>
      <c r="X66" s="228">
        <v>61.558360994502507</v>
      </c>
      <c r="Y66" s="228">
        <v>87.080595553298124</v>
      </c>
      <c r="Z66" s="228">
        <v>90.433728479009716</v>
      </c>
      <c r="AA66" s="228">
        <v>81.383734161960859</v>
      </c>
      <c r="AB66" s="228"/>
      <c r="AC66" s="228"/>
      <c r="AD66" s="228"/>
      <c r="AE66" s="228"/>
      <c r="AF66" s="228"/>
      <c r="AG66" s="228"/>
      <c r="AH66" s="228"/>
      <c r="AI66" s="228"/>
      <c r="AJ66" s="228"/>
      <c r="AK66" s="228"/>
      <c r="AL66" s="228"/>
      <c r="AM66" s="228"/>
      <c r="AN66" s="228"/>
      <c r="AO66" s="228"/>
      <c r="AP66" s="228"/>
      <c r="AQ66" s="228"/>
      <c r="AS66" s="74" t="s">
        <v>214</v>
      </c>
      <c r="AT66" s="74" t="s">
        <v>194</v>
      </c>
      <c r="AU66" s="74" t="s">
        <v>469</v>
      </c>
      <c r="AV66" s="74">
        <v>2022</v>
      </c>
      <c r="AW66" s="74">
        <v>0.93457943925233644</v>
      </c>
      <c r="AX66" s="74">
        <v>0</v>
      </c>
      <c r="AY66" s="74">
        <v>0</v>
      </c>
      <c r="AZ66" s="74">
        <v>0</v>
      </c>
      <c r="BA66" s="74">
        <v>0</v>
      </c>
      <c r="BB66" s="74">
        <v>0</v>
      </c>
      <c r="BC66" s="74">
        <v>0</v>
      </c>
      <c r="BD66" s="74">
        <v>0</v>
      </c>
      <c r="BE66" s="74">
        <v>0</v>
      </c>
      <c r="BF66" s="74">
        <v>0</v>
      </c>
      <c r="BG66" s="74">
        <v>0</v>
      </c>
      <c r="BH66" s="74">
        <v>0.18074791257909281</v>
      </c>
      <c r="BI66" s="74">
        <v>0.18074791257909281</v>
      </c>
      <c r="BJ66" s="74">
        <v>0</v>
      </c>
      <c r="BK66" s="74">
        <v>0</v>
      </c>
      <c r="BL66" s="74">
        <v>0</v>
      </c>
      <c r="BM66" s="74">
        <v>0</v>
      </c>
      <c r="BN66" s="74">
        <v>0</v>
      </c>
      <c r="BO66" s="74">
        <v>0</v>
      </c>
      <c r="BP66" s="74">
        <v>0.16892328278419888</v>
      </c>
      <c r="BQ66" s="74">
        <v>0</v>
      </c>
      <c r="BR66" s="74">
        <v>0</v>
      </c>
      <c r="BS66" s="74">
        <v>0</v>
      </c>
      <c r="BT66" s="74">
        <v>0</v>
      </c>
      <c r="BU66" s="74">
        <v>0</v>
      </c>
      <c r="BV66" s="74">
        <v>0.18074791257909281</v>
      </c>
      <c r="BW66" s="74">
        <v>0.16892328278419888</v>
      </c>
      <c r="BX66" s="74">
        <v>0.18074791257909281</v>
      </c>
      <c r="BY66" s="74">
        <v>0.16892328278419888</v>
      </c>
      <c r="CT66" s="74" t="s">
        <v>194</v>
      </c>
      <c r="CU66" s="74" t="s">
        <v>506</v>
      </c>
      <c r="CV66" s="74" t="s">
        <v>318</v>
      </c>
      <c r="CW66" s="74">
        <v>2023</v>
      </c>
      <c r="CX66" s="74">
        <v>0</v>
      </c>
      <c r="CY66" s="74">
        <v>0</v>
      </c>
      <c r="CZ66" s="74">
        <v>6.5707019271918894E-8</v>
      </c>
      <c r="DA66" s="74">
        <v>0</v>
      </c>
      <c r="DB66" s="74">
        <v>0</v>
      </c>
      <c r="DC66" s="74">
        <v>0</v>
      </c>
      <c r="DD66" s="74">
        <v>13668.06699741239</v>
      </c>
      <c r="DE66" s="74">
        <v>202.84766498243039</v>
      </c>
      <c r="DF66" s="74">
        <v>8304.5949317123286</v>
      </c>
      <c r="DG66" s="74">
        <v>5160.6244007176319</v>
      </c>
      <c r="DH66" s="74">
        <v>0</v>
      </c>
      <c r="DI66" s="74">
        <v>0</v>
      </c>
      <c r="DJ66" s="74">
        <v>0</v>
      </c>
      <c r="DK66" s="74">
        <v>0</v>
      </c>
      <c r="DL66" s="74">
        <v>0</v>
      </c>
      <c r="DM66" s="74">
        <v>0</v>
      </c>
      <c r="DN66" s="74">
        <v>1.12021559774249E-5</v>
      </c>
      <c r="DO66" s="74">
        <v>0</v>
      </c>
      <c r="DP66" s="74">
        <v>0</v>
      </c>
      <c r="DQ66" s="74">
        <v>0</v>
      </c>
      <c r="DR66" s="74">
        <v>0</v>
      </c>
      <c r="DS66" s="74">
        <v>0</v>
      </c>
      <c r="DT66" s="74">
        <v>0</v>
      </c>
      <c r="DU66" s="74">
        <v>8.9808794160885458E-4</v>
      </c>
      <c r="DV66" s="74">
        <v>0</v>
      </c>
      <c r="DW66" s="74">
        <v>8.9808794160885458E-4</v>
      </c>
      <c r="DX66" s="74">
        <v>0</v>
      </c>
      <c r="DY66" s="74">
        <v>0</v>
      </c>
      <c r="DZ66" s="74">
        <v>0</v>
      </c>
      <c r="EA66" s="74">
        <v>0</v>
      </c>
      <c r="EB66" s="74">
        <v>0</v>
      </c>
      <c r="EC66" s="74">
        <v>0</v>
      </c>
      <c r="ED66" s="74">
        <v>0</v>
      </c>
      <c r="EE66" s="74">
        <v>0</v>
      </c>
      <c r="EF66" s="74">
        <v>0</v>
      </c>
      <c r="ER66" s="74" t="s">
        <v>455</v>
      </c>
      <c r="ES66" s="74" t="s">
        <v>194</v>
      </c>
      <c r="ET66" s="74" t="s">
        <v>506</v>
      </c>
      <c r="EU66" s="74" t="s">
        <v>318</v>
      </c>
      <c r="EV66" s="74" t="s">
        <v>302</v>
      </c>
      <c r="EW66" s="74" t="s">
        <v>456</v>
      </c>
      <c r="EX66" s="74">
        <v>2023</v>
      </c>
      <c r="EY66" s="74">
        <v>1.7004071615758001E-7</v>
      </c>
      <c r="EZ66" s="74">
        <v>594.89993300000003</v>
      </c>
      <c r="FA66" s="74">
        <v>1.0115721064941637E-4</v>
      </c>
      <c r="FB66" s="74">
        <v>2023</v>
      </c>
      <c r="FC66" s="74" t="s">
        <v>209</v>
      </c>
      <c r="FD66" s="74">
        <v>4.6366130773367584E-2</v>
      </c>
      <c r="FE66" s="74">
        <v>1</v>
      </c>
      <c r="FF66" s="74">
        <v>0</v>
      </c>
      <c r="FG66" s="74" t="s">
        <v>457</v>
      </c>
      <c r="FH66" s="74">
        <v>0</v>
      </c>
      <c r="FI66" s="74">
        <v>0</v>
      </c>
      <c r="FJ66" s="74">
        <v>0</v>
      </c>
      <c r="FK66" s="74">
        <v>0</v>
      </c>
      <c r="FL66" s="74">
        <v>9.0421466641784428E-6</v>
      </c>
      <c r="FM66" s="74">
        <v>6.5707019271918894E-8</v>
      </c>
      <c r="FN66" s="74">
        <v>0</v>
      </c>
      <c r="FO66" s="74">
        <v>0</v>
      </c>
      <c r="FP66" s="74">
        <v>0</v>
      </c>
      <c r="FQ66" s="74">
        <v>0</v>
      </c>
      <c r="FR66" s="74">
        <v>0</v>
      </c>
      <c r="FS66" s="74">
        <v>0</v>
      </c>
      <c r="GV66" s="229"/>
      <c r="GW66" s="229"/>
    </row>
    <row r="67" spans="2:205" hidden="1" x14ac:dyDescent="0.25">
      <c r="B67" s="74" t="s">
        <v>214</v>
      </c>
      <c r="C67" s="227" t="s">
        <v>509</v>
      </c>
      <c r="D67" s="227">
        <v>4.4321841885826431E-5</v>
      </c>
      <c r="E67" s="227">
        <v>4.4321841885826431E-5</v>
      </c>
      <c r="F67" s="227">
        <v>4.1156791199552323E-5</v>
      </c>
      <c r="G67" s="227">
        <v>3.9870177313916929E-5</v>
      </c>
      <c r="H67" s="227">
        <v>0</v>
      </c>
      <c r="I67" s="228">
        <v>0</v>
      </c>
      <c r="J67" s="228">
        <v>4.1156791199552323E-5</v>
      </c>
      <c r="K67" s="228">
        <v>4.1156791199552323E-5</v>
      </c>
      <c r="L67" s="116">
        <v>1.0374049344548828</v>
      </c>
      <c r="M67" s="228">
        <v>1.0026814609214219</v>
      </c>
      <c r="N67" s="228">
        <v>0.67462285795549837</v>
      </c>
      <c r="O67" s="228">
        <v>0.69869623801997272</v>
      </c>
      <c r="P67" s="228">
        <v>0.67462285795549837</v>
      </c>
      <c r="Q67" s="228">
        <v>3.2280644971447954</v>
      </c>
      <c r="R67" s="228">
        <v>0.15070047026759648</v>
      </c>
      <c r="S67" s="228">
        <v>2.9606844687068179</v>
      </c>
      <c r="T67" s="228">
        <v>0.61570067595711142</v>
      </c>
      <c r="U67" s="228">
        <v>1</v>
      </c>
      <c r="V67" s="228">
        <v>2.7669948305671195</v>
      </c>
      <c r="W67" s="228">
        <v>39.495697858117076</v>
      </c>
      <c r="X67" s="228">
        <v>44.052611960677858</v>
      </c>
      <c r="Y67" s="228">
        <v>62.316923700368811</v>
      </c>
      <c r="Z67" s="228">
        <v>64.716504541095503</v>
      </c>
      <c r="AA67" s="228">
        <v>58.240115607821316</v>
      </c>
      <c r="AB67" s="228"/>
      <c r="AC67" s="228"/>
      <c r="AD67" s="228"/>
      <c r="AE67" s="228"/>
      <c r="AF67" s="228"/>
      <c r="AG67" s="228"/>
      <c r="AH67" s="228"/>
      <c r="AI67" s="228"/>
      <c r="AJ67" s="228"/>
      <c r="AK67" s="228"/>
      <c r="AL67" s="228"/>
      <c r="AM67" s="228"/>
      <c r="AN67" s="228"/>
      <c r="AO67" s="228"/>
      <c r="AP67" s="228"/>
      <c r="AQ67" s="228"/>
      <c r="AS67" s="74" t="s">
        <v>214</v>
      </c>
      <c r="AT67" s="74" t="s">
        <v>194</v>
      </c>
      <c r="AU67" s="74" t="s">
        <v>469</v>
      </c>
      <c r="AV67" s="74">
        <v>2023</v>
      </c>
      <c r="AW67" s="74">
        <v>0.87343872827321156</v>
      </c>
      <c r="AX67" s="74">
        <v>0</v>
      </c>
      <c r="AY67" s="74">
        <v>0</v>
      </c>
      <c r="AZ67" s="74">
        <v>0</v>
      </c>
      <c r="BA67" s="74">
        <v>0</v>
      </c>
      <c r="BB67" s="74">
        <v>0</v>
      </c>
      <c r="BC67" s="74">
        <v>0</v>
      </c>
      <c r="BD67" s="74">
        <v>0</v>
      </c>
      <c r="BE67" s="74">
        <v>0</v>
      </c>
      <c r="BF67" s="74">
        <v>0</v>
      </c>
      <c r="BG67" s="74">
        <v>0</v>
      </c>
      <c r="BH67" s="74">
        <v>0</v>
      </c>
      <c r="BI67" s="74">
        <v>0</v>
      </c>
      <c r="BJ67" s="74">
        <v>0</v>
      </c>
      <c r="BK67" s="74">
        <v>0</v>
      </c>
      <c r="BL67" s="74">
        <v>0.18737489442303365</v>
      </c>
      <c r="BM67" s="74">
        <v>0.18737489442303365</v>
      </c>
      <c r="BN67" s="74">
        <v>0</v>
      </c>
      <c r="BO67" s="74">
        <v>0</v>
      </c>
      <c r="BP67" s="74">
        <v>0</v>
      </c>
      <c r="BQ67" s="74">
        <v>0.1636604894951818</v>
      </c>
      <c r="BR67" s="74">
        <v>0</v>
      </c>
      <c r="BS67" s="74">
        <v>0</v>
      </c>
      <c r="BT67" s="74">
        <v>0</v>
      </c>
      <c r="BU67" s="74">
        <v>0</v>
      </c>
      <c r="BV67" s="74">
        <v>0</v>
      </c>
      <c r="BW67" s="74">
        <v>0</v>
      </c>
      <c r="BX67" s="74">
        <v>0</v>
      </c>
      <c r="BY67" s="74">
        <v>0</v>
      </c>
      <c r="CT67" s="74" t="s">
        <v>194</v>
      </c>
      <c r="CU67" s="74" t="s">
        <v>506</v>
      </c>
      <c r="CV67" s="74" t="s">
        <v>318</v>
      </c>
      <c r="CW67" s="74">
        <v>2024</v>
      </c>
      <c r="CX67" s="74">
        <v>0</v>
      </c>
      <c r="CY67" s="74">
        <v>0</v>
      </c>
      <c r="CZ67" s="74">
        <v>0</v>
      </c>
      <c r="DA67" s="74">
        <v>6.5707019271918894E-8</v>
      </c>
      <c r="DB67" s="74">
        <v>0</v>
      </c>
      <c r="DC67" s="74">
        <v>0</v>
      </c>
      <c r="DD67" s="74">
        <v>13668.06699741239</v>
      </c>
      <c r="DE67" s="74">
        <v>202.84766498243039</v>
      </c>
      <c r="DF67" s="74">
        <v>8304.5949317123286</v>
      </c>
      <c r="DG67" s="74">
        <v>5160.6244007176319</v>
      </c>
      <c r="DH67" s="74">
        <v>0</v>
      </c>
      <c r="DI67" s="74">
        <v>0</v>
      </c>
      <c r="DJ67" s="74">
        <v>0</v>
      </c>
      <c r="DK67" s="74">
        <v>0</v>
      </c>
      <c r="DL67" s="74">
        <v>0</v>
      </c>
      <c r="DM67" s="74">
        <v>0</v>
      </c>
      <c r="DN67" s="74">
        <v>1.12021559774249E-5</v>
      </c>
      <c r="DO67" s="74">
        <v>0</v>
      </c>
      <c r="DP67" s="74">
        <v>0</v>
      </c>
      <c r="DQ67" s="74">
        <v>0</v>
      </c>
      <c r="DR67" s="74">
        <v>0</v>
      </c>
      <c r="DS67" s="74">
        <v>0</v>
      </c>
      <c r="DT67" s="74">
        <v>0</v>
      </c>
      <c r="DU67" s="74">
        <v>0</v>
      </c>
      <c r="DV67" s="74">
        <v>0</v>
      </c>
      <c r="DW67" s="74">
        <v>0</v>
      </c>
      <c r="DX67" s="74">
        <v>8.9808794160885458E-4</v>
      </c>
      <c r="DY67" s="74">
        <v>0</v>
      </c>
      <c r="DZ67" s="74">
        <v>8.9808794160885458E-4</v>
      </c>
      <c r="EA67" s="74">
        <v>0</v>
      </c>
      <c r="EB67" s="74">
        <v>0</v>
      </c>
      <c r="EC67" s="74">
        <v>0</v>
      </c>
      <c r="ED67" s="74">
        <v>0</v>
      </c>
      <c r="EE67" s="74">
        <v>0</v>
      </c>
      <c r="EF67" s="74">
        <v>0</v>
      </c>
      <c r="ER67" s="74" t="s">
        <v>455</v>
      </c>
      <c r="ES67" s="74" t="s">
        <v>194</v>
      </c>
      <c r="ET67" s="74" t="s">
        <v>506</v>
      </c>
      <c r="EU67" s="74" t="s">
        <v>318</v>
      </c>
      <c r="EV67" s="74" t="s">
        <v>302</v>
      </c>
      <c r="EW67" s="74" t="s">
        <v>456</v>
      </c>
      <c r="EX67" s="74">
        <v>2024</v>
      </c>
      <c r="EY67" s="74">
        <v>1.7004071615758001E-7</v>
      </c>
      <c r="EZ67" s="74">
        <v>594.89993300000003</v>
      </c>
      <c r="FA67" s="74">
        <v>1.0115721064941637E-4</v>
      </c>
      <c r="FB67" s="74">
        <v>2024</v>
      </c>
      <c r="FC67" s="74" t="s">
        <v>209</v>
      </c>
      <c r="FD67" s="74">
        <v>4.6366130773367584E-2</v>
      </c>
      <c r="FE67" s="74">
        <v>1</v>
      </c>
      <c r="FF67" s="74">
        <v>0</v>
      </c>
      <c r="FG67" s="74" t="s">
        <v>457</v>
      </c>
      <c r="FH67" s="74">
        <v>0</v>
      </c>
      <c r="FI67" s="74">
        <v>0</v>
      </c>
      <c r="FJ67" s="74">
        <v>0</v>
      </c>
      <c r="FK67" s="74">
        <v>0</v>
      </c>
      <c r="FL67" s="74">
        <v>0</v>
      </c>
      <c r="FM67" s="74">
        <v>0</v>
      </c>
      <c r="FN67" s="74">
        <v>9.0421466641784428E-6</v>
      </c>
      <c r="FO67" s="74">
        <v>6.5707019271918894E-8</v>
      </c>
      <c r="FP67" s="74">
        <v>0</v>
      </c>
      <c r="FQ67" s="74">
        <v>0</v>
      </c>
      <c r="FR67" s="74">
        <v>0</v>
      </c>
      <c r="FS67" s="74">
        <v>0</v>
      </c>
      <c r="GV67" s="229"/>
      <c r="GW67" s="229"/>
    </row>
    <row r="68" spans="2:205" hidden="1" x14ac:dyDescent="0.25">
      <c r="B68" s="74" t="s">
        <v>214</v>
      </c>
      <c r="C68" s="227" t="s">
        <v>510</v>
      </c>
      <c r="D68" s="227">
        <v>2.0966228226094812E-4</v>
      </c>
      <c r="E68" s="227">
        <v>2.0966228226094812E-4</v>
      </c>
      <c r="F68" s="227">
        <v>1.9511012003532035E-4</v>
      </c>
      <c r="G68" s="227">
        <v>1.8902573185715496E-4</v>
      </c>
      <c r="H68" s="227">
        <v>0</v>
      </c>
      <c r="I68" s="228">
        <v>0</v>
      </c>
      <c r="J68" s="228">
        <v>1.9511012003532035E-4</v>
      </c>
      <c r="K68" s="228">
        <v>1.9511012003532035E-4</v>
      </c>
      <c r="L68" s="116">
        <v>6.5862319456291438E-2</v>
      </c>
      <c r="M68" s="228">
        <v>6.3657810464154627E-2</v>
      </c>
      <c r="N68" s="228">
        <v>4.292255279841313E-2</v>
      </c>
      <c r="O68" s="228">
        <v>4.4457738687112718E-2</v>
      </c>
      <c r="P68" s="228">
        <v>4.292255279841313E-2</v>
      </c>
      <c r="Q68" s="228">
        <v>240.52266133191858</v>
      </c>
      <c r="R68" s="228">
        <v>11.228672229069193</v>
      </c>
      <c r="S68" s="228">
        <v>220.60021056187074</v>
      </c>
      <c r="T68" s="228">
        <v>45.875776427655133</v>
      </c>
      <c r="U68" s="228">
        <v>1</v>
      </c>
      <c r="V68" s="228">
        <v>206.1684210858605</v>
      </c>
      <c r="W68" s="228">
        <v>2942.8192554386778</v>
      </c>
      <c r="X68" s="228">
        <v>3282.3543261841082</v>
      </c>
      <c r="Y68" s="228">
        <v>4643.2257929444031</v>
      </c>
      <c r="Z68" s="228">
        <v>4822.0182459462412</v>
      </c>
      <c r="AA68" s="228">
        <v>4339.4633578919656</v>
      </c>
      <c r="AB68" s="228"/>
      <c r="AC68" s="228"/>
      <c r="AD68" s="228"/>
      <c r="AE68" s="228"/>
      <c r="AF68" s="228"/>
      <c r="AG68" s="228"/>
      <c r="AH68" s="228"/>
      <c r="AI68" s="228"/>
      <c r="AJ68" s="228"/>
      <c r="AK68" s="228"/>
      <c r="AL68" s="228"/>
      <c r="AM68" s="228"/>
      <c r="AN68" s="228"/>
      <c r="AO68" s="228"/>
      <c r="AP68" s="228"/>
      <c r="AQ68" s="228"/>
      <c r="AS68" s="74" t="s">
        <v>214</v>
      </c>
      <c r="AT68" s="74" t="s">
        <v>194</v>
      </c>
      <c r="AU68" s="74" t="s">
        <v>470</v>
      </c>
      <c r="AV68" s="74">
        <v>2020</v>
      </c>
      <c r="AW68" s="74">
        <v>1</v>
      </c>
      <c r="AX68" s="74">
        <v>0</v>
      </c>
      <c r="AY68" s="74">
        <v>0</v>
      </c>
      <c r="AZ68" s="74">
        <v>0.13201772240625204</v>
      </c>
      <c r="BA68" s="74">
        <v>0.13201772240625204</v>
      </c>
      <c r="BB68" s="74">
        <v>0</v>
      </c>
      <c r="BC68" s="74">
        <v>0</v>
      </c>
      <c r="BD68" s="74">
        <v>0</v>
      </c>
      <c r="BE68" s="74">
        <v>0</v>
      </c>
      <c r="BF68" s="74">
        <v>0</v>
      </c>
      <c r="BG68" s="74">
        <v>0</v>
      </c>
      <c r="BH68" s="74">
        <v>0</v>
      </c>
      <c r="BI68" s="74">
        <v>0</v>
      </c>
      <c r="BJ68" s="74">
        <v>0</v>
      </c>
      <c r="BK68" s="74">
        <v>0</v>
      </c>
      <c r="BL68" s="74">
        <v>0</v>
      </c>
      <c r="BM68" s="74">
        <v>0</v>
      </c>
      <c r="BN68" s="74">
        <v>0.13201772240625204</v>
      </c>
      <c r="BO68" s="74">
        <v>0</v>
      </c>
      <c r="BP68" s="74">
        <v>0</v>
      </c>
      <c r="BQ68" s="74">
        <v>0</v>
      </c>
      <c r="BR68" s="74">
        <v>0</v>
      </c>
      <c r="BS68" s="74">
        <v>0</v>
      </c>
      <c r="BT68" s="74">
        <v>0</v>
      </c>
      <c r="BU68" s="74">
        <v>0</v>
      </c>
      <c r="BV68" s="74">
        <v>0</v>
      </c>
      <c r="BW68" s="74">
        <v>0</v>
      </c>
      <c r="BX68" s="74">
        <v>0</v>
      </c>
      <c r="BY68" s="74">
        <v>0</v>
      </c>
      <c r="CT68" s="74" t="s">
        <v>194</v>
      </c>
      <c r="CU68" s="74" t="s">
        <v>506</v>
      </c>
      <c r="CV68" s="74" t="s">
        <v>318</v>
      </c>
      <c r="CW68" s="74">
        <v>2025</v>
      </c>
      <c r="CX68" s="74">
        <v>0</v>
      </c>
      <c r="CY68" s="74">
        <v>0</v>
      </c>
      <c r="CZ68" s="74">
        <v>0</v>
      </c>
      <c r="DA68" s="74">
        <v>0</v>
      </c>
      <c r="DB68" s="74">
        <v>6.5707019271918894E-8</v>
      </c>
      <c r="DC68" s="74">
        <v>0</v>
      </c>
      <c r="DD68" s="74">
        <v>13668.06699741239</v>
      </c>
      <c r="DE68" s="74">
        <v>202.84766498243039</v>
      </c>
      <c r="DF68" s="74">
        <v>8304.5949317123286</v>
      </c>
      <c r="DG68" s="74">
        <v>5160.6244007176319</v>
      </c>
      <c r="DH68" s="74">
        <v>0</v>
      </c>
      <c r="DI68" s="74">
        <v>0</v>
      </c>
      <c r="DJ68" s="74">
        <v>0</v>
      </c>
      <c r="DK68" s="74">
        <v>0</v>
      </c>
      <c r="DL68" s="74">
        <v>0</v>
      </c>
      <c r="DM68" s="74">
        <v>0</v>
      </c>
      <c r="DN68" s="74">
        <v>1.12021559774249E-5</v>
      </c>
      <c r="DO68" s="74">
        <v>0</v>
      </c>
      <c r="DP68" s="74">
        <v>0</v>
      </c>
      <c r="DQ68" s="74">
        <v>0</v>
      </c>
      <c r="DR68" s="74">
        <v>0</v>
      </c>
      <c r="DS68" s="74">
        <v>0</v>
      </c>
      <c r="DT68" s="74">
        <v>0</v>
      </c>
      <c r="DU68" s="74">
        <v>0</v>
      </c>
      <c r="DV68" s="74">
        <v>0</v>
      </c>
      <c r="DW68" s="74">
        <v>0</v>
      </c>
      <c r="DX68" s="74">
        <v>0</v>
      </c>
      <c r="DY68" s="74">
        <v>0</v>
      </c>
      <c r="DZ68" s="74">
        <v>0</v>
      </c>
      <c r="EA68" s="74">
        <v>8.9808794160885458E-4</v>
      </c>
      <c r="EB68" s="74">
        <v>0</v>
      </c>
      <c r="EC68" s="74">
        <v>8.9808794160885458E-4</v>
      </c>
      <c r="ED68" s="74">
        <v>0</v>
      </c>
      <c r="EE68" s="74">
        <v>0</v>
      </c>
      <c r="EF68" s="74">
        <v>0</v>
      </c>
      <c r="ER68" s="74" t="s">
        <v>455</v>
      </c>
      <c r="ES68" s="74" t="s">
        <v>194</v>
      </c>
      <c r="ET68" s="74" t="s">
        <v>506</v>
      </c>
      <c r="EU68" s="74" t="s">
        <v>318</v>
      </c>
      <c r="EV68" s="74" t="s">
        <v>302</v>
      </c>
      <c r="EW68" s="74" t="s">
        <v>456</v>
      </c>
      <c r="EX68" s="74">
        <v>2025</v>
      </c>
      <c r="EY68" s="74">
        <v>1.7004071615758001E-7</v>
      </c>
      <c r="EZ68" s="74">
        <v>594.89993300000003</v>
      </c>
      <c r="FA68" s="74">
        <v>1.0115721064941637E-4</v>
      </c>
      <c r="FB68" s="74">
        <v>2025</v>
      </c>
      <c r="FC68" s="74" t="s">
        <v>209</v>
      </c>
      <c r="FD68" s="74">
        <v>4.6366130773367584E-2</v>
      </c>
      <c r="FE68" s="74">
        <v>1</v>
      </c>
      <c r="FF68" s="74">
        <v>0</v>
      </c>
      <c r="FG68" s="74" t="s">
        <v>457</v>
      </c>
      <c r="FH68" s="74">
        <v>0</v>
      </c>
      <c r="FI68" s="74">
        <v>0</v>
      </c>
      <c r="FJ68" s="74">
        <v>0</v>
      </c>
      <c r="FK68" s="74">
        <v>0</v>
      </c>
      <c r="FL68" s="74">
        <v>0</v>
      </c>
      <c r="FM68" s="74">
        <v>0</v>
      </c>
      <c r="FN68" s="74">
        <v>0</v>
      </c>
      <c r="FO68" s="74">
        <v>0</v>
      </c>
      <c r="FP68" s="74">
        <v>9.0421466641784428E-6</v>
      </c>
      <c r="FQ68" s="74">
        <v>6.5707019271918894E-8</v>
      </c>
      <c r="FR68" s="74">
        <v>0</v>
      </c>
      <c r="FS68" s="74">
        <v>0</v>
      </c>
      <c r="GV68" s="229"/>
      <c r="GW68" s="229"/>
    </row>
    <row r="69" spans="2:205" hidden="1" x14ac:dyDescent="0.25">
      <c r="B69" s="74" t="s">
        <v>214</v>
      </c>
      <c r="C69" s="227" t="s">
        <v>511</v>
      </c>
      <c r="D69" s="227">
        <v>7.6279591563444031E-7</v>
      </c>
      <c r="E69" s="227">
        <v>7.6279591563444031E-7</v>
      </c>
      <c r="F69" s="227">
        <v>7.1177368819889272E-7</v>
      </c>
      <c r="G69" s="227">
        <v>6.8840196742134848E-7</v>
      </c>
      <c r="H69" s="227">
        <v>0</v>
      </c>
      <c r="I69" s="228">
        <v>0</v>
      </c>
      <c r="J69" s="228">
        <v>7.1177368819889272E-7</v>
      </c>
      <c r="K69" s="228">
        <v>7.1177368819889272E-7</v>
      </c>
      <c r="L69" s="116">
        <v>8.6259679915242499E-3</v>
      </c>
      <c r="M69" s="228">
        <v>8.3372441178407655E-3</v>
      </c>
      <c r="N69" s="228">
        <v>5.6367717361374267E-3</v>
      </c>
      <c r="O69" s="228">
        <v>5.8284263729517964E-3</v>
      </c>
      <c r="P69" s="228">
        <v>5.6367717361374267E-3</v>
      </c>
      <c r="Q69" s="228">
        <v>6.6814885636982737</v>
      </c>
      <c r="R69" s="228">
        <v>0.31192173190080247</v>
      </c>
      <c r="S69" s="228">
        <v>6.128062012354639</v>
      </c>
      <c r="T69" s="228">
        <v>1.2743850157601764</v>
      </c>
      <c r="U69" s="228">
        <v>1</v>
      </c>
      <c r="V69" s="228">
        <v>5.7271607592099425</v>
      </c>
      <c r="W69" s="228">
        <v>81.748692997832265</v>
      </c>
      <c r="X69" s="228">
        <v>91.180651215812546</v>
      </c>
      <c r="Y69" s="228">
        <v>128.98435375041259</v>
      </c>
      <c r="Z69" s="228">
        <v>133.95103640472936</v>
      </c>
      <c r="AA69" s="228">
        <v>120.5461250003856</v>
      </c>
      <c r="AB69" s="228"/>
      <c r="AC69" s="228"/>
      <c r="AD69" s="228"/>
      <c r="AE69" s="228"/>
      <c r="AF69" s="228"/>
      <c r="AG69" s="228"/>
      <c r="AH69" s="228"/>
      <c r="AI69" s="228"/>
      <c r="AJ69" s="228"/>
      <c r="AK69" s="228"/>
      <c r="AL69" s="228"/>
      <c r="AM69" s="228"/>
      <c r="AN69" s="228"/>
      <c r="AO69" s="228"/>
      <c r="AP69" s="228"/>
      <c r="AQ69" s="228"/>
      <c r="AS69" s="74" t="s">
        <v>214</v>
      </c>
      <c r="AT69" s="74" t="s">
        <v>194</v>
      </c>
      <c r="AU69" s="74" t="s">
        <v>470</v>
      </c>
      <c r="AV69" s="74">
        <v>2021</v>
      </c>
      <c r="AW69" s="74">
        <v>1</v>
      </c>
      <c r="AX69" s="74">
        <v>0</v>
      </c>
      <c r="AY69" s="74">
        <v>0</v>
      </c>
      <c r="AZ69" s="74">
        <v>0</v>
      </c>
      <c r="BA69" s="74">
        <v>0</v>
      </c>
      <c r="BB69" s="74">
        <v>0</v>
      </c>
      <c r="BC69" s="74">
        <v>0</v>
      </c>
      <c r="BD69" s="74">
        <v>0.13201772240625204</v>
      </c>
      <c r="BE69" s="74">
        <v>0.13201772240625204</v>
      </c>
      <c r="BF69" s="74">
        <v>0</v>
      </c>
      <c r="BG69" s="74">
        <v>0</v>
      </c>
      <c r="BH69" s="74">
        <v>0</v>
      </c>
      <c r="BI69" s="74">
        <v>0</v>
      </c>
      <c r="BJ69" s="74">
        <v>0</v>
      </c>
      <c r="BK69" s="74">
        <v>0</v>
      </c>
      <c r="BL69" s="74">
        <v>0</v>
      </c>
      <c r="BM69" s="74">
        <v>0</v>
      </c>
      <c r="BN69" s="74">
        <v>0</v>
      </c>
      <c r="BO69" s="74">
        <v>0.13201772240625204</v>
      </c>
      <c r="BP69" s="74">
        <v>0</v>
      </c>
      <c r="BQ69" s="74">
        <v>0</v>
      </c>
      <c r="BR69" s="74">
        <v>0</v>
      </c>
      <c r="BS69" s="74">
        <v>0</v>
      </c>
      <c r="BT69" s="74">
        <v>0</v>
      </c>
      <c r="BU69" s="74">
        <v>0</v>
      </c>
      <c r="BV69" s="74">
        <v>0</v>
      </c>
      <c r="BW69" s="74">
        <v>0</v>
      </c>
      <c r="BX69" s="74">
        <v>0</v>
      </c>
      <c r="BY69" s="74">
        <v>0</v>
      </c>
      <c r="CT69" s="74" t="s">
        <v>194</v>
      </c>
      <c r="CU69" s="74" t="s">
        <v>506</v>
      </c>
      <c r="CV69" s="74" t="s">
        <v>318</v>
      </c>
      <c r="CW69" s="74">
        <v>2026</v>
      </c>
      <c r="CX69" s="74">
        <v>0</v>
      </c>
      <c r="CY69" s="74">
        <v>0</v>
      </c>
      <c r="CZ69" s="74">
        <v>0</v>
      </c>
      <c r="DA69" s="74">
        <v>0</v>
      </c>
      <c r="DB69" s="74">
        <v>0</v>
      </c>
      <c r="DC69" s="74">
        <v>6.5707019271918894E-8</v>
      </c>
      <c r="DD69" s="74">
        <v>13668.06699741239</v>
      </c>
      <c r="DE69" s="74">
        <v>202.84766498243039</v>
      </c>
      <c r="DF69" s="74">
        <v>8304.5949317123286</v>
      </c>
      <c r="DG69" s="74">
        <v>5160.6244007176319</v>
      </c>
      <c r="DH69" s="74">
        <v>0</v>
      </c>
      <c r="DI69" s="74">
        <v>0</v>
      </c>
      <c r="DJ69" s="74">
        <v>0</v>
      </c>
      <c r="DK69" s="74">
        <v>0</v>
      </c>
      <c r="DL69" s="74">
        <v>0</v>
      </c>
      <c r="DM69" s="74">
        <v>0</v>
      </c>
      <c r="DN69" s="74">
        <v>1.12021559774249E-5</v>
      </c>
      <c r="DO69" s="74">
        <v>0</v>
      </c>
      <c r="DP69" s="74">
        <v>0</v>
      </c>
      <c r="DQ69" s="74">
        <v>0</v>
      </c>
      <c r="DR69" s="74">
        <v>0</v>
      </c>
      <c r="DS69" s="74">
        <v>0</v>
      </c>
      <c r="DT69" s="74">
        <v>0</v>
      </c>
      <c r="DU69" s="74">
        <v>0</v>
      </c>
      <c r="DV69" s="74">
        <v>0</v>
      </c>
      <c r="DW69" s="74">
        <v>0</v>
      </c>
      <c r="DX69" s="74">
        <v>0</v>
      </c>
      <c r="DY69" s="74">
        <v>0</v>
      </c>
      <c r="DZ69" s="74">
        <v>0</v>
      </c>
      <c r="EA69" s="74">
        <v>0</v>
      </c>
      <c r="EB69" s="74">
        <v>0</v>
      </c>
      <c r="EC69" s="74">
        <v>0</v>
      </c>
      <c r="ED69" s="74">
        <v>8.9808794160885458E-4</v>
      </c>
      <c r="EE69" s="74">
        <v>0</v>
      </c>
      <c r="EF69" s="74">
        <v>8.9808794160885458E-4</v>
      </c>
      <c r="ER69" s="74" t="s">
        <v>455</v>
      </c>
      <c r="ES69" s="74" t="s">
        <v>194</v>
      </c>
      <c r="ET69" s="74" t="s">
        <v>506</v>
      </c>
      <c r="EU69" s="74" t="s">
        <v>318</v>
      </c>
      <c r="EV69" s="74" t="s">
        <v>302</v>
      </c>
      <c r="EW69" s="74" t="s">
        <v>456</v>
      </c>
      <c r="EX69" s="74">
        <v>2026</v>
      </c>
      <c r="EY69" s="74">
        <v>1.7004071615758001E-7</v>
      </c>
      <c r="EZ69" s="74">
        <v>594.89993300000003</v>
      </c>
      <c r="FA69" s="74">
        <v>1.0115721064941637E-4</v>
      </c>
      <c r="FB69" s="74">
        <v>2026</v>
      </c>
      <c r="FC69" s="74" t="s">
        <v>209</v>
      </c>
      <c r="FD69" s="74">
        <v>4.6366130773367584E-2</v>
      </c>
      <c r="FE69" s="74">
        <v>1</v>
      </c>
      <c r="FF69" s="74">
        <v>0</v>
      </c>
      <c r="FG69" s="74" t="s">
        <v>457</v>
      </c>
      <c r="FH69" s="74">
        <v>0</v>
      </c>
      <c r="FI69" s="74">
        <v>0</v>
      </c>
      <c r="FJ69" s="74">
        <v>0</v>
      </c>
      <c r="FK69" s="74">
        <v>0</v>
      </c>
      <c r="FL69" s="74">
        <v>0</v>
      </c>
      <c r="FM69" s="74">
        <v>0</v>
      </c>
      <c r="FN69" s="74">
        <v>0</v>
      </c>
      <c r="FO69" s="74">
        <v>0</v>
      </c>
      <c r="FP69" s="74">
        <v>0</v>
      </c>
      <c r="FQ69" s="74">
        <v>0</v>
      </c>
      <c r="FR69" s="74">
        <v>9.0421466641784428E-6</v>
      </c>
      <c r="FS69" s="74">
        <v>6.5707019271918894E-8</v>
      </c>
      <c r="GV69" s="229"/>
      <c r="GW69" s="229"/>
    </row>
    <row r="70" spans="2:205" x14ac:dyDescent="0.25">
      <c r="B70" s="74" t="s">
        <v>214</v>
      </c>
      <c r="C70" s="227" t="s">
        <v>512</v>
      </c>
      <c r="D70" s="227">
        <v>6.5549884675846623E-3</v>
      </c>
      <c r="E70" s="227">
        <v>6.5549884675846623E-3</v>
      </c>
      <c r="F70" s="325">
        <v>6.1261574463408056E-3</v>
      </c>
      <c r="G70" s="227">
        <v>5.9351961227774386E-3</v>
      </c>
      <c r="H70" s="227">
        <v>0</v>
      </c>
      <c r="I70" s="228">
        <v>0</v>
      </c>
      <c r="J70" s="228">
        <v>6.1261574463408056E-3</v>
      </c>
      <c r="K70" s="228">
        <v>6.1261574463408056E-3</v>
      </c>
      <c r="L70" s="116">
        <v>20.623227830935889</v>
      </c>
      <c r="M70" s="228">
        <v>19.932937972098532</v>
      </c>
      <c r="N70" s="228">
        <v>13.497766072635264</v>
      </c>
      <c r="O70" s="228">
        <v>13.980719116616825</v>
      </c>
      <c r="P70" s="228">
        <v>13.497766072635264</v>
      </c>
      <c r="Q70" s="228">
        <v>24.015299382851836</v>
      </c>
      <c r="R70" s="228">
        <v>1.1211414498731296</v>
      </c>
      <c r="S70" s="228">
        <v>22.026116255435085</v>
      </c>
      <c r="T70" s="228">
        <v>4.5805268378040829</v>
      </c>
      <c r="U70" s="228">
        <v>1</v>
      </c>
      <c r="V70" s="228">
        <v>20.585155378911296</v>
      </c>
      <c r="W70" s="228">
        <v>293.82963358888441</v>
      </c>
      <c r="X70" s="228">
        <v>327.73095635729004</v>
      </c>
      <c r="Y70" s="228">
        <v>463.60894604379513</v>
      </c>
      <c r="Z70" s="228">
        <v>481.46071212045717</v>
      </c>
      <c r="AA70" s="228">
        <v>433.27938882597675</v>
      </c>
      <c r="AB70" s="228"/>
      <c r="AC70" s="228"/>
      <c r="AD70" s="228"/>
      <c r="AE70" s="228"/>
      <c r="AF70" s="228"/>
      <c r="AG70" s="228"/>
      <c r="AH70" s="228"/>
      <c r="AI70" s="228"/>
      <c r="AJ70" s="228"/>
      <c r="AK70" s="228"/>
      <c r="AL70" s="228"/>
      <c r="AM70" s="228"/>
      <c r="AN70" s="228"/>
      <c r="AO70" s="228"/>
      <c r="AP70" s="228"/>
      <c r="AQ70" s="228"/>
      <c r="AS70" s="74" t="s">
        <v>214</v>
      </c>
      <c r="AT70" s="74" t="s">
        <v>194</v>
      </c>
      <c r="AU70" s="74" t="s">
        <v>470</v>
      </c>
      <c r="AV70" s="74">
        <v>2022</v>
      </c>
      <c r="AW70" s="74">
        <v>0.93457943925233644</v>
      </c>
      <c r="AX70" s="74">
        <v>0</v>
      </c>
      <c r="AY70" s="74">
        <v>0</v>
      </c>
      <c r="AZ70" s="74">
        <v>0</v>
      </c>
      <c r="BA70" s="74">
        <v>0</v>
      </c>
      <c r="BB70" s="74">
        <v>0</v>
      </c>
      <c r="BC70" s="74">
        <v>0</v>
      </c>
      <c r="BD70" s="74">
        <v>0</v>
      </c>
      <c r="BE70" s="74">
        <v>0</v>
      </c>
      <c r="BF70" s="74">
        <v>0</v>
      </c>
      <c r="BG70" s="74">
        <v>0</v>
      </c>
      <c r="BH70" s="74">
        <v>0.12548354520103852</v>
      </c>
      <c r="BI70" s="74">
        <v>0.12548354520103852</v>
      </c>
      <c r="BJ70" s="74">
        <v>0</v>
      </c>
      <c r="BK70" s="74">
        <v>0</v>
      </c>
      <c r="BL70" s="74">
        <v>0</v>
      </c>
      <c r="BM70" s="74">
        <v>0</v>
      </c>
      <c r="BN70" s="74">
        <v>0</v>
      </c>
      <c r="BO70" s="74">
        <v>0</v>
      </c>
      <c r="BP70" s="74">
        <v>0.11727434130938179</v>
      </c>
      <c r="BQ70" s="74">
        <v>0</v>
      </c>
      <c r="BR70" s="74">
        <v>0</v>
      </c>
      <c r="BS70" s="74">
        <v>0</v>
      </c>
      <c r="BT70" s="74">
        <v>0</v>
      </c>
      <c r="BU70" s="74">
        <v>0</v>
      </c>
      <c r="BV70" s="74">
        <v>0.12548354520103852</v>
      </c>
      <c r="BW70" s="74">
        <v>0.11727434130938179</v>
      </c>
      <c r="BX70" s="74">
        <v>0.12548354520103852</v>
      </c>
      <c r="BY70" s="74">
        <v>0.11727434130938179</v>
      </c>
      <c r="CT70" s="74" t="s">
        <v>194</v>
      </c>
      <c r="CU70" s="74" t="s">
        <v>506</v>
      </c>
      <c r="CV70" s="74" t="s">
        <v>320</v>
      </c>
      <c r="CW70" s="74">
        <v>2021</v>
      </c>
      <c r="CX70" s="74">
        <v>1.8071926697741382E-7</v>
      </c>
      <c r="CY70" s="74">
        <v>0</v>
      </c>
      <c r="CZ70" s="74">
        <v>0</v>
      </c>
      <c r="DA70" s="74">
        <v>0</v>
      </c>
      <c r="DB70" s="74">
        <v>0</v>
      </c>
      <c r="DC70" s="74">
        <v>0</v>
      </c>
      <c r="DD70" s="74">
        <v>8638.846369758834</v>
      </c>
      <c r="DE70" s="74">
        <v>212.4033892792296</v>
      </c>
      <c r="DF70" s="74">
        <v>8426.4429804796036</v>
      </c>
      <c r="DG70" s="74">
        <v>0</v>
      </c>
      <c r="DH70" s="74">
        <v>0</v>
      </c>
      <c r="DI70" s="74">
        <v>0</v>
      </c>
      <c r="DJ70" s="74">
        <v>0</v>
      </c>
      <c r="DK70" s="74">
        <v>0</v>
      </c>
      <c r="DL70" s="74">
        <v>0</v>
      </c>
      <c r="DM70" s="74">
        <v>0</v>
      </c>
      <c r="DN70" s="74">
        <v>1.2667934061719849E-5</v>
      </c>
      <c r="DO70" s="74">
        <v>1.5612059834733088E-3</v>
      </c>
      <c r="DP70" s="74">
        <v>0</v>
      </c>
      <c r="DQ70" s="74">
        <v>1.5612059834733088E-3</v>
      </c>
      <c r="DR70" s="74">
        <v>0</v>
      </c>
      <c r="DS70" s="74">
        <v>0</v>
      </c>
      <c r="DT70" s="74">
        <v>0</v>
      </c>
      <c r="DU70" s="74">
        <v>0</v>
      </c>
      <c r="DV70" s="74">
        <v>0</v>
      </c>
      <c r="DW70" s="74">
        <v>0</v>
      </c>
      <c r="DX70" s="74">
        <v>0</v>
      </c>
      <c r="DY70" s="74">
        <v>0</v>
      </c>
      <c r="DZ70" s="74">
        <v>0</v>
      </c>
      <c r="EA70" s="74">
        <v>0</v>
      </c>
      <c r="EB70" s="74">
        <v>0</v>
      </c>
      <c r="EC70" s="74">
        <v>0</v>
      </c>
      <c r="ED70" s="74">
        <v>0</v>
      </c>
      <c r="EE70" s="74">
        <v>0</v>
      </c>
      <c r="EF70" s="74">
        <v>0</v>
      </c>
      <c r="ER70" s="74" t="s">
        <v>455</v>
      </c>
      <c r="ES70" s="74" t="s">
        <v>194</v>
      </c>
      <c r="ET70" s="74" t="s">
        <v>506</v>
      </c>
      <c r="EU70" s="74" t="s">
        <v>320</v>
      </c>
      <c r="EV70" s="74" t="s">
        <v>302</v>
      </c>
      <c r="EW70" s="74" t="s">
        <v>456</v>
      </c>
      <c r="EX70" s="74">
        <v>2021</v>
      </c>
      <c r="EY70" s="74">
        <v>7.3860523592086123E-7</v>
      </c>
      <c r="EZ70" s="74">
        <v>594.89993300000003</v>
      </c>
      <c r="FA70" s="74">
        <v>4.3939620536276959E-4</v>
      </c>
      <c r="FB70" s="74">
        <v>2021</v>
      </c>
      <c r="FC70" s="74" t="s">
        <v>209</v>
      </c>
      <c r="FD70" s="74">
        <v>4.6366130773367584E-2</v>
      </c>
      <c r="FE70" s="74">
        <v>1</v>
      </c>
      <c r="FF70" s="74">
        <v>0</v>
      </c>
      <c r="FG70" s="74" t="s">
        <v>457</v>
      </c>
      <c r="FH70" s="74">
        <v>3.7644618867673912E-5</v>
      </c>
      <c r="FI70" s="74">
        <v>1.8071926697741382E-7</v>
      </c>
      <c r="FJ70" s="74">
        <v>0</v>
      </c>
      <c r="FK70" s="74">
        <v>0</v>
      </c>
      <c r="FL70" s="74">
        <v>0</v>
      </c>
      <c r="FM70" s="74">
        <v>0</v>
      </c>
      <c r="FN70" s="74">
        <v>0</v>
      </c>
      <c r="FO70" s="74">
        <v>0</v>
      </c>
      <c r="FP70" s="74">
        <v>0</v>
      </c>
      <c r="FQ70" s="74">
        <v>0</v>
      </c>
      <c r="FR70" s="74">
        <v>0</v>
      </c>
      <c r="FS70" s="74">
        <v>0</v>
      </c>
      <c r="GV70" s="229"/>
      <c r="GW70" s="229"/>
    </row>
    <row r="71" spans="2:205" hidden="1" x14ac:dyDescent="0.25">
      <c r="B71" s="74" t="s">
        <v>214</v>
      </c>
      <c r="C71" s="227" t="s">
        <v>513</v>
      </c>
      <c r="D71" s="227">
        <v>9.853781002618231E-2</v>
      </c>
      <c r="E71" s="227">
        <v>9.853781002618231E-2</v>
      </c>
      <c r="F71" s="227">
        <v>9.2091411239422716E-2</v>
      </c>
      <c r="G71" s="227">
        <v>8.9220235333737824E-2</v>
      </c>
      <c r="H71" s="227">
        <v>0</v>
      </c>
      <c r="I71" s="228">
        <v>0</v>
      </c>
      <c r="J71" s="228">
        <v>9.2091411239422716E-2</v>
      </c>
      <c r="K71" s="228">
        <v>9.2091411239422716E-2</v>
      </c>
      <c r="L71" s="116">
        <v>0.2386042500727599</v>
      </c>
      <c r="M71" s="228">
        <v>0.23061781383441066</v>
      </c>
      <c r="N71" s="228">
        <v>0.15616490191644877</v>
      </c>
      <c r="O71" s="228">
        <v>0.16175151688144182</v>
      </c>
      <c r="P71" s="228">
        <v>0.15616490191644877</v>
      </c>
      <c r="Q71" s="228">
        <v>31203.078488139392</v>
      </c>
      <c r="R71" s="228">
        <v>1456.6990858201575</v>
      </c>
      <c r="S71" s="228">
        <v>28618.532850686806</v>
      </c>
      <c r="T71" s="228">
        <v>5951.4785203588444</v>
      </c>
      <c r="U71" s="228">
        <v>1</v>
      </c>
      <c r="V71" s="228">
        <v>26746.292383819444</v>
      </c>
      <c r="W71" s="228">
        <v>381772.84292203758</v>
      </c>
      <c r="X71" s="228">
        <v>425820.831595027</v>
      </c>
      <c r="Y71" s="228">
        <v>602367.10359470302</v>
      </c>
      <c r="Z71" s="228">
        <v>625561.90325811005</v>
      </c>
      <c r="AA71" s="228">
        <v>562959.9099015916</v>
      </c>
      <c r="AB71" s="228"/>
      <c r="AC71" s="228"/>
      <c r="AD71" s="228"/>
      <c r="AE71" s="228"/>
      <c r="AF71" s="228"/>
      <c r="AG71" s="228"/>
      <c r="AH71" s="228"/>
      <c r="AI71" s="228"/>
      <c r="AJ71" s="228"/>
      <c r="AK71" s="228"/>
      <c r="AL71" s="228"/>
      <c r="AM71" s="228"/>
      <c r="AN71" s="228"/>
      <c r="AO71" s="228"/>
      <c r="AP71" s="228"/>
      <c r="AQ71" s="228"/>
      <c r="AS71" s="74" t="s">
        <v>214</v>
      </c>
      <c r="AT71" s="74" t="s">
        <v>194</v>
      </c>
      <c r="AU71" s="74" t="s">
        <v>470</v>
      </c>
      <c r="AV71" s="74">
        <v>2023</v>
      </c>
      <c r="AW71" s="74">
        <v>0.87343872827321156</v>
      </c>
      <c r="AX71" s="74">
        <v>0</v>
      </c>
      <c r="AY71" s="74">
        <v>0</v>
      </c>
      <c r="AZ71" s="74">
        <v>0</v>
      </c>
      <c r="BA71" s="74">
        <v>0</v>
      </c>
      <c r="BB71" s="74">
        <v>0</v>
      </c>
      <c r="BC71" s="74">
        <v>0</v>
      </c>
      <c r="BD71" s="74">
        <v>0</v>
      </c>
      <c r="BE71" s="74">
        <v>0</v>
      </c>
      <c r="BF71" s="74">
        <v>0</v>
      </c>
      <c r="BG71" s="74">
        <v>0</v>
      </c>
      <c r="BH71" s="74">
        <v>0</v>
      </c>
      <c r="BI71" s="74">
        <v>0</v>
      </c>
      <c r="BJ71" s="74">
        <v>0</v>
      </c>
      <c r="BK71" s="74">
        <v>0</v>
      </c>
      <c r="BL71" s="74">
        <v>0.13008623067014688</v>
      </c>
      <c r="BM71" s="74">
        <v>0.13008623067014688</v>
      </c>
      <c r="BN71" s="74">
        <v>0</v>
      </c>
      <c r="BO71" s="74">
        <v>0</v>
      </c>
      <c r="BP71" s="74">
        <v>0</v>
      </c>
      <c r="BQ71" s="74">
        <v>0.11362235188238874</v>
      </c>
      <c r="BR71" s="74">
        <v>0</v>
      </c>
      <c r="BS71" s="74">
        <v>0</v>
      </c>
      <c r="BT71" s="74">
        <v>0</v>
      </c>
      <c r="BU71" s="74">
        <v>0</v>
      </c>
      <c r="BV71" s="74">
        <v>0</v>
      </c>
      <c r="BW71" s="74">
        <v>0</v>
      </c>
      <c r="BX71" s="74">
        <v>0</v>
      </c>
      <c r="BY71" s="74">
        <v>0</v>
      </c>
      <c r="CT71" s="74" t="s">
        <v>194</v>
      </c>
      <c r="CU71" s="74" t="s">
        <v>506</v>
      </c>
      <c r="CV71" s="74" t="s">
        <v>320</v>
      </c>
      <c r="CW71" s="74">
        <v>2022</v>
      </c>
      <c r="CX71" s="74">
        <v>0</v>
      </c>
      <c r="CY71" s="74">
        <v>1.7960037111446675E-7</v>
      </c>
      <c r="CZ71" s="74">
        <v>0</v>
      </c>
      <c r="DA71" s="74">
        <v>0</v>
      </c>
      <c r="DB71" s="74">
        <v>0</v>
      </c>
      <c r="DC71" s="74">
        <v>0</v>
      </c>
      <c r="DD71" s="74">
        <v>8489.5410546944331</v>
      </c>
      <c r="DE71" s="74">
        <v>202.84766498243039</v>
      </c>
      <c r="DF71" s="74">
        <v>8286.6933897120016</v>
      </c>
      <c r="DG71" s="74">
        <v>0</v>
      </c>
      <c r="DH71" s="74">
        <v>0</v>
      </c>
      <c r="DI71" s="74">
        <v>0</v>
      </c>
      <c r="DJ71" s="74">
        <v>0</v>
      </c>
      <c r="DK71" s="74">
        <v>0</v>
      </c>
      <c r="DL71" s="74">
        <v>0</v>
      </c>
      <c r="DM71" s="74">
        <v>0</v>
      </c>
      <c r="DN71" s="74">
        <v>1.21145838087431E-5</v>
      </c>
      <c r="DO71" s="74">
        <v>0</v>
      </c>
      <c r="DP71" s="74">
        <v>0</v>
      </c>
      <c r="DQ71" s="74">
        <v>0</v>
      </c>
      <c r="DR71" s="74">
        <v>1.5247247240146216E-3</v>
      </c>
      <c r="DS71" s="74">
        <v>0</v>
      </c>
      <c r="DT71" s="74">
        <v>1.5247247240146216E-3</v>
      </c>
      <c r="DU71" s="74">
        <v>0</v>
      </c>
      <c r="DV71" s="74">
        <v>0</v>
      </c>
      <c r="DW71" s="74">
        <v>0</v>
      </c>
      <c r="DX71" s="74">
        <v>0</v>
      </c>
      <c r="DY71" s="74">
        <v>0</v>
      </c>
      <c r="DZ71" s="74">
        <v>0</v>
      </c>
      <c r="EA71" s="74">
        <v>0</v>
      </c>
      <c r="EB71" s="74">
        <v>0</v>
      </c>
      <c r="EC71" s="74">
        <v>0</v>
      </c>
      <c r="ED71" s="74">
        <v>0</v>
      </c>
      <c r="EE71" s="74">
        <v>0</v>
      </c>
      <c r="EF71" s="74">
        <v>0</v>
      </c>
      <c r="ER71" s="74" t="s">
        <v>455</v>
      </c>
      <c r="ES71" s="74" t="s">
        <v>194</v>
      </c>
      <c r="ET71" s="74" t="s">
        <v>506</v>
      </c>
      <c r="EU71" s="74" t="s">
        <v>320</v>
      </c>
      <c r="EV71" s="74" t="s">
        <v>302</v>
      </c>
      <c r="EW71" s="74" t="s">
        <v>456</v>
      </c>
      <c r="EX71" s="74">
        <v>2022</v>
      </c>
      <c r="EY71" s="74">
        <v>6.9870420693857644E-7</v>
      </c>
      <c r="EZ71" s="74">
        <v>594.89993300000003</v>
      </c>
      <c r="FA71" s="74">
        <v>4.1565908589457728E-4</v>
      </c>
      <c r="FB71" s="74">
        <v>2022</v>
      </c>
      <c r="FC71" s="74" t="s">
        <v>209</v>
      </c>
      <c r="FD71" s="74">
        <v>4.6366130773367584E-2</v>
      </c>
      <c r="FE71" s="74">
        <v>1</v>
      </c>
      <c r="FF71" s="74">
        <v>0</v>
      </c>
      <c r="FG71" s="74" t="s">
        <v>457</v>
      </c>
      <c r="FH71" s="74">
        <v>0</v>
      </c>
      <c r="FI71" s="74">
        <v>0</v>
      </c>
      <c r="FJ71" s="74">
        <v>3.7411547933856306E-5</v>
      </c>
      <c r="FK71" s="74">
        <v>1.7960037111446675E-7</v>
      </c>
      <c r="FL71" s="74">
        <v>0</v>
      </c>
      <c r="FM71" s="74">
        <v>0</v>
      </c>
      <c r="FN71" s="74">
        <v>0</v>
      </c>
      <c r="FO71" s="74">
        <v>0</v>
      </c>
      <c r="FP71" s="74">
        <v>0</v>
      </c>
      <c r="FQ71" s="74">
        <v>0</v>
      </c>
      <c r="FR71" s="74">
        <v>0</v>
      </c>
      <c r="FS71" s="74">
        <v>0</v>
      </c>
      <c r="GV71" s="229"/>
      <c r="GW71" s="229"/>
    </row>
    <row r="72" spans="2:205" hidden="1" x14ac:dyDescent="0.25">
      <c r="B72" s="74" t="s">
        <v>214</v>
      </c>
      <c r="C72" s="227" t="s">
        <v>514</v>
      </c>
      <c r="D72" s="227">
        <v>2.9636041925708845E-2</v>
      </c>
      <c r="E72" s="227">
        <v>2.9636041925708845E-2</v>
      </c>
      <c r="F72" s="227">
        <v>2.7697235444587704E-2</v>
      </c>
      <c r="G72" s="227">
        <v>2.6833749449142002E-2</v>
      </c>
      <c r="H72" s="227">
        <v>0</v>
      </c>
      <c r="I72" s="228">
        <v>0</v>
      </c>
      <c r="J72" s="228">
        <v>2.7697235444587704E-2</v>
      </c>
      <c r="K72" s="228">
        <v>2.7697235444587704E-2</v>
      </c>
      <c r="L72" s="116">
        <v>5.2991746372635755E-2</v>
      </c>
      <c r="M72" s="228">
        <v>5.1218034448247254E-2</v>
      </c>
      <c r="N72" s="228">
        <v>3.4682747151991128E-2</v>
      </c>
      <c r="O72" s="228">
        <v>3.5923539497576526E-2</v>
      </c>
      <c r="P72" s="228">
        <v>3.4682747151991128E-2</v>
      </c>
      <c r="Q72" s="228">
        <v>42255.639723109292</v>
      </c>
      <c r="R72" s="228">
        <v>1972.6820152952678</v>
      </c>
      <c r="S72" s="228">
        <v>38755.612334925696</v>
      </c>
      <c r="T72" s="228">
        <v>8059.5743869214166</v>
      </c>
      <c r="U72" s="228">
        <v>1</v>
      </c>
      <c r="V72" s="228">
        <v>36220.198443855792</v>
      </c>
      <c r="W72" s="228">
        <v>517002.05518864986</v>
      </c>
      <c r="X72" s="228">
        <v>576652.44963934261</v>
      </c>
      <c r="Y72" s="228">
        <v>815733.84883243882</v>
      </c>
      <c r="Z72" s="228">
        <v>847144.56679730804</v>
      </c>
      <c r="AA72" s="228">
        <v>762368.08302097081</v>
      </c>
      <c r="AB72" s="228"/>
      <c r="AC72" s="228"/>
      <c r="AD72" s="228"/>
      <c r="AE72" s="228"/>
      <c r="AF72" s="228"/>
      <c r="AG72" s="228"/>
      <c r="AH72" s="228"/>
      <c r="AI72" s="228"/>
      <c r="AJ72" s="228"/>
      <c r="AK72" s="228"/>
      <c r="AL72" s="228"/>
      <c r="AM72" s="228"/>
      <c r="AN72" s="228"/>
      <c r="AO72" s="228"/>
      <c r="AP72" s="228"/>
      <c r="AQ72" s="228"/>
      <c r="AS72" s="74" t="s">
        <v>214</v>
      </c>
      <c r="AT72" s="74" t="s">
        <v>194</v>
      </c>
      <c r="AU72" s="74" t="s">
        <v>471</v>
      </c>
      <c r="AV72" s="74">
        <v>2020</v>
      </c>
      <c r="AW72" s="74">
        <v>1</v>
      </c>
      <c r="AX72" s="74">
        <v>0</v>
      </c>
      <c r="AY72" s="74">
        <v>0</v>
      </c>
      <c r="AZ72" s="74">
        <v>8.7679833137524518E-2</v>
      </c>
      <c r="BA72" s="74">
        <v>8.7679833137524518E-2</v>
      </c>
      <c r="BB72" s="74">
        <v>0</v>
      </c>
      <c r="BC72" s="74">
        <v>0</v>
      </c>
      <c r="BD72" s="74">
        <v>0</v>
      </c>
      <c r="BE72" s="74">
        <v>0</v>
      </c>
      <c r="BF72" s="74">
        <v>0</v>
      </c>
      <c r="BG72" s="74">
        <v>0</v>
      </c>
      <c r="BH72" s="74">
        <v>0</v>
      </c>
      <c r="BI72" s="74">
        <v>0</v>
      </c>
      <c r="BJ72" s="74">
        <v>0</v>
      </c>
      <c r="BK72" s="74">
        <v>0</v>
      </c>
      <c r="BL72" s="74">
        <v>0</v>
      </c>
      <c r="BM72" s="74">
        <v>0</v>
      </c>
      <c r="BN72" s="74">
        <v>8.7679833137524518E-2</v>
      </c>
      <c r="BO72" s="74">
        <v>0</v>
      </c>
      <c r="BP72" s="74">
        <v>0</v>
      </c>
      <c r="BQ72" s="74">
        <v>0</v>
      </c>
      <c r="BR72" s="74">
        <v>0</v>
      </c>
      <c r="BS72" s="74">
        <v>0</v>
      </c>
      <c r="BT72" s="74">
        <v>0</v>
      </c>
      <c r="BU72" s="74">
        <v>0</v>
      </c>
      <c r="BV72" s="74">
        <v>0</v>
      </c>
      <c r="BW72" s="74">
        <v>0</v>
      </c>
      <c r="BX72" s="74">
        <v>0</v>
      </c>
      <c r="BY72" s="74">
        <v>0</v>
      </c>
      <c r="CT72" s="74" t="s">
        <v>194</v>
      </c>
      <c r="CU72" s="74" t="s">
        <v>506</v>
      </c>
      <c r="CV72" s="74" t="s">
        <v>320</v>
      </c>
      <c r="CW72" s="74">
        <v>2023</v>
      </c>
      <c r="CX72" s="74">
        <v>0</v>
      </c>
      <c r="CY72" s="74">
        <v>0</v>
      </c>
      <c r="CZ72" s="74">
        <v>2.6969222510547175E-7</v>
      </c>
      <c r="DA72" s="74">
        <v>0</v>
      </c>
      <c r="DB72" s="74">
        <v>0</v>
      </c>
      <c r="DC72" s="74">
        <v>0</v>
      </c>
      <c r="DD72" s="74">
        <v>8507.4425966947565</v>
      </c>
      <c r="DE72" s="74">
        <v>202.84766498243039</v>
      </c>
      <c r="DF72" s="74">
        <v>8304.5949317123268</v>
      </c>
      <c r="DG72" s="74">
        <v>0</v>
      </c>
      <c r="DH72" s="74">
        <v>0</v>
      </c>
      <c r="DI72" s="74">
        <v>0</v>
      </c>
      <c r="DJ72" s="74">
        <v>0</v>
      </c>
      <c r="DK72" s="74">
        <v>0</v>
      </c>
      <c r="DL72" s="74">
        <v>0</v>
      </c>
      <c r="DM72" s="74">
        <v>0</v>
      </c>
      <c r="DN72" s="74">
        <v>1.2127349551739E-5</v>
      </c>
      <c r="DO72" s="74">
        <v>0</v>
      </c>
      <c r="DP72" s="74">
        <v>0</v>
      </c>
      <c r="DQ72" s="74">
        <v>0</v>
      </c>
      <c r="DR72" s="74">
        <v>0</v>
      </c>
      <c r="DS72" s="74">
        <v>0</v>
      </c>
      <c r="DT72" s="74">
        <v>0</v>
      </c>
      <c r="DU72" s="74">
        <v>2.2943911238596814E-3</v>
      </c>
      <c r="DV72" s="74">
        <v>0</v>
      </c>
      <c r="DW72" s="74">
        <v>2.2943911238596814E-3</v>
      </c>
      <c r="DX72" s="74">
        <v>0</v>
      </c>
      <c r="DY72" s="74">
        <v>0</v>
      </c>
      <c r="DZ72" s="74">
        <v>0</v>
      </c>
      <c r="EA72" s="74">
        <v>0</v>
      </c>
      <c r="EB72" s="74">
        <v>0</v>
      </c>
      <c r="EC72" s="74">
        <v>0</v>
      </c>
      <c r="ED72" s="74">
        <v>0</v>
      </c>
      <c r="EE72" s="74">
        <v>0</v>
      </c>
      <c r="EF72" s="74">
        <v>0</v>
      </c>
      <c r="ER72" s="74" t="s">
        <v>455</v>
      </c>
      <c r="ES72" s="74" t="s">
        <v>194</v>
      </c>
      <c r="ET72" s="74" t="s">
        <v>506</v>
      </c>
      <c r="EU72" s="74" t="s">
        <v>320</v>
      </c>
      <c r="EV72" s="74" t="s">
        <v>302</v>
      </c>
      <c r="EW72" s="74" t="s">
        <v>456</v>
      </c>
      <c r="EX72" s="74">
        <v>2023</v>
      </c>
      <c r="EY72" s="74">
        <v>6.9792633431272122E-7</v>
      </c>
      <c r="EZ72" s="74">
        <v>594.89993300000003</v>
      </c>
      <c r="FA72" s="74">
        <v>4.1519632952157349E-4</v>
      </c>
      <c r="FB72" s="74">
        <v>2023</v>
      </c>
      <c r="FC72" s="74" t="s">
        <v>209</v>
      </c>
      <c r="FD72" s="74">
        <v>4.6366130773367584E-2</v>
      </c>
      <c r="FE72" s="74">
        <v>1</v>
      </c>
      <c r="FF72" s="74">
        <v>0</v>
      </c>
      <c r="FG72" s="74" t="s">
        <v>457</v>
      </c>
      <c r="FH72" s="74">
        <v>0</v>
      </c>
      <c r="FI72" s="74">
        <v>0</v>
      </c>
      <c r="FJ72" s="74">
        <v>0</v>
      </c>
      <c r="FK72" s="74">
        <v>0</v>
      </c>
      <c r="FL72" s="74">
        <v>3.7113183349567674E-5</v>
      </c>
      <c r="FM72" s="74">
        <v>2.6969222510547175E-7</v>
      </c>
      <c r="FN72" s="74">
        <v>0</v>
      </c>
      <c r="FO72" s="74">
        <v>0</v>
      </c>
      <c r="FP72" s="74">
        <v>0</v>
      </c>
      <c r="FQ72" s="74">
        <v>0</v>
      </c>
      <c r="FR72" s="74">
        <v>0</v>
      </c>
      <c r="FS72" s="74">
        <v>0</v>
      </c>
      <c r="GV72" s="229"/>
      <c r="GW72" s="229"/>
    </row>
    <row r="73" spans="2:205" hidden="1" x14ac:dyDescent="0.25">
      <c r="B73" s="74" t="s">
        <v>214</v>
      </c>
      <c r="C73" s="227" t="s">
        <v>515</v>
      </c>
      <c r="D73" s="227">
        <v>0.136251263805968</v>
      </c>
      <c r="E73" s="227">
        <v>0.136251263805968</v>
      </c>
      <c r="F73" s="227">
        <v>0.12733762972520374</v>
      </c>
      <c r="G73" s="227">
        <v>0.12336787584175583</v>
      </c>
      <c r="H73" s="227">
        <v>0</v>
      </c>
      <c r="I73" s="228">
        <v>0</v>
      </c>
      <c r="J73" s="228">
        <v>0.12733762972520374</v>
      </c>
      <c r="K73" s="228">
        <v>0.12733762972520374</v>
      </c>
      <c r="L73" s="116">
        <v>0.30198598674687449</v>
      </c>
      <c r="M73" s="228">
        <v>0.29187807028145762</v>
      </c>
      <c r="N73" s="228">
        <v>0.19764782893048563</v>
      </c>
      <c r="O73" s="228">
        <v>0.2047189601198606</v>
      </c>
      <c r="P73" s="228">
        <v>0.19764782893048563</v>
      </c>
      <c r="Q73" s="228">
        <v>34089.957626952004</v>
      </c>
      <c r="R73" s="228">
        <v>1591.4714995094062</v>
      </c>
      <c r="S73" s="228">
        <v>31266.292285752654</v>
      </c>
      <c r="T73" s="228">
        <v>6502.1036515312717</v>
      </c>
      <c r="U73" s="228">
        <v>1</v>
      </c>
      <c r="V73" s="228">
        <v>29220.833911918369</v>
      </c>
      <c r="W73" s="228">
        <v>417094.10317575728</v>
      </c>
      <c r="X73" s="228">
        <v>465217.36985873675</v>
      </c>
      <c r="Y73" s="228">
        <v>658097.5349986275</v>
      </c>
      <c r="Z73" s="228">
        <v>683438.29546211008</v>
      </c>
      <c r="AA73" s="228">
        <v>615044.42523236212</v>
      </c>
      <c r="AB73" s="228"/>
      <c r="AC73" s="228"/>
      <c r="AD73" s="228"/>
      <c r="AE73" s="228"/>
      <c r="AF73" s="228"/>
      <c r="AG73" s="228"/>
      <c r="AH73" s="228"/>
      <c r="AI73" s="228"/>
      <c r="AJ73" s="228"/>
      <c r="AK73" s="228"/>
      <c r="AL73" s="228"/>
      <c r="AM73" s="228"/>
      <c r="AN73" s="228"/>
      <c r="AO73" s="228"/>
      <c r="AP73" s="228"/>
      <c r="AQ73" s="228"/>
      <c r="AS73" s="74" t="s">
        <v>214</v>
      </c>
      <c r="AT73" s="74" t="s">
        <v>194</v>
      </c>
      <c r="AU73" s="74" t="s">
        <v>471</v>
      </c>
      <c r="AV73" s="74">
        <v>2021</v>
      </c>
      <c r="AW73" s="74">
        <v>1</v>
      </c>
      <c r="AX73" s="74">
        <v>0</v>
      </c>
      <c r="AY73" s="74">
        <v>0</v>
      </c>
      <c r="AZ73" s="74">
        <v>0</v>
      </c>
      <c r="BA73" s="74">
        <v>0</v>
      </c>
      <c r="BB73" s="74">
        <v>0</v>
      </c>
      <c r="BC73" s="74">
        <v>0</v>
      </c>
      <c r="BD73" s="74">
        <v>8.7679833137524518E-2</v>
      </c>
      <c r="BE73" s="74">
        <v>8.7679833137524518E-2</v>
      </c>
      <c r="BF73" s="74">
        <v>0</v>
      </c>
      <c r="BG73" s="74">
        <v>0</v>
      </c>
      <c r="BH73" s="74">
        <v>0</v>
      </c>
      <c r="BI73" s="74">
        <v>0</v>
      </c>
      <c r="BJ73" s="74">
        <v>0</v>
      </c>
      <c r="BK73" s="74">
        <v>0</v>
      </c>
      <c r="BL73" s="74">
        <v>0</v>
      </c>
      <c r="BM73" s="74">
        <v>0</v>
      </c>
      <c r="BN73" s="74">
        <v>0</v>
      </c>
      <c r="BO73" s="74">
        <v>8.7679833137524518E-2</v>
      </c>
      <c r="BP73" s="74">
        <v>0</v>
      </c>
      <c r="BQ73" s="74">
        <v>0</v>
      </c>
      <c r="BR73" s="74">
        <v>0</v>
      </c>
      <c r="BS73" s="74">
        <v>0</v>
      </c>
      <c r="BT73" s="74">
        <v>0</v>
      </c>
      <c r="BU73" s="74">
        <v>0</v>
      </c>
      <c r="BV73" s="74">
        <v>0</v>
      </c>
      <c r="BW73" s="74">
        <v>0</v>
      </c>
      <c r="BX73" s="74">
        <v>0</v>
      </c>
      <c r="BY73" s="74">
        <v>0</v>
      </c>
      <c r="CT73" s="74" t="s">
        <v>194</v>
      </c>
      <c r="CU73" s="74" t="s">
        <v>506</v>
      </c>
      <c r="CV73" s="74" t="s">
        <v>320</v>
      </c>
      <c r="CW73" s="74">
        <v>2024</v>
      </c>
      <c r="CX73" s="74">
        <v>0</v>
      </c>
      <c r="CY73" s="74">
        <v>0</v>
      </c>
      <c r="CZ73" s="74">
        <v>0</v>
      </c>
      <c r="DA73" s="74">
        <v>2.6969222510547175E-7</v>
      </c>
      <c r="DB73" s="74">
        <v>0</v>
      </c>
      <c r="DC73" s="74">
        <v>0</v>
      </c>
      <c r="DD73" s="74">
        <v>8507.4425966947565</v>
      </c>
      <c r="DE73" s="74">
        <v>202.84766498243039</v>
      </c>
      <c r="DF73" s="74">
        <v>8304.5949317123268</v>
      </c>
      <c r="DG73" s="74">
        <v>0</v>
      </c>
      <c r="DH73" s="74">
        <v>0</v>
      </c>
      <c r="DI73" s="74">
        <v>0</v>
      </c>
      <c r="DJ73" s="74">
        <v>0</v>
      </c>
      <c r="DK73" s="74">
        <v>0</v>
      </c>
      <c r="DL73" s="74">
        <v>0</v>
      </c>
      <c r="DM73" s="74">
        <v>0</v>
      </c>
      <c r="DN73" s="74">
        <v>1.2127349551739E-5</v>
      </c>
      <c r="DO73" s="74">
        <v>0</v>
      </c>
      <c r="DP73" s="74">
        <v>0</v>
      </c>
      <c r="DQ73" s="74">
        <v>0</v>
      </c>
      <c r="DR73" s="74">
        <v>0</v>
      </c>
      <c r="DS73" s="74">
        <v>0</v>
      </c>
      <c r="DT73" s="74">
        <v>0</v>
      </c>
      <c r="DU73" s="74">
        <v>0</v>
      </c>
      <c r="DV73" s="74">
        <v>0</v>
      </c>
      <c r="DW73" s="74">
        <v>0</v>
      </c>
      <c r="DX73" s="74">
        <v>2.2943911238596814E-3</v>
      </c>
      <c r="DY73" s="74">
        <v>0</v>
      </c>
      <c r="DZ73" s="74">
        <v>2.2943911238596814E-3</v>
      </c>
      <c r="EA73" s="74">
        <v>0</v>
      </c>
      <c r="EB73" s="74">
        <v>0</v>
      </c>
      <c r="EC73" s="74">
        <v>0</v>
      </c>
      <c r="ED73" s="74">
        <v>0</v>
      </c>
      <c r="EE73" s="74">
        <v>0</v>
      </c>
      <c r="EF73" s="74">
        <v>0</v>
      </c>
      <c r="ER73" s="74" t="s">
        <v>455</v>
      </c>
      <c r="ES73" s="74" t="s">
        <v>194</v>
      </c>
      <c r="ET73" s="74" t="s">
        <v>506</v>
      </c>
      <c r="EU73" s="74" t="s">
        <v>320</v>
      </c>
      <c r="EV73" s="74" t="s">
        <v>302</v>
      </c>
      <c r="EW73" s="74" t="s">
        <v>456</v>
      </c>
      <c r="EX73" s="74">
        <v>2024</v>
      </c>
      <c r="EY73" s="74">
        <v>6.9792633431272122E-7</v>
      </c>
      <c r="EZ73" s="74">
        <v>594.89993300000003</v>
      </c>
      <c r="FA73" s="74">
        <v>4.1519632952157349E-4</v>
      </c>
      <c r="FB73" s="74">
        <v>2024</v>
      </c>
      <c r="FC73" s="74" t="s">
        <v>209</v>
      </c>
      <c r="FD73" s="74">
        <v>4.6366130773367584E-2</v>
      </c>
      <c r="FE73" s="74">
        <v>1</v>
      </c>
      <c r="FF73" s="74">
        <v>0</v>
      </c>
      <c r="FG73" s="74" t="s">
        <v>457</v>
      </c>
      <c r="FH73" s="74">
        <v>0</v>
      </c>
      <c r="FI73" s="74">
        <v>0</v>
      </c>
      <c r="FJ73" s="74">
        <v>0</v>
      </c>
      <c r="FK73" s="74">
        <v>0</v>
      </c>
      <c r="FL73" s="74">
        <v>0</v>
      </c>
      <c r="FM73" s="74">
        <v>0</v>
      </c>
      <c r="FN73" s="74">
        <v>3.7113183349567674E-5</v>
      </c>
      <c r="FO73" s="74">
        <v>2.6969222510547175E-7</v>
      </c>
      <c r="FP73" s="74">
        <v>0</v>
      </c>
      <c r="FQ73" s="74">
        <v>0</v>
      </c>
      <c r="FR73" s="74">
        <v>0</v>
      </c>
      <c r="FS73" s="74">
        <v>0</v>
      </c>
      <c r="GV73" s="229"/>
      <c r="GW73" s="229"/>
    </row>
    <row r="74" spans="2:205" hidden="1" x14ac:dyDescent="0.25">
      <c r="B74" s="74" t="s">
        <v>214</v>
      </c>
      <c r="C74" s="227" t="s">
        <v>516</v>
      </c>
      <c r="D74" s="227">
        <v>3.9103017157003678E-2</v>
      </c>
      <c r="E74" s="227">
        <v>3.9103017157003678E-2</v>
      </c>
      <c r="F74" s="227">
        <v>3.654487584766699E-2</v>
      </c>
      <c r="G74" s="227">
        <v>3.5405641195771713E-2</v>
      </c>
      <c r="H74" s="227">
        <v>0</v>
      </c>
      <c r="I74" s="228">
        <v>0</v>
      </c>
      <c r="J74" s="228">
        <v>3.654487584766699E-2</v>
      </c>
      <c r="K74" s="228">
        <v>3.654487584766699E-2</v>
      </c>
      <c r="L74" s="116">
        <v>0.27525551834934908</v>
      </c>
      <c r="M74" s="228">
        <v>0.26604231009391988</v>
      </c>
      <c r="N74" s="228">
        <v>0.18015291434196773</v>
      </c>
      <c r="O74" s="228">
        <v>0.18659841840325975</v>
      </c>
      <c r="P74" s="228">
        <v>0.18015291434196773</v>
      </c>
      <c r="Q74" s="228">
        <v>10733.638059165629</v>
      </c>
      <c r="R74" s="228">
        <v>501.09417102079527</v>
      </c>
      <c r="S74" s="228">
        <v>9844.5726603667117</v>
      </c>
      <c r="T74" s="228">
        <v>2047.2664701565345</v>
      </c>
      <c r="U74" s="228">
        <v>1</v>
      </c>
      <c r="V74" s="228">
        <v>9200.5351966044036</v>
      </c>
      <c r="W74" s="228">
        <v>131327.15473255189</v>
      </c>
      <c r="X74" s="228">
        <v>146479.35094389078</v>
      </c>
      <c r="Y74" s="228">
        <v>207210.01843427421</v>
      </c>
      <c r="Z74" s="228">
        <v>215188.86528223832</v>
      </c>
      <c r="AA74" s="228">
        <v>193654.22283577028</v>
      </c>
      <c r="AB74" s="228"/>
      <c r="AC74" s="228"/>
      <c r="AD74" s="228"/>
      <c r="AE74" s="228"/>
      <c r="AF74" s="228"/>
      <c r="AG74" s="228"/>
      <c r="AH74" s="228"/>
      <c r="AI74" s="228"/>
      <c r="AJ74" s="228"/>
      <c r="AK74" s="228"/>
      <c r="AL74" s="228"/>
      <c r="AM74" s="228"/>
      <c r="AN74" s="228"/>
      <c r="AO74" s="228"/>
      <c r="AP74" s="228"/>
      <c r="AQ74" s="228"/>
      <c r="AS74" s="74" t="s">
        <v>214</v>
      </c>
      <c r="AT74" s="74" t="s">
        <v>194</v>
      </c>
      <c r="AU74" s="74" t="s">
        <v>471</v>
      </c>
      <c r="AV74" s="74">
        <v>2022</v>
      </c>
      <c r="AW74" s="74">
        <v>0.93457943925233644</v>
      </c>
      <c r="AX74" s="74">
        <v>0</v>
      </c>
      <c r="AY74" s="74">
        <v>0</v>
      </c>
      <c r="AZ74" s="74">
        <v>0</v>
      </c>
      <c r="BA74" s="74">
        <v>0</v>
      </c>
      <c r="BB74" s="74">
        <v>0</v>
      </c>
      <c r="BC74" s="74">
        <v>0</v>
      </c>
      <c r="BD74" s="74">
        <v>0</v>
      </c>
      <c r="BE74" s="74">
        <v>0</v>
      </c>
      <c r="BF74" s="74">
        <v>0</v>
      </c>
      <c r="BG74" s="74">
        <v>0</v>
      </c>
      <c r="BH74" s="74">
        <v>8.5432682936376833E-2</v>
      </c>
      <c r="BI74" s="74">
        <v>8.5432682936376833E-2</v>
      </c>
      <c r="BJ74" s="74">
        <v>0</v>
      </c>
      <c r="BK74" s="74">
        <v>0</v>
      </c>
      <c r="BL74" s="74">
        <v>0</v>
      </c>
      <c r="BM74" s="74">
        <v>0</v>
      </c>
      <c r="BN74" s="74">
        <v>0</v>
      </c>
      <c r="BO74" s="74">
        <v>0</v>
      </c>
      <c r="BP74" s="74">
        <v>7.9843628912501713E-2</v>
      </c>
      <c r="BQ74" s="74">
        <v>0</v>
      </c>
      <c r="BR74" s="74">
        <v>0</v>
      </c>
      <c r="BS74" s="74">
        <v>0</v>
      </c>
      <c r="BT74" s="74">
        <v>0</v>
      </c>
      <c r="BU74" s="74">
        <v>0</v>
      </c>
      <c r="BV74" s="74">
        <v>8.5432682936376833E-2</v>
      </c>
      <c r="BW74" s="74">
        <v>7.9843628912501713E-2</v>
      </c>
      <c r="BX74" s="74">
        <v>8.5432682936376833E-2</v>
      </c>
      <c r="BY74" s="74">
        <v>7.9843628912501713E-2</v>
      </c>
      <c r="CT74" s="74" t="s">
        <v>194</v>
      </c>
      <c r="CU74" s="74" t="s">
        <v>506</v>
      </c>
      <c r="CV74" s="74" t="s">
        <v>320</v>
      </c>
      <c r="CW74" s="74">
        <v>2025</v>
      </c>
      <c r="CX74" s="74">
        <v>0</v>
      </c>
      <c r="CY74" s="74">
        <v>0</v>
      </c>
      <c r="CZ74" s="74">
        <v>0</v>
      </c>
      <c r="DA74" s="74">
        <v>0</v>
      </c>
      <c r="DB74" s="74">
        <v>2.6969222510547175E-7</v>
      </c>
      <c r="DC74" s="74">
        <v>0</v>
      </c>
      <c r="DD74" s="74">
        <v>8507.4425966947565</v>
      </c>
      <c r="DE74" s="74">
        <v>202.84766498243039</v>
      </c>
      <c r="DF74" s="74">
        <v>8304.5949317123268</v>
      </c>
      <c r="DG74" s="74">
        <v>0</v>
      </c>
      <c r="DH74" s="74">
        <v>0</v>
      </c>
      <c r="DI74" s="74">
        <v>0</v>
      </c>
      <c r="DJ74" s="74">
        <v>0</v>
      </c>
      <c r="DK74" s="74">
        <v>0</v>
      </c>
      <c r="DL74" s="74">
        <v>0</v>
      </c>
      <c r="DM74" s="74">
        <v>0</v>
      </c>
      <c r="DN74" s="74">
        <v>1.2127349551739E-5</v>
      </c>
      <c r="DO74" s="74">
        <v>0</v>
      </c>
      <c r="DP74" s="74">
        <v>0</v>
      </c>
      <c r="DQ74" s="74">
        <v>0</v>
      </c>
      <c r="DR74" s="74">
        <v>0</v>
      </c>
      <c r="DS74" s="74">
        <v>0</v>
      </c>
      <c r="DT74" s="74">
        <v>0</v>
      </c>
      <c r="DU74" s="74">
        <v>0</v>
      </c>
      <c r="DV74" s="74">
        <v>0</v>
      </c>
      <c r="DW74" s="74">
        <v>0</v>
      </c>
      <c r="DX74" s="74">
        <v>0</v>
      </c>
      <c r="DY74" s="74">
        <v>0</v>
      </c>
      <c r="DZ74" s="74">
        <v>0</v>
      </c>
      <c r="EA74" s="74">
        <v>2.2943911238596814E-3</v>
      </c>
      <c r="EB74" s="74">
        <v>0</v>
      </c>
      <c r="EC74" s="74">
        <v>2.2943911238596814E-3</v>
      </c>
      <c r="ED74" s="74">
        <v>0</v>
      </c>
      <c r="EE74" s="74">
        <v>0</v>
      </c>
      <c r="EF74" s="74">
        <v>0</v>
      </c>
      <c r="ER74" s="74" t="s">
        <v>455</v>
      </c>
      <c r="ES74" s="74" t="s">
        <v>194</v>
      </c>
      <c r="ET74" s="74" t="s">
        <v>506</v>
      </c>
      <c r="EU74" s="74" t="s">
        <v>320</v>
      </c>
      <c r="EV74" s="74" t="s">
        <v>302</v>
      </c>
      <c r="EW74" s="74" t="s">
        <v>456</v>
      </c>
      <c r="EX74" s="74">
        <v>2025</v>
      </c>
      <c r="EY74" s="74">
        <v>6.9792633431272122E-7</v>
      </c>
      <c r="EZ74" s="74">
        <v>594.89993300000003</v>
      </c>
      <c r="FA74" s="74">
        <v>4.1519632952157349E-4</v>
      </c>
      <c r="FB74" s="74">
        <v>2025</v>
      </c>
      <c r="FC74" s="74" t="s">
        <v>209</v>
      </c>
      <c r="FD74" s="74">
        <v>4.6366130773367584E-2</v>
      </c>
      <c r="FE74" s="74">
        <v>1</v>
      </c>
      <c r="FF74" s="74">
        <v>0</v>
      </c>
      <c r="FG74" s="74" t="s">
        <v>457</v>
      </c>
      <c r="FH74" s="74">
        <v>0</v>
      </c>
      <c r="FI74" s="74">
        <v>0</v>
      </c>
      <c r="FJ74" s="74">
        <v>0</v>
      </c>
      <c r="FK74" s="74">
        <v>0</v>
      </c>
      <c r="FL74" s="74">
        <v>0</v>
      </c>
      <c r="FM74" s="74">
        <v>0</v>
      </c>
      <c r="FN74" s="74">
        <v>0</v>
      </c>
      <c r="FO74" s="74">
        <v>0</v>
      </c>
      <c r="FP74" s="74">
        <v>3.7113183349567674E-5</v>
      </c>
      <c r="FQ74" s="74">
        <v>2.6969222510547175E-7</v>
      </c>
      <c r="FR74" s="74">
        <v>0</v>
      </c>
      <c r="FS74" s="74">
        <v>0</v>
      </c>
      <c r="GV74" s="229"/>
      <c r="GW74" s="229"/>
    </row>
    <row r="75" spans="2:205" hidden="1" x14ac:dyDescent="0.25">
      <c r="B75" s="74" t="s">
        <v>214</v>
      </c>
      <c r="C75" s="227" t="s">
        <v>517</v>
      </c>
      <c r="D75" s="227">
        <v>1.0761605033258161E-2</v>
      </c>
      <c r="E75" s="227">
        <v>1.0761605033258161E-2</v>
      </c>
      <c r="F75" s="227">
        <v>1.0057574797437532E-2</v>
      </c>
      <c r="G75" s="227">
        <v>9.744056192168081E-3</v>
      </c>
      <c r="H75" s="227">
        <v>0</v>
      </c>
      <c r="I75" s="228">
        <v>0</v>
      </c>
      <c r="J75" s="228">
        <v>1.0057574797437532E-2</v>
      </c>
      <c r="K75" s="228">
        <v>1.0057574797437532E-2</v>
      </c>
      <c r="L75" s="116">
        <v>6.0721010633005348E-2</v>
      </c>
      <c r="M75" s="228">
        <v>5.8688588831630306E-2</v>
      </c>
      <c r="N75" s="228">
        <v>3.9741499436323276E-2</v>
      </c>
      <c r="O75" s="228">
        <v>4.1163420051346628E-2</v>
      </c>
      <c r="P75" s="228">
        <v>3.9741499436323276E-2</v>
      </c>
      <c r="Q75" s="228">
        <v>13390.930935878185</v>
      </c>
      <c r="R75" s="228">
        <v>625.14847244925716</v>
      </c>
      <c r="S75" s="228">
        <v>12281.762424030603</v>
      </c>
      <c r="T75" s="228">
        <v>2554.1017647595563</v>
      </c>
      <c r="U75" s="228">
        <v>1</v>
      </c>
      <c r="V75" s="228">
        <v>11478.282639280937</v>
      </c>
      <c r="W75" s="228">
        <v>163839.40368916196</v>
      </c>
      <c r="X75" s="228">
        <v>182742.78126482494</v>
      </c>
      <c r="Y75" s="228">
        <v>258508.34831402014</v>
      </c>
      <c r="Z75" s="228">
        <v>268462.49307836691</v>
      </c>
      <c r="AA75" s="228">
        <v>241596.5872093646</v>
      </c>
      <c r="AB75" s="228"/>
      <c r="AC75" s="228"/>
      <c r="AD75" s="228"/>
      <c r="AE75" s="228"/>
      <c r="AF75" s="228"/>
      <c r="AG75" s="228"/>
      <c r="AH75" s="228"/>
      <c r="AI75" s="228"/>
      <c r="AJ75" s="228"/>
      <c r="AK75" s="228"/>
      <c r="AL75" s="228"/>
      <c r="AM75" s="228"/>
      <c r="AN75" s="228"/>
      <c r="AO75" s="228"/>
      <c r="AP75" s="228"/>
      <c r="AQ75" s="228"/>
      <c r="AS75" s="74" t="s">
        <v>214</v>
      </c>
      <c r="AT75" s="74" t="s">
        <v>194</v>
      </c>
      <c r="AU75" s="74" t="s">
        <v>471</v>
      </c>
      <c r="AV75" s="74">
        <v>2023</v>
      </c>
      <c r="AW75" s="74">
        <v>0.87343872827321156</v>
      </c>
      <c r="AX75" s="74">
        <v>0</v>
      </c>
      <c r="AY75" s="74">
        <v>0</v>
      </c>
      <c r="AZ75" s="74">
        <v>0</v>
      </c>
      <c r="BA75" s="74">
        <v>0</v>
      </c>
      <c r="BB75" s="74">
        <v>0</v>
      </c>
      <c r="BC75" s="74">
        <v>0</v>
      </c>
      <c r="BD75" s="74">
        <v>0</v>
      </c>
      <c r="BE75" s="74">
        <v>0</v>
      </c>
      <c r="BF75" s="74">
        <v>0</v>
      </c>
      <c r="BG75" s="74">
        <v>0</v>
      </c>
      <c r="BH75" s="74">
        <v>0</v>
      </c>
      <c r="BI75" s="74">
        <v>0</v>
      </c>
      <c r="BJ75" s="74">
        <v>0</v>
      </c>
      <c r="BK75" s="74">
        <v>0</v>
      </c>
      <c r="BL75" s="74">
        <v>8.856639797065971E-2</v>
      </c>
      <c r="BM75" s="74">
        <v>8.856639797065971E-2</v>
      </c>
      <c r="BN75" s="74">
        <v>0</v>
      </c>
      <c r="BO75" s="74">
        <v>0</v>
      </c>
      <c r="BP75" s="74">
        <v>0</v>
      </c>
      <c r="BQ75" s="74">
        <v>7.735732201123216E-2</v>
      </c>
      <c r="BR75" s="74">
        <v>0</v>
      </c>
      <c r="BS75" s="74">
        <v>0</v>
      </c>
      <c r="BT75" s="74">
        <v>0</v>
      </c>
      <c r="BU75" s="74">
        <v>0</v>
      </c>
      <c r="BV75" s="74">
        <v>0</v>
      </c>
      <c r="BW75" s="74">
        <v>0</v>
      </c>
      <c r="BX75" s="74">
        <v>0</v>
      </c>
      <c r="BY75" s="74">
        <v>0</v>
      </c>
      <c r="CT75" s="74" t="s">
        <v>194</v>
      </c>
      <c r="CU75" s="74" t="s">
        <v>506</v>
      </c>
      <c r="CV75" s="74" t="s">
        <v>320</v>
      </c>
      <c r="CW75" s="74">
        <v>2026</v>
      </c>
      <c r="CX75" s="74">
        <v>0</v>
      </c>
      <c r="CY75" s="74">
        <v>0</v>
      </c>
      <c r="CZ75" s="74">
        <v>0</v>
      </c>
      <c r="DA75" s="74">
        <v>0</v>
      </c>
      <c r="DB75" s="74">
        <v>0</v>
      </c>
      <c r="DC75" s="74">
        <v>2.6969222510547175E-7</v>
      </c>
      <c r="DD75" s="74">
        <v>8507.4425966947565</v>
      </c>
      <c r="DE75" s="74">
        <v>202.84766498243039</v>
      </c>
      <c r="DF75" s="74">
        <v>8304.5949317123268</v>
      </c>
      <c r="DG75" s="74">
        <v>0</v>
      </c>
      <c r="DH75" s="74">
        <v>0</v>
      </c>
      <c r="DI75" s="74">
        <v>0</v>
      </c>
      <c r="DJ75" s="74">
        <v>0</v>
      </c>
      <c r="DK75" s="74">
        <v>0</v>
      </c>
      <c r="DL75" s="74">
        <v>0</v>
      </c>
      <c r="DM75" s="74">
        <v>0</v>
      </c>
      <c r="DN75" s="74">
        <v>1.2127349551739E-5</v>
      </c>
      <c r="DO75" s="74">
        <v>0</v>
      </c>
      <c r="DP75" s="74">
        <v>0</v>
      </c>
      <c r="DQ75" s="74">
        <v>0</v>
      </c>
      <c r="DR75" s="74">
        <v>0</v>
      </c>
      <c r="DS75" s="74">
        <v>0</v>
      </c>
      <c r="DT75" s="74">
        <v>0</v>
      </c>
      <c r="DU75" s="74">
        <v>0</v>
      </c>
      <c r="DV75" s="74">
        <v>0</v>
      </c>
      <c r="DW75" s="74">
        <v>0</v>
      </c>
      <c r="DX75" s="74">
        <v>0</v>
      </c>
      <c r="DY75" s="74">
        <v>0</v>
      </c>
      <c r="DZ75" s="74">
        <v>0</v>
      </c>
      <c r="EA75" s="74">
        <v>0</v>
      </c>
      <c r="EB75" s="74">
        <v>0</v>
      </c>
      <c r="EC75" s="74">
        <v>0</v>
      </c>
      <c r="ED75" s="74">
        <v>2.2943911238596814E-3</v>
      </c>
      <c r="EE75" s="74">
        <v>0</v>
      </c>
      <c r="EF75" s="74">
        <v>2.2943911238596814E-3</v>
      </c>
      <c r="ER75" s="74" t="s">
        <v>455</v>
      </c>
      <c r="ES75" s="74" t="s">
        <v>194</v>
      </c>
      <c r="ET75" s="74" t="s">
        <v>506</v>
      </c>
      <c r="EU75" s="74" t="s">
        <v>320</v>
      </c>
      <c r="EV75" s="74" t="s">
        <v>302</v>
      </c>
      <c r="EW75" s="74" t="s">
        <v>456</v>
      </c>
      <c r="EX75" s="74">
        <v>2026</v>
      </c>
      <c r="EY75" s="74">
        <v>6.9792633431272122E-7</v>
      </c>
      <c r="EZ75" s="74">
        <v>594.89993300000003</v>
      </c>
      <c r="FA75" s="74">
        <v>4.1519632952157349E-4</v>
      </c>
      <c r="FB75" s="74">
        <v>2026</v>
      </c>
      <c r="FC75" s="74" t="s">
        <v>209</v>
      </c>
      <c r="FD75" s="74">
        <v>4.6366130773367584E-2</v>
      </c>
      <c r="FE75" s="74">
        <v>1</v>
      </c>
      <c r="FF75" s="74">
        <v>0</v>
      </c>
      <c r="FG75" s="74" t="s">
        <v>457</v>
      </c>
      <c r="FH75" s="74">
        <v>0</v>
      </c>
      <c r="FI75" s="74">
        <v>0</v>
      </c>
      <c r="FJ75" s="74">
        <v>0</v>
      </c>
      <c r="FK75" s="74">
        <v>0</v>
      </c>
      <c r="FL75" s="74">
        <v>0</v>
      </c>
      <c r="FM75" s="74">
        <v>0</v>
      </c>
      <c r="FN75" s="74">
        <v>0</v>
      </c>
      <c r="FO75" s="74">
        <v>0</v>
      </c>
      <c r="FP75" s="74">
        <v>0</v>
      </c>
      <c r="FQ75" s="74">
        <v>0</v>
      </c>
      <c r="FR75" s="74">
        <v>3.7113183349567674E-5</v>
      </c>
      <c r="FS75" s="74">
        <v>2.6969222510547175E-7</v>
      </c>
      <c r="GV75" s="229"/>
      <c r="GW75" s="229"/>
    </row>
    <row r="76" spans="2:205" hidden="1" x14ac:dyDescent="0.25">
      <c r="B76" s="74" t="s">
        <v>214</v>
      </c>
      <c r="C76" s="227" t="s">
        <v>518</v>
      </c>
      <c r="D76" s="227">
        <v>4.1246755133521683E-2</v>
      </c>
      <c r="E76" s="227">
        <v>4.1246755133521683E-2</v>
      </c>
      <c r="F76" s="227">
        <v>3.8548369283665125E-2</v>
      </c>
      <c r="G76" s="227">
        <v>3.7346750374602174E-2</v>
      </c>
      <c r="H76" s="227">
        <v>0</v>
      </c>
      <c r="I76" s="228">
        <v>0</v>
      </c>
      <c r="J76" s="228">
        <v>3.8548369283665125E-2</v>
      </c>
      <c r="K76" s="228">
        <v>3.8548369283665125E-2</v>
      </c>
      <c r="L76" s="116">
        <v>0.34473888160694238</v>
      </c>
      <c r="M76" s="228">
        <v>0.33319996268159169</v>
      </c>
      <c r="N76" s="228">
        <v>0.22562931555711027</v>
      </c>
      <c r="O76" s="228">
        <v>0.2337023219054408</v>
      </c>
      <c r="P76" s="228">
        <v>0.22562931555711027</v>
      </c>
      <c r="Q76" s="228">
        <v>9040.0791466869159</v>
      </c>
      <c r="R76" s="228">
        <v>422.03127597574218</v>
      </c>
      <c r="S76" s="228">
        <v>8291.290942033429</v>
      </c>
      <c r="T76" s="228">
        <v>1724.2477175545905</v>
      </c>
      <c r="U76" s="228">
        <v>1</v>
      </c>
      <c r="V76" s="228">
        <v>7748.8700392835781</v>
      </c>
      <c r="W76" s="228">
        <v>110606.28897186376</v>
      </c>
      <c r="X76" s="228">
        <v>123367.76390157468</v>
      </c>
      <c r="Y76" s="228">
        <v>174516.31555926579</v>
      </c>
      <c r="Z76" s="228">
        <v>181236.25586350367</v>
      </c>
      <c r="AA76" s="228">
        <v>163099.36033576241</v>
      </c>
      <c r="AB76" s="228"/>
      <c r="AC76" s="228"/>
      <c r="AD76" s="228"/>
      <c r="AE76" s="228"/>
      <c r="AF76" s="228"/>
      <c r="AG76" s="228"/>
      <c r="AH76" s="228"/>
      <c r="AI76" s="228"/>
      <c r="AJ76" s="228"/>
      <c r="AK76" s="228"/>
      <c r="AL76" s="228"/>
      <c r="AM76" s="228"/>
      <c r="AN76" s="228"/>
      <c r="AO76" s="228"/>
      <c r="AP76" s="228"/>
      <c r="AQ76" s="228"/>
      <c r="AS76" s="74" t="s">
        <v>214</v>
      </c>
      <c r="AT76" s="74" t="s">
        <v>194</v>
      </c>
      <c r="AU76" s="74" t="s">
        <v>472</v>
      </c>
      <c r="AV76" s="74">
        <v>2020</v>
      </c>
      <c r="AW76" s="74">
        <v>1</v>
      </c>
      <c r="AX76" s="74">
        <v>0</v>
      </c>
      <c r="AY76" s="74">
        <v>0</v>
      </c>
      <c r="AZ76" s="74">
        <v>0.13607663433565492</v>
      </c>
      <c r="BA76" s="74">
        <v>0.13607663433565492</v>
      </c>
      <c r="BB76" s="74">
        <v>0</v>
      </c>
      <c r="BC76" s="74">
        <v>0</v>
      </c>
      <c r="BD76" s="74">
        <v>0</v>
      </c>
      <c r="BE76" s="74">
        <v>0</v>
      </c>
      <c r="BF76" s="74">
        <v>0</v>
      </c>
      <c r="BG76" s="74">
        <v>0</v>
      </c>
      <c r="BH76" s="74">
        <v>0</v>
      </c>
      <c r="BI76" s="74">
        <v>0</v>
      </c>
      <c r="BJ76" s="74">
        <v>0</v>
      </c>
      <c r="BK76" s="74">
        <v>0</v>
      </c>
      <c r="BL76" s="74">
        <v>0</v>
      </c>
      <c r="BM76" s="74">
        <v>0</v>
      </c>
      <c r="BN76" s="74">
        <v>0.13607663433565492</v>
      </c>
      <c r="BO76" s="74">
        <v>0</v>
      </c>
      <c r="BP76" s="74">
        <v>0</v>
      </c>
      <c r="BQ76" s="74">
        <v>0</v>
      </c>
      <c r="BR76" s="74">
        <v>0</v>
      </c>
      <c r="BS76" s="74">
        <v>0</v>
      </c>
      <c r="BT76" s="74">
        <v>0</v>
      </c>
      <c r="BU76" s="74">
        <v>0</v>
      </c>
      <c r="BV76" s="74">
        <v>0</v>
      </c>
      <c r="BW76" s="74">
        <v>0</v>
      </c>
      <c r="BX76" s="74">
        <v>0</v>
      </c>
      <c r="BY76" s="74">
        <v>0</v>
      </c>
      <c r="CT76" s="74" t="s">
        <v>194</v>
      </c>
      <c r="CU76" s="74" t="s">
        <v>506</v>
      </c>
      <c r="CV76" s="74" t="s">
        <v>327</v>
      </c>
      <c r="CW76" s="74">
        <v>2021</v>
      </c>
      <c r="CX76" s="74">
        <v>1.087509441158126E-6</v>
      </c>
      <c r="CY76" s="74">
        <v>0</v>
      </c>
      <c r="CZ76" s="74">
        <v>0</v>
      </c>
      <c r="DA76" s="74">
        <v>0</v>
      </c>
      <c r="DB76" s="74">
        <v>0</v>
      </c>
      <c r="DC76" s="74">
        <v>0</v>
      </c>
      <c r="DD76" s="74">
        <v>5.1077508752881391</v>
      </c>
      <c r="DE76" s="74">
        <v>0.69026898617840482</v>
      </c>
      <c r="DF76" s="74">
        <v>2.826372167532806</v>
      </c>
      <c r="DG76" s="74">
        <v>1.5911097215769281</v>
      </c>
      <c r="DH76" s="74">
        <v>0</v>
      </c>
      <c r="DI76" s="74">
        <v>0</v>
      </c>
      <c r="DJ76" s="74">
        <v>0</v>
      </c>
      <c r="DK76" s="74">
        <v>0</v>
      </c>
      <c r="DL76" s="74">
        <v>0</v>
      </c>
      <c r="DM76" s="74">
        <v>0</v>
      </c>
      <c r="DN76" s="74">
        <v>6.3783098137398269E-5</v>
      </c>
      <c r="DO76" s="74">
        <v>5.5547272999595329E-6</v>
      </c>
      <c r="DP76" s="74">
        <v>0</v>
      </c>
      <c r="DQ76" s="74">
        <v>5.5547272999595329E-6</v>
      </c>
      <c r="DR76" s="74">
        <v>0</v>
      </c>
      <c r="DS76" s="74">
        <v>0</v>
      </c>
      <c r="DT76" s="74">
        <v>0</v>
      </c>
      <c r="DU76" s="74">
        <v>0</v>
      </c>
      <c r="DV76" s="74">
        <v>0</v>
      </c>
      <c r="DW76" s="74">
        <v>0</v>
      </c>
      <c r="DX76" s="74">
        <v>0</v>
      </c>
      <c r="DY76" s="74">
        <v>0</v>
      </c>
      <c r="DZ76" s="74">
        <v>0</v>
      </c>
      <c r="EA76" s="74">
        <v>0</v>
      </c>
      <c r="EB76" s="74">
        <v>0</v>
      </c>
      <c r="EC76" s="74">
        <v>0</v>
      </c>
      <c r="ED76" s="74">
        <v>0</v>
      </c>
      <c r="EE76" s="74">
        <v>0</v>
      </c>
      <c r="EF76" s="74">
        <v>0</v>
      </c>
      <c r="ER76" s="74" t="s">
        <v>455</v>
      </c>
      <c r="ES76" s="74" t="s">
        <v>194</v>
      </c>
      <c r="ET76" s="74" t="s">
        <v>506</v>
      </c>
      <c r="EU76" s="74" t="s">
        <v>327</v>
      </c>
      <c r="EV76" s="74" t="s">
        <v>302</v>
      </c>
      <c r="EW76" s="74" t="s">
        <v>456</v>
      </c>
      <c r="EX76" s="74">
        <v>2021</v>
      </c>
      <c r="EY76" s="74">
        <v>4.4446847355415084E-6</v>
      </c>
      <c r="EZ76" s="74">
        <v>594.89993300000003</v>
      </c>
      <c r="FA76" s="74">
        <v>2.644142651379766E-3</v>
      </c>
      <c r="FB76" s="74">
        <v>2021</v>
      </c>
      <c r="FC76" s="74" t="s">
        <v>209</v>
      </c>
      <c r="FD76" s="74">
        <v>4.6366130773367584E-2</v>
      </c>
      <c r="FE76" s="74">
        <v>1</v>
      </c>
      <c r="FF76" s="74">
        <v>0</v>
      </c>
      <c r="FG76" s="74" t="s">
        <v>457</v>
      </c>
      <c r="FH76" s="74">
        <v>2.2653300399072125E-4</v>
      </c>
      <c r="FI76" s="74">
        <v>1.087509441158126E-6</v>
      </c>
      <c r="FJ76" s="74">
        <v>0</v>
      </c>
      <c r="FK76" s="74">
        <v>0</v>
      </c>
      <c r="FL76" s="74">
        <v>0</v>
      </c>
      <c r="FM76" s="74">
        <v>0</v>
      </c>
      <c r="FN76" s="74">
        <v>0</v>
      </c>
      <c r="FO76" s="74">
        <v>0</v>
      </c>
      <c r="FP76" s="74">
        <v>0</v>
      </c>
      <c r="FQ76" s="74">
        <v>0</v>
      </c>
      <c r="FR76" s="74">
        <v>0</v>
      </c>
      <c r="FS76" s="74">
        <v>0</v>
      </c>
      <c r="GV76" s="229"/>
      <c r="GW76" s="229"/>
    </row>
    <row r="77" spans="2:205" hidden="1" x14ac:dyDescent="0.25">
      <c r="B77" s="74" t="s">
        <v>214</v>
      </c>
      <c r="C77" s="227" t="s">
        <v>519</v>
      </c>
      <c r="D77" s="227">
        <v>8.6356939899261121E-5</v>
      </c>
      <c r="E77" s="227">
        <v>8.6356939899261121E-5</v>
      </c>
      <c r="F77" s="227">
        <v>8.0707420466599172E-5</v>
      </c>
      <c r="G77" s="227">
        <v>7.8190897593566024E-5</v>
      </c>
      <c r="H77" s="227">
        <v>0</v>
      </c>
      <c r="I77" s="228">
        <v>0</v>
      </c>
      <c r="J77" s="228">
        <v>8.0707420466599172E-5</v>
      </c>
      <c r="K77" s="228">
        <v>8.0707420466599172E-5</v>
      </c>
      <c r="L77" s="116">
        <v>0.21393322157476616</v>
      </c>
      <c r="M77" s="228">
        <v>0.20677256105488648</v>
      </c>
      <c r="N77" s="228">
        <v>0.14001787710699018</v>
      </c>
      <c r="O77" s="228">
        <v>0.14502634898532443</v>
      </c>
      <c r="P77" s="228">
        <v>0.14001787710699018</v>
      </c>
      <c r="Q77" s="228">
        <v>30.499430216221832</v>
      </c>
      <c r="R77" s="228">
        <v>1.4238496413388746</v>
      </c>
      <c r="S77" s="228">
        <v>27.973167644402555</v>
      </c>
      <c r="T77" s="228">
        <v>5.8172690840111843</v>
      </c>
      <c r="U77" s="228">
        <v>1</v>
      </c>
      <c r="V77" s="228">
        <v>26.143147331217339</v>
      </c>
      <c r="W77" s="228">
        <v>373.16363465788322</v>
      </c>
      <c r="X77" s="228">
        <v>416.21831457375839</v>
      </c>
      <c r="Y77" s="228">
        <v>588.78336147561981</v>
      </c>
      <c r="Z77" s="228">
        <v>611.45510439298062</v>
      </c>
      <c r="AA77" s="228">
        <v>550.26482380899051</v>
      </c>
      <c r="AB77" s="228"/>
      <c r="AC77" s="228"/>
      <c r="AD77" s="228"/>
      <c r="AE77" s="228"/>
      <c r="AF77" s="228"/>
      <c r="AG77" s="228"/>
      <c r="AH77" s="228"/>
      <c r="AI77" s="228"/>
      <c r="AJ77" s="228"/>
      <c r="AK77" s="228"/>
      <c r="AL77" s="228"/>
      <c r="AM77" s="228"/>
      <c r="AN77" s="228"/>
      <c r="AO77" s="228"/>
      <c r="AP77" s="228"/>
      <c r="AQ77" s="228"/>
      <c r="AS77" s="74" t="s">
        <v>214</v>
      </c>
      <c r="AT77" s="74" t="s">
        <v>194</v>
      </c>
      <c r="AU77" s="74" t="s">
        <v>472</v>
      </c>
      <c r="AV77" s="74">
        <v>2021</v>
      </c>
      <c r="AW77" s="74">
        <v>1</v>
      </c>
      <c r="AX77" s="74">
        <v>0</v>
      </c>
      <c r="AY77" s="74">
        <v>0</v>
      </c>
      <c r="AZ77" s="74">
        <v>0</v>
      </c>
      <c r="BA77" s="74">
        <v>0</v>
      </c>
      <c r="BB77" s="74">
        <v>0</v>
      </c>
      <c r="BC77" s="74">
        <v>0</v>
      </c>
      <c r="BD77" s="74">
        <v>0.13607663433565492</v>
      </c>
      <c r="BE77" s="74">
        <v>0.13607663433565492</v>
      </c>
      <c r="BF77" s="74">
        <v>0</v>
      </c>
      <c r="BG77" s="74">
        <v>0</v>
      </c>
      <c r="BH77" s="74">
        <v>0</v>
      </c>
      <c r="BI77" s="74">
        <v>0</v>
      </c>
      <c r="BJ77" s="74">
        <v>0</v>
      </c>
      <c r="BK77" s="74">
        <v>0</v>
      </c>
      <c r="BL77" s="74">
        <v>0</v>
      </c>
      <c r="BM77" s="74">
        <v>0</v>
      </c>
      <c r="BN77" s="74">
        <v>0</v>
      </c>
      <c r="BO77" s="74">
        <v>0.13607663433565492</v>
      </c>
      <c r="BP77" s="74">
        <v>0</v>
      </c>
      <c r="BQ77" s="74">
        <v>0</v>
      </c>
      <c r="BR77" s="74">
        <v>0</v>
      </c>
      <c r="BS77" s="74">
        <v>0</v>
      </c>
      <c r="BT77" s="74">
        <v>0</v>
      </c>
      <c r="BU77" s="74">
        <v>0</v>
      </c>
      <c r="BV77" s="74">
        <v>0</v>
      </c>
      <c r="BW77" s="74">
        <v>0</v>
      </c>
      <c r="BX77" s="74">
        <v>0</v>
      </c>
      <c r="BY77" s="74">
        <v>0</v>
      </c>
      <c r="CT77" s="74" t="s">
        <v>194</v>
      </c>
      <c r="CU77" s="74" t="s">
        <v>506</v>
      </c>
      <c r="CV77" s="74" t="s">
        <v>327</v>
      </c>
      <c r="CW77" s="74">
        <v>2022</v>
      </c>
      <c r="CX77" s="74">
        <v>0</v>
      </c>
      <c r="CY77" s="74">
        <v>1.080468092397075E-6</v>
      </c>
      <c r="CZ77" s="74">
        <v>0</v>
      </c>
      <c r="DA77" s="74">
        <v>0</v>
      </c>
      <c r="DB77" s="74">
        <v>0</v>
      </c>
      <c r="DC77" s="74">
        <v>0</v>
      </c>
      <c r="DD77" s="74">
        <v>5.0739075797640982</v>
      </c>
      <c r="DE77" s="74">
        <v>0.68414811484627203</v>
      </c>
      <c r="DF77" s="74">
        <v>2.80964787594286</v>
      </c>
      <c r="DG77" s="74">
        <v>1.580111588974966</v>
      </c>
      <c r="DH77" s="74">
        <v>0</v>
      </c>
      <c r="DI77" s="74">
        <v>0</v>
      </c>
      <c r="DJ77" s="74">
        <v>0</v>
      </c>
      <c r="DK77" s="74">
        <v>0</v>
      </c>
      <c r="DL77" s="74">
        <v>0</v>
      </c>
      <c r="DM77" s="74">
        <v>0</v>
      </c>
      <c r="DN77" s="74">
        <v>6.0767386493654839E-5</v>
      </c>
      <c r="DO77" s="74">
        <v>0</v>
      </c>
      <c r="DP77" s="74">
        <v>0</v>
      </c>
      <c r="DQ77" s="74">
        <v>0</v>
      </c>
      <c r="DR77" s="74">
        <v>5.4821952437067749E-6</v>
      </c>
      <c r="DS77" s="74">
        <v>0</v>
      </c>
      <c r="DT77" s="74">
        <v>5.4821952437067749E-6</v>
      </c>
      <c r="DU77" s="74">
        <v>0</v>
      </c>
      <c r="DV77" s="74">
        <v>0</v>
      </c>
      <c r="DW77" s="74">
        <v>0</v>
      </c>
      <c r="DX77" s="74">
        <v>0</v>
      </c>
      <c r="DY77" s="74">
        <v>0</v>
      </c>
      <c r="DZ77" s="74">
        <v>0</v>
      </c>
      <c r="EA77" s="74">
        <v>0</v>
      </c>
      <c r="EB77" s="74">
        <v>0</v>
      </c>
      <c r="EC77" s="74">
        <v>0</v>
      </c>
      <c r="ED77" s="74">
        <v>0</v>
      </c>
      <c r="EE77" s="74">
        <v>0</v>
      </c>
      <c r="EF77" s="74">
        <v>0</v>
      </c>
      <c r="ER77" s="74" t="s">
        <v>455</v>
      </c>
      <c r="ES77" s="74" t="s">
        <v>194</v>
      </c>
      <c r="ET77" s="74" t="s">
        <v>506</v>
      </c>
      <c r="EU77" s="74" t="s">
        <v>327</v>
      </c>
      <c r="EV77" s="74" t="s">
        <v>302</v>
      </c>
      <c r="EW77" s="74" t="s">
        <v>456</v>
      </c>
      <c r="EX77" s="74">
        <v>2022</v>
      </c>
      <c r="EY77" s="74">
        <v>4.2033743969247602E-6</v>
      </c>
      <c r="EZ77" s="74">
        <v>594.89993300000003</v>
      </c>
      <c r="FA77" s="74">
        <v>2.5005871471044552E-3</v>
      </c>
      <c r="FB77" s="74">
        <v>2022</v>
      </c>
      <c r="FC77" s="74" t="s">
        <v>209</v>
      </c>
      <c r="FD77" s="74">
        <v>4.6366130773367584E-2</v>
      </c>
      <c r="FE77" s="74">
        <v>1</v>
      </c>
      <c r="FF77" s="74">
        <v>0</v>
      </c>
      <c r="FG77" s="74" t="s">
        <v>457</v>
      </c>
      <c r="FH77" s="74">
        <v>0</v>
      </c>
      <c r="FI77" s="74">
        <v>0</v>
      </c>
      <c r="FJ77" s="74">
        <v>2.2506626004660564E-4</v>
      </c>
      <c r="FK77" s="74">
        <v>1.080468092397075E-6</v>
      </c>
      <c r="FL77" s="74">
        <v>0</v>
      </c>
      <c r="FM77" s="74">
        <v>0</v>
      </c>
      <c r="FN77" s="74">
        <v>0</v>
      </c>
      <c r="FO77" s="74">
        <v>0</v>
      </c>
      <c r="FP77" s="74">
        <v>0</v>
      </c>
      <c r="FQ77" s="74">
        <v>0</v>
      </c>
      <c r="FR77" s="74">
        <v>0</v>
      </c>
      <c r="FS77" s="74">
        <v>0</v>
      </c>
      <c r="GV77" s="229"/>
      <c r="GW77" s="229"/>
    </row>
    <row r="78" spans="2:205" hidden="1" x14ac:dyDescent="0.25">
      <c r="B78" s="74" t="s">
        <v>214</v>
      </c>
      <c r="C78" s="227" t="s">
        <v>520</v>
      </c>
      <c r="D78" s="227">
        <v>4.7087379411592806E-5</v>
      </c>
      <c r="E78" s="227">
        <v>4.7087379411592806E-5</v>
      </c>
      <c r="F78" s="227">
        <v>4.4006896646348415E-5</v>
      </c>
      <c r="G78" s="227">
        <v>4.2634810509783731E-5</v>
      </c>
      <c r="H78" s="227">
        <v>0</v>
      </c>
      <c r="I78" s="228">
        <v>0</v>
      </c>
      <c r="J78" s="228">
        <v>4.4006896646348415E-5</v>
      </c>
      <c r="K78" s="228">
        <v>4.4006896646348415E-5</v>
      </c>
      <c r="L78" s="116">
        <v>4.7788955096845158E-2</v>
      </c>
      <c r="M78" s="228">
        <v>4.6189388271602509E-2</v>
      </c>
      <c r="N78" s="228">
        <v>3.1277554708739039E-2</v>
      </c>
      <c r="O78" s="228">
        <v>3.2396424378596723E-2</v>
      </c>
      <c r="P78" s="228">
        <v>3.1277554708739039E-2</v>
      </c>
      <c r="Q78" s="228">
        <v>74.447428086840702</v>
      </c>
      <c r="R78" s="228">
        <v>3.4755384946067025</v>
      </c>
      <c r="S78" s="228">
        <v>68.280960391848765</v>
      </c>
      <c r="T78" s="228">
        <v>14.199633197192657</v>
      </c>
      <c r="U78" s="228">
        <v>1</v>
      </c>
      <c r="V78" s="228">
        <v>63.813981674625012</v>
      </c>
      <c r="W78" s="228">
        <v>910.87186412554195</v>
      </c>
      <c r="X78" s="228">
        <v>1015.9659647075994</v>
      </c>
      <c r="Y78" s="228">
        <v>1437.1877327357652</v>
      </c>
      <c r="Z78" s="228">
        <v>1492.5282075734174</v>
      </c>
      <c r="AA78" s="228">
        <v>1343.1661053605283</v>
      </c>
      <c r="AB78" s="228"/>
      <c r="AC78" s="228"/>
      <c r="AD78" s="228"/>
      <c r="AE78" s="228"/>
      <c r="AF78" s="228"/>
      <c r="AG78" s="228"/>
      <c r="AH78" s="228"/>
      <c r="AI78" s="228"/>
      <c r="AJ78" s="228"/>
      <c r="AK78" s="228"/>
      <c r="AL78" s="228"/>
      <c r="AM78" s="228"/>
      <c r="AN78" s="228"/>
      <c r="AO78" s="228"/>
      <c r="AP78" s="228"/>
      <c r="AQ78" s="228"/>
      <c r="AS78" s="74" t="s">
        <v>214</v>
      </c>
      <c r="AT78" s="74" t="s">
        <v>194</v>
      </c>
      <c r="AU78" s="74" t="s">
        <v>472</v>
      </c>
      <c r="AV78" s="74">
        <v>2022</v>
      </c>
      <c r="AW78" s="74">
        <v>0.93457943925233644</v>
      </c>
      <c r="AX78" s="74">
        <v>0</v>
      </c>
      <c r="AY78" s="74">
        <v>0</v>
      </c>
      <c r="AZ78" s="74">
        <v>0</v>
      </c>
      <c r="BA78" s="74">
        <v>0</v>
      </c>
      <c r="BB78" s="74">
        <v>0</v>
      </c>
      <c r="BC78" s="74">
        <v>0</v>
      </c>
      <c r="BD78" s="74">
        <v>0</v>
      </c>
      <c r="BE78" s="74">
        <v>0</v>
      </c>
      <c r="BF78" s="74">
        <v>0</v>
      </c>
      <c r="BG78" s="74">
        <v>0</v>
      </c>
      <c r="BH78" s="74">
        <v>0.13757149366368843</v>
      </c>
      <c r="BI78" s="74">
        <v>0.13757149366368843</v>
      </c>
      <c r="BJ78" s="74">
        <v>0</v>
      </c>
      <c r="BK78" s="74">
        <v>0</v>
      </c>
      <c r="BL78" s="74">
        <v>0</v>
      </c>
      <c r="BM78" s="74">
        <v>0</v>
      </c>
      <c r="BN78" s="74">
        <v>0</v>
      </c>
      <c r="BO78" s="74">
        <v>0</v>
      </c>
      <c r="BP78" s="74">
        <v>0.12857148940531629</v>
      </c>
      <c r="BQ78" s="74">
        <v>0</v>
      </c>
      <c r="BR78" s="74">
        <v>0</v>
      </c>
      <c r="BS78" s="74">
        <v>0</v>
      </c>
      <c r="BT78" s="74">
        <v>0</v>
      </c>
      <c r="BU78" s="74">
        <v>0</v>
      </c>
      <c r="BV78" s="74">
        <v>0.13757149366368843</v>
      </c>
      <c r="BW78" s="74">
        <v>0.12857148940531629</v>
      </c>
      <c r="BX78" s="74">
        <v>0.13757149366368843</v>
      </c>
      <c r="BY78" s="74">
        <v>0.12857148940531629</v>
      </c>
      <c r="CT78" s="74" t="s">
        <v>194</v>
      </c>
      <c r="CU78" s="74" t="s">
        <v>506</v>
      </c>
      <c r="CV78" s="74" t="s">
        <v>327</v>
      </c>
      <c r="CW78" s="74">
        <v>2023</v>
      </c>
      <c r="CX78" s="74">
        <v>0</v>
      </c>
      <c r="CY78" s="74">
        <v>0</v>
      </c>
      <c r="CZ78" s="74">
        <v>1.6224568033231641E-6</v>
      </c>
      <c r="DA78" s="74">
        <v>0</v>
      </c>
      <c r="DB78" s="74">
        <v>0</v>
      </c>
      <c r="DC78" s="74">
        <v>0</v>
      </c>
      <c r="DD78" s="74">
        <v>5.1712462144137747</v>
      </c>
      <c r="DE78" s="74">
        <v>0.68414811484627192</v>
      </c>
      <c r="DF78" s="74">
        <v>2.9069865105925379</v>
      </c>
      <c r="DG78" s="74">
        <v>1.580111588974966</v>
      </c>
      <c r="DH78" s="74">
        <v>0</v>
      </c>
      <c r="DI78" s="74">
        <v>0</v>
      </c>
      <c r="DJ78" s="74">
        <v>0</v>
      </c>
      <c r="DK78" s="74">
        <v>0</v>
      </c>
      <c r="DL78" s="74">
        <v>0</v>
      </c>
      <c r="DM78" s="74">
        <v>0</v>
      </c>
      <c r="DN78" s="74">
        <v>6.0899198549128433E-5</v>
      </c>
      <c r="DO78" s="74">
        <v>0</v>
      </c>
      <c r="DP78" s="74">
        <v>0</v>
      </c>
      <c r="DQ78" s="74">
        <v>0</v>
      </c>
      <c r="DR78" s="74">
        <v>0</v>
      </c>
      <c r="DS78" s="74">
        <v>0</v>
      </c>
      <c r="DT78" s="74">
        <v>0</v>
      </c>
      <c r="DU78" s="74">
        <v>8.3901236022347867E-6</v>
      </c>
      <c r="DV78" s="74">
        <v>0</v>
      </c>
      <c r="DW78" s="74">
        <v>8.3901236022347867E-6</v>
      </c>
      <c r="DX78" s="74">
        <v>0</v>
      </c>
      <c r="DY78" s="74">
        <v>0</v>
      </c>
      <c r="DZ78" s="74">
        <v>0</v>
      </c>
      <c r="EA78" s="74">
        <v>0</v>
      </c>
      <c r="EB78" s="74">
        <v>0</v>
      </c>
      <c r="EC78" s="74">
        <v>0</v>
      </c>
      <c r="ED78" s="74">
        <v>0</v>
      </c>
      <c r="EE78" s="74">
        <v>0</v>
      </c>
      <c r="EF78" s="74">
        <v>0</v>
      </c>
      <c r="ER78" s="74" t="s">
        <v>455</v>
      </c>
      <c r="ES78" s="74" t="s">
        <v>194</v>
      </c>
      <c r="ET78" s="74" t="s">
        <v>506</v>
      </c>
      <c r="EU78" s="74" t="s">
        <v>327</v>
      </c>
      <c r="EV78" s="74" t="s">
        <v>302</v>
      </c>
      <c r="EW78" s="74" t="s">
        <v>456</v>
      </c>
      <c r="EX78" s="74">
        <v>2023</v>
      </c>
      <c r="EY78" s="74">
        <v>4.1986947487315512E-6</v>
      </c>
      <c r="EZ78" s="74">
        <v>594.89993300000003</v>
      </c>
      <c r="FA78" s="74">
        <v>2.4978032247078515E-3</v>
      </c>
      <c r="FB78" s="74">
        <v>2023</v>
      </c>
      <c r="FC78" s="74" t="s">
        <v>209</v>
      </c>
      <c r="FD78" s="74">
        <v>4.6366130773367584E-2</v>
      </c>
      <c r="FE78" s="74">
        <v>1</v>
      </c>
      <c r="FF78" s="74">
        <v>0</v>
      </c>
      <c r="FG78" s="74" t="s">
        <v>457</v>
      </c>
      <c r="FH78" s="74">
        <v>0</v>
      </c>
      <c r="FI78" s="74">
        <v>0</v>
      </c>
      <c r="FJ78" s="74">
        <v>0</v>
      </c>
      <c r="FK78" s="74">
        <v>0</v>
      </c>
      <c r="FL78" s="74">
        <v>2.2327131156612778E-4</v>
      </c>
      <c r="FM78" s="74">
        <v>1.6224568033231641E-6</v>
      </c>
      <c r="FN78" s="74">
        <v>0</v>
      </c>
      <c r="FO78" s="74">
        <v>0</v>
      </c>
      <c r="FP78" s="74">
        <v>0</v>
      </c>
      <c r="FQ78" s="74">
        <v>0</v>
      </c>
      <c r="FR78" s="74">
        <v>0</v>
      </c>
      <c r="FS78" s="74">
        <v>0</v>
      </c>
      <c r="GV78" s="229"/>
      <c r="GW78" s="229"/>
    </row>
    <row r="79" spans="2:205" hidden="1" x14ac:dyDescent="0.25">
      <c r="B79" s="74" t="s">
        <v>214</v>
      </c>
      <c r="C79" s="227" t="s">
        <v>521</v>
      </c>
      <c r="D79" s="227">
        <v>1.5630787359866162E-4</v>
      </c>
      <c r="E79" s="227">
        <v>1.5630787359866162E-4</v>
      </c>
      <c r="F79" s="227">
        <v>1.4608212485856225E-4</v>
      </c>
      <c r="G79" s="227">
        <v>1.4152760048211492E-4</v>
      </c>
      <c r="H79" s="227">
        <v>0</v>
      </c>
      <c r="I79" s="228">
        <v>0</v>
      </c>
      <c r="J79" s="228">
        <v>1.4608212485856225E-4</v>
      </c>
      <c r="K79" s="228">
        <v>1.4608212485856225E-4</v>
      </c>
      <c r="L79" s="116">
        <v>0.27320777695875331</v>
      </c>
      <c r="M79" s="228">
        <v>0.26406310962849044</v>
      </c>
      <c r="N79" s="228">
        <v>0.17881268115955321</v>
      </c>
      <c r="O79" s="228">
        <v>0.18520942120885905</v>
      </c>
      <c r="P79" s="228">
        <v>0.17881268115955321</v>
      </c>
      <c r="Q79" s="228">
        <v>43.227538889133307</v>
      </c>
      <c r="R79" s="228">
        <v>2.0180546097716334</v>
      </c>
      <c r="S79" s="228">
        <v>39.647009259783154</v>
      </c>
      <c r="T79" s="228">
        <v>8.2449483080473485</v>
      </c>
      <c r="U79" s="228">
        <v>1</v>
      </c>
      <c r="V79" s="228">
        <v>37.053279682040333</v>
      </c>
      <c r="W79" s="228">
        <v>528.89334045999203</v>
      </c>
      <c r="X79" s="228">
        <v>589.91572144312215</v>
      </c>
      <c r="Y79" s="228">
        <v>834.49610287883127</v>
      </c>
      <c r="Z79" s="228">
        <v>866.62928181682298</v>
      </c>
      <c r="AA79" s="228">
        <v>779.90289988675818</v>
      </c>
      <c r="AB79" s="228"/>
      <c r="AC79" s="228"/>
      <c r="AD79" s="228"/>
      <c r="AE79" s="228"/>
      <c r="AF79" s="228"/>
      <c r="AG79" s="228"/>
      <c r="AH79" s="228"/>
      <c r="AI79" s="228"/>
      <c r="AJ79" s="228"/>
      <c r="AK79" s="228"/>
      <c r="AL79" s="228"/>
      <c r="AM79" s="228"/>
      <c r="AN79" s="228"/>
      <c r="AO79" s="228"/>
      <c r="AP79" s="228"/>
      <c r="AQ79" s="228"/>
      <c r="AS79" s="74" t="s">
        <v>214</v>
      </c>
      <c r="AT79" s="74" t="s">
        <v>194</v>
      </c>
      <c r="AU79" s="74" t="s">
        <v>472</v>
      </c>
      <c r="AV79" s="74">
        <v>2023</v>
      </c>
      <c r="AW79" s="74">
        <v>0.87343872827321156</v>
      </c>
      <c r="AX79" s="74">
        <v>0</v>
      </c>
      <c r="AY79" s="74">
        <v>0</v>
      </c>
      <c r="AZ79" s="74">
        <v>0</v>
      </c>
      <c r="BA79" s="74">
        <v>0</v>
      </c>
      <c r="BB79" s="74">
        <v>0</v>
      </c>
      <c r="BC79" s="74">
        <v>0</v>
      </c>
      <c r="BD79" s="74">
        <v>0</v>
      </c>
      <c r="BE79" s="74">
        <v>0</v>
      </c>
      <c r="BF79" s="74">
        <v>0</v>
      </c>
      <c r="BG79" s="74">
        <v>0</v>
      </c>
      <c r="BH79" s="74">
        <v>0</v>
      </c>
      <c r="BI79" s="74">
        <v>0</v>
      </c>
      <c r="BJ79" s="74">
        <v>0</v>
      </c>
      <c r="BK79" s="74">
        <v>0</v>
      </c>
      <c r="BL79" s="74">
        <v>0.14260891704953257</v>
      </c>
      <c r="BM79" s="74">
        <v>0.14260891704953257</v>
      </c>
      <c r="BN79" s="74">
        <v>0</v>
      </c>
      <c r="BO79" s="74">
        <v>0</v>
      </c>
      <c r="BP79" s="74">
        <v>0</v>
      </c>
      <c r="BQ79" s="74">
        <v>0.12456015114816366</v>
      </c>
      <c r="BR79" s="74">
        <v>0</v>
      </c>
      <c r="BS79" s="74">
        <v>0</v>
      </c>
      <c r="BT79" s="74">
        <v>0</v>
      </c>
      <c r="BU79" s="74">
        <v>0</v>
      </c>
      <c r="BV79" s="74">
        <v>0</v>
      </c>
      <c r="BW79" s="74">
        <v>0</v>
      </c>
      <c r="BX79" s="74">
        <v>0</v>
      </c>
      <c r="BY79" s="74">
        <v>0</v>
      </c>
      <c r="CT79" s="74" t="s">
        <v>194</v>
      </c>
      <c r="CU79" s="74" t="s">
        <v>506</v>
      </c>
      <c r="CV79" s="74" t="s">
        <v>327</v>
      </c>
      <c r="CW79" s="74">
        <v>2024</v>
      </c>
      <c r="CX79" s="74">
        <v>0</v>
      </c>
      <c r="CY79" s="74">
        <v>0</v>
      </c>
      <c r="CZ79" s="74">
        <v>0</v>
      </c>
      <c r="DA79" s="74">
        <v>1.6224568033231641E-6</v>
      </c>
      <c r="DB79" s="74">
        <v>0</v>
      </c>
      <c r="DC79" s="74">
        <v>0</v>
      </c>
      <c r="DD79" s="74">
        <v>5.1712462144137747</v>
      </c>
      <c r="DE79" s="74">
        <v>0.68414811484627192</v>
      </c>
      <c r="DF79" s="74">
        <v>2.9069865105925379</v>
      </c>
      <c r="DG79" s="74">
        <v>1.580111588974966</v>
      </c>
      <c r="DH79" s="74">
        <v>0</v>
      </c>
      <c r="DI79" s="74">
        <v>0</v>
      </c>
      <c r="DJ79" s="74">
        <v>0</v>
      </c>
      <c r="DK79" s="74">
        <v>0</v>
      </c>
      <c r="DL79" s="74">
        <v>0</v>
      </c>
      <c r="DM79" s="74">
        <v>0</v>
      </c>
      <c r="DN79" s="74">
        <v>6.0899198549128433E-5</v>
      </c>
      <c r="DO79" s="74">
        <v>0</v>
      </c>
      <c r="DP79" s="74">
        <v>0</v>
      </c>
      <c r="DQ79" s="74">
        <v>0</v>
      </c>
      <c r="DR79" s="74">
        <v>0</v>
      </c>
      <c r="DS79" s="74">
        <v>0</v>
      </c>
      <c r="DT79" s="74">
        <v>0</v>
      </c>
      <c r="DU79" s="74">
        <v>0</v>
      </c>
      <c r="DV79" s="74">
        <v>0</v>
      </c>
      <c r="DW79" s="74">
        <v>0</v>
      </c>
      <c r="DX79" s="74">
        <v>8.3901236022347867E-6</v>
      </c>
      <c r="DY79" s="74">
        <v>0</v>
      </c>
      <c r="DZ79" s="74">
        <v>8.3901236022347867E-6</v>
      </c>
      <c r="EA79" s="74">
        <v>0</v>
      </c>
      <c r="EB79" s="74">
        <v>0</v>
      </c>
      <c r="EC79" s="74">
        <v>0</v>
      </c>
      <c r="ED79" s="74">
        <v>0</v>
      </c>
      <c r="EE79" s="74">
        <v>0</v>
      </c>
      <c r="EF79" s="74">
        <v>0</v>
      </c>
      <c r="ER79" s="74" t="s">
        <v>455</v>
      </c>
      <c r="ES79" s="74" t="s">
        <v>194</v>
      </c>
      <c r="ET79" s="74" t="s">
        <v>506</v>
      </c>
      <c r="EU79" s="74" t="s">
        <v>327</v>
      </c>
      <c r="EV79" s="74" t="s">
        <v>302</v>
      </c>
      <c r="EW79" s="74" t="s">
        <v>456</v>
      </c>
      <c r="EX79" s="74">
        <v>2024</v>
      </c>
      <c r="EY79" s="74">
        <v>4.1986947487315512E-6</v>
      </c>
      <c r="EZ79" s="74">
        <v>594.89993300000003</v>
      </c>
      <c r="FA79" s="74">
        <v>2.4978032247078515E-3</v>
      </c>
      <c r="FB79" s="74">
        <v>2024</v>
      </c>
      <c r="FC79" s="74" t="s">
        <v>209</v>
      </c>
      <c r="FD79" s="74">
        <v>4.6366130773367584E-2</v>
      </c>
      <c r="FE79" s="74">
        <v>1</v>
      </c>
      <c r="FF79" s="74">
        <v>0</v>
      </c>
      <c r="FG79" s="74" t="s">
        <v>457</v>
      </c>
      <c r="FH79" s="74">
        <v>0</v>
      </c>
      <c r="FI79" s="74">
        <v>0</v>
      </c>
      <c r="FJ79" s="74">
        <v>0</v>
      </c>
      <c r="FK79" s="74">
        <v>0</v>
      </c>
      <c r="FL79" s="74">
        <v>0</v>
      </c>
      <c r="FM79" s="74">
        <v>0</v>
      </c>
      <c r="FN79" s="74">
        <v>2.2327131156612778E-4</v>
      </c>
      <c r="FO79" s="74">
        <v>1.6224568033231641E-6</v>
      </c>
      <c r="FP79" s="74">
        <v>0</v>
      </c>
      <c r="FQ79" s="74">
        <v>0</v>
      </c>
      <c r="FR79" s="74">
        <v>0</v>
      </c>
      <c r="FS79" s="74">
        <v>0</v>
      </c>
      <c r="GV79" s="229"/>
      <c r="GW79" s="229"/>
    </row>
    <row r="80" spans="2:205" hidden="1" x14ac:dyDescent="0.25">
      <c r="B80" s="74" t="s">
        <v>237</v>
      </c>
      <c r="C80" s="227" t="s">
        <v>453</v>
      </c>
      <c r="D80" s="227">
        <v>0.17807815823716516</v>
      </c>
      <c r="E80" s="227">
        <v>0.17807815823716516</v>
      </c>
      <c r="F80" s="227">
        <v>0.15739498483963768</v>
      </c>
      <c r="G80" s="227">
        <v>0.15249027636160442</v>
      </c>
      <c r="H80" s="227">
        <v>0</v>
      </c>
      <c r="I80" s="228">
        <v>0</v>
      </c>
      <c r="J80" s="228">
        <v>0.15739498483963768</v>
      </c>
      <c r="K80" s="228">
        <v>0.15739498483963768</v>
      </c>
      <c r="L80" s="116">
        <v>9.1222809364307071</v>
      </c>
      <c r="M80" s="228">
        <v>8.8169447363215454</v>
      </c>
      <c r="N80" s="228">
        <v>6.3574865619152474</v>
      </c>
      <c r="O80" s="228">
        <v>6.5850246572097522</v>
      </c>
      <c r="P80" s="228">
        <v>6.3574865619152474</v>
      </c>
      <c r="Q80" s="228">
        <v>1474.9589213822214</v>
      </c>
      <c r="R80" s="228">
        <v>68.857670989625632</v>
      </c>
      <c r="S80" s="228">
        <v>1201.4815586505806</v>
      </c>
      <c r="T80" s="228">
        <v>249.85877931759813</v>
      </c>
      <c r="U80" s="228">
        <v>1</v>
      </c>
      <c r="V80" s="228">
        <v>1122.8799613556828</v>
      </c>
      <c r="W80" s="228">
        <v>18046.27260811309</v>
      </c>
      <c r="X80" s="228">
        <v>20128.406070901521</v>
      </c>
      <c r="Y80" s="228">
        <v>25288.961187590405</v>
      </c>
      <c r="Z80" s="228">
        <v>26262.740109017865</v>
      </c>
      <c r="AA80" s="228">
        <v>23634.54316597234</v>
      </c>
      <c r="AB80" s="228"/>
      <c r="AC80" s="228"/>
      <c r="AD80" s="228"/>
      <c r="AE80" s="228"/>
      <c r="AF80" s="228"/>
      <c r="AG80" s="228"/>
      <c r="AH80" s="228"/>
      <c r="AI80" s="228"/>
      <c r="AJ80" s="228"/>
      <c r="AK80" s="228"/>
      <c r="AL80" s="228"/>
      <c r="AM80" s="228"/>
      <c r="AN80" s="228"/>
      <c r="AO80" s="228"/>
      <c r="AP80" s="228"/>
      <c r="AQ80" s="228"/>
      <c r="AS80" s="74" t="s">
        <v>214</v>
      </c>
      <c r="AT80" s="74" t="s">
        <v>194</v>
      </c>
      <c r="AU80" s="74" t="s">
        <v>473</v>
      </c>
      <c r="AV80" s="74">
        <v>2020</v>
      </c>
      <c r="AW80" s="74">
        <v>1</v>
      </c>
      <c r="AX80" s="74">
        <v>0</v>
      </c>
      <c r="AY80" s="74">
        <v>0</v>
      </c>
      <c r="AZ80" s="74">
        <v>5.8503399165128686E-2</v>
      </c>
      <c r="BA80" s="74">
        <v>5.8503399165128686E-2</v>
      </c>
      <c r="BB80" s="74">
        <v>0</v>
      </c>
      <c r="BC80" s="74">
        <v>0</v>
      </c>
      <c r="BD80" s="74">
        <v>0</v>
      </c>
      <c r="BE80" s="74">
        <v>0</v>
      </c>
      <c r="BF80" s="74">
        <v>0</v>
      </c>
      <c r="BG80" s="74">
        <v>0</v>
      </c>
      <c r="BH80" s="74">
        <v>0</v>
      </c>
      <c r="BI80" s="74">
        <v>0</v>
      </c>
      <c r="BJ80" s="74">
        <v>0</v>
      </c>
      <c r="BK80" s="74">
        <v>0</v>
      </c>
      <c r="BL80" s="74">
        <v>0</v>
      </c>
      <c r="BM80" s="74">
        <v>0</v>
      </c>
      <c r="BN80" s="74">
        <v>5.8503399165128686E-2</v>
      </c>
      <c r="BO80" s="74">
        <v>0</v>
      </c>
      <c r="BP80" s="74">
        <v>0</v>
      </c>
      <c r="BQ80" s="74">
        <v>0</v>
      </c>
      <c r="BR80" s="74">
        <v>0</v>
      </c>
      <c r="BS80" s="74">
        <v>0</v>
      </c>
      <c r="BT80" s="74">
        <v>0</v>
      </c>
      <c r="BU80" s="74">
        <v>0</v>
      </c>
      <c r="BV80" s="74">
        <v>0</v>
      </c>
      <c r="BW80" s="74">
        <v>0</v>
      </c>
      <c r="BX80" s="74">
        <v>0</v>
      </c>
      <c r="BY80" s="74">
        <v>0</v>
      </c>
      <c r="CT80" s="74" t="s">
        <v>194</v>
      </c>
      <c r="CU80" s="74" t="s">
        <v>506</v>
      </c>
      <c r="CV80" s="74" t="s">
        <v>327</v>
      </c>
      <c r="CW80" s="74">
        <v>2025</v>
      </c>
      <c r="CX80" s="74">
        <v>0</v>
      </c>
      <c r="CY80" s="74">
        <v>0</v>
      </c>
      <c r="CZ80" s="74">
        <v>0</v>
      </c>
      <c r="DA80" s="74">
        <v>0</v>
      </c>
      <c r="DB80" s="74">
        <v>1.6224568033231641E-6</v>
      </c>
      <c r="DC80" s="74">
        <v>0</v>
      </c>
      <c r="DD80" s="74">
        <v>5.1712462144137747</v>
      </c>
      <c r="DE80" s="74">
        <v>0.68414811484627192</v>
      </c>
      <c r="DF80" s="74">
        <v>2.9069865105925379</v>
      </c>
      <c r="DG80" s="74">
        <v>1.580111588974966</v>
      </c>
      <c r="DH80" s="74">
        <v>0</v>
      </c>
      <c r="DI80" s="74">
        <v>0</v>
      </c>
      <c r="DJ80" s="74">
        <v>0</v>
      </c>
      <c r="DK80" s="74">
        <v>0</v>
      </c>
      <c r="DL80" s="74">
        <v>0</v>
      </c>
      <c r="DM80" s="74">
        <v>0</v>
      </c>
      <c r="DN80" s="74">
        <v>6.0899198549128433E-5</v>
      </c>
      <c r="DO80" s="74">
        <v>0</v>
      </c>
      <c r="DP80" s="74">
        <v>0</v>
      </c>
      <c r="DQ80" s="74">
        <v>0</v>
      </c>
      <c r="DR80" s="74">
        <v>0</v>
      </c>
      <c r="DS80" s="74">
        <v>0</v>
      </c>
      <c r="DT80" s="74">
        <v>0</v>
      </c>
      <c r="DU80" s="74">
        <v>0</v>
      </c>
      <c r="DV80" s="74">
        <v>0</v>
      </c>
      <c r="DW80" s="74">
        <v>0</v>
      </c>
      <c r="DX80" s="74">
        <v>0</v>
      </c>
      <c r="DY80" s="74">
        <v>0</v>
      </c>
      <c r="DZ80" s="74">
        <v>0</v>
      </c>
      <c r="EA80" s="74">
        <v>8.3901236022347867E-6</v>
      </c>
      <c r="EB80" s="74">
        <v>0</v>
      </c>
      <c r="EC80" s="74">
        <v>8.3901236022347867E-6</v>
      </c>
      <c r="ED80" s="74">
        <v>0</v>
      </c>
      <c r="EE80" s="74">
        <v>0</v>
      </c>
      <c r="EF80" s="74">
        <v>0</v>
      </c>
      <c r="ER80" s="74" t="s">
        <v>455</v>
      </c>
      <c r="ES80" s="74" t="s">
        <v>194</v>
      </c>
      <c r="ET80" s="74" t="s">
        <v>506</v>
      </c>
      <c r="EU80" s="74" t="s">
        <v>327</v>
      </c>
      <c r="EV80" s="74" t="s">
        <v>302</v>
      </c>
      <c r="EW80" s="74" t="s">
        <v>456</v>
      </c>
      <c r="EX80" s="74">
        <v>2025</v>
      </c>
      <c r="EY80" s="74">
        <v>4.1986947487315512E-6</v>
      </c>
      <c r="EZ80" s="74">
        <v>594.89993300000003</v>
      </c>
      <c r="FA80" s="74">
        <v>2.4978032247078515E-3</v>
      </c>
      <c r="FB80" s="74">
        <v>2025</v>
      </c>
      <c r="FC80" s="74" t="s">
        <v>209</v>
      </c>
      <c r="FD80" s="74">
        <v>4.6366130773367584E-2</v>
      </c>
      <c r="FE80" s="74">
        <v>1</v>
      </c>
      <c r="FF80" s="74">
        <v>0</v>
      </c>
      <c r="FG80" s="74" t="s">
        <v>457</v>
      </c>
      <c r="FH80" s="74">
        <v>0</v>
      </c>
      <c r="FI80" s="74">
        <v>0</v>
      </c>
      <c r="FJ80" s="74">
        <v>0</v>
      </c>
      <c r="FK80" s="74">
        <v>0</v>
      </c>
      <c r="FL80" s="74">
        <v>0</v>
      </c>
      <c r="FM80" s="74">
        <v>0</v>
      </c>
      <c r="FN80" s="74">
        <v>0</v>
      </c>
      <c r="FO80" s="74">
        <v>0</v>
      </c>
      <c r="FP80" s="74">
        <v>2.2327131156612778E-4</v>
      </c>
      <c r="FQ80" s="74">
        <v>1.6224568033231641E-6</v>
      </c>
      <c r="FR80" s="74">
        <v>0</v>
      </c>
      <c r="FS80" s="74">
        <v>0</v>
      </c>
      <c r="GV80" s="229"/>
      <c r="GW80" s="229"/>
    </row>
    <row r="81" spans="2:205" hidden="1" x14ac:dyDescent="0.25">
      <c r="B81" s="74" t="s">
        <v>237</v>
      </c>
      <c r="C81" s="227" t="s">
        <v>458</v>
      </c>
      <c r="D81" s="227">
        <v>0.21639090984719589</v>
      </c>
      <c r="E81" s="227">
        <v>0.21639090984719589</v>
      </c>
      <c r="F81" s="227">
        <v>0.18622070402206381</v>
      </c>
      <c r="G81" s="227">
        <v>0.18041869403544586</v>
      </c>
      <c r="H81" s="227">
        <v>0</v>
      </c>
      <c r="I81" s="228">
        <v>0</v>
      </c>
      <c r="J81" s="228">
        <v>0.18622070402206381</v>
      </c>
      <c r="K81" s="228">
        <v>0.18622070402206381</v>
      </c>
      <c r="L81" s="116">
        <v>5.9694408987148693</v>
      </c>
      <c r="M81" s="228">
        <v>5.7696349057300722</v>
      </c>
      <c r="N81" s="228">
        <v>3.4817096203826199</v>
      </c>
      <c r="O81" s="228">
        <v>3.606341182879667</v>
      </c>
      <c r="P81" s="228">
        <v>3.4817096203826199</v>
      </c>
      <c r="Q81" s="228">
        <v>2738.911937618399</v>
      </c>
      <c r="R81" s="228">
        <v>127.8646437782474</v>
      </c>
      <c r="S81" s="228">
        <v>2595.6557099406205</v>
      </c>
      <c r="T81" s="228">
        <v>539.78969759878771</v>
      </c>
      <c r="U81" s="228">
        <v>1</v>
      </c>
      <c r="V81" s="228">
        <v>2425.8464578884305</v>
      </c>
      <c r="W81" s="228">
        <v>33510.866478611773</v>
      </c>
      <c r="X81" s="228">
        <v>37377.265816433159</v>
      </c>
      <c r="Y81" s="228">
        <v>54633.744506873321</v>
      </c>
      <c r="Z81" s="228">
        <v>56737.47618666858</v>
      </c>
      <c r="AA81" s="228">
        <v>51059.574305489085</v>
      </c>
      <c r="AB81" s="228"/>
      <c r="AC81" s="228"/>
      <c r="AD81" s="228"/>
      <c r="AE81" s="228"/>
      <c r="AF81" s="228"/>
      <c r="AG81" s="228"/>
      <c r="AH81" s="228"/>
      <c r="AI81" s="228"/>
      <c r="AJ81" s="228"/>
      <c r="AK81" s="228"/>
      <c r="AL81" s="228"/>
      <c r="AM81" s="228"/>
      <c r="AN81" s="228"/>
      <c r="AO81" s="228"/>
      <c r="AP81" s="228"/>
      <c r="AQ81" s="228"/>
      <c r="AS81" s="74" t="s">
        <v>214</v>
      </c>
      <c r="AT81" s="74" t="s">
        <v>194</v>
      </c>
      <c r="AU81" s="74" t="s">
        <v>473</v>
      </c>
      <c r="AV81" s="74">
        <v>2021</v>
      </c>
      <c r="AW81" s="74">
        <v>1</v>
      </c>
      <c r="AX81" s="74">
        <v>0</v>
      </c>
      <c r="AY81" s="74">
        <v>0</v>
      </c>
      <c r="AZ81" s="74">
        <v>0</v>
      </c>
      <c r="BA81" s="74">
        <v>0</v>
      </c>
      <c r="BB81" s="74">
        <v>0</v>
      </c>
      <c r="BC81" s="74">
        <v>0</v>
      </c>
      <c r="BD81" s="74">
        <v>5.8503399165128686E-2</v>
      </c>
      <c r="BE81" s="74">
        <v>5.8503399165128686E-2</v>
      </c>
      <c r="BF81" s="74">
        <v>0</v>
      </c>
      <c r="BG81" s="74">
        <v>0</v>
      </c>
      <c r="BH81" s="74">
        <v>0</v>
      </c>
      <c r="BI81" s="74">
        <v>0</v>
      </c>
      <c r="BJ81" s="74">
        <v>0</v>
      </c>
      <c r="BK81" s="74">
        <v>0</v>
      </c>
      <c r="BL81" s="74">
        <v>0</v>
      </c>
      <c r="BM81" s="74">
        <v>0</v>
      </c>
      <c r="BN81" s="74">
        <v>0</v>
      </c>
      <c r="BO81" s="74">
        <v>5.8503399165128686E-2</v>
      </c>
      <c r="BP81" s="74">
        <v>0</v>
      </c>
      <c r="BQ81" s="74">
        <v>0</v>
      </c>
      <c r="BR81" s="74">
        <v>0</v>
      </c>
      <c r="BS81" s="74">
        <v>0</v>
      </c>
      <c r="BT81" s="74">
        <v>0</v>
      </c>
      <c r="BU81" s="74">
        <v>0</v>
      </c>
      <c r="BV81" s="74">
        <v>0</v>
      </c>
      <c r="BW81" s="74">
        <v>0</v>
      </c>
      <c r="BX81" s="74">
        <v>0</v>
      </c>
      <c r="BY81" s="74">
        <v>0</v>
      </c>
      <c r="CT81" s="74" t="s">
        <v>194</v>
      </c>
      <c r="CU81" s="74" t="s">
        <v>506</v>
      </c>
      <c r="CV81" s="74" t="s">
        <v>327</v>
      </c>
      <c r="CW81" s="74">
        <v>2026</v>
      </c>
      <c r="CX81" s="74">
        <v>0</v>
      </c>
      <c r="CY81" s="74">
        <v>0</v>
      </c>
      <c r="CZ81" s="74">
        <v>0</v>
      </c>
      <c r="DA81" s="74">
        <v>0</v>
      </c>
      <c r="DB81" s="74">
        <v>0</v>
      </c>
      <c r="DC81" s="74">
        <v>1.6224568033231641E-6</v>
      </c>
      <c r="DD81" s="74">
        <v>5.1712462144137747</v>
      </c>
      <c r="DE81" s="74">
        <v>0.68414811484627192</v>
      </c>
      <c r="DF81" s="74">
        <v>2.9069865105925379</v>
      </c>
      <c r="DG81" s="74">
        <v>1.580111588974966</v>
      </c>
      <c r="DH81" s="74">
        <v>0</v>
      </c>
      <c r="DI81" s="74">
        <v>0</v>
      </c>
      <c r="DJ81" s="74">
        <v>0</v>
      </c>
      <c r="DK81" s="74">
        <v>0</v>
      </c>
      <c r="DL81" s="74">
        <v>0</v>
      </c>
      <c r="DM81" s="74">
        <v>0</v>
      </c>
      <c r="DN81" s="74">
        <v>6.0899198549128433E-5</v>
      </c>
      <c r="DO81" s="74">
        <v>0</v>
      </c>
      <c r="DP81" s="74">
        <v>0</v>
      </c>
      <c r="DQ81" s="74">
        <v>0</v>
      </c>
      <c r="DR81" s="74">
        <v>0</v>
      </c>
      <c r="DS81" s="74">
        <v>0</v>
      </c>
      <c r="DT81" s="74">
        <v>0</v>
      </c>
      <c r="DU81" s="74">
        <v>0</v>
      </c>
      <c r="DV81" s="74">
        <v>0</v>
      </c>
      <c r="DW81" s="74">
        <v>0</v>
      </c>
      <c r="DX81" s="74">
        <v>0</v>
      </c>
      <c r="DY81" s="74">
        <v>0</v>
      </c>
      <c r="DZ81" s="74">
        <v>0</v>
      </c>
      <c r="EA81" s="74">
        <v>0</v>
      </c>
      <c r="EB81" s="74">
        <v>0</v>
      </c>
      <c r="EC81" s="74">
        <v>0</v>
      </c>
      <c r="ED81" s="74">
        <v>8.3901236022347867E-6</v>
      </c>
      <c r="EE81" s="74">
        <v>0</v>
      </c>
      <c r="EF81" s="74">
        <v>8.3901236022347867E-6</v>
      </c>
      <c r="ER81" s="74" t="s">
        <v>455</v>
      </c>
      <c r="ES81" s="74" t="s">
        <v>194</v>
      </c>
      <c r="ET81" s="74" t="s">
        <v>506</v>
      </c>
      <c r="EU81" s="74" t="s">
        <v>327</v>
      </c>
      <c r="EV81" s="74" t="s">
        <v>302</v>
      </c>
      <c r="EW81" s="74" t="s">
        <v>456</v>
      </c>
      <c r="EX81" s="74">
        <v>2026</v>
      </c>
      <c r="EY81" s="74">
        <v>4.1986947487315512E-6</v>
      </c>
      <c r="EZ81" s="74">
        <v>594.89993300000003</v>
      </c>
      <c r="FA81" s="74">
        <v>2.4978032247078515E-3</v>
      </c>
      <c r="FB81" s="74">
        <v>2026</v>
      </c>
      <c r="FC81" s="74" t="s">
        <v>209</v>
      </c>
      <c r="FD81" s="74">
        <v>4.6366130773367584E-2</v>
      </c>
      <c r="FE81" s="74">
        <v>1</v>
      </c>
      <c r="FF81" s="74">
        <v>0</v>
      </c>
      <c r="FG81" s="74" t="s">
        <v>457</v>
      </c>
      <c r="FH81" s="74">
        <v>0</v>
      </c>
      <c r="FI81" s="74">
        <v>0</v>
      </c>
      <c r="FJ81" s="74">
        <v>0</v>
      </c>
      <c r="FK81" s="74">
        <v>0</v>
      </c>
      <c r="FL81" s="74">
        <v>0</v>
      </c>
      <c r="FM81" s="74">
        <v>0</v>
      </c>
      <c r="FN81" s="74">
        <v>0</v>
      </c>
      <c r="FO81" s="74">
        <v>0</v>
      </c>
      <c r="FP81" s="74">
        <v>0</v>
      </c>
      <c r="FQ81" s="74">
        <v>0</v>
      </c>
      <c r="FR81" s="74">
        <v>2.2327131156612778E-4</v>
      </c>
      <c r="FS81" s="74">
        <v>1.6224568033231641E-6</v>
      </c>
      <c r="GV81" s="229"/>
      <c r="GW81" s="229"/>
    </row>
    <row r="82" spans="2:205" hidden="1" x14ac:dyDescent="0.25">
      <c r="B82" s="74" t="s">
        <v>237</v>
      </c>
      <c r="C82" s="227" t="s">
        <v>459</v>
      </c>
      <c r="D82" s="227">
        <v>0.4851037064814438</v>
      </c>
      <c r="E82" s="227">
        <v>0.4851037064814438</v>
      </c>
      <c r="F82" s="227">
        <v>0.42944874354561691</v>
      </c>
      <c r="G82" s="227">
        <v>0.4160700260547428</v>
      </c>
      <c r="H82" s="227">
        <v>0</v>
      </c>
      <c r="I82" s="228">
        <v>0</v>
      </c>
      <c r="J82" s="228">
        <v>0.42944874354561691</v>
      </c>
      <c r="K82" s="228">
        <v>0.42944874354561691</v>
      </c>
      <c r="L82" s="116">
        <v>4.3781727089891618</v>
      </c>
      <c r="M82" s="228">
        <v>4.2316288097494796</v>
      </c>
      <c r="N82" s="228">
        <v>2.7995521382773449</v>
      </c>
      <c r="O82" s="228">
        <v>2.8997753046104453</v>
      </c>
      <c r="P82" s="228">
        <v>2.7995521382773449</v>
      </c>
      <c r="Q82" s="228">
        <v>8371.7146329286315</v>
      </c>
      <c r="R82" s="228">
        <v>390.82903493544211</v>
      </c>
      <c r="S82" s="228">
        <v>7444.4813521551496</v>
      </c>
      <c r="T82" s="228">
        <v>1548.1461283444139</v>
      </c>
      <c r="U82" s="228">
        <v>1</v>
      </c>
      <c r="V82" s="228">
        <v>6957.459207621635</v>
      </c>
      <c r="W82" s="228">
        <v>102428.78108197091</v>
      </c>
      <c r="X82" s="228">
        <v>114246.75575600535</v>
      </c>
      <c r="Y82" s="228">
        <v>156692.54232069617</v>
      </c>
      <c r="Z82" s="228">
        <v>162726.15887476993</v>
      </c>
      <c r="AA82" s="228">
        <v>146441.62833709922</v>
      </c>
      <c r="AB82" s="228"/>
      <c r="AC82" s="228"/>
      <c r="AD82" s="228"/>
      <c r="AE82" s="228"/>
      <c r="AF82" s="228"/>
      <c r="AG82" s="228"/>
      <c r="AH82" s="228"/>
      <c r="AI82" s="228"/>
      <c r="AJ82" s="228"/>
      <c r="AK82" s="228"/>
      <c r="AL82" s="228"/>
      <c r="AM82" s="228"/>
      <c r="AN82" s="228"/>
      <c r="AO82" s="228"/>
      <c r="AP82" s="228"/>
      <c r="AQ82" s="228"/>
      <c r="AS82" s="74" t="s">
        <v>214</v>
      </c>
      <c r="AT82" s="74" t="s">
        <v>194</v>
      </c>
      <c r="AU82" s="74" t="s">
        <v>473</v>
      </c>
      <c r="AV82" s="74">
        <v>2022</v>
      </c>
      <c r="AW82" s="74">
        <v>0.93457943925233644</v>
      </c>
      <c r="AX82" s="74">
        <v>0</v>
      </c>
      <c r="AY82" s="74">
        <v>0</v>
      </c>
      <c r="AZ82" s="74">
        <v>0</v>
      </c>
      <c r="BA82" s="74">
        <v>0</v>
      </c>
      <c r="BB82" s="74">
        <v>0</v>
      </c>
      <c r="BC82" s="74">
        <v>0</v>
      </c>
      <c r="BD82" s="74">
        <v>0</v>
      </c>
      <c r="BE82" s="74">
        <v>0</v>
      </c>
      <c r="BF82" s="74">
        <v>0</v>
      </c>
      <c r="BG82" s="74">
        <v>0</v>
      </c>
      <c r="BH82" s="74">
        <v>5.4127817875561486E-2</v>
      </c>
      <c r="BI82" s="74">
        <v>5.4127817875561486E-2</v>
      </c>
      <c r="BJ82" s="74">
        <v>0</v>
      </c>
      <c r="BK82" s="74">
        <v>0</v>
      </c>
      <c r="BL82" s="74">
        <v>0</v>
      </c>
      <c r="BM82" s="74">
        <v>0</v>
      </c>
      <c r="BN82" s="74">
        <v>0</v>
      </c>
      <c r="BO82" s="74">
        <v>0</v>
      </c>
      <c r="BP82" s="74">
        <v>5.0586745678094847E-2</v>
      </c>
      <c r="BQ82" s="74">
        <v>0</v>
      </c>
      <c r="BR82" s="74">
        <v>0</v>
      </c>
      <c r="BS82" s="74">
        <v>0</v>
      </c>
      <c r="BT82" s="74">
        <v>0</v>
      </c>
      <c r="BU82" s="74">
        <v>0</v>
      </c>
      <c r="BV82" s="74">
        <v>5.4127817875561486E-2</v>
      </c>
      <c r="BW82" s="74">
        <v>5.0586745678094847E-2</v>
      </c>
      <c r="BX82" s="74">
        <v>5.4127817875561486E-2</v>
      </c>
      <c r="BY82" s="74">
        <v>5.0586745678094847E-2</v>
      </c>
      <c r="CT82" s="74" t="s">
        <v>194</v>
      </c>
      <c r="CU82" s="74" t="s">
        <v>506</v>
      </c>
      <c r="CV82" s="74" t="s">
        <v>328</v>
      </c>
      <c r="CW82" s="74">
        <v>2021</v>
      </c>
      <c r="CX82" s="74">
        <v>1.6144218052476813E-4</v>
      </c>
      <c r="CY82" s="74">
        <v>0</v>
      </c>
      <c r="CZ82" s="74">
        <v>0</v>
      </c>
      <c r="DA82" s="74">
        <v>0</v>
      </c>
      <c r="DB82" s="74">
        <v>0</v>
      </c>
      <c r="DC82" s="74">
        <v>0</v>
      </c>
      <c r="DD82" s="74">
        <v>7.7861316135679412E-2</v>
      </c>
      <c r="DE82" s="74">
        <v>3.6425060683954499E-2</v>
      </c>
      <c r="DF82" s="74">
        <v>1.541613253274161E-3</v>
      </c>
      <c r="DG82" s="74">
        <v>3.989464219845075E-2</v>
      </c>
      <c r="DH82" s="74">
        <v>0</v>
      </c>
      <c r="DI82" s="74">
        <v>0</v>
      </c>
      <c r="DJ82" s="74">
        <v>0</v>
      </c>
      <c r="DK82" s="74">
        <v>0</v>
      </c>
      <c r="DL82" s="74">
        <v>0</v>
      </c>
      <c r="DM82" s="74">
        <v>0</v>
      </c>
      <c r="DN82" s="74">
        <v>4.1427678428159267E-3</v>
      </c>
      <c r="DO82" s="74">
        <v>1.2570100655472398E-5</v>
      </c>
      <c r="DP82" s="74">
        <v>0</v>
      </c>
      <c r="DQ82" s="74">
        <v>1.2570100655472398E-5</v>
      </c>
      <c r="DR82" s="74">
        <v>0</v>
      </c>
      <c r="DS82" s="74">
        <v>0</v>
      </c>
      <c r="DT82" s="74">
        <v>0</v>
      </c>
      <c r="DU82" s="74">
        <v>0</v>
      </c>
      <c r="DV82" s="74">
        <v>0</v>
      </c>
      <c r="DW82" s="74">
        <v>0</v>
      </c>
      <c r="DX82" s="74">
        <v>0</v>
      </c>
      <c r="DY82" s="74">
        <v>0</v>
      </c>
      <c r="DZ82" s="74">
        <v>0</v>
      </c>
      <c r="EA82" s="74">
        <v>0</v>
      </c>
      <c r="EB82" s="74">
        <v>0</v>
      </c>
      <c r="EC82" s="74">
        <v>0</v>
      </c>
      <c r="ED82" s="74">
        <v>0</v>
      </c>
      <c r="EE82" s="74">
        <v>0</v>
      </c>
      <c r="EF82" s="74">
        <v>0</v>
      </c>
      <c r="ER82" s="74" t="s">
        <v>455</v>
      </c>
      <c r="ES82" s="74" t="s">
        <v>194</v>
      </c>
      <c r="ET82" s="74" t="s">
        <v>506</v>
      </c>
      <c r="EU82" s="74" t="s">
        <v>328</v>
      </c>
      <c r="EV82" s="74" t="s">
        <v>302</v>
      </c>
      <c r="EW82" s="74" t="s">
        <v>456</v>
      </c>
      <c r="EX82" s="74">
        <v>2021</v>
      </c>
      <c r="EY82" s="74">
        <v>6.5981918712063742E-4</v>
      </c>
      <c r="EZ82" s="74">
        <v>594.89993300000003</v>
      </c>
      <c r="FA82" s="74">
        <v>0.39252639021018171</v>
      </c>
      <c r="FB82" s="74">
        <v>2021</v>
      </c>
      <c r="FC82" s="74" t="s">
        <v>209</v>
      </c>
      <c r="FD82" s="74">
        <v>4.6366130773367584E-2</v>
      </c>
      <c r="FE82" s="74">
        <v>1</v>
      </c>
      <c r="FF82" s="74">
        <v>0</v>
      </c>
      <c r="FG82" s="74" t="s">
        <v>457</v>
      </c>
      <c r="FH82" s="74">
        <v>3.3629116898646214E-2</v>
      </c>
      <c r="FI82" s="74">
        <v>1.6144218052476813E-4</v>
      </c>
      <c r="FJ82" s="74">
        <v>0</v>
      </c>
      <c r="FK82" s="74">
        <v>0</v>
      </c>
      <c r="FL82" s="74">
        <v>0</v>
      </c>
      <c r="FM82" s="74">
        <v>0</v>
      </c>
      <c r="FN82" s="74">
        <v>0</v>
      </c>
      <c r="FO82" s="74">
        <v>0</v>
      </c>
      <c r="FP82" s="74">
        <v>0</v>
      </c>
      <c r="FQ82" s="74">
        <v>0</v>
      </c>
      <c r="FR82" s="74">
        <v>0</v>
      </c>
      <c r="FS82" s="74">
        <v>0</v>
      </c>
      <c r="GV82" s="229"/>
      <c r="GW82" s="229"/>
    </row>
    <row r="83" spans="2:205" hidden="1" x14ac:dyDescent="0.25">
      <c r="B83" s="74" t="s">
        <v>237</v>
      </c>
      <c r="C83" s="227" t="s">
        <v>460</v>
      </c>
      <c r="D83" s="227">
        <v>0.61539091594601936</v>
      </c>
      <c r="E83" s="227">
        <v>0.61539091594601936</v>
      </c>
      <c r="F83" s="227">
        <v>0.55579348129895234</v>
      </c>
      <c r="G83" s="227">
        <v>0.53847891362077749</v>
      </c>
      <c r="H83" s="227">
        <v>0</v>
      </c>
      <c r="I83" s="228">
        <v>0</v>
      </c>
      <c r="J83" s="228">
        <v>0.55579348129895234</v>
      </c>
      <c r="K83" s="228">
        <v>0.55579348129895234</v>
      </c>
      <c r="L83" s="116">
        <v>4.0401155645226048</v>
      </c>
      <c r="M83" s="228">
        <v>3.9048869366093011</v>
      </c>
      <c r="N83" s="228">
        <v>2.4772318388385237</v>
      </c>
      <c r="O83" s="228">
        <v>2.5659169696860835</v>
      </c>
      <c r="P83" s="228">
        <v>2.4772318388385237</v>
      </c>
      <c r="Q83" s="228">
        <v>11508.799017539544</v>
      </c>
      <c r="R83" s="228">
        <v>537.28214714808587</v>
      </c>
      <c r="S83" s="228">
        <v>10888.259570027725</v>
      </c>
      <c r="T83" s="228">
        <v>2264.3104469416808</v>
      </c>
      <c r="U83" s="228">
        <v>1</v>
      </c>
      <c r="V83" s="228">
        <v>10175.943523390397</v>
      </c>
      <c r="W83" s="228">
        <v>140811.3279981183</v>
      </c>
      <c r="X83" s="228">
        <v>157057.78422380725</v>
      </c>
      <c r="Y83" s="228">
        <v>229177.69455912226</v>
      </c>
      <c r="Z83" s="228">
        <v>238002.43063932654</v>
      </c>
      <c r="AA83" s="228">
        <v>214184.76127020773</v>
      </c>
      <c r="AB83" s="228"/>
      <c r="AC83" s="228"/>
      <c r="AD83" s="228"/>
      <c r="AE83" s="228"/>
      <c r="AF83" s="228"/>
      <c r="AG83" s="228"/>
      <c r="AH83" s="228"/>
      <c r="AI83" s="228"/>
      <c r="AJ83" s="228"/>
      <c r="AK83" s="228"/>
      <c r="AL83" s="228"/>
      <c r="AM83" s="228"/>
      <c r="AN83" s="228"/>
      <c r="AO83" s="228"/>
      <c r="AP83" s="228"/>
      <c r="AQ83" s="228"/>
      <c r="AS83" s="74" t="s">
        <v>214</v>
      </c>
      <c r="AT83" s="74" t="s">
        <v>194</v>
      </c>
      <c r="AU83" s="74" t="s">
        <v>473</v>
      </c>
      <c r="AV83" s="74">
        <v>2023</v>
      </c>
      <c r="AW83" s="74">
        <v>0.87343872827321156</v>
      </c>
      <c r="AX83" s="74">
        <v>0</v>
      </c>
      <c r="AY83" s="74">
        <v>0</v>
      </c>
      <c r="AZ83" s="74">
        <v>0</v>
      </c>
      <c r="BA83" s="74">
        <v>0</v>
      </c>
      <c r="BB83" s="74">
        <v>0</v>
      </c>
      <c r="BC83" s="74">
        <v>0</v>
      </c>
      <c r="BD83" s="74">
        <v>0</v>
      </c>
      <c r="BE83" s="74">
        <v>0</v>
      </c>
      <c r="BF83" s="74">
        <v>0</v>
      </c>
      <c r="BG83" s="74">
        <v>0</v>
      </c>
      <c r="BH83" s="74">
        <v>0</v>
      </c>
      <c r="BI83" s="74">
        <v>0</v>
      </c>
      <c r="BJ83" s="74">
        <v>0</v>
      </c>
      <c r="BK83" s="74">
        <v>0</v>
      </c>
      <c r="BL83" s="74">
        <v>5.6109977684431739E-2</v>
      </c>
      <c r="BM83" s="74">
        <v>5.6109977684431739E-2</v>
      </c>
      <c r="BN83" s="74">
        <v>0</v>
      </c>
      <c r="BO83" s="74">
        <v>0</v>
      </c>
      <c r="BP83" s="74">
        <v>0</v>
      </c>
      <c r="BQ83" s="74">
        <v>4.9008627552128335E-2</v>
      </c>
      <c r="BR83" s="74">
        <v>0</v>
      </c>
      <c r="BS83" s="74">
        <v>0</v>
      </c>
      <c r="BT83" s="74">
        <v>0</v>
      </c>
      <c r="BU83" s="74">
        <v>0</v>
      </c>
      <c r="BV83" s="74">
        <v>0</v>
      </c>
      <c r="BW83" s="74">
        <v>0</v>
      </c>
      <c r="BX83" s="74">
        <v>0</v>
      </c>
      <c r="BY83" s="74">
        <v>0</v>
      </c>
      <c r="CT83" s="74" t="s">
        <v>194</v>
      </c>
      <c r="CU83" s="74" t="s">
        <v>506</v>
      </c>
      <c r="CV83" s="74" t="s">
        <v>328</v>
      </c>
      <c r="CW83" s="74">
        <v>2022</v>
      </c>
      <c r="CX83" s="74">
        <v>0</v>
      </c>
      <c r="CY83" s="74">
        <v>1.6163556416353125E-4</v>
      </c>
      <c r="CZ83" s="74">
        <v>0</v>
      </c>
      <c r="DA83" s="74">
        <v>0</v>
      </c>
      <c r="DB83" s="74">
        <v>0</v>
      </c>
      <c r="DC83" s="74">
        <v>0</v>
      </c>
      <c r="DD83" s="74">
        <v>7.7861316135679356E-2</v>
      </c>
      <c r="DE83" s="74">
        <v>3.6425060683954479E-2</v>
      </c>
      <c r="DF83" s="74">
        <v>1.5416132532741599E-3</v>
      </c>
      <c r="DG83" s="74">
        <v>3.9894642198450729E-2</v>
      </c>
      <c r="DH83" s="74">
        <v>0</v>
      </c>
      <c r="DI83" s="74">
        <v>0</v>
      </c>
      <c r="DJ83" s="74">
        <v>0</v>
      </c>
      <c r="DK83" s="74">
        <v>0</v>
      </c>
      <c r="DL83" s="74">
        <v>0</v>
      </c>
      <c r="DM83" s="74">
        <v>0</v>
      </c>
      <c r="DN83" s="74">
        <v>3.9658701187622082E-3</v>
      </c>
      <c r="DO83" s="74">
        <v>0</v>
      </c>
      <c r="DP83" s="74">
        <v>0</v>
      </c>
      <c r="DQ83" s="74">
        <v>0</v>
      </c>
      <c r="DR83" s="74">
        <v>1.2585157760105591E-5</v>
      </c>
      <c r="DS83" s="74">
        <v>0</v>
      </c>
      <c r="DT83" s="74">
        <v>1.2585157760105591E-5</v>
      </c>
      <c r="DU83" s="74">
        <v>0</v>
      </c>
      <c r="DV83" s="74">
        <v>0</v>
      </c>
      <c r="DW83" s="74">
        <v>0</v>
      </c>
      <c r="DX83" s="74">
        <v>0</v>
      </c>
      <c r="DY83" s="74">
        <v>0</v>
      </c>
      <c r="DZ83" s="74">
        <v>0</v>
      </c>
      <c r="EA83" s="74">
        <v>0</v>
      </c>
      <c r="EB83" s="74">
        <v>0</v>
      </c>
      <c r="EC83" s="74">
        <v>0</v>
      </c>
      <c r="ED83" s="74">
        <v>0</v>
      </c>
      <c r="EE83" s="74">
        <v>0</v>
      </c>
      <c r="EF83" s="74">
        <v>0</v>
      </c>
      <c r="ER83" s="74" t="s">
        <v>455</v>
      </c>
      <c r="ES83" s="74" t="s">
        <v>194</v>
      </c>
      <c r="ET83" s="74" t="s">
        <v>506</v>
      </c>
      <c r="EU83" s="74" t="s">
        <v>328</v>
      </c>
      <c r="EV83" s="74" t="s">
        <v>302</v>
      </c>
      <c r="EW83" s="74" t="s">
        <v>456</v>
      </c>
      <c r="EX83" s="74">
        <v>2022</v>
      </c>
      <c r="EY83" s="74">
        <v>6.2881523000846726E-4</v>
      </c>
      <c r="EZ83" s="74">
        <v>594.89993300000003</v>
      </c>
      <c r="FA83" s="74">
        <v>0.37408213820141678</v>
      </c>
      <c r="FB83" s="74">
        <v>2022</v>
      </c>
      <c r="FC83" s="74" t="s">
        <v>209</v>
      </c>
      <c r="FD83" s="74">
        <v>4.6366130773367584E-2</v>
      </c>
      <c r="FE83" s="74">
        <v>1</v>
      </c>
      <c r="FF83" s="74">
        <v>0</v>
      </c>
      <c r="FG83" s="74" t="s">
        <v>457</v>
      </c>
      <c r="FH83" s="74">
        <v>0</v>
      </c>
      <c r="FI83" s="74">
        <v>0</v>
      </c>
      <c r="FJ83" s="74">
        <v>3.3669399561907523E-2</v>
      </c>
      <c r="FK83" s="74">
        <v>1.6163556416353125E-4</v>
      </c>
      <c r="FL83" s="74">
        <v>0</v>
      </c>
      <c r="FM83" s="74">
        <v>0</v>
      </c>
      <c r="FN83" s="74">
        <v>0</v>
      </c>
      <c r="FO83" s="74">
        <v>0</v>
      </c>
      <c r="FP83" s="74">
        <v>0</v>
      </c>
      <c r="FQ83" s="74">
        <v>0</v>
      </c>
      <c r="FR83" s="74">
        <v>0</v>
      </c>
      <c r="FS83" s="74">
        <v>0</v>
      </c>
      <c r="GV83" s="229"/>
      <c r="GW83" s="229"/>
    </row>
    <row r="84" spans="2:205" hidden="1" x14ac:dyDescent="0.25">
      <c r="B84" s="74" t="s">
        <v>237</v>
      </c>
      <c r="C84" s="227" t="s">
        <v>461</v>
      </c>
      <c r="D84" s="227">
        <v>0.47286344123053575</v>
      </c>
      <c r="E84" s="227">
        <v>0.47286344123053575</v>
      </c>
      <c r="F84" s="227">
        <v>0.43737548594581332</v>
      </c>
      <c r="G84" s="227">
        <v>0.42374846549544837</v>
      </c>
      <c r="H84" s="227">
        <v>0</v>
      </c>
      <c r="I84" s="228">
        <v>0</v>
      </c>
      <c r="J84" s="228">
        <v>0.43737548594581332</v>
      </c>
      <c r="K84" s="228">
        <v>0.43737548594581332</v>
      </c>
      <c r="L84" s="116">
        <v>2.7629277187900452</v>
      </c>
      <c r="M84" s="228">
        <v>2.6704484521778387</v>
      </c>
      <c r="N84" s="228">
        <v>1.8051026771739993</v>
      </c>
      <c r="O84" s="228">
        <v>1.8697188393977853</v>
      </c>
      <c r="P84" s="228">
        <v>1.8051026771739993</v>
      </c>
      <c r="Q84" s="228">
        <v>12931.202945808431</v>
      </c>
      <c r="R84" s="228">
        <v>603.68631629966114</v>
      </c>
      <c r="S84" s="228">
        <v>11758.832329109728</v>
      </c>
      <c r="T84" s="228">
        <v>2445.3537973994989</v>
      </c>
      <c r="U84" s="228">
        <v>1</v>
      </c>
      <c r="V84" s="228">
        <v>10989.562924401615</v>
      </c>
      <c r="W84" s="228">
        <v>158214.5849134608</v>
      </c>
      <c r="X84" s="228">
        <v>176468.98507149666</v>
      </c>
      <c r="Y84" s="228">
        <v>247501.63849058381</v>
      </c>
      <c r="Z84" s="228">
        <v>257031.95793680754</v>
      </c>
      <c r="AA84" s="228">
        <v>231309.94251456429</v>
      </c>
      <c r="AB84" s="228"/>
      <c r="AC84" s="228"/>
      <c r="AD84" s="228"/>
      <c r="AE84" s="228"/>
      <c r="AF84" s="228"/>
      <c r="AG84" s="228"/>
      <c r="AH84" s="228"/>
      <c r="AI84" s="228"/>
      <c r="AJ84" s="228"/>
      <c r="AK84" s="228"/>
      <c r="AL84" s="228"/>
      <c r="AM84" s="228"/>
      <c r="AN84" s="228"/>
      <c r="AO84" s="228"/>
      <c r="AP84" s="228"/>
      <c r="AQ84" s="228"/>
      <c r="AS84" s="74" t="s">
        <v>214</v>
      </c>
      <c r="AT84" s="74" t="s">
        <v>194</v>
      </c>
      <c r="AU84" s="74" t="s">
        <v>474</v>
      </c>
      <c r="AV84" s="74">
        <v>2020</v>
      </c>
      <c r="AW84" s="74">
        <v>1</v>
      </c>
      <c r="AX84" s="74">
        <v>0</v>
      </c>
      <c r="AY84" s="74">
        <v>0</v>
      </c>
      <c r="AZ84" s="74">
        <v>6.2347209937742343E-2</v>
      </c>
      <c r="BA84" s="74">
        <v>6.2347209937742343E-2</v>
      </c>
      <c r="BB84" s="74">
        <v>0</v>
      </c>
      <c r="BC84" s="74">
        <v>0</v>
      </c>
      <c r="BD84" s="74">
        <v>0</v>
      </c>
      <c r="BE84" s="74">
        <v>0</v>
      </c>
      <c r="BF84" s="74">
        <v>0</v>
      </c>
      <c r="BG84" s="74">
        <v>0</v>
      </c>
      <c r="BH84" s="74">
        <v>0</v>
      </c>
      <c r="BI84" s="74">
        <v>0</v>
      </c>
      <c r="BJ84" s="74">
        <v>0</v>
      </c>
      <c r="BK84" s="74">
        <v>0</v>
      </c>
      <c r="BL84" s="74">
        <v>0</v>
      </c>
      <c r="BM84" s="74">
        <v>0</v>
      </c>
      <c r="BN84" s="74">
        <v>6.2347209937742343E-2</v>
      </c>
      <c r="BO84" s="74">
        <v>0</v>
      </c>
      <c r="BP84" s="74">
        <v>0</v>
      </c>
      <c r="BQ84" s="74">
        <v>0</v>
      </c>
      <c r="BR84" s="74">
        <v>0</v>
      </c>
      <c r="BS84" s="74">
        <v>0</v>
      </c>
      <c r="BT84" s="74">
        <v>0</v>
      </c>
      <c r="BU84" s="74">
        <v>0</v>
      </c>
      <c r="BV84" s="74">
        <v>0</v>
      </c>
      <c r="BW84" s="74">
        <v>0</v>
      </c>
      <c r="BX84" s="74">
        <v>0</v>
      </c>
      <c r="BY84" s="74">
        <v>0</v>
      </c>
      <c r="CT84" s="74" t="s">
        <v>194</v>
      </c>
      <c r="CU84" s="74" t="s">
        <v>506</v>
      </c>
      <c r="CV84" s="74" t="s">
        <v>328</v>
      </c>
      <c r="CW84" s="74">
        <v>2023</v>
      </c>
      <c r="CX84" s="74">
        <v>0</v>
      </c>
      <c r="CY84" s="74">
        <v>0</v>
      </c>
      <c r="CZ84" s="74">
        <v>2.423620581413766E-4</v>
      </c>
      <c r="DA84" s="74">
        <v>0</v>
      </c>
      <c r="DB84" s="74">
        <v>0</v>
      </c>
      <c r="DC84" s="74">
        <v>0</v>
      </c>
      <c r="DD84" s="74">
        <v>7.7900575334948527E-2</v>
      </c>
      <c r="DE84" s="74">
        <v>3.6425060683954499E-2</v>
      </c>
      <c r="DF84" s="74">
        <v>1.5808724525432679E-3</v>
      </c>
      <c r="DG84" s="74">
        <v>3.989464219845075E-2</v>
      </c>
      <c r="DH84" s="74">
        <v>0</v>
      </c>
      <c r="DI84" s="74">
        <v>0</v>
      </c>
      <c r="DJ84" s="74">
        <v>0</v>
      </c>
      <c r="DK84" s="74">
        <v>0</v>
      </c>
      <c r="DL84" s="74">
        <v>0</v>
      </c>
      <c r="DM84" s="74">
        <v>0</v>
      </c>
      <c r="DN84" s="74">
        <v>3.9698615939750496E-3</v>
      </c>
      <c r="DO84" s="74">
        <v>0</v>
      </c>
      <c r="DP84" s="74">
        <v>0</v>
      </c>
      <c r="DQ84" s="74">
        <v>0</v>
      </c>
      <c r="DR84" s="74">
        <v>0</v>
      </c>
      <c r="DS84" s="74">
        <v>0</v>
      </c>
      <c r="DT84" s="74">
        <v>0</v>
      </c>
      <c r="DU84" s="74">
        <v>1.8880143768575484E-5</v>
      </c>
      <c r="DV84" s="74">
        <v>0</v>
      </c>
      <c r="DW84" s="74">
        <v>1.8880143768575484E-5</v>
      </c>
      <c r="DX84" s="74">
        <v>0</v>
      </c>
      <c r="DY84" s="74">
        <v>0</v>
      </c>
      <c r="DZ84" s="74">
        <v>0</v>
      </c>
      <c r="EA84" s="74">
        <v>0</v>
      </c>
      <c r="EB84" s="74">
        <v>0</v>
      </c>
      <c r="EC84" s="74">
        <v>0</v>
      </c>
      <c r="ED84" s="74">
        <v>0</v>
      </c>
      <c r="EE84" s="74">
        <v>0</v>
      </c>
      <c r="EF84" s="74">
        <v>0</v>
      </c>
      <c r="ER84" s="74" t="s">
        <v>455</v>
      </c>
      <c r="ES84" s="74" t="s">
        <v>194</v>
      </c>
      <c r="ET84" s="74" t="s">
        <v>506</v>
      </c>
      <c r="EU84" s="74" t="s">
        <v>328</v>
      </c>
      <c r="EV84" s="74" t="s">
        <v>302</v>
      </c>
      <c r="EW84" s="74" t="s">
        <v>456</v>
      </c>
      <c r="EX84" s="74">
        <v>2023</v>
      </c>
      <c r="EY84" s="74">
        <v>6.2719962634794448E-4</v>
      </c>
      <c r="EZ84" s="74">
        <v>594.89993300000003</v>
      </c>
      <c r="FA84" s="74">
        <v>0.37312101569201722</v>
      </c>
      <c r="FB84" s="74">
        <v>2023</v>
      </c>
      <c r="FC84" s="74" t="s">
        <v>209</v>
      </c>
      <c r="FD84" s="74">
        <v>4.6366130773367584E-2</v>
      </c>
      <c r="FE84" s="74">
        <v>1</v>
      </c>
      <c r="FF84" s="74">
        <v>0</v>
      </c>
      <c r="FG84" s="74" t="s">
        <v>457</v>
      </c>
      <c r="FH84" s="74">
        <v>0</v>
      </c>
      <c r="FI84" s="74">
        <v>0</v>
      </c>
      <c r="FJ84" s="74">
        <v>0</v>
      </c>
      <c r="FK84" s="74">
        <v>0</v>
      </c>
      <c r="FL84" s="74">
        <v>3.3352194329153456E-2</v>
      </c>
      <c r="FM84" s="74">
        <v>2.423620581413766E-4</v>
      </c>
      <c r="FN84" s="74">
        <v>0</v>
      </c>
      <c r="FO84" s="74">
        <v>0</v>
      </c>
      <c r="FP84" s="74">
        <v>0</v>
      </c>
      <c r="FQ84" s="74">
        <v>0</v>
      </c>
      <c r="FR84" s="74">
        <v>0</v>
      </c>
      <c r="FS84" s="74">
        <v>0</v>
      </c>
      <c r="GV84" s="229"/>
      <c r="GW84" s="229"/>
    </row>
    <row r="85" spans="2:205" hidden="1" x14ac:dyDescent="0.25">
      <c r="B85" s="74" t="s">
        <v>237</v>
      </c>
      <c r="C85" s="227" t="s">
        <v>462</v>
      </c>
      <c r="D85" s="227">
        <v>6.5620417528793412E-2</v>
      </c>
      <c r="E85" s="227">
        <v>6.5620417528793412E-2</v>
      </c>
      <c r="F85" s="227">
        <v>6.3514241275600389E-2</v>
      </c>
      <c r="G85" s="227">
        <v>6.153521960876393E-2</v>
      </c>
      <c r="H85" s="227">
        <v>0</v>
      </c>
      <c r="I85" s="228">
        <v>0</v>
      </c>
      <c r="J85" s="228">
        <v>6.3514241275600389E-2</v>
      </c>
      <c r="K85" s="228">
        <v>6.3514241275600389E-2</v>
      </c>
      <c r="L85" s="116">
        <v>3.446418838549449</v>
      </c>
      <c r="M85" s="228">
        <v>3.3310621158744453</v>
      </c>
      <c r="N85" s="228">
        <v>2.1666057822036984</v>
      </c>
      <c r="O85" s="228">
        <v>2.2441569730174864</v>
      </c>
      <c r="P85" s="228">
        <v>2.1666057822036984</v>
      </c>
      <c r="Q85" s="228">
        <v>1438.6118938478717</v>
      </c>
      <c r="R85" s="228">
        <v>67.160829384663714</v>
      </c>
      <c r="S85" s="228">
        <v>1422.6657843429332</v>
      </c>
      <c r="T85" s="228">
        <v>295.85600685546302</v>
      </c>
      <c r="U85" s="228">
        <v>1</v>
      </c>
      <c r="V85" s="228">
        <v>1329.5941909747039</v>
      </c>
      <c r="W85" s="228">
        <v>17601.563024767693</v>
      </c>
      <c r="X85" s="228">
        <v>19632.387016353194</v>
      </c>
      <c r="Y85" s="228">
        <v>29944.479417203002</v>
      </c>
      <c r="Z85" s="228">
        <v>31097.524125259242</v>
      </c>
      <c r="AA85" s="228">
        <v>27985.49478243271</v>
      </c>
      <c r="AB85" s="228"/>
      <c r="AC85" s="228"/>
      <c r="AD85" s="228"/>
      <c r="AE85" s="228"/>
      <c r="AF85" s="228"/>
      <c r="AG85" s="228"/>
      <c r="AH85" s="228"/>
      <c r="AI85" s="228"/>
      <c r="AJ85" s="228"/>
      <c r="AK85" s="228"/>
      <c r="AL85" s="228"/>
      <c r="AM85" s="228"/>
      <c r="AN85" s="228"/>
      <c r="AO85" s="228"/>
      <c r="AP85" s="228"/>
      <c r="AQ85" s="228"/>
      <c r="AS85" s="74" t="s">
        <v>214</v>
      </c>
      <c r="AT85" s="74" t="s">
        <v>194</v>
      </c>
      <c r="AU85" s="74" t="s">
        <v>474</v>
      </c>
      <c r="AV85" s="74">
        <v>2021</v>
      </c>
      <c r="AW85" s="74">
        <v>1</v>
      </c>
      <c r="AX85" s="74">
        <v>0</v>
      </c>
      <c r="AY85" s="74">
        <v>0</v>
      </c>
      <c r="AZ85" s="74">
        <v>0</v>
      </c>
      <c r="BA85" s="74">
        <v>0</v>
      </c>
      <c r="BB85" s="74">
        <v>0</v>
      </c>
      <c r="BC85" s="74">
        <v>0</v>
      </c>
      <c r="BD85" s="74">
        <v>6.2347209937742343E-2</v>
      </c>
      <c r="BE85" s="74">
        <v>6.2347209937742343E-2</v>
      </c>
      <c r="BF85" s="74">
        <v>0</v>
      </c>
      <c r="BG85" s="74">
        <v>0</v>
      </c>
      <c r="BH85" s="74">
        <v>0</v>
      </c>
      <c r="BI85" s="74">
        <v>0</v>
      </c>
      <c r="BJ85" s="74">
        <v>0</v>
      </c>
      <c r="BK85" s="74">
        <v>0</v>
      </c>
      <c r="BL85" s="74">
        <v>0</v>
      </c>
      <c r="BM85" s="74">
        <v>0</v>
      </c>
      <c r="BN85" s="74">
        <v>0</v>
      </c>
      <c r="BO85" s="74">
        <v>6.2347209937742343E-2</v>
      </c>
      <c r="BP85" s="74">
        <v>0</v>
      </c>
      <c r="BQ85" s="74">
        <v>0</v>
      </c>
      <c r="BR85" s="74">
        <v>0</v>
      </c>
      <c r="BS85" s="74">
        <v>0</v>
      </c>
      <c r="BT85" s="74">
        <v>0</v>
      </c>
      <c r="BU85" s="74">
        <v>0</v>
      </c>
      <c r="BV85" s="74">
        <v>0</v>
      </c>
      <c r="BW85" s="74">
        <v>0</v>
      </c>
      <c r="BX85" s="74">
        <v>0</v>
      </c>
      <c r="BY85" s="74">
        <v>0</v>
      </c>
      <c r="CT85" s="74" t="s">
        <v>194</v>
      </c>
      <c r="CU85" s="74" t="s">
        <v>506</v>
      </c>
      <c r="CV85" s="74" t="s">
        <v>328</v>
      </c>
      <c r="CW85" s="74">
        <v>2024</v>
      </c>
      <c r="CX85" s="74">
        <v>0</v>
      </c>
      <c r="CY85" s="74">
        <v>0</v>
      </c>
      <c r="CZ85" s="74">
        <v>0</v>
      </c>
      <c r="DA85" s="74">
        <v>2.423620581413766E-4</v>
      </c>
      <c r="DB85" s="74">
        <v>0</v>
      </c>
      <c r="DC85" s="74">
        <v>0</v>
      </c>
      <c r="DD85" s="74">
        <v>7.7900575334948527E-2</v>
      </c>
      <c r="DE85" s="74">
        <v>3.6425060683954499E-2</v>
      </c>
      <c r="DF85" s="74">
        <v>1.5808724525432679E-3</v>
      </c>
      <c r="DG85" s="74">
        <v>3.989464219845075E-2</v>
      </c>
      <c r="DH85" s="74">
        <v>0</v>
      </c>
      <c r="DI85" s="74">
        <v>0</v>
      </c>
      <c r="DJ85" s="74">
        <v>0</v>
      </c>
      <c r="DK85" s="74">
        <v>0</v>
      </c>
      <c r="DL85" s="74">
        <v>0</v>
      </c>
      <c r="DM85" s="74">
        <v>0</v>
      </c>
      <c r="DN85" s="74">
        <v>3.9698615939750496E-3</v>
      </c>
      <c r="DO85" s="74">
        <v>0</v>
      </c>
      <c r="DP85" s="74">
        <v>0</v>
      </c>
      <c r="DQ85" s="74">
        <v>0</v>
      </c>
      <c r="DR85" s="74">
        <v>0</v>
      </c>
      <c r="DS85" s="74">
        <v>0</v>
      </c>
      <c r="DT85" s="74">
        <v>0</v>
      </c>
      <c r="DU85" s="74">
        <v>0</v>
      </c>
      <c r="DV85" s="74">
        <v>0</v>
      </c>
      <c r="DW85" s="74">
        <v>0</v>
      </c>
      <c r="DX85" s="74">
        <v>1.8880143768575484E-5</v>
      </c>
      <c r="DY85" s="74">
        <v>0</v>
      </c>
      <c r="DZ85" s="74">
        <v>1.8880143768575484E-5</v>
      </c>
      <c r="EA85" s="74">
        <v>0</v>
      </c>
      <c r="EB85" s="74">
        <v>0</v>
      </c>
      <c r="EC85" s="74">
        <v>0</v>
      </c>
      <c r="ED85" s="74">
        <v>0</v>
      </c>
      <c r="EE85" s="74">
        <v>0</v>
      </c>
      <c r="EF85" s="74">
        <v>0</v>
      </c>
      <c r="ER85" s="74" t="s">
        <v>455</v>
      </c>
      <c r="ES85" s="74" t="s">
        <v>194</v>
      </c>
      <c r="ET85" s="74" t="s">
        <v>506</v>
      </c>
      <c r="EU85" s="74" t="s">
        <v>328</v>
      </c>
      <c r="EV85" s="74" t="s">
        <v>302</v>
      </c>
      <c r="EW85" s="74" t="s">
        <v>456</v>
      </c>
      <c r="EX85" s="74">
        <v>2024</v>
      </c>
      <c r="EY85" s="74">
        <v>6.2719962634794448E-4</v>
      </c>
      <c r="EZ85" s="74">
        <v>594.89993300000003</v>
      </c>
      <c r="FA85" s="74">
        <v>0.37312101569201722</v>
      </c>
      <c r="FB85" s="74">
        <v>2024</v>
      </c>
      <c r="FC85" s="74" t="s">
        <v>209</v>
      </c>
      <c r="FD85" s="74">
        <v>4.6366130773367584E-2</v>
      </c>
      <c r="FE85" s="74">
        <v>1</v>
      </c>
      <c r="FF85" s="74">
        <v>0</v>
      </c>
      <c r="FG85" s="74" t="s">
        <v>457</v>
      </c>
      <c r="FH85" s="74">
        <v>0</v>
      </c>
      <c r="FI85" s="74">
        <v>0</v>
      </c>
      <c r="FJ85" s="74">
        <v>0</v>
      </c>
      <c r="FK85" s="74">
        <v>0</v>
      </c>
      <c r="FL85" s="74">
        <v>0</v>
      </c>
      <c r="FM85" s="74">
        <v>0</v>
      </c>
      <c r="FN85" s="74">
        <v>3.3352194329153456E-2</v>
      </c>
      <c r="FO85" s="74">
        <v>2.423620581413766E-4</v>
      </c>
      <c r="FP85" s="74">
        <v>0</v>
      </c>
      <c r="FQ85" s="74">
        <v>0</v>
      </c>
      <c r="FR85" s="74">
        <v>0</v>
      </c>
      <c r="FS85" s="74">
        <v>0</v>
      </c>
      <c r="GV85" s="229"/>
      <c r="GW85" s="229"/>
    </row>
    <row r="86" spans="2:205" hidden="1" x14ac:dyDescent="0.25">
      <c r="B86" s="74" t="s">
        <v>237</v>
      </c>
      <c r="C86" s="227" t="s">
        <v>463</v>
      </c>
      <c r="D86" s="227">
        <v>0.10919842907384725</v>
      </c>
      <c r="E86" s="227">
        <v>0.10919842907384725</v>
      </c>
      <c r="F86" s="227">
        <v>0.10297552520659267</v>
      </c>
      <c r="G86" s="227">
        <v>9.9767029528213091E-2</v>
      </c>
      <c r="H86" s="227">
        <v>0</v>
      </c>
      <c r="I86" s="228">
        <v>0</v>
      </c>
      <c r="J86" s="228">
        <v>0.10297552520659267</v>
      </c>
      <c r="K86" s="228">
        <v>0.10297552520659267</v>
      </c>
      <c r="L86" s="116">
        <v>2.0226552100626032</v>
      </c>
      <c r="M86" s="228">
        <v>1.9549539563657223</v>
      </c>
      <c r="N86" s="228">
        <v>1.253274203786285</v>
      </c>
      <c r="O86" s="228">
        <v>1.2981348818310547</v>
      </c>
      <c r="P86" s="228">
        <v>1.253274203786285</v>
      </c>
      <c r="Q86" s="228">
        <v>4079.1271780902794</v>
      </c>
      <c r="R86" s="228">
        <v>190.43187785227366</v>
      </c>
      <c r="S86" s="228">
        <v>3987.4897992976366</v>
      </c>
      <c r="T86" s="228">
        <v>829.23397918222429</v>
      </c>
      <c r="U86" s="228">
        <v>1</v>
      </c>
      <c r="V86" s="228">
        <v>3726.625980651997</v>
      </c>
      <c r="W86" s="228">
        <v>49908.536428930245</v>
      </c>
      <c r="X86" s="228">
        <v>55666.857608826045</v>
      </c>
      <c r="Y86" s="228">
        <v>83929.273857192093</v>
      </c>
      <c r="Z86" s="228">
        <v>87161.061717776567</v>
      </c>
      <c r="AA86" s="228">
        <v>78438.573698310371</v>
      </c>
      <c r="AB86" s="228"/>
      <c r="AC86" s="228"/>
      <c r="AD86" s="228"/>
      <c r="AE86" s="228"/>
      <c r="AF86" s="228"/>
      <c r="AG86" s="228"/>
      <c r="AH86" s="228"/>
      <c r="AI86" s="228"/>
      <c r="AJ86" s="228"/>
      <c r="AK86" s="228"/>
      <c r="AL86" s="228"/>
      <c r="AM86" s="228"/>
      <c r="AN86" s="228"/>
      <c r="AO86" s="228"/>
      <c r="AP86" s="228"/>
      <c r="AQ86" s="228"/>
      <c r="AS86" s="74" t="s">
        <v>214</v>
      </c>
      <c r="AT86" s="74" t="s">
        <v>194</v>
      </c>
      <c r="AU86" s="74" t="s">
        <v>474</v>
      </c>
      <c r="AV86" s="74">
        <v>2022</v>
      </c>
      <c r="AW86" s="74">
        <v>0.93457943925233644</v>
      </c>
      <c r="AX86" s="74">
        <v>0</v>
      </c>
      <c r="AY86" s="74">
        <v>0</v>
      </c>
      <c r="AZ86" s="74">
        <v>0</v>
      </c>
      <c r="BA86" s="74">
        <v>0</v>
      </c>
      <c r="BB86" s="74">
        <v>0</v>
      </c>
      <c r="BC86" s="74">
        <v>0</v>
      </c>
      <c r="BD86" s="74">
        <v>0</v>
      </c>
      <c r="BE86" s="74">
        <v>0</v>
      </c>
      <c r="BF86" s="74">
        <v>0</v>
      </c>
      <c r="BG86" s="74">
        <v>0</v>
      </c>
      <c r="BH86" s="74">
        <v>6.063112006683187E-2</v>
      </c>
      <c r="BI86" s="74">
        <v>6.063112006683187E-2</v>
      </c>
      <c r="BJ86" s="74">
        <v>0</v>
      </c>
      <c r="BK86" s="74">
        <v>0</v>
      </c>
      <c r="BL86" s="74">
        <v>0</v>
      </c>
      <c r="BM86" s="74">
        <v>0</v>
      </c>
      <c r="BN86" s="74">
        <v>0</v>
      </c>
      <c r="BO86" s="74">
        <v>0</v>
      </c>
      <c r="BP86" s="74">
        <v>5.6664598193300809E-2</v>
      </c>
      <c r="BQ86" s="74">
        <v>0</v>
      </c>
      <c r="BR86" s="74">
        <v>0</v>
      </c>
      <c r="BS86" s="74">
        <v>0</v>
      </c>
      <c r="BT86" s="74">
        <v>0</v>
      </c>
      <c r="BU86" s="74">
        <v>0</v>
      </c>
      <c r="BV86" s="74">
        <v>6.063112006683187E-2</v>
      </c>
      <c r="BW86" s="74">
        <v>5.6664598193300809E-2</v>
      </c>
      <c r="BX86" s="74">
        <v>6.063112006683187E-2</v>
      </c>
      <c r="BY86" s="74">
        <v>5.6664598193300809E-2</v>
      </c>
      <c r="CT86" s="74" t="s">
        <v>194</v>
      </c>
      <c r="CU86" s="74" t="s">
        <v>506</v>
      </c>
      <c r="CV86" s="74" t="s">
        <v>328</v>
      </c>
      <c r="CW86" s="74">
        <v>2025</v>
      </c>
      <c r="CX86" s="74">
        <v>0</v>
      </c>
      <c r="CY86" s="74">
        <v>0</v>
      </c>
      <c r="CZ86" s="74">
        <v>0</v>
      </c>
      <c r="DA86" s="74">
        <v>0</v>
      </c>
      <c r="DB86" s="74">
        <v>2.423620581413766E-4</v>
      </c>
      <c r="DC86" s="74">
        <v>0</v>
      </c>
      <c r="DD86" s="74">
        <v>7.7900575334948527E-2</v>
      </c>
      <c r="DE86" s="74">
        <v>3.6425060683954499E-2</v>
      </c>
      <c r="DF86" s="74">
        <v>1.5808724525432679E-3</v>
      </c>
      <c r="DG86" s="74">
        <v>3.989464219845075E-2</v>
      </c>
      <c r="DH86" s="74">
        <v>0</v>
      </c>
      <c r="DI86" s="74">
        <v>0</v>
      </c>
      <c r="DJ86" s="74">
        <v>0</v>
      </c>
      <c r="DK86" s="74">
        <v>0</v>
      </c>
      <c r="DL86" s="74">
        <v>0</v>
      </c>
      <c r="DM86" s="74">
        <v>0</v>
      </c>
      <c r="DN86" s="74">
        <v>3.9698615939750496E-3</v>
      </c>
      <c r="DO86" s="74">
        <v>0</v>
      </c>
      <c r="DP86" s="74">
        <v>0</v>
      </c>
      <c r="DQ86" s="74">
        <v>0</v>
      </c>
      <c r="DR86" s="74">
        <v>0</v>
      </c>
      <c r="DS86" s="74">
        <v>0</v>
      </c>
      <c r="DT86" s="74">
        <v>0</v>
      </c>
      <c r="DU86" s="74">
        <v>0</v>
      </c>
      <c r="DV86" s="74">
        <v>0</v>
      </c>
      <c r="DW86" s="74">
        <v>0</v>
      </c>
      <c r="DX86" s="74">
        <v>0</v>
      </c>
      <c r="DY86" s="74">
        <v>0</v>
      </c>
      <c r="DZ86" s="74">
        <v>0</v>
      </c>
      <c r="EA86" s="74">
        <v>1.8880143768575484E-5</v>
      </c>
      <c r="EB86" s="74">
        <v>0</v>
      </c>
      <c r="EC86" s="74">
        <v>1.8880143768575484E-5</v>
      </c>
      <c r="ED86" s="74">
        <v>0</v>
      </c>
      <c r="EE86" s="74">
        <v>0</v>
      </c>
      <c r="EF86" s="74">
        <v>0</v>
      </c>
      <c r="ER86" s="74" t="s">
        <v>455</v>
      </c>
      <c r="ES86" s="74" t="s">
        <v>194</v>
      </c>
      <c r="ET86" s="74" t="s">
        <v>506</v>
      </c>
      <c r="EU86" s="74" t="s">
        <v>328</v>
      </c>
      <c r="EV86" s="74" t="s">
        <v>302</v>
      </c>
      <c r="EW86" s="74" t="s">
        <v>456</v>
      </c>
      <c r="EX86" s="74">
        <v>2025</v>
      </c>
      <c r="EY86" s="74">
        <v>6.2719962634794448E-4</v>
      </c>
      <c r="EZ86" s="74">
        <v>594.89993300000003</v>
      </c>
      <c r="FA86" s="74">
        <v>0.37312101569201722</v>
      </c>
      <c r="FB86" s="74">
        <v>2025</v>
      </c>
      <c r="FC86" s="74" t="s">
        <v>209</v>
      </c>
      <c r="FD86" s="74">
        <v>4.6366130773367584E-2</v>
      </c>
      <c r="FE86" s="74">
        <v>1</v>
      </c>
      <c r="FF86" s="74">
        <v>0</v>
      </c>
      <c r="FG86" s="74" t="s">
        <v>457</v>
      </c>
      <c r="FH86" s="74">
        <v>0</v>
      </c>
      <c r="FI86" s="74">
        <v>0</v>
      </c>
      <c r="FJ86" s="74">
        <v>0</v>
      </c>
      <c r="FK86" s="74">
        <v>0</v>
      </c>
      <c r="FL86" s="74">
        <v>0</v>
      </c>
      <c r="FM86" s="74">
        <v>0</v>
      </c>
      <c r="FN86" s="74">
        <v>0</v>
      </c>
      <c r="FO86" s="74">
        <v>0</v>
      </c>
      <c r="FP86" s="74">
        <v>3.3352194329153456E-2</v>
      </c>
      <c r="FQ86" s="74">
        <v>2.423620581413766E-4</v>
      </c>
      <c r="FR86" s="74">
        <v>0</v>
      </c>
      <c r="FS86" s="74">
        <v>0</v>
      </c>
      <c r="GV86" s="229"/>
      <c r="GW86" s="229"/>
    </row>
    <row r="87" spans="2:205" hidden="1" x14ac:dyDescent="0.25">
      <c r="B87" s="74" t="s">
        <v>237</v>
      </c>
      <c r="C87" s="227" t="s">
        <v>464</v>
      </c>
      <c r="D87" s="227">
        <v>0.16391567154549891</v>
      </c>
      <c r="E87" s="227">
        <v>0.16391567154549891</v>
      </c>
      <c r="F87" s="227">
        <v>0.15134742175436924</v>
      </c>
      <c r="G87" s="227">
        <v>0.14663246197905011</v>
      </c>
      <c r="H87" s="227">
        <v>0</v>
      </c>
      <c r="I87" s="228">
        <v>0</v>
      </c>
      <c r="J87" s="228">
        <v>0.15134742175436924</v>
      </c>
      <c r="K87" s="228">
        <v>0.15134742175436924</v>
      </c>
      <c r="L87" s="116">
        <v>1.6271390785220718</v>
      </c>
      <c r="M87" s="228">
        <v>1.5726763332122959</v>
      </c>
      <c r="N87" s="228">
        <v>1.0568523017687197</v>
      </c>
      <c r="O87" s="228">
        <v>1.0946873268123971</v>
      </c>
      <c r="P87" s="228">
        <v>1.0568523017687197</v>
      </c>
      <c r="Q87" s="228">
        <v>7611.4695529861046</v>
      </c>
      <c r="R87" s="228">
        <v>355.33739864152631</v>
      </c>
      <c r="S87" s="228">
        <v>6949.8014840530186</v>
      </c>
      <c r="T87" s="228">
        <v>1445.2730487643926</v>
      </c>
      <c r="U87" s="228">
        <v>1</v>
      </c>
      <c r="V87" s="228">
        <v>6495.1415738813257</v>
      </c>
      <c r="W87" s="228">
        <v>93127.105107996947</v>
      </c>
      <c r="X87" s="228">
        <v>103871.87584535145</v>
      </c>
      <c r="Y87" s="228">
        <v>146280.44744113146</v>
      </c>
      <c r="Z87" s="228">
        <v>151913.13497141446</v>
      </c>
      <c r="AA87" s="228">
        <v>136710.69854311351</v>
      </c>
      <c r="AB87" s="228"/>
      <c r="AC87" s="228"/>
      <c r="AD87" s="228"/>
      <c r="AE87" s="228"/>
      <c r="AF87" s="228"/>
      <c r="AG87" s="228"/>
      <c r="AH87" s="228"/>
      <c r="AI87" s="228"/>
      <c r="AJ87" s="228"/>
      <c r="AK87" s="228"/>
      <c r="AL87" s="228"/>
      <c r="AM87" s="228"/>
      <c r="AN87" s="228"/>
      <c r="AO87" s="228"/>
      <c r="AP87" s="228"/>
      <c r="AQ87" s="228"/>
      <c r="AS87" s="74" t="s">
        <v>214</v>
      </c>
      <c r="AT87" s="74" t="s">
        <v>194</v>
      </c>
      <c r="AU87" s="74" t="s">
        <v>474</v>
      </c>
      <c r="AV87" s="74">
        <v>2023</v>
      </c>
      <c r="AW87" s="74">
        <v>0.87343872827321156</v>
      </c>
      <c r="AX87" s="74">
        <v>0</v>
      </c>
      <c r="AY87" s="74">
        <v>0</v>
      </c>
      <c r="AZ87" s="74">
        <v>0</v>
      </c>
      <c r="BA87" s="74">
        <v>0</v>
      </c>
      <c r="BB87" s="74">
        <v>0</v>
      </c>
      <c r="BC87" s="74">
        <v>0</v>
      </c>
      <c r="BD87" s="74">
        <v>0</v>
      </c>
      <c r="BE87" s="74">
        <v>0</v>
      </c>
      <c r="BF87" s="74">
        <v>0</v>
      </c>
      <c r="BG87" s="74">
        <v>0</v>
      </c>
      <c r="BH87" s="74">
        <v>0</v>
      </c>
      <c r="BI87" s="74">
        <v>0</v>
      </c>
      <c r="BJ87" s="74">
        <v>0</v>
      </c>
      <c r="BK87" s="74">
        <v>0</v>
      </c>
      <c r="BL87" s="74">
        <v>6.285207200192458E-2</v>
      </c>
      <c r="BM87" s="74">
        <v>6.285207200192458E-2</v>
      </c>
      <c r="BN87" s="74">
        <v>0</v>
      </c>
      <c r="BO87" s="74">
        <v>0</v>
      </c>
      <c r="BP87" s="74">
        <v>0</v>
      </c>
      <c r="BQ87" s="74">
        <v>5.4897433838697329E-2</v>
      </c>
      <c r="BR87" s="74">
        <v>0</v>
      </c>
      <c r="BS87" s="74">
        <v>0</v>
      </c>
      <c r="BT87" s="74">
        <v>0</v>
      </c>
      <c r="BU87" s="74">
        <v>0</v>
      </c>
      <c r="BV87" s="74">
        <v>0</v>
      </c>
      <c r="BW87" s="74">
        <v>0</v>
      </c>
      <c r="BX87" s="74">
        <v>0</v>
      </c>
      <c r="BY87" s="74">
        <v>0</v>
      </c>
      <c r="CT87" s="74" t="s">
        <v>194</v>
      </c>
      <c r="CU87" s="74" t="s">
        <v>506</v>
      </c>
      <c r="CV87" s="74" t="s">
        <v>328</v>
      </c>
      <c r="CW87" s="74">
        <v>2026</v>
      </c>
      <c r="CX87" s="74">
        <v>0</v>
      </c>
      <c r="CY87" s="74">
        <v>0</v>
      </c>
      <c r="CZ87" s="74">
        <v>0</v>
      </c>
      <c r="DA87" s="74">
        <v>0</v>
      </c>
      <c r="DB87" s="74">
        <v>0</v>
      </c>
      <c r="DC87" s="74">
        <v>2.423620581413766E-4</v>
      </c>
      <c r="DD87" s="74">
        <v>7.7900575334948527E-2</v>
      </c>
      <c r="DE87" s="74">
        <v>3.6425060683954499E-2</v>
      </c>
      <c r="DF87" s="74">
        <v>1.5808724525432679E-3</v>
      </c>
      <c r="DG87" s="74">
        <v>3.989464219845075E-2</v>
      </c>
      <c r="DH87" s="74">
        <v>0</v>
      </c>
      <c r="DI87" s="74">
        <v>0</v>
      </c>
      <c r="DJ87" s="74">
        <v>0</v>
      </c>
      <c r="DK87" s="74">
        <v>0</v>
      </c>
      <c r="DL87" s="74">
        <v>0</v>
      </c>
      <c r="DM87" s="74">
        <v>0</v>
      </c>
      <c r="DN87" s="74">
        <v>3.9698615939750496E-3</v>
      </c>
      <c r="DO87" s="74">
        <v>0</v>
      </c>
      <c r="DP87" s="74">
        <v>0</v>
      </c>
      <c r="DQ87" s="74">
        <v>0</v>
      </c>
      <c r="DR87" s="74">
        <v>0</v>
      </c>
      <c r="DS87" s="74">
        <v>0</v>
      </c>
      <c r="DT87" s="74">
        <v>0</v>
      </c>
      <c r="DU87" s="74">
        <v>0</v>
      </c>
      <c r="DV87" s="74">
        <v>0</v>
      </c>
      <c r="DW87" s="74">
        <v>0</v>
      </c>
      <c r="DX87" s="74">
        <v>0</v>
      </c>
      <c r="DY87" s="74">
        <v>0</v>
      </c>
      <c r="DZ87" s="74">
        <v>0</v>
      </c>
      <c r="EA87" s="74">
        <v>0</v>
      </c>
      <c r="EB87" s="74">
        <v>0</v>
      </c>
      <c r="EC87" s="74">
        <v>0</v>
      </c>
      <c r="ED87" s="74">
        <v>1.8880143768575484E-5</v>
      </c>
      <c r="EE87" s="74">
        <v>0</v>
      </c>
      <c r="EF87" s="74">
        <v>1.8880143768575484E-5</v>
      </c>
      <c r="ER87" s="74" t="s">
        <v>455</v>
      </c>
      <c r="ES87" s="74" t="s">
        <v>194</v>
      </c>
      <c r="ET87" s="74" t="s">
        <v>506</v>
      </c>
      <c r="EU87" s="74" t="s">
        <v>328</v>
      </c>
      <c r="EV87" s="74" t="s">
        <v>302</v>
      </c>
      <c r="EW87" s="74" t="s">
        <v>456</v>
      </c>
      <c r="EX87" s="74">
        <v>2026</v>
      </c>
      <c r="EY87" s="74">
        <v>6.2719962634794448E-4</v>
      </c>
      <c r="EZ87" s="74">
        <v>594.89993300000003</v>
      </c>
      <c r="FA87" s="74">
        <v>0.37312101569201722</v>
      </c>
      <c r="FB87" s="74">
        <v>2026</v>
      </c>
      <c r="FC87" s="74" t="s">
        <v>209</v>
      </c>
      <c r="FD87" s="74">
        <v>4.6366130773367584E-2</v>
      </c>
      <c r="FE87" s="74">
        <v>1</v>
      </c>
      <c r="FF87" s="74">
        <v>0</v>
      </c>
      <c r="FG87" s="74" t="s">
        <v>457</v>
      </c>
      <c r="FH87" s="74">
        <v>0</v>
      </c>
      <c r="FI87" s="74">
        <v>0</v>
      </c>
      <c r="FJ87" s="74">
        <v>0</v>
      </c>
      <c r="FK87" s="74">
        <v>0</v>
      </c>
      <c r="FL87" s="74">
        <v>0</v>
      </c>
      <c r="FM87" s="74">
        <v>0</v>
      </c>
      <c r="FN87" s="74">
        <v>0</v>
      </c>
      <c r="FO87" s="74">
        <v>0</v>
      </c>
      <c r="FP87" s="74">
        <v>0</v>
      </c>
      <c r="FQ87" s="74">
        <v>0</v>
      </c>
      <c r="FR87" s="74">
        <v>3.3352194329153456E-2</v>
      </c>
      <c r="FS87" s="74">
        <v>2.423620581413766E-4</v>
      </c>
      <c r="GV87" s="229"/>
      <c r="GW87" s="229"/>
    </row>
    <row r="88" spans="2:205" hidden="1" x14ac:dyDescent="0.25">
      <c r="B88" s="74" t="s">
        <v>237</v>
      </c>
      <c r="C88" s="227" t="s">
        <v>465</v>
      </c>
      <c r="D88" s="227">
        <v>0.15741225052074795</v>
      </c>
      <c r="E88" s="227">
        <v>0.15741225052074795</v>
      </c>
      <c r="F88" s="227">
        <v>0.13239556223883958</v>
      </c>
      <c r="G88" s="227">
        <v>0.12827120478493581</v>
      </c>
      <c r="H88" s="227">
        <v>0</v>
      </c>
      <c r="I88" s="228">
        <v>0</v>
      </c>
      <c r="J88" s="228">
        <v>0.13239556223883958</v>
      </c>
      <c r="K88" s="228">
        <v>0.13239556223883958</v>
      </c>
      <c r="L88" s="116">
        <v>1.3094775432784203</v>
      </c>
      <c r="M88" s="228">
        <v>1.2656473981667795</v>
      </c>
      <c r="N88" s="228">
        <v>0.81106198289609444</v>
      </c>
      <c r="O88" s="228">
        <v>0.84009903125056584</v>
      </c>
      <c r="P88" s="228">
        <v>0.81106198289609444</v>
      </c>
      <c r="Q88" s="228">
        <v>9082.662691307798</v>
      </c>
      <c r="R88" s="228">
        <v>424.01926605639397</v>
      </c>
      <c r="S88" s="228">
        <v>7921.9309604247228</v>
      </c>
      <c r="T88" s="228">
        <v>1647.4360221001571</v>
      </c>
      <c r="U88" s="228">
        <v>1</v>
      </c>
      <c r="V88" s="228">
        <v>7403.6737947894608</v>
      </c>
      <c r="W88" s="228">
        <v>111127.30297686943</v>
      </c>
      <c r="X88" s="228">
        <v>123948.89118969212</v>
      </c>
      <c r="Y88" s="228">
        <v>166741.97214808394</v>
      </c>
      <c r="Z88" s="228">
        <v>173162.5529141585</v>
      </c>
      <c r="AA88" s="228">
        <v>155833.61882998497</v>
      </c>
      <c r="AB88" s="228"/>
      <c r="AC88" s="228"/>
      <c r="AD88" s="228"/>
      <c r="AE88" s="228"/>
      <c r="AF88" s="228"/>
      <c r="AG88" s="228"/>
      <c r="AH88" s="228"/>
      <c r="AI88" s="228"/>
      <c r="AJ88" s="228"/>
      <c r="AK88" s="228"/>
      <c r="AL88" s="228"/>
      <c r="AM88" s="228"/>
      <c r="AN88" s="228"/>
      <c r="AO88" s="228"/>
      <c r="AP88" s="228"/>
      <c r="AQ88" s="228"/>
      <c r="AS88" s="74" t="s">
        <v>214</v>
      </c>
      <c r="AT88" s="74" t="s">
        <v>194</v>
      </c>
      <c r="AU88" s="74" t="s">
        <v>475</v>
      </c>
      <c r="AV88" s="74">
        <v>2020</v>
      </c>
      <c r="AW88" s="74">
        <v>1</v>
      </c>
      <c r="AX88" s="74">
        <v>0</v>
      </c>
      <c r="AY88" s="74">
        <v>0</v>
      </c>
      <c r="AZ88" s="74">
        <v>4.1380457992512151E-2</v>
      </c>
      <c r="BA88" s="74">
        <v>4.1380457992512151E-2</v>
      </c>
      <c r="BB88" s="74">
        <v>0</v>
      </c>
      <c r="BC88" s="74">
        <v>0</v>
      </c>
      <c r="BD88" s="74">
        <v>0</v>
      </c>
      <c r="BE88" s="74">
        <v>0</v>
      </c>
      <c r="BF88" s="74">
        <v>0</v>
      </c>
      <c r="BG88" s="74">
        <v>0</v>
      </c>
      <c r="BH88" s="74">
        <v>0</v>
      </c>
      <c r="BI88" s="74">
        <v>0</v>
      </c>
      <c r="BJ88" s="74">
        <v>0</v>
      </c>
      <c r="BK88" s="74">
        <v>0</v>
      </c>
      <c r="BL88" s="74">
        <v>0</v>
      </c>
      <c r="BM88" s="74">
        <v>0</v>
      </c>
      <c r="BN88" s="74">
        <v>4.1380457992512151E-2</v>
      </c>
      <c r="BO88" s="74">
        <v>0</v>
      </c>
      <c r="BP88" s="74">
        <v>0</v>
      </c>
      <c r="BQ88" s="74">
        <v>0</v>
      </c>
      <c r="BR88" s="74">
        <v>0</v>
      </c>
      <c r="BS88" s="74">
        <v>0</v>
      </c>
      <c r="BT88" s="74">
        <v>0</v>
      </c>
      <c r="BU88" s="74">
        <v>0</v>
      </c>
      <c r="BV88" s="74">
        <v>0</v>
      </c>
      <c r="BW88" s="74">
        <v>0</v>
      </c>
      <c r="BX88" s="74">
        <v>0</v>
      </c>
      <c r="BY88" s="74">
        <v>0</v>
      </c>
      <c r="CT88" s="74" t="s">
        <v>194</v>
      </c>
      <c r="CU88" s="74" t="s">
        <v>506</v>
      </c>
      <c r="CV88" s="74" t="s">
        <v>321</v>
      </c>
      <c r="CW88" s="74">
        <v>2021</v>
      </c>
      <c r="CX88" s="74">
        <v>1.7173499532431786E-5</v>
      </c>
      <c r="CY88" s="74">
        <v>0</v>
      </c>
      <c r="CZ88" s="74">
        <v>0</v>
      </c>
      <c r="DA88" s="74">
        <v>0</v>
      </c>
      <c r="DB88" s="74">
        <v>0</v>
      </c>
      <c r="DC88" s="74">
        <v>0</v>
      </c>
      <c r="DD88" s="74">
        <v>13887.86102387798</v>
      </c>
      <c r="DE88" s="74">
        <v>212.40338927922949</v>
      </c>
      <c r="DF88" s="74">
        <v>8426.4429804796055</v>
      </c>
      <c r="DG88" s="74">
        <v>5249.0146541191434</v>
      </c>
      <c r="DH88" s="74">
        <v>0</v>
      </c>
      <c r="DI88" s="74">
        <v>0</v>
      </c>
      <c r="DJ88" s="74">
        <v>0</v>
      </c>
      <c r="DK88" s="74">
        <v>0</v>
      </c>
      <c r="DL88" s="74">
        <v>0</v>
      </c>
      <c r="DM88" s="74">
        <v>0</v>
      </c>
      <c r="DN88" s="74">
        <v>2.0572290498861799E-4</v>
      </c>
      <c r="DO88" s="74">
        <v>0.23850317480004612</v>
      </c>
      <c r="DP88" s="74">
        <v>0</v>
      </c>
      <c r="DQ88" s="74">
        <v>0.23850317480004612</v>
      </c>
      <c r="DR88" s="74">
        <v>0</v>
      </c>
      <c r="DS88" s="74">
        <v>0</v>
      </c>
      <c r="DT88" s="74">
        <v>0</v>
      </c>
      <c r="DU88" s="74">
        <v>0</v>
      </c>
      <c r="DV88" s="74">
        <v>0</v>
      </c>
      <c r="DW88" s="74">
        <v>0</v>
      </c>
      <c r="DX88" s="74">
        <v>0</v>
      </c>
      <c r="DY88" s="74">
        <v>0</v>
      </c>
      <c r="DZ88" s="74">
        <v>0</v>
      </c>
      <c r="EA88" s="74">
        <v>0</v>
      </c>
      <c r="EB88" s="74">
        <v>0</v>
      </c>
      <c r="EC88" s="74">
        <v>0</v>
      </c>
      <c r="ED88" s="74">
        <v>0</v>
      </c>
      <c r="EE88" s="74">
        <v>0</v>
      </c>
      <c r="EF88" s="74">
        <v>0</v>
      </c>
      <c r="ER88" s="74" t="s">
        <v>455</v>
      </c>
      <c r="ES88" s="74" t="s">
        <v>194</v>
      </c>
      <c r="ET88" s="74" t="s">
        <v>506</v>
      </c>
      <c r="EU88" s="74" t="s">
        <v>321</v>
      </c>
      <c r="EV88" s="74" t="s">
        <v>302</v>
      </c>
      <c r="EW88" s="74" t="s">
        <v>456</v>
      </c>
      <c r="EX88" s="74">
        <v>2021</v>
      </c>
      <c r="EY88" s="74">
        <v>7.0188623968488504E-5</v>
      </c>
      <c r="EZ88" s="74">
        <v>594.89993300000003</v>
      </c>
      <c r="FA88" s="74">
        <v>4.1755207696216004E-2</v>
      </c>
      <c r="FB88" s="74">
        <v>2021</v>
      </c>
      <c r="FC88" s="74" t="s">
        <v>209</v>
      </c>
      <c r="FD88" s="74">
        <v>4.6366130773367584E-2</v>
      </c>
      <c r="FE88" s="74">
        <v>1</v>
      </c>
      <c r="FF88" s="74">
        <v>0</v>
      </c>
      <c r="FG88" s="74" t="s">
        <v>457</v>
      </c>
      <c r="FH88" s="74">
        <v>3.5773155532075537E-3</v>
      </c>
      <c r="FI88" s="74">
        <v>1.7173499532431786E-5</v>
      </c>
      <c r="FJ88" s="74">
        <v>0</v>
      </c>
      <c r="FK88" s="74">
        <v>0</v>
      </c>
      <c r="FL88" s="74">
        <v>0</v>
      </c>
      <c r="FM88" s="74">
        <v>0</v>
      </c>
      <c r="FN88" s="74">
        <v>0</v>
      </c>
      <c r="FO88" s="74">
        <v>0</v>
      </c>
      <c r="FP88" s="74">
        <v>0</v>
      </c>
      <c r="FQ88" s="74">
        <v>0</v>
      </c>
      <c r="FR88" s="74">
        <v>0</v>
      </c>
      <c r="FS88" s="74">
        <v>0</v>
      </c>
      <c r="GV88" s="229"/>
      <c r="GW88" s="229"/>
    </row>
    <row r="89" spans="2:205" hidden="1" x14ac:dyDescent="0.25">
      <c r="B89" s="74" t="s">
        <v>237</v>
      </c>
      <c r="C89" s="227" t="s">
        <v>466</v>
      </c>
      <c r="D89" s="227">
        <v>0.15259253555393884</v>
      </c>
      <c r="E89" s="227">
        <v>0.15259253555393884</v>
      </c>
      <c r="F89" s="227">
        <v>0.13947311349851976</v>
      </c>
      <c r="G89" s="227">
        <v>0.13512859577496317</v>
      </c>
      <c r="H89" s="227">
        <v>0</v>
      </c>
      <c r="I89" s="228">
        <v>0</v>
      </c>
      <c r="J89" s="228">
        <v>0.13947311349851976</v>
      </c>
      <c r="K89" s="228">
        <v>0.13947311349851976</v>
      </c>
      <c r="L89" s="116">
        <v>0.98419741973564479</v>
      </c>
      <c r="M89" s="228">
        <v>0.9512548802114339</v>
      </c>
      <c r="N89" s="228">
        <v>0.6293220911924241</v>
      </c>
      <c r="O89" s="228">
        <v>0.6518541550330097</v>
      </c>
      <c r="P89" s="228">
        <v>0.6293220911924241</v>
      </c>
      <c r="Q89" s="228">
        <v>11714.500631490497</v>
      </c>
      <c r="R89" s="228">
        <v>546.88521734220092</v>
      </c>
      <c r="S89" s="228">
        <v>10755.464937432047</v>
      </c>
      <c r="T89" s="228">
        <v>2236.6946216621395</v>
      </c>
      <c r="U89" s="228">
        <v>1</v>
      </c>
      <c r="V89" s="228">
        <v>10051.836390123408</v>
      </c>
      <c r="W89" s="228">
        <v>143328.10819278905</v>
      </c>
      <c r="X89" s="228">
        <v>159864.94417587187</v>
      </c>
      <c r="Y89" s="228">
        <v>226382.61353149152</v>
      </c>
      <c r="Z89" s="228">
        <v>235099.72198048554</v>
      </c>
      <c r="AA89" s="228">
        <v>211572.53601073974</v>
      </c>
      <c r="AB89" s="228"/>
      <c r="AC89" s="228"/>
      <c r="AD89" s="228"/>
      <c r="AE89" s="228"/>
      <c r="AF89" s="228"/>
      <c r="AG89" s="228"/>
      <c r="AH89" s="228"/>
      <c r="AI89" s="228"/>
      <c r="AJ89" s="228"/>
      <c r="AK89" s="228"/>
      <c r="AL89" s="228"/>
      <c r="AM89" s="228"/>
      <c r="AN89" s="228"/>
      <c r="AO89" s="228"/>
      <c r="AP89" s="228"/>
      <c r="AQ89" s="228"/>
      <c r="AS89" s="74" t="s">
        <v>214</v>
      </c>
      <c r="AT89" s="74" t="s">
        <v>194</v>
      </c>
      <c r="AU89" s="74" t="s">
        <v>475</v>
      </c>
      <c r="AV89" s="74">
        <v>2021</v>
      </c>
      <c r="AW89" s="74">
        <v>1</v>
      </c>
      <c r="AX89" s="74">
        <v>0</v>
      </c>
      <c r="AY89" s="74">
        <v>0</v>
      </c>
      <c r="AZ89" s="74">
        <v>0</v>
      </c>
      <c r="BA89" s="74">
        <v>0</v>
      </c>
      <c r="BB89" s="74">
        <v>0</v>
      </c>
      <c r="BC89" s="74">
        <v>0</v>
      </c>
      <c r="BD89" s="74">
        <v>4.1380457992512151E-2</v>
      </c>
      <c r="BE89" s="74">
        <v>4.1380457992512151E-2</v>
      </c>
      <c r="BF89" s="74">
        <v>0</v>
      </c>
      <c r="BG89" s="74">
        <v>0</v>
      </c>
      <c r="BH89" s="74">
        <v>0</v>
      </c>
      <c r="BI89" s="74">
        <v>0</v>
      </c>
      <c r="BJ89" s="74">
        <v>0</v>
      </c>
      <c r="BK89" s="74">
        <v>0</v>
      </c>
      <c r="BL89" s="74">
        <v>0</v>
      </c>
      <c r="BM89" s="74">
        <v>0</v>
      </c>
      <c r="BN89" s="74">
        <v>0</v>
      </c>
      <c r="BO89" s="74">
        <v>4.1380457992512151E-2</v>
      </c>
      <c r="BP89" s="74">
        <v>0</v>
      </c>
      <c r="BQ89" s="74">
        <v>0</v>
      </c>
      <c r="BR89" s="74">
        <v>0</v>
      </c>
      <c r="BS89" s="74">
        <v>0</v>
      </c>
      <c r="BT89" s="74">
        <v>0</v>
      </c>
      <c r="BU89" s="74">
        <v>0</v>
      </c>
      <c r="BV89" s="74">
        <v>0</v>
      </c>
      <c r="BW89" s="74">
        <v>0</v>
      </c>
      <c r="BX89" s="74">
        <v>0</v>
      </c>
      <c r="BY89" s="74">
        <v>0</v>
      </c>
      <c r="CT89" s="74" t="s">
        <v>194</v>
      </c>
      <c r="CU89" s="74" t="s">
        <v>506</v>
      </c>
      <c r="CV89" s="74" t="s">
        <v>321</v>
      </c>
      <c r="CW89" s="74">
        <v>2022</v>
      </c>
      <c r="CX89" s="74">
        <v>0</v>
      </c>
      <c r="CY89" s="74">
        <v>1.7064341604734752E-5</v>
      </c>
      <c r="CZ89" s="74">
        <v>0</v>
      </c>
      <c r="DA89" s="74">
        <v>0</v>
      </c>
      <c r="DB89" s="74">
        <v>0</v>
      </c>
      <c r="DC89" s="74">
        <v>0</v>
      </c>
      <c r="DD89" s="74">
        <v>13650.165455412071</v>
      </c>
      <c r="DE89" s="74">
        <v>202.84766498243039</v>
      </c>
      <c r="DF89" s="74">
        <v>8286.6933897119998</v>
      </c>
      <c r="DG89" s="74">
        <v>5160.6244007176301</v>
      </c>
      <c r="DH89" s="74">
        <v>0</v>
      </c>
      <c r="DI89" s="74">
        <v>0</v>
      </c>
      <c r="DJ89" s="74">
        <v>0</v>
      </c>
      <c r="DK89" s="74">
        <v>0</v>
      </c>
      <c r="DL89" s="74">
        <v>0</v>
      </c>
      <c r="DM89" s="74">
        <v>0</v>
      </c>
      <c r="DN89" s="74">
        <v>1.9377936611633109E-4</v>
      </c>
      <c r="DO89" s="74">
        <v>0</v>
      </c>
      <c r="DP89" s="74">
        <v>0</v>
      </c>
      <c r="DQ89" s="74">
        <v>0</v>
      </c>
      <c r="DR89" s="74">
        <v>0.23293108629230128</v>
      </c>
      <c r="DS89" s="74">
        <v>0</v>
      </c>
      <c r="DT89" s="74">
        <v>0.23293108629230128</v>
      </c>
      <c r="DU89" s="74">
        <v>0</v>
      </c>
      <c r="DV89" s="74">
        <v>0</v>
      </c>
      <c r="DW89" s="74">
        <v>0</v>
      </c>
      <c r="DX89" s="74">
        <v>0</v>
      </c>
      <c r="DY89" s="74">
        <v>0</v>
      </c>
      <c r="DZ89" s="74">
        <v>0</v>
      </c>
      <c r="EA89" s="74">
        <v>0</v>
      </c>
      <c r="EB89" s="74">
        <v>0</v>
      </c>
      <c r="EC89" s="74">
        <v>0</v>
      </c>
      <c r="ED89" s="74">
        <v>0</v>
      </c>
      <c r="EE89" s="74">
        <v>0</v>
      </c>
      <c r="EF89" s="74">
        <v>0</v>
      </c>
      <c r="ER89" s="74" t="s">
        <v>455</v>
      </c>
      <c r="ES89" s="74" t="s">
        <v>194</v>
      </c>
      <c r="ET89" s="74" t="s">
        <v>506</v>
      </c>
      <c r="EU89" s="74" t="s">
        <v>321</v>
      </c>
      <c r="EV89" s="74" t="s">
        <v>302</v>
      </c>
      <c r="EW89" s="74" t="s">
        <v>456</v>
      </c>
      <c r="EX89" s="74">
        <v>2022</v>
      </c>
      <c r="EY89" s="74">
        <v>6.6385872110844203E-5</v>
      </c>
      <c r="EZ89" s="74">
        <v>594.89993300000003</v>
      </c>
      <c r="FA89" s="74">
        <v>3.9492950870887784E-2</v>
      </c>
      <c r="FB89" s="74">
        <v>2022</v>
      </c>
      <c r="FC89" s="74" t="s">
        <v>209</v>
      </c>
      <c r="FD89" s="74">
        <v>4.6366130773367584E-2</v>
      </c>
      <c r="FE89" s="74">
        <v>1</v>
      </c>
      <c r="FF89" s="74">
        <v>0</v>
      </c>
      <c r="FG89" s="74" t="s">
        <v>457</v>
      </c>
      <c r="FH89" s="74">
        <v>0</v>
      </c>
      <c r="FI89" s="74">
        <v>0</v>
      </c>
      <c r="FJ89" s="74">
        <v>3.5545774763369033E-3</v>
      </c>
      <c r="FK89" s="74">
        <v>1.7064341604734752E-5</v>
      </c>
      <c r="FL89" s="74">
        <v>0</v>
      </c>
      <c r="FM89" s="74">
        <v>0</v>
      </c>
      <c r="FN89" s="74">
        <v>0</v>
      </c>
      <c r="FO89" s="74">
        <v>0</v>
      </c>
      <c r="FP89" s="74">
        <v>0</v>
      </c>
      <c r="FQ89" s="74">
        <v>0</v>
      </c>
      <c r="FR89" s="74">
        <v>0</v>
      </c>
      <c r="FS89" s="74">
        <v>0</v>
      </c>
      <c r="GV89" s="229"/>
      <c r="GW89" s="229"/>
    </row>
    <row r="90" spans="2:205" hidden="1" x14ac:dyDescent="0.25">
      <c r="B90" s="74" t="s">
        <v>237</v>
      </c>
      <c r="C90" s="227" t="s">
        <v>467</v>
      </c>
      <c r="D90" s="227">
        <v>7.479218148133146E-2</v>
      </c>
      <c r="E90" s="227">
        <v>7.479218148133146E-2</v>
      </c>
      <c r="F90" s="227">
        <v>6.8367485719886156E-2</v>
      </c>
      <c r="G90" s="227">
        <v>6.6236116453772545E-2</v>
      </c>
      <c r="H90" s="227">
        <v>0</v>
      </c>
      <c r="I90" s="228">
        <v>0</v>
      </c>
      <c r="J90" s="228">
        <v>6.8367485719886156E-2</v>
      </c>
      <c r="K90" s="228">
        <v>6.8367485719886156E-2</v>
      </c>
      <c r="L90" s="116">
        <v>1.4274659170206832</v>
      </c>
      <c r="M90" s="228">
        <v>1.3796865269837246</v>
      </c>
      <c r="N90" s="228">
        <v>0.92295176121685696</v>
      </c>
      <c r="O90" s="228">
        <v>0.9559715077273323</v>
      </c>
      <c r="P90" s="228">
        <v>0.92295176121685696</v>
      </c>
      <c r="Q90" s="228">
        <v>3958.7963911759553</v>
      </c>
      <c r="R90" s="228">
        <v>184.81429920980912</v>
      </c>
      <c r="S90" s="228">
        <v>3594.8624343359998</v>
      </c>
      <c r="T90" s="228">
        <v>747.58362555866938</v>
      </c>
      <c r="U90" s="228">
        <v>1</v>
      </c>
      <c r="V90" s="228">
        <v>3359.6845180710279</v>
      </c>
      <c r="W90" s="228">
        <v>48436.27699693897</v>
      </c>
      <c r="X90" s="228">
        <v>54024.732593186382</v>
      </c>
      <c r="Y90" s="228">
        <v>75665.195126884792</v>
      </c>
      <c r="Z90" s="228">
        <v>78578.765658853197</v>
      </c>
      <c r="AA90" s="228">
        <v>70715.135632602614</v>
      </c>
      <c r="AB90" s="228"/>
      <c r="AC90" s="228"/>
      <c r="AD90" s="228"/>
      <c r="AE90" s="228"/>
      <c r="AF90" s="228"/>
      <c r="AG90" s="228"/>
      <c r="AH90" s="228"/>
      <c r="AI90" s="228"/>
      <c r="AJ90" s="228"/>
      <c r="AK90" s="228"/>
      <c r="AL90" s="228"/>
      <c r="AM90" s="228"/>
      <c r="AN90" s="228"/>
      <c r="AO90" s="228"/>
      <c r="AP90" s="228"/>
      <c r="AQ90" s="228"/>
      <c r="AS90" s="74" t="s">
        <v>214</v>
      </c>
      <c r="AT90" s="74" t="s">
        <v>194</v>
      </c>
      <c r="AU90" s="74" t="s">
        <v>475</v>
      </c>
      <c r="AV90" s="74">
        <v>2022</v>
      </c>
      <c r="AW90" s="74">
        <v>0.93457943925233644</v>
      </c>
      <c r="AX90" s="74">
        <v>0</v>
      </c>
      <c r="AY90" s="74">
        <v>0</v>
      </c>
      <c r="AZ90" s="74">
        <v>0</v>
      </c>
      <c r="BA90" s="74">
        <v>0</v>
      </c>
      <c r="BB90" s="74">
        <v>0</v>
      </c>
      <c r="BC90" s="74">
        <v>0</v>
      </c>
      <c r="BD90" s="74">
        <v>0</v>
      </c>
      <c r="BE90" s="74">
        <v>0</v>
      </c>
      <c r="BF90" s="74">
        <v>0</v>
      </c>
      <c r="BG90" s="74">
        <v>0</v>
      </c>
      <c r="BH90" s="74">
        <v>4.168990806477714E-2</v>
      </c>
      <c r="BI90" s="74">
        <v>4.168990806477714E-2</v>
      </c>
      <c r="BJ90" s="74">
        <v>0</v>
      </c>
      <c r="BK90" s="74">
        <v>0</v>
      </c>
      <c r="BL90" s="74">
        <v>0</v>
      </c>
      <c r="BM90" s="74">
        <v>0</v>
      </c>
      <c r="BN90" s="74">
        <v>0</v>
      </c>
      <c r="BO90" s="74">
        <v>0</v>
      </c>
      <c r="BP90" s="74">
        <v>3.896253090166088E-2</v>
      </c>
      <c r="BQ90" s="74">
        <v>0</v>
      </c>
      <c r="BR90" s="74">
        <v>0</v>
      </c>
      <c r="BS90" s="74">
        <v>0</v>
      </c>
      <c r="BT90" s="74">
        <v>0</v>
      </c>
      <c r="BU90" s="74">
        <v>0</v>
      </c>
      <c r="BV90" s="74">
        <v>4.168990806477714E-2</v>
      </c>
      <c r="BW90" s="74">
        <v>3.896253090166088E-2</v>
      </c>
      <c r="BX90" s="74">
        <v>4.168990806477714E-2</v>
      </c>
      <c r="BY90" s="74">
        <v>3.896253090166088E-2</v>
      </c>
      <c r="CT90" s="74" t="s">
        <v>194</v>
      </c>
      <c r="CU90" s="74" t="s">
        <v>506</v>
      </c>
      <c r="CV90" s="74" t="s">
        <v>321</v>
      </c>
      <c r="CW90" s="74">
        <v>2023</v>
      </c>
      <c r="CX90" s="74">
        <v>0</v>
      </c>
      <c r="CY90" s="74">
        <v>0</v>
      </c>
      <c r="CZ90" s="74">
        <v>2.6511879354164894E-5</v>
      </c>
      <c r="DA90" s="74">
        <v>0</v>
      </c>
      <c r="DB90" s="74">
        <v>0</v>
      </c>
      <c r="DC90" s="74">
        <v>0</v>
      </c>
      <c r="DD90" s="74">
        <v>13668.06699741239</v>
      </c>
      <c r="DE90" s="74">
        <v>202.8476649824305</v>
      </c>
      <c r="DF90" s="74">
        <v>8304.5949317123268</v>
      </c>
      <c r="DG90" s="74">
        <v>5160.6244007176329</v>
      </c>
      <c r="DH90" s="74">
        <v>0</v>
      </c>
      <c r="DI90" s="74">
        <v>0</v>
      </c>
      <c r="DJ90" s="74">
        <v>0</v>
      </c>
      <c r="DK90" s="74">
        <v>0</v>
      </c>
      <c r="DL90" s="74">
        <v>0</v>
      </c>
      <c r="DM90" s="74">
        <v>0</v>
      </c>
      <c r="DN90" s="74">
        <v>2.0109696414685979E-4</v>
      </c>
      <c r="DO90" s="74">
        <v>0</v>
      </c>
      <c r="DP90" s="74">
        <v>0</v>
      </c>
      <c r="DQ90" s="74">
        <v>0</v>
      </c>
      <c r="DR90" s="74">
        <v>0</v>
      </c>
      <c r="DS90" s="74">
        <v>0</v>
      </c>
      <c r="DT90" s="74">
        <v>0</v>
      </c>
      <c r="DU90" s="74">
        <v>0.36236614324004013</v>
      </c>
      <c r="DV90" s="74">
        <v>0</v>
      </c>
      <c r="DW90" s="74">
        <v>0.36236614324004013</v>
      </c>
      <c r="DX90" s="74">
        <v>0</v>
      </c>
      <c r="DY90" s="74">
        <v>0</v>
      </c>
      <c r="DZ90" s="74">
        <v>0</v>
      </c>
      <c r="EA90" s="74">
        <v>0</v>
      </c>
      <c r="EB90" s="74">
        <v>0</v>
      </c>
      <c r="EC90" s="74">
        <v>0</v>
      </c>
      <c r="ED90" s="74">
        <v>0</v>
      </c>
      <c r="EE90" s="74">
        <v>0</v>
      </c>
      <c r="EF90" s="74">
        <v>0</v>
      </c>
      <c r="ER90" s="74" t="s">
        <v>455</v>
      </c>
      <c r="ES90" s="74" t="s">
        <v>194</v>
      </c>
      <c r="ET90" s="74" t="s">
        <v>506</v>
      </c>
      <c r="EU90" s="74" t="s">
        <v>321</v>
      </c>
      <c r="EV90" s="74" t="s">
        <v>302</v>
      </c>
      <c r="EW90" s="74" t="s">
        <v>456</v>
      </c>
      <c r="EX90" s="74">
        <v>2023</v>
      </c>
      <c r="EY90" s="74">
        <v>6.8609092331664727E-5</v>
      </c>
      <c r="EZ90" s="74">
        <v>594.89993300000003</v>
      </c>
      <c r="FA90" s="74">
        <v>4.0815544431298159E-2</v>
      </c>
      <c r="FB90" s="74">
        <v>2023</v>
      </c>
      <c r="FC90" s="74" t="s">
        <v>209</v>
      </c>
      <c r="FD90" s="74">
        <v>4.6366130773367584E-2</v>
      </c>
      <c r="FE90" s="74">
        <v>1</v>
      </c>
      <c r="FF90" s="74">
        <v>0</v>
      </c>
      <c r="FG90" s="74" t="s">
        <v>457</v>
      </c>
      <c r="FH90" s="74">
        <v>0</v>
      </c>
      <c r="FI90" s="74">
        <v>0</v>
      </c>
      <c r="FJ90" s="74">
        <v>0</v>
      </c>
      <c r="FK90" s="74">
        <v>0</v>
      </c>
      <c r="FL90" s="74">
        <v>3.6483819250923469E-3</v>
      </c>
      <c r="FM90" s="74">
        <v>2.6511879354164894E-5</v>
      </c>
      <c r="FN90" s="74">
        <v>0</v>
      </c>
      <c r="FO90" s="74">
        <v>0</v>
      </c>
      <c r="FP90" s="74">
        <v>0</v>
      </c>
      <c r="FQ90" s="74">
        <v>0</v>
      </c>
      <c r="FR90" s="74">
        <v>0</v>
      </c>
      <c r="FS90" s="74">
        <v>0</v>
      </c>
      <c r="GV90" s="229"/>
      <c r="GW90" s="229"/>
    </row>
    <row r="91" spans="2:205" hidden="1" x14ac:dyDescent="0.25">
      <c r="B91" s="74" t="s">
        <v>237</v>
      </c>
      <c r="C91" s="227" t="s">
        <v>468</v>
      </c>
      <c r="D91" s="227">
        <v>7.2036422777820158E-2</v>
      </c>
      <c r="E91" s="227">
        <v>7.2036422777820158E-2</v>
      </c>
      <c r="F91" s="227">
        <v>7.1400777726047915E-2</v>
      </c>
      <c r="G91" s="227">
        <v>6.9175571454444501E-2</v>
      </c>
      <c r="H91" s="227">
        <v>0</v>
      </c>
      <c r="I91" s="228">
        <v>0</v>
      </c>
      <c r="J91" s="228">
        <v>7.1400777726047915E-2</v>
      </c>
      <c r="K91" s="228">
        <v>7.1400777726047915E-2</v>
      </c>
      <c r="L91" s="116">
        <v>0.92001190738712357</v>
      </c>
      <c r="M91" s="228">
        <v>0.88921775164753081</v>
      </c>
      <c r="N91" s="228">
        <v>0.59654864851165623</v>
      </c>
      <c r="O91" s="228">
        <v>0.61789740676777472</v>
      </c>
      <c r="P91" s="228">
        <v>0.59654864851165623</v>
      </c>
      <c r="Q91" s="228">
        <v>5916.044099393459</v>
      </c>
      <c r="R91" s="228">
        <v>276.18736511956467</v>
      </c>
      <c r="S91" s="228">
        <v>5808.5635633147094</v>
      </c>
      <c r="T91" s="228">
        <v>1207.9424699189829</v>
      </c>
      <c r="U91" s="228">
        <v>1</v>
      </c>
      <c r="V91" s="228">
        <v>5428.5640778642146</v>
      </c>
      <c r="W91" s="228">
        <v>72383.402026697382</v>
      </c>
      <c r="X91" s="228">
        <v>80734.816569914386</v>
      </c>
      <c r="Y91" s="228">
        <v>122259.50323640159</v>
      </c>
      <c r="Z91" s="228">
        <v>126967.238216604</v>
      </c>
      <c r="AA91" s="228">
        <v>114261.21797794542</v>
      </c>
      <c r="AB91" s="228"/>
      <c r="AC91" s="228"/>
      <c r="AD91" s="228"/>
      <c r="AE91" s="228"/>
      <c r="AF91" s="228"/>
      <c r="AG91" s="228"/>
      <c r="AH91" s="228"/>
      <c r="AI91" s="228"/>
      <c r="AJ91" s="228"/>
      <c r="AK91" s="228"/>
      <c r="AL91" s="228"/>
      <c r="AM91" s="228"/>
      <c r="AN91" s="228"/>
      <c r="AO91" s="228"/>
      <c r="AP91" s="228"/>
      <c r="AQ91" s="228"/>
      <c r="AS91" s="74" t="s">
        <v>214</v>
      </c>
      <c r="AT91" s="74" t="s">
        <v>194</v>
      </c>
      <c r="AU91" s="74" t="s">
        <v>475</v>
      </c>
      <c r="AV91" s="74">
        <v>2023</v>
      </c>
      <c r="AW91" s="74">
        <v>0.87343872827321156</v>
      </c>
      <c r="AX91" s="74">
        <v>0</v>
      </c>
      <c r="AY91" s="74">
        <v>0</v>
      </c>
      <c r="AZ91" s="74">
        <v>0</v>
      </c>
      <c r="BA91" s="74">
        <v>0</v>
      </c>
      <c r="BB91" s="74">
        <v>0</v>
      </c>
      <c r="BC91" s="74">
        <v>0</v>
      </c>
      <c r="BD91" s="74">
        <v>0</v>
      </c>
      <c r="BE91" s="74">
        <v>0</v>
      </c>
      <c r="BF91" s="74">
        <v>0</v>
      </c>
      <c r="BG91" s="74">
        <v>0</v>
      </c>
      <c r="BH91" s="74">
        <v>0</v>
      </c>
      <c r="BI91" s="74">
        <v>0</v>
      </c>
      <c r="BJ91" s="74">
        <v>0</v>
      </c>
      <c r="BK91" s="74">
        <v>0</v>
      </c>
      <c r="BL91" s="74">
        <v>4.3218773061720124E-2</v>
      </c>
      <c r="BM91" s="74">
        <v>4.3218773061720124E-2</v>
      </c>
      <c r="BN91" s="74">
        <v>0</v>
      </c>
      <c r="BO91" s="74">
        <v>0</v>
      </c>
      <c r="BP91" s="74">
        <v>0</v>
      </c>
      <c r="BQ91" s="74">
        <v>3.7748950180557357E-2</v>
      </c>
      <c r="BR91" s="74">
        <v>0</v>
      </c>
      <c r="BS91" s="74">
        <v>0</v>
      </c>
      <c r="BT91" s="74">
        <v>0</v>
      </c>
      <c r="BU91" s="74">
        <v>0</v>
      </c>
      <c r="BV91" s="74">
        <v>0</v>
      </c>
      <c r="BW91" s="74">
        <v>0</v>
      </c>
      <c r="BX91" s="74">
        <v>0</v>
      </c>
      <c r="BY91" s="74">
        <v>0</v>
      </c>
      <c r="CT91" s="74" t="s">
        <v>194</v>
      </c>
      <c r="CU91" s="74" t="s">
        <v>506</v>
      </c>
      <c r="CV91" s="74" t="s">
        <v>321</v>
      </c>
      <c r="CW91" s="74">
        <v>2024</v>
      </c>
      <c r="CX91" s="74">
        <v>0</v>
      </c>
      <c r="CY91" s="74">
        <v>0</v>
      </c>
      <c r="CZ91" s="74">
        <v>0</v>
      </c>
      <c r="DA91" s="74">
        <v>2.6511879354164894E-5</v>
      </c>
      <c r="DB91" s="74">
        <v>0</v>
      </c>
      <c r="DC91" s="74">
        <v>0</v>
      </c>
      <c r="DD91" s="74">
        <v>13668.06699741239</v>
      </c>
      <c r="DE91" s="74">
        <v>202.8476649824305</v>
      </c>
      <c r="DF91" s="74">
        <v>8304.5949317123268</v>
      </c>
      <c r="DG91" s="74">
        <v>5160.6244007176329</v>
      </c>
      <c r="DH91" s="74">
        <v>0</v>
      </c>
      <c r="DI91" s="74">
        <v>0</v>
      </c>
      <c r="DJ91" s="74">
        <v>0</v>
      </c>
      <c r="DK91" s="74">
        <v>0</v>
      </c>
      <c r="DL91" s="74">
        <v>0</v>
      </c>
      <c r="DM91" s="74">
        <v>0</v>
      </c>
      <c r="DN91" s="74">
        <v>2.0109696414685979E-4</v>
      </c>
      <c r="DO91" s="74">
        <v>0</v>
      </c>
      <c r="DP91" s="74">
        <v>0</v>
      </c>
      <c r="DQ91" s="74">
        <v>0</v>
      </c>
      <c r="DR91" s="74">
        <v>0</v>
      </c>
      <c r="DS91" s="74">
        <v>0</v>
      </c>
      <c r="DT91" s="74">
        <v>0</v>
      </c>
      <c r="DU91" s="74">
        <v>0</v>
      </c>
      <c r="DV91" s="74">
        <v>0</v>
      </c>
      <c r="DW91" s="74">
        <v>0</v>
      </c>
      <c r="DX91" s="74">
        <v>0.36236614324004013</v>
      </c>
      <c r="DY91" s="74">
        <v>0</v>
      </c>
      <c r="DZ91" s="74">
        <v>0.36236614324004013</v>
      </c>
      <c r="EA91" s="74">
        <v>0</v>
      </c>
      <c r="EB91" s="74">
        <v>0</v>
      </c>
      <c r="EC91" s="74">
        <v>0</v>
      </c>
      <c r="ED91" s="74">
        <v>0</v>
      </c>
      <c r="EE91" s="74">
        <v>0</v>
      </c>
      <c r="EF91" s="74">
        <v>0</v>
      </c>
      <c r="ER91" s="74" t="s">
        <v>455</v>
      </c>
      <c r="ES91" s="74" t="s">
        <v>194</v>
      </c>
      <c r="ET91" s="74" t="s">
        <v>506</v>
      </c>
      <c r="EU91" s="74" t="s">
        <v>321</v>
      </c>
      <c r="EV91" s="74" t="s">
        <v>302</v>
      </c>
      <c r="EW91" s="74" t="s">
        <v>456</v>
      </c>
      <c r="EX91" s="74">
        <v>2024</v>
      </c>
      <c r="EY91" s="74">
        <v>6.8609092331664727E-5</v>
      </c>
      <c r="EZ91" s="74">
        <v>594.89993300000003</v>
      </c>
      <c r="FA91" s="74">
        <v>4.0815544431298159E-2</v>
      </c>
      <c r="FB91" s="74">
        <v>2024</v>
      </c>
      <c r="FC91" s="74" t="s">
        <v>209</v>
      </c>
      <c r="FD91" s="74">
        <v>4.6366130773367584E-2</v>
      </c>
      <c r="FE91" s="74">
        <v>1</v>
      </c>
      <c r="FF91" s="74">
        <v>0</v>
      </c>
      <c r="FG91" s="74" t="s">
        <v>457</v>
      </c>
      <c r="FH91" s="74">
        <v>0</v>
      </c>
      <c r="FI91" s="74">
        <v>0</v>
      </c>
      <c r="FJ91" s="74">
        <v>0</v>
      </c>
      <c r="FK91" s="74">
        <v>0</v>
      </c>
      <c r="FL91" s="74">
        <v>0</v>
      </c>
      <c r="FM91" s="74">
        <v>0</v>
      </c>
      <c r="FN91" s="74">
        <v>3.6483819250923469E-3</v>
      </c>
      <c r="FO91" s="74">
        <v>2.6511879354164894E-5</v>
      </c>
      <c r="FP91" s="74">
        <v>0</v>
      </c>
      <c r="FQ91" s="74">
        <v>0</v>
      </c>
      <c r="FR91" s="74">
        <v>0</v>
      </c>
      <c r="FS91" s="74">
        <v>0</v>
      </c>
      <c r="GV91" s="229"/>
      <c r="GW91" s="229"/>
    </row>
    <row r="92" spans="2:205" hidden="1" x14ac:dyDescent="0.25">
      <c r="B92" s="74" t="s">
        <v>237</v>
      </c>
      <c r="C92" s="227" t="s">
        <v>469</v>
      </c>
      <c r="D92" s="227">
        <v>6.0875909155910013E-2</v>
      </c>
      <c r="E92" s="227">
        <v>6.0875909155910013E-2</v>
      </c>
      <c r="F92" s="227">
        <v>5.6307760928066296E-2</v>
      </c>
      <c r="G92" s="227">
        <v>5.4553496498393937E-2</v>
      </c>
      <c r="H92" s="227">
        <v>0</v>
      </c>
      <c r="I92" s="228">
        <v>0</v>
      </c>
      <c r="J92" s="228">
        <v>5.6307760928066296E-2</v>
      </c>
      <c r="K92" s="228">
        <v>5.6307760928066296E-2</v>
      </c>
      <c r="L92" s="322">
        <v>0.72163220936296935</v>
      </c>
      <c r="M92" s="228">
        <v>0.69747811476549693</v>
      </c>
      <c r="N92" s="228">
        <v>0.47041786983860279</v>
      </c>
      <c r="O92" s="228">
        <v>0.48725784178449855</v>
      </c>
      <c r="P92" s="228">
        <v>0.47041786983860279</v>
      </c>
      <c r="Q92" s="228">
        <v>6373.8562369345464</v>
      </c>
      <c r="R92" s="228">
        <v>297.56008071514179</v>
      </c>
      <c r="S92" s="228">
        <v>5808.9296520509524</v>
      </c>
      <c r="T92" s="228">
        <v>1208.0186013286586</v>
      </c>
      <c r="U92" s="228">
        <v>1</v>
      </c>
      <c r="V92" s="228">
        <v>5428.9062168700493</v>
      </c>
      <c r="W92" s="228">
        <v>77984.780151606159</v>
      </c>
      <c r="X92" s="228">
        <v>86982.46758922466</v>
      </c>
      <c r="Y92" s="228">
        <v>122267.20872615748</v>
      </c>
      <c r="Z92" s="228">
        <v>126975.24041461326</v>
      </c>
      <c r="AA92" s="228">
        <v>114268.41937024063</v>
      </c>
      <c r="AB92" s="228"/>
      <c r="AC92" s="228"/>
      <c r="AD92" s="228"/>
      <c r="AE92" s="228"/>
      <c r="AF92" s="228"/>
      <c r="AG92" s="228"/>
      <c r="AH92" s="228"/>
      <c r="AI92" s="228"/>
      <c r="AJ92" s="228"/>
      <c r="AK92" s="228"/>
      <c r="AL92" s="228"/>
      <c r="AM92" s="228"/>
      <c r="AN92" s="228"/>
      <c r="AO92" s="228"/>
      <c r="AP92" s="228"/>
      <c r="AQ92" s="228"/>
      <c r="AS92" s="74" t="s">
        <v>214</v>
      </c>
      <c r="AT92" s="74" t="s">
        <v>194</v>
      </c>
      <c r="AU92" s="74" t="s">
        <v>476</v>
      </c>
      <c r="AV92" s="74">
        <v>2020</v>
      </c>
      <c r="AW92" s="74">
        <v>1</v>
      </c>
      <c r="AX92" s="74">
        <v>0</v>
      </c>
      <c r="AY92" s="74">
        <v>0</v>
      </c>
      <c r="AZ92" s="74">
        <v>2.1895424334091532E-2</v>
      </c>
      <c r="BA92" s="74">
        <v>2.1895424334091532E-2</v>
      </c>
      <c r="BB92" s="74">
        <v>0</v>
      </c>
      <c r="BC92" s="74">
        <v>0</v>
      </c>
      <c r="BD92" s="74">
        <v>0</v>
      </c>
      <c r="BE92" s="74">
        <v>0</v>
      </c>
      <c r="BF92" s="74">
        <v>0</v>
      </c>
      <c r="BG92" s="74">
        <v>0</v>
      </c>
      <c r="BH92" s="74">
        <v>0</v>
      </c>
      <c r="BI92" s="74">
        <v>0</v>
      </c>
      <c r="BJ92" s="74">
        <v>0</v>
      </c>
      <c r="BK92" s="74">
        <v>0</v>
      </c>
      <c r="BL92" s="74">
        <v>0</v>
      </c>
      <c r="BM92" s="74">
        <v>0</v>
      </c>
      <c r="BN92" s="74">
        <v>2.1895424334091532E-2</v>
      </c>
      <c r="BO92" s="74">
        <v>0</v>
      </c>
      <c r="BP92" s="74">
        <v>0</v>
      </c>
      <c r="BQ92" s="74">
        <v>0</v>
      </c>
      <c r="BR92" s="74">
        <v>0</v>
      </c>
      <c r="BS92" s="74">
        <v>0</v>
      </c>
      <c r="BT92" s="74">
        <v>0</v>
      </c>
      <c r="BU92" s="74">
        <v>0</v>
      </c>
      <c r="BV92" s="74">
        <v>0</v>
      </c>
      <c r="BW92" s="74">
        <v>0</v>
      </c>
      <c r="BX92" s="74">
        <v>0</v>
      </c>
      <c r="BY92" s="74">
        <v>0</v>
      </c>
      <c r="CT92" s="74" t="s">
        <v>194</v>
      </c>
      <c r="CU92" s="74" t="s">
        <v>506</v>
      </c>
      <c r="CV92" s="74" t="s">
        <v>321</v>
      </c>
      <c r="CW92" s="74">
        <v>2025</v>
      </c>
      <c r="CX92" s="74">
        <v>0</v>
      </c>
      <c r="CY92" s="74">
        <v>0</v>
      </c>
      <c r="CZ92" s="74">
        <v>0</v>
      </c>
      <c r="DA92" s="74">
        <v>0</v>
      </c>
      <c r="DB92" s="74">
        <v>2.6511879354164894E-5</v>
      </c>
      <c r="DC92" s="74">
        <v>0</v>
      </c>
      <c r="DD92" s="74">
        <v>13668.06699741239</v>
      </c>
      <c r="DE92" s="74">
        <v>202.8476649824305</v>
      </c>
      <c r="DF92" s="74">
        <v>8304.5949317123268</v>
      </c>
      <c r="DG92" s="74">
        <v>5160.6244007176329</v>
      </c>
      <c r="DH92" s="74">
        <v>0</v>
      </c>
      <c r="DI92" s="74">
        <v>0</v>
      </c>
      <c r="DJ92" s="74">
        <v>0</v>
      </c>
      <c r="DK92" s="74">
        <v>0</v>
      </c>
      <c r="DL92" s="74">
        <v>0</v>
      </c>
      <c r="DM92" s="74">
        <v>0</v>
      </c>
      <c r="DN92" s="74">
        <v>2.0109696414685979E-4</v>
      </c>
      <c r="DO92" s="74">
        <v>0</v>
      </c>
      <c r="DP92" s="74">
        <v>0</v>
      </c>
      <c r="DQ92" s="74">
        <v>0</v>
      </c>
      <c r="DR92" s="74">
        <v>0</v>
      </c>
      <c r="DS92" s="74">
        <v>0</v>
      </c>
      <c r="DT92" s="74">
        <v>0</v>
      </c>
      <c r="DU92" s="74">
        <v>0</v>
      </c>
      <c r="DV92" s="74">
        <v>0</v>
      </c>
      <c r="DW92" s="74">
        <v>0</v>
      </c>
      <c r="DX92" s="74">
        <v>0</v>
      </c>
      <c r="DY92" s="74">
        <v>0</v>
      </c>
      <c r="DZ92" s="74">
        <v>0</v>
      </c>
      <c r="EA92" s="74">
        <v>0.36236614324004013</v>
      </c>
      <c r="EB92" s="74">
        <v>0</v>
      </c>
      <c r="EC92" s="74">
        <v>0.36236614324004013</v>
      </c>
      <c r="ED92" s="74">
        <v>0</v>
      </c>
      <c r="EE92" s="74">
        <v>0</v>
      </c>
      <c r="EF92" s="74">
        <v>0</v>
      </c>
      <c r="ER92" s="74" t="s">
        <v>455</v>
      </c>
      <c r="ES92" s="74" t="s">
        <v>194</v>
      </c>
      <c r="ET92" s="74" t="s">
        <v>506</v>
      </c>
      <c r="EU92" s="74" t="s">
        <v>321</v>
      </c>
      <c r="EV92" s="74" t="s">
        <v>302</v>
      </c>
      <c r="EW92" s="74" t="s">
        <v>456</v>
      </c>
      <c r="EX92" s="74">
        <v>2025</v>
      </c>
      <c r="EY92" s="74">
        <v>6.8609092331664727E-5</v>
      </c>
      <c r="EZ92" s="74">
        <v>594.89993300000003</v>
      </c>
      <c r="FA92" s="74">
        <v>4.0815544431298159E-2</v>
      </c>
      <c r="FB92" s="74">
        <v>2025</v>
      </c>
      <c r="FC92" s="74" t="s">
        <v>209</v>
      </c>
      <c r="FD92" s="74">
        <v>4.6366130773367584E-2</v>
      </c>
      <c r="FE92" s="74">
        <v>1</v>
      </c>
      <c r="FF92" s="74">
        <v>0</v>
      </c>
      <c r="FG92" s="74" t="s">
        <v>457</v>
      </c>
      <c r="FH92" s="74">
        <v>0</v>
      </c>
      <c r="FI92" s="74">
        <v>0</v>
      </c>
      <c r="FJ92" s="74">
        <v>0</v>
      </c>
      <c r="FK92" s="74">
        <v>0</v>
      </c>
      <c r="FL92" s="74">
        <v>0</v>
      </c>
      <c r="FM92" s="74">
        <v>0</v>
      </c>
      <c r="FN92" s="74">
        <v>0</v>
      </c>
      <c r="FO92" s="74">
        <v>0</v>
      </c>
      <c r="FP92" s="74">
        <v>3.6483819250923469E-3</v>
      </c>
      <c r="FQ92" s="74">
        <v>2.6511879354164894E-5</v>
      </c>
      <c r="FR92" s="74">
        <v>0</v>
      </c>
      <c r="FS92" s="74">
        <v>0</v>
      </c>
      <c r="GV92" s="229"/>
      <c r="GW92" s="229"/>
    </row>
    <row r="93" spans="2:205" hidden="1" x14ac:dyDescent="0.25">
      <c r="B93" s="74" t="s">
        <v>237</v>
      </c>
      <c r="C93" s="227" t="s">
        <v>470</v>
      </c>
      <c r="D93" s="227">
        <v>4.4005907468750681E-2</v>
      </c>
      <c r="E93" s="227">
        <v>4.4005907468750681E-2</v>
      </c>
      <c r="F93" s="227">
        <v>3.9091447103127272E-2</v>
      </c>
      <c r="G93" s="227">
        <v>3.7874117294129588E-2</v>
      </c>
      <c r="H93" s="227">
        <v>0</v>
      </c>
      <c r="I93" s="228">
        <v>0</v>
      </c>
      <c r="J93" s="228">
        <v>3.9091447103127272E-2</v>
      </c>
      <c r="K93" s="228">
        <v>3.9091447103127272E-2</v>
      </c>
      <c r="L93" s="322">
        <v>0.54821269332547606</v>
      </c>
      <c r="M93" s="228">
        <v>0.52986320575783019</v>
      </c>
      <c r="N93" s="228">
        <v>0.34842886386308525</v>
      </c>
      <c r="O93" s="228">
        <v>0.3609072365767253</v>
      </c>
      <c r="P93" s="228">
        <v>0.34842886386308525</v>
      </c>
      <c r="Q93" s="228">
        <v>6065.0530922800071</v>
      </c>
      <c r="R93" s="228">
        <v>283.14377052037548</v>
      </c>
      <c r="S93" s="228">
        <v>5444.766916123679</v>
      </c>
      <c r="T93" s="228">
        <v>1132.2877205534778</v>
      </c>
      <c r="U93" s="228">
        <v>1</v>
      </c>
      <c r="V93" s="228">
        <v>5088.5672113305409</v>
      </c>
      <c r="W93" s="228">
        <v>74206.542229253697</v>
      </c>
      <c r="X93" s="228">
        <v>82768.306095321488</v>
      </c>
      <c r="Y93" s="228">
        <v>114602.25770920239</v>
      </c>
      <c r="Z93" s="228">
        <v>119015.14213246535</v>
      </c>
      <c r="AA93" s="228">
        <v>107104.91374691812</v>
      </c>
      <c r="AB93" s="228"/>
      <c r="AC93" s="228"/>
      <c r="AD93" s="228"/>
      <c r="AE93" s="228"/>
      <c r="AF93" s="228"/>
      <c r="AG93" s="228"/>
      <c r="AH93" s="228"/>
      <c r="AI93" s="228"/>
      <c r="AJ93" s="228"/>
      <c r="AK93" s="228"/>
      <c r="AL93" s="228"/>
      <c r="AM93" s="228"/>
      <c r="AN93" s="228"/>
      <c r="AO93" s="228"/>
      <c r="AP93" s="228"/>
      <c r="AQ93" s="228"/>
      <c r="AS93" s="74" t="s">
        <v>214</v>
      </c>
      <c r="AT93" s="74" t="s">
        <v>194</v>
      </c>
      <c r="AU93" s="74" t="s">
        <v>476</v>
      </c>
      <c r="AV93" s="74">
        <v>2021</v>
      </c>
      <c r="AW93" s="74">
        <v>1</v>
      </c>
      <c r="AX93" s="74">
        <v>0</v>
      </c>
      <c r="AY93" s="74">
        <v>0</v>
      </c>
      <c r="AZ93" s="74">
        <v>0</v>
      </c>
      <c r="BA93" s="74">
        <v>0</v>
      </c>
      <c r="BB93" s="74">
        <v>0</v>
      </c>
      <c r="BC93" s="74">
        <v>0</v>
      </c>
      <c r="BD93" s="74">
        <v>2.1895424334091532E-2</v>
      </c>
      <c r="BE93" s="74">
        <v>2.1895424334091532E-2</v>
      </c>
      <c r="BF93" s="74">
        <v>0</v>
      </c>
      <c r="BG93" s="74">
        <v>0</v>
      </c>
      <c r="BH93" s="74">
        <v>0</v>
      </c>
      <c r="BI93" s="74">
        <v>0</v>
      </c>
      <c r="BJ93" s="74">
        <v>0</v>
      </c>
      <c r="BK93" s="74">
        <v>0</v>
      </c>
      <c r="BL93" s="74">
        <v>0</v>
      </c>
      <c r="BM93" s="74">
        <v>0</v>
      </c>
      <c r="BN93" s="74">
        <v>0</v>
      </c>
      <c r="BO93" s="74">
        <v>2.1895424334091532E-2</v>
      </c>
      <c r="BP93" s="74">
        <v>0</v>
      </c>
      <c r="BQ93" s="74">
        <v>0</v>
      </c>
      <c r="BR93" s="74">
        <v>0</v>
      </c>
      <c r="BS93" s="74">
        <v>0</v>
      </c>
      <c r="BT93" s="74">
        <v>0</v>
      </c>
      <c r="BU93" s="74">
        <v>0</v>
      </c>
      <c r="BV93" s="74">
        <v>0</v>
      </c>
      <c r="BW93" s="74">
        <v>0</v>
      </c>
      <c r="BX93" s="74">
        <v>0</v>
      </c>
      <c r="BY93" s="74">
        <v>0</v>
      </c>
      <c r="CT93" s="74" t="s">
        <v>194</v>
      </c>
      <c r="CU93" s="74" t="s">
        <v>506</v>
      </c>
      <c r="CV93" s="74" t="s">
        <v>321</v>
      </c>
      <c r="CW93" s="74">
        <v>2026</v>
      </c>
      <c r="CX93" s="74">
        <v>0</v>
      </c>
      <c r="CY93" s="74">
        <v>0</v>
      </c>
      <c r="CZ93" s="74">
        <v>0</v>
      </c>
      <c r="DA93" s="74">
        <v>0</v>
      </c>
      <c r="DB93" s="74">
        <v>0</v>
      </c>
      <c r="DC93" s="74">
        <v>2.6511879354164894E-5</v>
      </c>
      <c r="DD93" s="74">
        <v>13668.06699741239</v>
      </c>
      <c r="DE93" s="74">
        <v>202.8476649824305</v>
      </c>
      <c r="DF93" s="74">
        <v>8304.5949317123268</v>
      </c>
      <c r="DG93" s="74">
        <v>5160.6244007176329</v>
      </c>
      <c r="DH93" s="74">
        <v>0</v>
      </c>
      <c r="DI93" s="74">
        <v>0</v>
      </c>
      <c r="DJ93" s="74">
        <v>0</v>
      </c>
      <c r="DK93" s="74">
        <v>0</v>
      </c>
      <c r="DL93" s="74">
        <v>0</v>
      </c>
      <c r="DM93" s="74">
        <v>0</v>
      </c>
      <c r="DN93" s="74">
        <v>2.0109696414685979E-4</v>
      </c>
      <c r="DO93" s="74">
        <v>0</v>
      </c>
      <c r="DP93" s="74">
        <v>0</v>
      </c>
      <c r="DQ93" s="74">
        <v>0</v>
      </c>
      <c r="DR93" s="74">
        <v>0</v>
      </c>
      <c r="DS93" s="74">
        <v>0</v>
      </c>
      <c r="DT93" s="74">
        <v>0</v>
      </c>
      <c r="DU93" s="74">
        <v>0</v>
      </c>
      <c r="DV93" s="74">
        <v>0</v>
      </c>
      <c r="DW93" s="74">
        <v>0</v>
      </c>
      <c r="DX93" s="74">
        <v>0</v>
      </c>
      <c r="DY93" s="74">
        <v>0</v>
      </c>
      <c r="DZ93" s="74">
        <v>0</v>
      </c>
      <c r="EA93" s="74">
        <v>0</v>
      </c>
      <c r="EB93" s="74">
        <v>0</v>
      </c>
      <c r="EC93" s="74">
        <v>0</v>
      </c>
      <c r="ED93" s="74">
        <v>0.36236614324004013</v>
      </c>
      <c r="EE93" s="74">
        <v>0</v>
      </c>
      <c r="EF93" s="74">
        <v>0.36236614324004013</v>
      </c>
      <c r="ER93" s="74" t="s">
        <v>455</v>
      </c>
      <c r="ES93" s="74" t="s">
        <v>194</v>
      </c>
      <c r="ET93" s="74" t="s">
        <v>506</v>
      </c>
      <c r="EU93" s="74" t="s">
        <v>321</v>
      </c>
      <c r="EV93" s="74" t="s">
        <v>302</v>
      </c>
      <c r="EW93" s="74" t="s">
        <v>456</v>
      </c>
      <c r="EX93" s="74">
        <v>2026</v>
      </c>
      <c r="EY93" s="74">
        <v>6.8609092331664727E-5</v>
      </c>
      <c r="EZ93" s="74">
        <v>594.89993300000003</v>
      </c>
      <c r="FA93" s="74">
        <v>4.0815544431298159E-2</v>
      </c>
      <c r="FB93" s="74">
        <v>2026</v>
      </c>
      <c r="FC93" s="74" t="s">
        <v>209</v>
      </c>
      <c r="FD93" s="74">
        <v>4.6366130773367584E-2</v>
      </c>
      <c r="FE93" s="74">
        <v>1</v>
      </c>
      <c r="FF93" s="74">
        <v>0</v>
      </c>
      <c r="FG93" s="74" t="s">
        <v>457</v>
      </c>
      <c r="FH93" s="74">
        <v>0</v>
      </c>
      <c r="FI93" s="74">
        <v>0</v>
      </c>
      <c r="FJ93" s="74">
        <v>0</v>
      </c>
      <c r="FK93" s="74">
        <v>0</v>
      </c>
      <c r="FL93" s="74">
        <v>0</v>
      </c>
      <c r="FM93" s="74">
        <v>0</v>
      </c>
      <c r="FN93" s="74">
        <v>0</v>
      </c>
      <c r="FO93" s="74">
        <v>0</v>
      </c>
      <c r="FP93" s="74">
        <v>0</v>
      </c>
      <c r="FQ93" s="74">
        <v>0</v>
      </c>
      <c r="FR93" s="74">
        <v>3.6483819250923469E-3</v>
      </c>
      <c r="FS93" s="74">
        <v>2.6511879354164894E-5</v>
      </c>
      <c r="GV93" s="229"/>
      <c r="GW93" s="229"/>
    </row>
    <row r="94" spans="2:205" hidden="1" x14ac:dyDescent="0.25">
      <c r="B94" s="74" t="s">
        <v>237</v>
      </c>
      <c r="C94" s="227" t="s">
        <v>471</v>
      </c>
      <c r="D94" s="227">
        <v>2.92266110458415E-2</v>
      </c>
      <c r="E94" s="227">
        <v>2.92266110458415E-2</v>
      </c>
      <c r="F94" s="227">
        <v>2.6614542970833908E-2</v>
      </c>
      <c r="G94" s="227">
        <v>2.5785774003744062E-2</v>
      </c>
      <c r="H94" s="227">
        <v>0</v>
      </c>
      <c r="I94" s="228">
        <v>0</v>
      </c>
      <c r="J94" s="228">
        <v>2.6614542970833908E-2</v>
      </c>
      <c r="K94" s="228">
        <v>2.6614542970833908E-2</v>
      </c>
      <c r="L94" s="322">
        <v>0.38232354785100742</v>
      </c>
      <c r="M94" s="228">
        <v>0.36952661470165904</v>
      </c>
      <c r="N94" s="228">
        <v>0.24575032399774679</v>
      </c>
      <c r="O94" s="228">
        <v>0.25455167053801564</v>
      </c>
      <c r="P94" s="228">
        <v>0.24575032399774679</v>
      </c>
      <c r="Q94" s="228">
        <v>5775.9061099408427</v>
      </c>
      <c r="R94" s="228">
        <v>269.64509778520863</v>
      </c>
      <c r="S94" s="228">
        <v>5255.7728094271179</v>
      </c>
      <c r="T94" s="228">
        <v>1092.9847146459558</v>
      </c>
      <c r="U94" s="228">
        <v>1</v>
      </c>
      <c r="V94" s="228">
        <v>4911.9372050720731</v>
      </c>
      <c r="W94" s="228">
        <v>70668.79945454924</v>
      </c>
      <c r="X94" s="228">
        <v>78822.387473232433</v>
      </c>
      <c r="Y94" s="228">
        <v>110624.28185554002</v>
      </c>
      <c r="Z94" s="228">
        <v>114883.98999736106</v>
      </c>
      <c r="AA94" s="228">
        <v>103387.17930424301</v>
      </c>
      <c r="AB94" s="228"/>
      <c r="AC94" s="228"/>
      <c r="AD94" s="228"/>
      <c r="AE94" s="228"/>
      <c r="AF94" s="228"/>
      <c r="AG94" s="228"/>
      <c r="AH94" s="228"/>
      <c r="AI94" s="228"/>
      <c r="AJ94" s="228"/>
      <c r="AK94" s="228"/>
      <c r="AL94" s="228"/>
      <c r="AM94" s="228"/>
      <c r="AN94" s="228"/>
      <c r="AO94" s="228"/>
      <c r="AP94" s="228"/>
      <c r="AQ94" s="228"/>
      <c r="AS94" s="74" t="s">
        <v>214</v>
      </c>
      <c r="AT94" s="74" t="s">
        <v>194</v>
      </c>
      <c r="AU94" s="74" t="s">
        <v>476</v>
      </c>
      <c r="AV94" s="74">
        <v>2022</v>
      </c>
      <c r="AW94" s="74">
        <v>0.93457943925233644</v>
      </c>
      <c r="AX94" s="74">
        <v>0</v>
      </c>
      <c r="AY94" s="74">
        <v>0</v>
      </c>
      <c r="AZ94" s="74">
        <v>0</v>
      </c>
      <c r="BA94" s="74">
        <v>0</v>
      </c>
      <c r="BB94" s="74">
        <v>0</v>
      </c>
      <c r="BC94" s="74">
        <v>0</v>
      </c>
      <c r="BD94" s="74">
        <v>0</v>
      </c>
      <c r="BE94" s="74">
        <v>0</v>
      </c>
      <c r="BF94" s="74">
        <v>0</v>
      </c>
      <c r="BG94" s="74">
        <v>0</v>
      </c>
      <c r="BH94" s="74">
        <v>2.0782933397529544E-2</v>
      </c>
      <c r="BI94" s="74">
        <v>2.0782933397529544E-2</v>
      </c>
      <c r="BJ94" s="74">
        <v>0</v>
      </c>
      <c r="BK94" s="74">
        <v>0</v>
      </c>
      <c r="BL94" s="74">
        <v>0</v>
      </c>
      <c r="BM94" s="74">
        <v>0</v>
      </c>
      <c r="BN94" s="74">
        <v>0</v>
      </c>
      <c r="BO94" s="74">
        <v>0</v>
      </c>
      <c r="BP94" s="74">
        <v>1.9423302240681818E-2</v>
      </c>
      <c r="BQ94" s="74">
        <v>0</v>
      </c>
      <c r="BR94" s="74">
        <v>0</v>
      </c>
      <c r="BS94" s="74">
        <v>0</v>
      </c>
      <c r="BT94" s="74">
        <v>0</v>
      </c>
      <c r="BU94" s="74">
        <v>0</v>
      </c>
      <c r="BV94" s="74">
        <v>2.0782933397529544E-2</v>
      </c>
      <c r="BW94" s="74">
        <v>1.9423302240681818E-2</v>
      </c>
      <c r="BX94" s="74">
        <v>2.0782933397529544E-2</v>
      </c>
      <c r="BY94" s="74">
        <v>1.9423302240681818E-2</v>
      </c>
      <c r="CT94" s="74" t="s">
        <v>194</v>
      </c>
      <c r="CU94" s="74" t="s">
        <v>506</v>
      </c>
      <c r="CV94" s="74" t="s">
        <v>323</v>
      </c>
      <c r="CW94" s="74">
        <v>2021</v>
      </c>
      <c r="CX94" s="74">
        <v>3.5673851392361942E-6</v>
      </c>
      <c r="CY94" s="74">
        <v>0</v>
      </c>
      <c r="CZ94" s="74">
        <v>0</v>
      </c>
      <c r="DA94" s="74">
        <v>0</v>
      </c>
      <c r="DB94" s="74">
        <v>0</v>
      </c>
      <c r="DC94" s="74">
        <v>0</v>
      </c>
      <c r="DD94" s="74">
        <v>8638.846369758834</v>
      </c>
      <c r="DE94" s="74">
        <v>212.40338927922949</v>
      </c>
      <c r="DF94" s="74">
        <v>8426.4429804796018</v>
      </c>
      <c r="DG94" s="74">
        <v>0</v>
      </c>
      <c r="DH94" s="74">
        <v>0</v>
      </c>
      <c r="DI94" s="74">
        <v>0</v>
      </c>
      <c r="DJ94" s="74">
        <v>0</v>
      </c>
      <c r="DK94" s="74">
        <v>0</v>
      </c>
      <c r="DL94" s="74">
        <v>0</v>
      </c>
      <c r="DM94" s="74">
        <v>0</v>
      </c>
      <c r="DN94" s="74">
        <v>3.0755487327557783E-5</v>
      </c>
      <c r="DO94" s="74">
        <v>3.081809215962221E-2</v>
      </c>
      <c r="DP94" s="74">
        <v>0</v>
      </c>
      <c r="DQ94" s="74">
        <v>3.081809215962221E-2</v>
      </c>
      <c r="DR94" s="74">
        <v>0</v>
      </c>
      <c r="DS94" s="74">
        <v>0</v>
      </c>
      <c r="DT94" s="74">
        <v>0</v>
      </c>
      <c r="DU94" s="74">
        <v>0</v>
      </c>
      <c r="DV94" s="74">
        <v>0</v>
      </c>
      <c r="DW94" s="74">
        <v>0</v>
      </c>
      <c r="DX94" s="74">
        <v>0</v>
      </c>
      <c r="DY94" s="74">
        <v>0</v>
      </c>
      <c r="DZ94" s="74">
        <v>0</v>
      </c>
      <c r="EA94" s="74">
        <v>0</v>
      </c>
      <c r="EB94" s="74">
        <v>0</v>
      </c>
      <c r="EC94" s="74">
        <v>0</v>
      </c>
      <c r="ED94" s="74">
        <v>0</v>
      </c>
      <c r="EE94" s="74">
        <v>0</v>
      </c>
      <c r="EF94" s="74">
        <v>0</v>
      </c>
      <c r="ER94" s="74" t="s">
        <v>455</v>
      </c>
      <c r="ES94" s="74" t="s">
        <v>194</v>
      </c>
      <c r="ET94" s="74" t="s">
        <v>506</v>
      </c>
      <c r="EU94" s="74" t="s">
        <v>323</v>
      </c>
      <c r="EV94" s="74" t="s">
        <v>302</v>
      </c>
      <c r="EW94" s="74" t="s">
        <v>456</v>
      </c>
      <c r="EX94" s="74">
        <v>2021</v>
      </c>
      <c r="EY94" s="74">
        <v>1.4580013445469711E-5</v>
      </c>
      <c r="EZ94" s="74">
        <v>594.89993300000003</v>
      </c>
      <c r="FA94" s="74">
        <v>8.6736490218490298E-3</v>
      </c>
      <c r="FB94" s="74">
        <v>2021</v>
      </c>
      <c r="FC94" s="74" t="s">
        <v>209</v>
      </c>
      <c r="FD94" s="74">
        <v>4.6366130773367584E-2</v>
      </c>
      <c r="FE94" s="74">
        <v>1</v>
      </c>
      <c r="FF94" s="74">
        <v>0</v>
      </c>
      <c r="FG94" s="74" t="s">
        <v>457</v>
      </c>
      <c r="FH94" s="74">
        <v>7.4310202872577061E-4</v>
      </c>
      <c r="FI94" s="74">
        <v>3.5673851392361942E-6</v>
      </c>
      <c r="FJ94" s="74">
        <v>0</v>
      </c>
      <c r="FK94" s="74">
        <v>0</v>
      </c>
      <c r="FL94" s="74">
        <v>0</v>
      </c>
      <c r="FM94" s="74">
        <v>0</v>
      </c>
      <c r="FN94" s="74">
        <v>0</v>
      </c>
      <c r="FO94" s="74">
        <v>0</v>
      </c>
      <c r="FP94" s="74">
        <v>0</v>
      </c>
      <c r="FQ94" s="74">
        <v>0</v>
      </c>
      <c r="FR94" s="74">
        <v>0</v>
      </c>
      <c r="FS94" s="74">
        <v>0</v>
      </c>
      <c r="GV94" s="229"/>
      <c r="GW94" s="229"/>
    </row>
    <row r="95" spans="2:205" hidden="1" x14ac:dyDescent="0.25">
      <c r="B95" s="74" t="s">
        <v>237</v>
      </c>
      <c r="C95" s="227" t="s">
        <v>472</v>
      </c>
      <c r="D95" s="227">
        <v>4.5358878111884979E-2</v>
      </c>
      <c r="E95" s="227">
        <v>4.5358878111884979E-2</v>
      </c>
      <c r="F95" s="227">
        <v>4.2857163135105431E-2</v>
      </c>
      <c r="G95" s="227">
        <v>4.1520050382721226E-2</v>
      </c>
      <c r="H95" s="227">
        <v>0</v>
      </c>
      <c r="I95" s="228">
        <v>0</v>
      </c>
      <c r="J95" s="228">
        <v>4.2857163135105431E-2</v>
      </c>
      <c r="K95" s="228">
        <v>4.2857163135105431E-2</v>
      </c>
      <c r="L95" s="322">
        <v>0.58323264558514576</v>
      </c>
      <c r="M95" s="228">
        <v>0.56371098855401947</v>
      </c>
      <c r="N95" s="228">
        <v>0.36689443911981801</v>
      </c>
      <c r="O95" s="228">
        <v>0.38001109284265655</v>
      </c>
      <c r="P95" s="228">
        <v>0.36689443911981801</v>
      </c>
      <c r="Q95" s="228">
        <v>5876.1543108788519</v>
      </c>
      <c r="R95" s="228">
        <v>274.32513160677604</v>
      </c>
      <c r="S95" s="228">
        <v>5668.8368860951978</v>
      </c>
      <c r="T95" s="228">
        <v>1178.8850642877371</v>
      </c>
      <c r="U95" s="228">
        <v>1</v>
      </c>
      <c r="V95" s="228">
        <v>5297.9783982198105</v>
      </c>
      <c r="W95" s="228">
        <v>71895.346401975316</v>
      </c>
      <c r="X95" s="228">
        <v>80190.450316953284</v>
      </c>
      <c r="Y95" s="228">
        <v>119318.51551034459</v>
      </c>
      <c r="Z95" s="228">
        <v>123913.00456341826</v>
      </c>
      <c r="AA95" s="228">
        <v>111512.63131807905</v>
      </c>
      <c r="AB95" s="228"/>
      <c r="AC95" s="228"/>
      <c r="AD95" s="228"/>
      <c r="AE95" s="228"/>
      <c r="AF95" s="228"/>
      <c r="AG95" s="228"/>
      <c r="AH95" s="228"/>
      <c r="AI95" s="228"/>
      <c r="AJ95" s="228"/>
      <c r="AK95" s="228"/>
      <c r="AL95" s="228"/>
      <c r="AM95" s="228"/>
      <c r="AN95" s="228"/>
      <c r="AO95" s="228"/>
      <c r="AP95" s="228"/>
      <c r="AQ95" s="228"/>
      <c r="AS95" s="74" t="s">
        <v>214</v>
      </c>
      <c r="AT95" s="74" t="s">
        <v>194</v>
      </c>
      <c r="AU95" s="74" t="s">
        <v>476</v>
      </c>
      <c r="AV95" s="74">
        <v>2023</v>
      </c>
      <c r="AW95" s="74">
        <v>0.87343872827321156</v>
      </c>
      <c r="AX95" s="74">
        <v>0</v>
      </c>
      <c r="AY95" s="74">
        <v>0</v>
      </c>
      <c r="AZ95" s="74">
        <v>0</v>
      </c>
      <c r="BA95" s="74">
        <v>0</v>
      </c>
      <c r="BB95" s="74">
        <v>0</v>
      </c>
      <c r="BC95" s="74">
        <v>0</v>
      </c>
      <c r="BD95" s="74">
        <v>0</v>
      </c>
      <c r="BE95" s="74">
        <v>0</v>
      </c>
      <c r="BF95" s="74">
        <v>0</v>
      </c>
      <c r="BG95" s="74">
        <v>0</v>
      </c>
      <c r="BH95" s="74">
        <v>0</v>
      </c>
      <c r="BI95" s="74">
        <v>0</v>
      </c>
      <c r="BJ95" s="74">
        <v>0</v>
      </c>
      <c r="BK95" s="74">
        <v>0</v>
      </c>
      <c r="BL95" s="74">
        <v>2.1545283138773793E-2</v>
      </c>
      <c r="BM95" s="74">
        <v>2.1545283138773793E-2</v>
      </c>
      <c r="BN95" s="74">
        <v>0</v>
      </c>
      <c r="BO95" s="74">
        <v>0</v>
      </c>
      <c r="BP95" s="74">
        <v>0</v>
      </c>
      <c r="BQ95" s="74">
        <v>1.881848470501685E-2</v>
      </c>
      <c r="BR95" s="74">
        <v>0</v>
      </c>
      <c r="BS95" s="74">
        <v>0</v>
      </c>
      <c r="BT95" s="74">
        <v>0</v>
      </c>
      <c r="BU95" s="74">
        <v>0</v>
      </c>
      <c r="BV95" s="74">
        <v>0</v>
      </c>
      <c r="BW95" s="74">
        <v>0</v>
      </c>
      <c r="BX95" s="74">
        <v>0</v>
      </c>
      <c r="BY95" s="74">
        <v>0</v>
      </c>
      <c r="CT95" s="74" t="s">
        <v>194</v>
      </c>
      <c r="CU95" s="74" t="s">
        <v>506</v>
      </c>
      <c r="CV95" s="74" t="s">
        <v>323</v>
      </c>
      <c r="CW95" s="74">
        <v>2022</v>
      </c>
      <c r="CX95" s="74">
        <v>0</v>
      </c>
      <c r="CY95" s="74">
        <v>3.5457830745907282E-6</v>
      </c>
      <c r="CZ95" s="74">
        <v>0</v>
      </c>
      <c r="DA95" s="74">
        <v>0</v>
      </c>
      <c r="DB95" s="74">
        <v>0</v>
      </c>
      <c r="DC95" s="74">
        <v>0</v>
      </c>
      <c r="DD95" s="74">
        <v>8489.5410546944277</v>
      </c>
      <c r="DE95" s="74">
        <v>202.84766498243039</v>
      </c>
      <c r="DF95" s="74">
        <v>8286.693389711998</v>
      </c>
      <c r="DG95" s="74">
        <v>0</v>
      </c>
      <c r="DH95" s="74">
        <v>0</v>
      </c>
      <c r="DI95" s="74">
        <v>0</v>
      </c>
      <c r="DJ95" s="74">
        <v>0</v>
      </c>
      <c r="DK95" s="74">
        <v>0</v>
      </c>
      <c r="DL95" s="74">
        <v>0</v>
      </c>
      <c r="DM95" s="74">
        <v>0</v>
      </c>
      <c r="DN95" s="74">
        <v>2.8998354828296861E-5</v>
      </c>
      <c r="DO95" s="74">
        <v>0</v>
      </c>
      <c r="DP95" s="74">
        <v>0</v>
      </c>
      <c r="DQ95" s="74">
        <v>0</v>
      </c>
      <c r="DR95" s="74">
        <v>3.0102070982778621E-2</v>
      </c>
      <c r="DS95" s="74">
        <v>0</v>
      </c>
      <c r="DT95" s="74">
        <v>3.0102070982778621E-2</v>
      </c>
      <c r="DU95" s="74">
        <v>0</v>
      </c>
      <c r="DV95" s="74">
        <v>0</v>
      </c>
      <c r="DW95" s="74">
        <v>0</v>
      </c>
      <c r="DX95" s="74">
        <v>0</v>
      </c>
      <c r="DY95" s="74">
        <v>0</v>
      </c>
      <c r="DZ95" s="74">
        <v>0</v>
      </c>
      <c r="EA95" s="74">
        <v>0</v>
      </c>
      <c r="EB95" s="74">
        <v>0</v>
      </c>
      <c r="EC95" s="74">
        <v>0</v>
      </c>
      <c r="ED95" s="74">
        <v>0</v>
      </c>
      <c r="EE95" s="74">
        <v>0</v>
      </c>
      <c r="EF95" s="74">
        <v>0</v>
      </c>
      <c r="ER95" s="74" t="s">
        <v>455</v>
      </c>
      <c r="ES95" s="74" t="s">
        <v>194</v>
      </c>
      <c r="ET95" s="74" t="s">
        <v>506</v>
      </c>
      <c r="EU95" s="74" t="s">
        <v>323</v>
      </c>
      <c r="EV95" s="74" t="s">
        <v>302</v>
      </c>
      <c r="EW95" s="74" t="s">
        <v>456</v>
      </c>
      <c r="EX95" s="74">
        <v>2022</v>
      </c>
      <c r="EY95" s="74">
        <v>1.3794256302116201E-5</v>
      </c>
      <c r="EZ95" s="74">
        <v>594.89993300000003</v>
      </c>
      <c r="FA95" s="74">
        <v>8.206202149913756E-3</v>
      </c>
      <c r="FB95" s="74">
        <v>2022</v>
      </c>
      <c r="FC95" s="74" t="s">
        <v>209</v>
      </c>
      <c r="FD95" s="74">
        <v>4.6366130773367584E-2</v>
      </c>
      <c r="FE95" s="74">
        <v>1</v>
      </c>
      <c r="FF95" s="74">
        <v>0</v>
      </c>
      <c r="FG95" s="74" t="s">
        <v>457</v>
      </c>
      <c r="FH95" s="74">
        <v>0</v>
      </c>
      <c r="FI95" s="74">
        <v>0</v>
      </c>
      <c r="FJ95" s="74">
        <v>7.3860222356423753E-4</v>
      </c>
      <c r="FK95" s="74">
        <v>3.5457830745907282E-6</v>
      </c>
      <c r="FL95" s="74">
        <v>0</v>
      </c>
      <c r="FM95" s="74">
        <v>0</v>
      </c>
      <c r="FN95" s="74">
        <v>0</v>
      </c>
      <c r="FO95" s="74">
        <v>0</v>
      </c>
      <c r="FP95" s="74">
        <v>0</v>
      </c>
      <c r="FQ95" s="74">
        <v>0</v>
      </c>
      <c r="FR95" s="74">
        <v>0</v>
      </c>
      <c r="FS95" s="74">
        <v>0</v>
      </c>
      <c r="GV95" s="229"/>
      <c r="GW95" s="229"/>
    </row>
    <row r="96" spans="2:205" hidden="1" x14ac:dyDescent="0.25">
      <c r="B96" s="74" t="s">
        <v>237</v>
      </c>
      <c r="C96" s="227" t="s">
        <v>473</v>
      </c>
      <c r="D96" s="227">
        <v>1.9501133055042905E-2</v>
      </c>
      <c r="E96" s="227">
        <v>1.9501133055042905E-2</v>
      </c>
      <c r="F96" s="227">
        <v>1.6862248559364943E-2</v>
      </c>
      <c r="G96" s="227">
        <v>1.6336209184042775E-2</v>
      </c>
      <c r="H96" s="227">
        <v>0</v>
      </c>
      <c r="I96" s="228">
        <v>0</v>
      </c>
      <c r="J96" s="228">
        <v>1.6862248559364943E-2</v>
      </c>
      <c r="K96" s="228">
        <v>1.6862248559364943E-2</v>
      </c>
      <c r="L96" s="322">
        <v>0.33522768839404576</v>
      </c>
      <c r="M96" s="228">
        <v>0.32400712313642005</v>
      </c>
      <c r="N96" s="228">
        <v>0.21343166800292668</v>
      </c>
      <c r="O96" s="228">
        <v>0.22106263929082734</v>
      </c>
      <c r="P96" s="228">
        <v>0.21343166800292668</v>
      </c>
      <c r="Q96" s="228">
        <v>4395.3420285066513</v>
      </c>
      <c r="R96" s="228">
        <v>205.19419957957939</v>
      </c>
      <c r="S96" s="228">
        <v>3834.1429280157563</v>
      </c>
      <c r="T96" s="228">
        <v>797.34413302120925</v>
      </c>
      <c r="U96" s="228">
        <v>1</v>
      </c>
      <c r="V96" s="228">
        <v>3583.3111476782769</v>
      </c>
      <c r="W96" s="228">
        <v>53777.457326062649</v>
      </c>
      <c r="X96" s="228">
        <v>59982.16485064767</v>
      </c>
      <c r="Y96" s="228">
        <v>80701.606276142091</v>
      </c>
      <c r="Z96" s="228">
        <v>83809.109290366658</v>
      </c>
      <c r="AA96" s="228">
        <v>75422.061940319705</v>
      </c>
      <c r="AB96" s="228"/>
      <c r="AC96" s="228"/>
      <c r="AD96" s="228"/>
      <c r="AE96" s="228"/>
      <c r="AF96" s="228"/>
      <c r="AG96" s="228"/>
      <c r="AH96" s="228"/>
      <c r="AI96" s="228"/>
      <c r="AJ96" s="228"/>
      <c r="AK96" s="228"/>
      <c r="AL96" s="228"/>
      <c r="AM96" s="228"/>
      <c r="AN96" s="228"/>
      <c r="AO96" s="228"/>
      <c r="AP96" s="228"/>
      <c r="AQ96" s="228"/>
      <c r="AS96" s="74" t="s">
        <v>214</v>
      </c>
      <c r="AT96" s="74" t="s">
        <v>194</v>
      </c>
      <c r="AU96" s="74" t="s">
        <v>477</v>
      </c>
      <c r="AV96" s="74">
        <v>2020</v>
      </c>
      <c r="AW96" s="74">
        <v>1</v>
      </c>
      <c r="AX96" s="74">
        <v>0</v>
      </c>
      <c r="AY96" s="74">
        <v>0</v>
      </c>
      <c r="AZ96" s="74">
        <v>2.1281110442473102E-2</v>
      </c>
      <c r="BA96" s="74">
        <v>2.1281110442473102E-2</v>
      </c>
      <c r="BB96" s="74">
        <v>0</v>
      </c>
      <c r="BC96" s="74">
        <v>0</v>
      </c>
      <c r="BD96" s="74">
        <v>0</v>
      </c>
      <c r="BE96" s="74">
        <v>0</v>
      </c>
      <c r="BF96" s="74">
        <v>0</v>
      </c>
      <c r="BG96" s="74">
        <v>0</v>
      </c>
      <c r="BH96" s="74">
        <v>0</v>
      </c>
      <c r="BI96" s="74">
        <v>0</v>
      </c>
      <c r="BJ96" s="74">
        <v>0</v>
      </c>
      <c r="BK96" s="74">
        <v>0</v>
      </c>
      <c r="BL96" s="74">
        <v>0</v>
      </c>
      <c r="BM96" s="74">
        <v>0</v>
      </c>
      <c r="BN96" s="74">
        <v>2.1281110442473102E-2</v>
      </c>
      <c r="BO96" s="74">
        <v>0</v>
      </c>
      <c r="BP96" s="74">
        <v>0</v>
      </c>
      <c r="BQ96" s="74">
        <v>0</v>
      </c>
      <c r="BR96" s="74">
        <v>0</v>
      </c>
      <c r="BS96" s="74">
        <v>0</v>
      </c>
      <c r="BT96" s="74">
        <v>0</v>
      </c>
      <c r="BU96" s="74">
        <v>0</v>
      </c>
      <c r="BV96" s="74">
        <v>0</v>
      </c>
      <c r="BW96" s="74">
        <v>0</v>
      </c>
      <c r="BX96" s="74">
        <v>0</v>
      </c>
      <c r="BY96" s="74">
        <v>0</v>
      </c>
      <c r="CT96" s="74" t="s">
        <v>194</v>
      </c>
      <c r="CU96" s="74" t="s">
        <v>506</v>
      </c>
      <c r="CV96" s="74" t="s">
        <v>323</v>
      </c>
      <c r="CW96" s="74">
        <v>2023</v>
      </c>
      <c r="CX96" s="74">
        <v>0</v>
      </c>
      <c r="CY96" s="74">
        <v>0</v>
      </c>
      <c r="CZ96" s="74">
        <v>5.5088778264674484E-6</v>
      </c>
      <c r="DA96" s="74">
        <v>0</v>
      </c>
      <c r="DB96" s="74">
        <v>0</v>
      </c>
      <c r="DC96" s="74">
        <v>0</v>
      </c>
      <c r="DD96" s="74">
        <v>8507.4425966947529</v>
      </c>
      <c r="DE96" s="74">
        <v>202.8476649824303</v>
      </c>
      <c r="DF96" s="74">
        <v>8304.5949317123213</v>
      </c>
      <c r="DG96" s="74">
        <v>0</v>
      </c>
      <c r="DH96" s="74">
        <v>0</v>
      </c>
      <c r="DI96" s="74">
        <v>0</v>
      </c>
      <c r="DJ96" s="74">
        <v>0</v>
      </c>
      <c r="DK96" s="74">
        <v>0</v>
      </c>
      <c r="DL96" s="74">
        <v>0</v>
      </c>
      <c r="DM96" s="74">
        <v>0</v>
      </c>
      <c r="DN96" s="74">
        <v>3.0068336392717492E-5</v>
      </c>
      <c r="DO96" s="74">
        <v>0</v>
      </c>
      <c r="DP96" s="74">
        <v>0</v>
      </c>
      <c r="DQ96" s="74">
        <v>0</v>
      </c>
      <c r="DR96" s="74">
        <v>0</v>
      </c>
      <c r="DS96" s="74">
        <v>0</v>
      </c>
      <c r="DT96" s="74">
        <v>0</v>
      </c>
      <c r="DU96" s="74">
        <v>4.6866461880876377E-2</v>
      </c>
      <c r="DV96" s="74">
        <v>0</v>
      </c>
      <c r="DW96" s="74">
        <v>4.6866461880876377E-2</v>
      </c>
      <c r="DX96" s="74">
        <v>0</v>
      </c>
      <c r="DY96" s="74">
        <v>0</v>
      </c>
      <c r="DZ96" s="74">
        <v>0</v>
      </c>
      <c r="EA96" s="74">
        <v>0</v>
      </c>
      <c r="EB96" s="74">
        <v>0</v>
      </c>
      <c r="EC96" s="74">
        <v>0</v>
      </c>
      <c r="ED96" s="74">
        <v>0</v>
      </c>
      <c r="EE96" s="74">
        <v>0</v>
      </c>
      <c r="EF96" s="74">
        <v>0</v>
      </c>
      <c r="ER96" s="74" t="s">
        <v>455</v>
      </c>
      <c r="ES96" s="74" t="s">
        <v>194</v>
      </c>
      <c r="ET96" s="74" t="s">
        <v>506</v>
      </c>
      <c r="EU96" s="74" t="s">
        <v>323</v>
      </c>
      <c r="EV96" s="74" t="s">
        <v>302</v>
      </c>
      <c r="EW96" s="74" t="s">
        <v>456</v>
      </c>
      <c r="EX96" s="74">
        <v>2023</v>
      </c>
      <c r="EY96" s="74">
        <v>1.425621708634511E-5</v>
      </c>
      <c r="EZ96" s="74">
        <v>594.89993300000003</v>
      </c>
      <c r="FA96" s="74">
        <v>8.4810225895001617E-3</v>
      </c>
      <c r="FB96" s="74">
        <v>2023</v>
      </c>
      <c r="FC96" s="74" t="s">
        <v>209</v>
      </c>
      <c r="FD96" s="74">
        <v>4.6366130773367584E-2</v>
      </c>
      <c r="FE96" s="74">
        <v>1</v>
      </c>
      <c r="FF96" s="74">
        <v>0</v>
      </c>
      <c r="FG96" s="74" t="s">
        <v>457</v>
      </c>
      <c r="FH96" s="74">
        <v>0</v>
      </c>
      <c r="FI96" s="74">
        <v>0</v>
      </c>
      <c r="FJ96" s="74">
        <v>0</v>
      </c>
      <c r="FK96" s="74">
        <v>0</v>
      </c>
      <c r="FL96" s="74">
        <v>7.5809375944781794E-4</v>
      </c>
      <c r="FM96" s="74">
        <v>5.5088778264674484E-6</v>
      </c>
      <c r="FN96" s="74">
        <v>0</v>
      </c>
      <c r="FO96" s="74">
        <v>0</v>
      </c>
      <c r="FP96" s="74">
        <v>0</v>
      </c>
      <c r="FQ96" s="74">
        <v>0</v>
      </c>
      <c r="FR96" s="74">
        <v>0</v>
      </c>
      <c r="FS96" s="74">
        <v>0</v>
      </c>
      <c r="GV96" s="229"/>
      <c r="GW96" s="229"/>
    </row>
    <row r="97" spans="2:205" hidden="1" x14ac:dyDescent="0.25">
      <c r="B97" s="74" t="s">
        <v>237</v>
      </c>
      <c r="C97" s="227" t="s">
        <v>474</v>
      </c>
      <c r="D97" s="227">
        <v>2.0782403312580782E-2</v>
      </c>
      <c r="E97" s="227">
        <v>2.0782403312580782E-2</v>
      </c>
      <c r="F97" s="227">
        <v>1.8888199397766939E-2</v>
      </c>
      <c r="G97" s="227">
        <v>1.8299144612899106E-2</v>
      </c>
      <c r="H97" s="227">
        <v>0</v>
      </c>
      <c r="I97" s="228">
        <v>0</v>
      </c>
      <c r="J97" s="228">
        <v>1.8888199397766939E-2</v>
      </c>
      <c r="K97" s="228">
        <v>1.8888199397766939E-2</v>
      </c>
      <c r="L97" s="322">
        <v>0.25877641472786511</v>
      </c>
      <c r="M97" s="228">
        <v>0.25011478638058088</v>
      </c>
      <c r="N97" s="228">
        <v>0.16641478263747558</v>
      </c>
      <c r="O97" s="228">
        <v>0.17236648515729322</v>
      </c>
      <c r="P97" s="228">
        <v>0.16641478263747558</v>
      </c>
      <c r="Q97" s="228">
        <v>6067.9750977967178</v>
      </c>
      <c r="R97" s="228">
        <v>283.28018279029214</v>
      </c>
      <c r="S97" s="228">
        <v>5508.2079384919916</v>
      </c>
      <c r="T97" s="228">
        <v>1145.4808455694042</v>
      </c>
      <c r="U97" s="228">
        <v>1</v>
      </c>
      <c r="V97" s="228">
        <v>5147.8578864411138</v>
      </c>
      <c r="W97" s="228">
        <v>74242.293264318156</v>
      </c>
      <c r="X97" s="228">
        <v>82808.181994730723</v>
      </c>
      <c r="Y97" s="228">
        <v>115937.57371203411</v>
      </c>
      <c r="Z97" s="228">
        <v>120401.87592851352</v>
      </c>
      <c r="AA97" s="228">
        <v>108352.87262806926</v>
      </c>
      <c r="AB97" s="228"/>
      <c r="AC97" s="228"/>
      <c r="AD97" s="228"/>
      <c r="AE97" s="228"/>
      <c r="AF97" s="228"/>
      <c r="AG97" s="228"/>
      <c r="AH97" s="228"/>
      <c r="AI97" s="228"/>
      <c r="AJ97" s="228"/>
      <c r="AK97" s="228"/>
      <c r="AL97" s="228"/>
      <c r="AM97" s="228"/>
      <c r="AN97" s="228"/>
      <c r="AO97" s="228"/>
      <c r="AP97" s="228"/>
      <c r="AQ97" s="228"/>
      <c r="AS97" s="74" t="s">
        <v>214</v>
      </c>
      <c r="AT97" s="74" t="s">
        <v>194</v>
      </c>
      <c r="AU97" s="74" t="s">
        <v>477</v>
      </c>
      <c r="AV97" s="74">
        <v>2021</v>
      </c>
      <c r="AW97" s="74">
        <v>1</v>
      </c>
      <c r="AX97" s="74">
        <v>0</v>
      </c>
      <c r="AY97" s="74">
        <v>0</v>
      </c>
      <c r="AZ97" s="74">
        <v>0</v>
      </c>
      <c r="BA97" s="74">
        <v>0</v>
      </c>
      <c r="BB97" s="74">
        <v>0</v>
      </c>
      <c r="BC97" s="74">
        <v>0</v>
      </c>
      <c r="BD97" s="74">
        <v>2.1281110442473102E-2</v>
      </c>
      <c r="BE97" s="74">
        <v>2.1281110442473102E-2</v>
      </c>
      <c r="BF97" s="74">
        <v>0</v>
      </c>
      <c r="BG97" s="74">
        <v>0</v>
      </c>
      <c r="BH97" s="74">
        <v>0</v>
      </c>
      <c r="BI97" s="74">
        <v>0</v>
      </c>
      <c r="BJ97" s="74">
        <v>0</v>
      </c>
      <c r="BK97" s="74">
        <v>0</v>
      </c>
      <c r="BL97" s="74">
        <v>0</v>
      </c>
      <c r="BM97" s="74">
        <v>0</v>
      </c>
      <c r="BN97" s="74">
        <v>0</v>
      </c>
      <c r="BO97" s="74">
        <v>2.1281110442473102E-2</v>
      </c>
      <c r="BP97" s="74">
        <v>0</v>
      </c>
      <c r="BQ97" s="74">
        <v>0</v>
      </c>
      <c r="BR97" s="74">
        <v>0</v>
      </c>
      <c r="BS97" s="74">
        <v>0</v>
      </c>
      <c r="BT97" s="74">
        <v>0</v>
      </c>
      <c r="BU97" s="74">
        <v>0</v>
      </c>
      <c r="BV97" s="74">
        <v>0</v>
      </c>
      <c r="BW97" s="74">
        <v>0</v>
      </c>
      <c r="BX97" s="74">
        <v>0</v>
      </c>
      <c r="BY97" s="74">
        <v>0</v>
      </c>
      <c r="CT97" s="74" t="s">
        <v>194</v>
      </c>
      <c r="CU97" s="74" t="s">
        <v>506</v>
      </c>
      <c r="CV97" s="74" t="s">
        <v>323</v>
      </c>
      <c r="CW97" s="74">
        <v>2024</v>
      </c>
      <c r="CX97" s="74">
        <v>0</v>
      </c>
      <c r="CY97" s="74">
        <v>0</v>
      </c>
      <c r="CZ97" s="74">
        <v>0</v>
      </c>
      <c r="DA97" s="74">
        <v>5.5088778264674484E-6</v>
      </c>
      <c r="DB97" s="74">
        <v>0</v>
      </c>
      <c r="DC97" s="74">
        <v>0</v>
      </c>
      <c r="DD97" s="74">
        <v>8507.4425966947529</v>
      </c>
      <c r="DE97" s="74">
        <v>202.8476649824303</v>
      </c>
      <c r="DF97" s="74">
        <v>8304.5949317123213</v>
      </c>
      <c r="DG97" s="74">
        <v>0</v>
      </c>
      <c r="DH97" s="74">
        <v>0</v>
      </c>
      <c r="DI97" s="74">
        <v>0</v>
      </c>
      <c r="DJ97" s="74">
        <v>0</v>
      </c>
      <c r="DK97" s="74">
        <v>0</v>
      </c>
      <c r="DL97" s="74">
        <v>0</v>
      </c>
      <c r="DM97" s="74">
        <v>0</v>
      </c>
      <c r="DN97" s="74">
        <v>3.0068336392717492E-5</v>
      </c>
      <c r="DO97" s="74">
        <v>0</v>
      </c>
      <c r="DP97" s="74">
        <v>0</v>
      </c>
      <c r="DQ97" s="74">
        <v>0</v>
      </c>
      <c r="DR97" s="74">
        <v>0</v>
      </c>
      <c r="DS97" s="74">
        <v>0</v>
      </c>
      <c r="DT97" s="74">
        <v>0</v>
      </c>
      <c r="DU97" s="74">
        <v>0</v>
      </c>
      <c r="DV97" s="74">
        <v>0</v>
      </c>
      <c r="DW97" s="74">
        <v>0</v>
      </c>
      <c r="DX97" s="74">
        <v>4.6866461880876377E-2</v>
      </c>
      <c r="DY97" s="74">
        <v>0</v>
      </c>
      <c r="DZ97" s="74">
        <v>4.6866461880876377E-2</v>
      </c>
      <c r="EA97" s="74">
        <v>0</v>
      </c>
      <c r="EB97" s="74">
        <v>0</v>
      </c>
      <c r="EC97" s="74">
        <v>0</v>
      </c>
      <c r="ED97" s="74">
        <v>0</v>
      </c>
      <c r="EE97" s="74">
        <v>0</v>
      </c>
      <c r="EF97" s="74">
        <v>0</v>
      </c>
      <c r="ER97" s="74" t="s">
        <v>455</v>
      </c>
      <c r="ES97" s="74" t="s">
        <v>194</v>
      </c>
      <c r="ET97" s="74" t="s">
        <v>506</v>
      </c>
      <c r="EU97" s="74" t="s">
        <v>323</v>
      </c>
      <c r="EV97" s="74" t="s">
        <v>302</v>
      </c>
      <c r="EW97" s="74" t="s">
        <v>456</v>
      </c>
      <c r="EX97" s="74">
        <v>2024</v>
      </c>
      <c r="EY97" s="74">
        <v>1.425621708634511E-5</v>
      </c>
      <c r="EZ97" s="74">
        <v>594.89993300000003</v>
      </c>
      <c r="FA97" s="74">
        <v>8.4810225895001617E-3</v>
      </c>
      <c r="FB97" s="74">
        <v>2024</v>
      </c>
      <c r="FC97" s="74" t="s">
        <v>209</v>
      </c>
      <c r="FD97" s="74">
        <v>4.6366130773367584E-2</v>
      </c>
      <c r="FE97" s="74">
        <v>1</v>
      </c>
      <c r="FF97" s="74">
        <v>0</v>
      </c>
      <c r="FG97" s="74" t="s">
        <v>457</v>
      </c>
      <c r="FH97" s="74">
        <v>0</v>
      </c>
      <c r="FI97" s="74">
        <v>0</v>
      </c>
      <c r="FJ97" s="74">
        <v>0</v>
      </c>
      <c r="FK97" s="74">
        <v>0</v>
      </c>
      <c r="FL97" s="74">
        <v>0</v>
      </c>
      <c r="FM97" s="74">
        <v>0</v>
      </c>
      <c r="FN97" s="74">
        <v>7.5809375944781794E-4</v>
      </c>
      <c r="FO97" s="74">
        <v>5.5088778264674484E-6</v>
      </c>
      <c r="FP97" s="74">
        <v>0</v>
      </c>
      <c r="FQ97" s="74">
        <v>0</v>
      </c>
      <c r="FR97" s="74">
        <v>0</v>
      </c>
      <c r="FS97" s="74">
        <v>0</v>
      </c>
      <c r="GV97" s="229"/>
      <c r="GW97" s="229"/>
    </row>
    <row r="98" spans="2:205" hidden="1" x14ac:dyDescent="0.25">
      <c r="B98" s="74" t="s">
        <v>237</v>
      </c>
      <c r="C98" s="227" t="s">
        <v>475</v>
      </c>
      <c r="D98" s="227">
        <v>1.3793485997504058E-2</v>
      </c>
      <c r="E98" s="227">
        <v>1.3793485997504058E-2</v>
      </c>
      <c r="F98" s="227">
        <v>1.2987510300553624E-2</v>
      </c>
      <c r="G98" s="227">
        <v>1.2582983393519114E-2</v>
      </c>
      <c r="H98" s="227">
        <v>0</v>
      </c>
      <c r="I98" s="228">
        <v>0</v>
      </c>
      <c r="J98" s="228">
        <v>1.2987510300553624E-2</v>
      </c>
      <c r="K98" s="228">
        <v>1.2987510300553624E-2</v>
      </c>
      <c r="L98" s="322">
        <v>0.19085032561389795</v>
      </c>
      <c r="M98" s="228">
        <v>0.18446228367366094</v>
      </c>
      <c r="N98" s="228">
        <v>0.12331609118681815</v>
      </c>
      <c r="O98" s="228">
        <v>0.12773154398924924</v>
      </c>
      <c r="P98" s="228">
        <v>0.12331609118681815</v>
      </c>
      <c r="Q98" s="228">
        <v>5460.7695064412637</v>
      </c>
      <c r="R98" s="228">
        <v>254.9331134404332</v>
      </c>
      <c r="S98" s="228">
        <v>5111.1405636996624</v>
      </c>
      <c r="T98" s="228">
        <v>1062.9071524002129</v>
      </c>
      <c r="U98" s="228">
        <v>1</v>
      </c>
      <c r="V98" s="228">
        <v>4776.7668819623013</v>
      </c>
      <c r="W98" s="228">
        <v>66813.071018248942</v>
      </c>
      <c r="X98" s="228">
        <v>74521.794805133017</v>
      </c>
      <c r="Y98" s="228">
        <v>107580.04099945594</v>
      </c>
      <c r="Z98" s="228">
        <v>111722.52734021473</v>
      </c>
      <c r="AA98" s="228">
        <v>100542.0943920149</v>
      </c>
      <c r="AB98" s="228"/>
      <c r="AC98" s="228"/>
      <c r="AD98" s="228"/>
      <c r="AE98" s="228"/>
      <c r="AF98" s="228"/>
      <c r="AG98" s="228"/>
      <c r="AH98" s="228"/>
      <c r="AI98" s="228"/>
      <c r="AJ98" s="228"/>
      <c r="AK98" s="228"/>
      <c r="AL98" s="228"/>
      <c r="AM98" s="228"/>
      <c r="AN98" s="228"/>
      <c r="AO98" s="228"/>
      <c r="AP98" s="228"/>
      <c r="AQ98" s="228"/>
      <c r="AS98" s="74" t="s">
        <v>214</v>
      </c>
      <c r="AT98" s="74" t="s">
        <v>194</v>
      </c>
      <c r="AU98" s="74" t="s">
        <v>477</v>
      </c>
      <c r="AV98" s="74">
        <v>2022</v>
      </c>
      <c r="AW98" s="74">
        <v>0.93457943925233644</v>
      </c>
      <c r="AX98" s="74">
        <v>0</v>
      </c>
      <c r="AY98" s="74">
        <v>0</v>
      </c>
      <c r="AZ98" s="74">
        <v>0</v>
      </c>
      <c r="BA98" s="74">
        <v>0</v>
      </c>
      <c r="BB98" s="74">
        <v>0</v>
      </c>
      <c r="BC98" s="74">
        <v>0</v>
      </c>
      <c r="BD98" s="74">
        <v>0</v>
      </c>
      <c r="BE98" s="74">
        <v>0</v>
      </c>
      <c r="BF98" s="74">
        <v>0</v>
      </c>
      <c r="BG98" s="74">
        <v>0</v>
      </c>
      <c r="BH98" s="74">
        <v>2.1961012153301891E-2</v>
      </c>
      <c r="BI98" s="74">
        <v>2.1961012153301891E-2</v>
      </c>
      <c r="BJ98" s="74">
        <v>0</v>
      </c>
      <c r="BK98" s="74">
        <v>0</v>
      </c>
      <c r="BL98" s="74">
        <v>0</v>
      </c>
      <c r="BM98" s="74">
        <v>0</v>
      </c>
      <c r="BN98" s="74">
        <v>0</v>
      </c>
      <c r="BO98" s="74">
        <v>0</v>
      </c>
      <c r="BP98" s="74">
        <v>2.0524310423646625E-2</v>
      </c>
      <c r="BQ98" s="74">
        <v>0</v>
      </c>
      <c r="BR98" s="74">
        <v>0</v>
      </c>
      <c r="BS98" s="74">
        <v>0</v>
      </c>
      <c r="BT98" s="74">
        <v>0</v>
      </c>
      <c r="BU98" s="74">
        <v>0</v>
      </c>
      <c r="BV98" s="74">
        <v>2.1961012153301891E-2</v>
      </c>
      <c r="BW98" s="74">
        <v>2.0524310423646625E-2</v>
      </c>
      <c r="BX98" s="74">
        <v>2.1961012153301891E-2</v>
      </c>
      <c r="BY98" s="74">
        <v>2.0524310423646625E-2</v>
      </c>
      <c r="CT98" s="74" t="s">
        <v>194</v>
      </c>
      <c r="CU98" s="74" t="s">
        <v>506</v>
      </c>
      <c r="CV98" s="74" t="s">
        <v>323</v>
      </c>
      <c r="CW98" s="74">
        <v>2025</v>
      </c>
      <c r="CX98" s="74">
        <v>0</v>
      </c>
      <c r="CY98" s="74">
        <v>0</v>
      </c>
      <c r="CZ98" s="74">
        <v>0</v>
      </c>
      <c r="DA98" s="74">
        <v>0</v>
      </c>
      <c r="DB98" s="74">
        <v>5.5088778264674484E-6</v>
      </c>
      <c r="DC98" s="74">
        <v>0</v>
      </c>
      <c r="DD98" s="74">
        <v>8507.4425966947529</v>
      </c>
      <c r="DE98" s="74">
        <v>202.8476649824303</v>
      </c>
      <c r="DF98" s="74">
        <v>8304.5949317123213</v>
      </c>
      <c r="DG98" s="74">
        <v>0</v>
      </c>
      <c r="DH98" s="74">
        <v>0</v>
      </c>
      <c r="DI98" s="74">
        <v>0</v>
      </c>
      <c r="DJ98" s="74">
        <v>0</v>
      </c>
      <c r="DK98" s="74">
        <v>0</v>
      </c>
      <c r="DL98" s="74">
        <v>0</v>
      </c>
      <c r="DM98" s="74">
        <v>0</v>
      </c>
      <c r="DN98" s="74">
        <v>3.0068336392717492E-5</v>
      </c>
      <c r="DO98" s="74">
        <v>0</v>
      </c>
      <c r="DP98" s="74">
        <v>0</v>
      </c>
      <c r="DQ98" s="74">
        <v>0</v>
      </c>
      <c r="DR98" s="74">
        <v>0</v>
      </c>
      <c r="DS98" s="74">
        <v>0</v>
      </c>
      <c r="DT98" s="74">
        <v>0</v>
      </c>
      <c r="DU98" s="74">
        <v>0</v>
      </c>
      <c r="DV98" s="74">
        <v>0</v>
      </c>
      <c r="DW98" s="74">
        <v>0</v>
      </c>
      <c r="DX98" s="74">
        <v>0</v>
      </c>
      <c r="DY98" s="74">
        <v>0</v>
      </c>
      <c r="DZ98" s="74">
        <v>0</v>
      </c>
      <c r="EA98" s="74">
        <v>4.6866461880876377E-2</v>
      </c>
      <c r="EB98" s="74">
        <v>0</v>
      </c>
      <c r="EC98" s="74">
        <v>4.6866461880876377E-2</v>
      </c>
      <c r="ED98" s="74">
        <v>0</v>
      </c>
      <c r="EE98" s="74">
        <v>0</v>
      </c>
      <c r="EF98" s="74">
        <v>0</v>
      </c>
      <c r="ER98" s="74" t="s">
        <v>455</v>
      </c>
      <c r="ES98" s="74" t="s">
        <v>194</v>
      </c>
      <c r="ET98" s="74" t="s">
        <v>506</v>
      </c>
      <c r="EU98" s="74" t="s">
        <v>323</v>
      </c>
      <c r="EV98" s="74" t="s">
        <v>302</v>
      </c>
      <c r="EW98" s="74" t="s">
        <v>456</v>
      </c>
      <c r="EX98" s="74">
        <v>2025</v>
      </c>
      <c r="EY98" s="74">
        <v>1.425621708634511E-5</v>
      </c>
      <c r="EZ98" s="74">
        <v>594.89993300000003</v>
      </c>
      <c r="FA98" s="74">
        <v>8.4810225895001617E-3</v>
      </c>
      <c r="FB98" s="74">
        <v>2025</v>
      </c>
      <c r="FC98" s="74" t="s">
        <v>209</v>
      </c>
      <c r="FD98" s="74">
        <v>4.6366130773367584E-2</v>
      </c>
      <c r="FE98" s="74">
        <v>1</v>
      </c>
      <c r="FF98" s="74">
        <v>0</v>
      </c>
      <c r="FG98" s="74" t="s">
        <v>457</v>
      </c>
      <c r="FH98" s="74">
        <v>0</v>
      </c>
      <c r="FI98" s="74">
        <v>0</v>
      </c>
      <c r="FJ98" s="74">
        <v>0</v>
      </c>
      <c r="FK98" s="74">
        <v>0</v>
      </c>
      <c r="FL98" s="74">
        <v>0</v>
      </c>
      <c r="FM98" s="74">
        <v>0</v>
      </c>
      <c r="FN98" s="74">
        <v>0</v>
      </c>
      <c r="FO98" s="74">
        <v>0</v>
      </c>
      <c r="FP98" s="74">
        <v>7.5809375944781794E-4</v>
      </c>
      <c r="FQ98" s="74">
        <v>5.5088778264674484E-6</v>
      </c>
      <c r="FR98" s="74">
        <v>0</v>
      </c>
      <c r="FS98" s="74">
        <v>0</v>
      </c>
      <c r="GV98" s="229"/>
      <c r="GW98" s="229"/>
    </row>
    <row r="99" spans="2:205" hidden="1" x14ac:dyDescent="0.25">
      <c r="B99" s="74" t="s">
        <v>237</v>
      </c>
      <c r="C99" s="227" t="s">
        <v>476</v>
      </c>
      <c r="D99" s="227">
        <v>7.2984747780305125E-3</v>
      </c>
      <c r="E99" s="227">
        <v>7.2984747780305125E-3</v>
      </c>
      <c r="F99" s="227">
        <v>6.4744340802272721E-3</v>
      </c>
      <c r="G99" s="227">
        <v>6.2728282350056159E-3</v>
      </c>
      <c r="H99" s="227">
        <v>0</v>
      </c>
      <c r="I99" s="228">
        <v>0</v>
      </c>
      <c r="J99" s="228">
        <v>6.4744340802272721E-3</v>
      </c>
      <c r="K99" s="228">
        <v>6.4744340802272721E-3</v>
      </c>
      <c r="L99" s="322">
        <v>0.14133951893075269</v>
      </c>
      <c r="M99" s="228">
        <v>0.13660867672842314</v>
      </c>
      <c r="N99" s="228">
        <v>9.0892313916094397E-2</v>
      </c>
      <c r="O99" s="228">
        <v>9.4147639385338072E-2</v>
      </c>
      <c r="P99" s="228">
        <v>9.0892313916094397E-2</v>
      </c>
      <c r="Q99" s="228">
        <v>3901.5862804353478</v>
      </c>
      <c r="R99" s="228">
        <v>182.14347568682916</v>
      </c>
      <c r="S99" s="228">
        <v>3456.8960769855844</v>
      </c>
      <c r="T99" s="228">
        <v>718.89229410520375</v>
      </c>
      <c r="U99" s="228">
        <v>1</v>
      </c>
      <c r="V99" s="228">
        <v>3230.7439971827889</v>
      </c>
      <c r="W99" s="228">
        <v>47736.305465936719</v>
      </c>
      <c r="X99" s="228">
        <v>53244.000110637615</v>
      </c>
      <c r="Y99" s="228">
        <v>72761.258873259299</v>
      </c>
      <c r="Z99" s="228">
        <v>75563.010185293228</v>
      </c>
      <c r="AA99" s="228">
        <v>68001.17651706477</v>
      </c>
      <c r="AB99" s="228"/>
      <c r="AC99" s="228"/>
      <c r="AD99" s="228"/>
      <c r="AE99" s="228"/>
      <c r="AF99" s="228"/>
      <c r="AG99" s="228"/>
      <c r="AH99" s="228"/>
      <c r="AI99" s="228"/>
      <c r="AJ99" s="228"/>
      <c r="AK99" s="228"/>
      <c r="AL99" s="228"/>
      <c r="AM99" s="228"/>
      <c r="AN99" s="228"/>
      <c r="AO99" s="228"/>
      <c r="AP99" s="228"/>
      <c r="AQ99" s="228"/>
      <c r="AS99" s="74" t="s">
        <v>214</v>
      </c>
      <c r="AT99" s="74" t="s">
        <v>194</v>
      </c>
      <c r="AU99" s="74" t="s">
        <v>477</v>
      </c>
      <c r="AV99" s="74">
        <v>2023</v>
      </c>
      <c r="AW99" s="74">
        <v>0.87343872827321156</v>
      </c>
      <c r="AX99" s="74">
        <v>0</v>
      </c>
      <c r="AY99" s="74">
        <v>0</v>
      </c>
      <c r="AZ99" s="74">
        <v>0</v>
      </c>
      <c r="BA99" s="74">
        <v>0</v>
      </c>
      <c r="BB99" s="74">
        <v>0</v>
      </c>
      <c r="BC99" s="74">
        <v>0</v>
      </c>
      <c r="BD99" s="74">
        <v>0</v>
      </c>
      <c r="BE99" s="74">
        <v>0</v>
      </c>
      <c r="BF99" s="74">
        <v>0</v>
      </c>
      <c r="BG99" s="74">
        <v>0</v>
      </c>
      <c r="BH99" s="74">
        <v>0</v>
      </c>
      <c r="BI99" s="74">
        <v>0</v>
      </c>
      <c r="BJ99" s="74">
        <v>0</v>
      </c>
      <c r="BK99" s="74">
        <v>0</v>
      </c>
      <c r="BL99" s="74">
        <v>2.2760563924474949E-2</v>
      </c>
      <c r="BM99" s="74">
        <v>2.2760563924474949E-2</v>
      </c>
      <c r="BN99" s="74">
        <v>0</v>
      </c>
      <c r="BO99" s="74">
        <v>0</v>
      </c>
      <c r="BP99" s="74">
        <v>0</v>
      </c>
      <c r="BQ99" s="74">
        <v>1.9879958008974536E-2</v>
      </c>
      <c r="BR99" s="74">
        <v>0</v>
      </c>
      <c r="BS99" s="74">
        <v>0</v>
      </c>
      <c r="BT99" s="74">
        <v>0</v>
      </c>
      <c r="BU99" s="74">
        <v>0</v>
      </c>
      <c r="BV99" s="74">
        <v>0</v>
      </c>
      <c r="BW99" s="74">
        <v>0</v>
      </c>
      <c r="BX99" s="74">
        <v>0</v>
      </c>
      <c r="BY99" s="74">
        <v>0</v>
      </c>
      <c r="CT99" s="74" t="s">
        <v>194</v>
      </c>
      <c r="CU99" s="74" t="s">
        <v>506</v>
      </c>
      <c r="CV99" s="74" t="s">
        <v>323</v>
      </c>
      <c r="CW99" s="74">
        <v>2026</v>
      </c>
      <c r="CX99" s="74">
        <v>0</v>
      </c>
      <c r="CY99" s="74">
        <v>0</v>
      </c>
      <c r="CZ99" s="74">
        <v>0</v>
      </c>
      <c r="DA99" s="74">
        <v>0</v>
      </c>
      <c r="DB99" s="74">
        <v>0</v>
      </c>
      <c r="DC99" s="74">
        <v>5.5088778264674484E-6</v>
      </c>
      <c r="DD99" s="74">
        <v>8507.4425966947529</v>
      </c>
      <c r="DE99" s="74">
        <v>202.8476649824303</v>
      </c>
      <c r="DF99" s="74">
        <v>8304.5949317123213</v>
      </c>
      <c r="DG99" s="74">
        <v>0</v>
      </c>
      <c r="DH99" s="74">
        <v>0</v>
      </c>
      <c r="DI99" s="74">
        <v>0</v>
      </c>
      <c r="DJ99" s="74">
        <v>0</v>
      </c>
      <c r="DK99" s="74">
        <v>0</v>
      </c>
      <c r="DL99" s="74">
        <v>0</v>
      </c>
      <c r="DM99" s="74">
        <v>0</v>
      </c>
      <c r="DN99" s="74">
        <v>3.0068336392717492E-5</v>
      </c>
      <c r="DO99" s="74">
        <v>0</v>
      </c>
      <c r="DP99" s="74">
        <v>0</v>
      </c>
      <c r="DQ99" s="74">
        <v>0</v>
      </c>
      <c r="DR99" s="74">
        <v>0</v>
      </c>
      <c r="DS99" s="74">
        <v>0</v>
      </c>
      <c r="DT99" s="74">
        <v>0</v>
      </c>
      <c r="DU99" s="74">
        <v>0</v>
      </c>
      <c r="DV99" s="74">
        <v>0</v>
      </c>
      <c r="DW99" s="74">
        <v>0</v>
      </c>
      <c r="DX99" s="74">
        <v>0</v>
      </c>
      <c r="DY99" s="74">
        <v>0</v>
      </c>
      <c r="DZ99" s="74">
        <v>0</v>
      </c>
      <c r="EA99" s="74">
        <v>0</v>
      </c>
      <c r="EB99" s="74">
        <v>0</v>
      </c>
      <c r="EC99" s="74">
        <v>0</v>
      </c>
      <c r="ED99" s="74">
        <v>4.6866461880876377E-2</v>
      </c>
      <c r="EE99" s="74">
        <v>0</v>
      </c>
      <c r="EF99" s="74">
        <v>4.6866461880876377E-2</v>
      </c>
      <c r="ER99" s="74" t="s">
        <v>455</v>
      </c>
      <c r="ES99" s="74" t="s">
        <v>194</v>
      </c>
      <c r="ET99" s="74" t="s">
        <v>506</v>
      </c>
      <c r="EU99" s="74" t="s">
        <v>323</v>
      </c>
      <c r="EV99" s="74" t="s">
        <v>302</v>
      </c>
      <c r="EW99" s="74" t="s">
        <v>456</v>
      </c>
      <c r="EX99" s="74">
        <v>2026</v>
      </c>
      <c r="EY99" s="74">
        <v>1.425621708634511E-5</v>
      </c>
      <c r="EZ99" s="74">
        <v>594.89993300000003</v>
      </c>
      <c r="FA99" s="74">
        <v>8.4810225895001617E-3</v>
      </c>
      <c r="FB99" s="74">
        <v>2026</v>
      </c>
      <c r="FC99" s="74" t="s">
        <v>209</v>
      </c>
      <c r="FD99" s="74">
        <v>4.6366130773367584E-2</v>
      </c>
      <c r="FE99" s="74">
        <v>1</v>
      </c>
      <c r="FF99" s="74">
        <v>0</v>
      </c>
      <c r="FG99" s="74" t="s">
        <v>457</v>
      </c>
      <c r="FH99" s="74">
        <v>0</v>
      </c>
      <c r="FI99" s="74">
        <v>0</v>
      </c>
      <c r="FJ99" s="74">
        <v>0</v>
      </c>
      <c r="FK99" s="74">
        <v>0</v>
      </c>
      <c r="FL99" s="74">
        <v>0</v>
      </c>
      <c r="FM99" s="74">
        <v>0</v>
      </c>
      <c r="FN99" s="74">
        <v>0</v>
      </c>
      <c r="FO99" s="74">
        <v>0</v>
      </c>
      <c r="FP99" s="74">
        <v>0</v>
      </c>
      <c r="FQ99" s="74">
        <v>0</v>
      </c>
      <c r="FR99" s="74">
        <v>7.5809375944781794E-4</v>
      </c>
      <c r="FS99" s="74">
        <v>5.5088778264674484E-6</v>
      </c>
      <c r="GV99" s="229"/>
      <c r="GW99" s="229"/>
    </row>
    <row r="100" spans="2:205" hidden="1" x14ac:dyDescent="0.25">
      <c r="B100" s="74" t="s">
        <v>237</v>
      </c>
      <c r="C100" s="227" t="s">
        <v>477</v>
      </c>
      <c r="D100" s="227">
        <v>7.093703480824368E-3</v>
      </c>
      <c r="E100" s="227">
        <v>7.093703480824368E-3</v>
      </c>
      <c r="F100" s="227">
        <v>6.8414368078822084E-3</v>
      </c>
      <c r="G100" s="227">
        <v>6.6266526696581798E-3</v>
      </c>
      <c r="H100" s="227">
        <v>0</v>
      </c>
      <c r="I100" s="228">
        <v>0</v>
      </c>
      <c r="J100" s="228">
        <v>6.8414368078822084E-3</v>
      </c>
      <c r="K100" s="228">
        <v>6.8414368078822084E-3</v>
      </c>
      <c r="L100" s="322">
        <v>9.3689808976142999E-2</v>
      </c>
      <c r="M100" s="228">
        <v>9.0553872858731344E-2</v>
      </c>
      <c r="N100" s="228">
        <v>6.0083464288895515E-2</v>
      </c>
      <c r="O100" s="228">
        <v>6.2218931211931887E-2</v>
      </c>
      <c r="P100" s="228">
        <v>6.0083464288895515E-2</v>
      </c>
      <c r="Q100" s="228">
        <v>5720.7555432702084</v>
      </c>
      <c r="R100" s="228">
        <v>267.07042297925597</v>
      </c>
      <c r="S100" s="228">
        <v>5525.9127656833507</v>
      </c>
      <c r="T100" s="228">
        <v>1149.1627218980182</v>
      </c>
      <c r="U100" s="228">
        <v>1</v>
      </c>
      <c r="V100" s="228">
        <v>5164.4044539096731</v>
      </c>
      <c r="W100" s="228">
        <v>69994.026654980364</v>
      </c>
      <c r="X100" s="228">
        <v>78069.761088257219</v>
      </c>
      <c r="Y100" s="228">
        <v>116310.22752802621</v>
      </c>
      <c r="Z100" s="228">
        <v>120788.87918449687</v>
      </c>
      <c r="AA100" s="228">
        <v>108701.1472224544</v>
      </c>
      <c r="AB100" s="228"/>
      <c r="AC100" s="228"/>
      <c r="AD100" s="228"/>
      <c r="AE100" s="228"/>
      <c r="AF100" s="228"/>
      <c r="AG100" s="228"/>
      <c r="AH100" s="228"/>
      <c r="AI100" s="228"/>
      <c r="AJ100" s="228"/>
      <c r="AK100" s="228"/>
      <c r="AL100" s="228"/>
      <c r="AM100" s="228"/>
      <c r="AN100" s="228"/>
      <c r="AO100" s="228"/>
      <c r="AP100" s="228"/>
      <c r="AQ100" s="228"/>
      <c r="AS100" s="74" t="s">
        <v>214</v>
      </c>
      <c r="AT100" s="74" t="s">
        <v>194</v>
      </c>
      <c r="AU100" s="74" t="s">
        <v>478</v>
      </c>
      <c r="AV100" s="74">
        <v>2020</v>
      </c>
      <c r="AW100" s="74">
        <v>1</v>
      </c>
      <c r="AX100" s="74">
        <v>0</v>
      </c>
      <c r="AY100" s="74">
        <v>0</v>
      </c>
      <c r="AZ100" s="74">
        <v>1.6983802906144083E-2</v>
      </c>
      <c r="BA100" s="74">
        <v>1.6983802906144083E-2</v>
      </c>
      <c r="BB100" s="74">
        <v>0</v>
      </c>
      <c r="BC100" s="74">
        <v>0</v>
      </c>
      <c r="BD100" s="74">
        <v>0</v>
      </c>
      <c r="BE100" s="74">
        <v>0</v>
      </c>
      <c r="BF100" s="74">
        <v>0</v>
      </c>
      <c r="BG100" s="74">
        <v>0</v>
      </c>
      <c r="BH100" s="74">
        <v>0</v>
      </c>
      <c r="BI100" s="74">
        <v>0</v>
      </c>
      <c r="BJ100" s="74">
        <v>0</v>
      </c>
      <c r="BK100" s="74">
        <v>0</v>
      </c>
      <c r="BL100" s="74">
        <v>0</v>
      </c>
      <c r="BM100" s="74">
        <v>0</v>
      </c>
      <c r="BN100" s="74">
        <v>1.6983802906144083E-2</v>
      </c>
      <c r="BO100" s="74">
        <v>0</v>
      </c>
      <c r="BP100" s="74">
        <v>0</v>
      </c>
      <c r="BQ100" s="74">
        <v>0</v>
      </c>
      <c r="BR100" s="74">
        <v>0</v>
      </c>
      <c r="BS100" s="74">
        <v>0</v>
      </c>
      <c r="BT100" s="74">
        <v>0</v>
      </c>
      <c r="BU100" s="74">
        <v>0</v>
      </c>
      <c r="BV100" s="74">
        <v>0</v>
      </c>
      <c r="BW100" s="74">
        <v>0</v>
      </c>
      <c r="BX100" s="74">
        <v>0</v>
      </c>
      <c r="BY100" s="74">
        <v>0</v>
      </c>
      <c r="CT100" s="74" t="s">
        <v>194</v>
      </c>
      <c r="CU100" s="74" t="s">
        <v>506</v>
      </c>
      <c r="CV100" s="74" t="s">
        <v>329</v>
      </c>
      <c r="CW100" s="74">
        <v>2021</v>
      </c>
      <c r="CX100" s="74">
        <v>1.175961195859804E-5</v>
      </c>
      <c r="CY100" s="74">
        <v>0</v>
      </c>
      <c r="CZ100" s="74">
        <v>0</v>
      </c>
      <c r="DA100" s="74">
        <v>0</v>
      </c>
      <c r="DB100" s="74">
        <v>0</v>
      </c>
      <c r="DC100" s="74">
        <v>0</v>
      </c>
      <c r="DD100" s="74">
        <v>5.1077508752881391</v>
      </c>
      <c r="DE100" s="74">
        <v>0.69026898617840449</v>
      </c>
      <c r="DF100" s="74">
        <v>2.826372167532806</v>
      </c>
      <c r="DG100" s="74">
        <v>1.5911097215769281</v>
      </c>
      <c r="DH100" s="74">
        <v>0</v>
      </c>
      <c r="DI100" s="74">
        <v>0</v>
      </c>
      <c r="DJ100" s="74">
        <v>0</v>
      </c>
      <c r="DK100" s="74">
        <v>0</v>
      </c>
      <c r="DL100" s="74">
        <v>0</v>
      </c>
      <c r="DM100" s="74">
        <v>0</v>
      </c>
      <c r="DN100" s="74">
        <v>1.1435891963700869E-4</v>
      </c>
      <c r="DO100" s="74">
        <v>6.006516827457801E-5</v>
      </c>
      <c r="DP100" s="74">
        <v>0</v>
      </c>
      <c r="DQ100" s="74">
        <v>6.006516827457801E-5</v>
      </c>
      <c r="DR100" s="74">
        <v>0</v>
      </c>
      <c r="DS100" s="74">
        <v>0</v>
      </c>
      <c r="DT100" s="74">
        <v>0</v>
      </c>
      <c r="DU100" s="74">
        <v>0</v>
      </c>
      <c r="DV100" s="74">
        <v>0</v>
      </c>
      <c r="DW100" s="74">
        <v>0</v>
      </c>
      <c r="DX100" s="74">
        <v>0</v>
      </c>
      <c r="DY100" s="74">
        <v>0</v>
      </c>
      <c r="DZ100" s="74">
        <v>0</v>
      </c>
      <c r="EA100" s="74">
        <v>0</v>
      </c>
      <c r="EB100" s="74">
        <v>0</v>
      </c>
      <c r="EC100" s="74">
        <v>0</v>
      </c>
      <c r="ED100" s="74">
        <v>0</v>
      </c>
      <c r="EE100" s="74">
        <v>0</v>
      </c>
      <c r="EF100" s="74">
        <v>0</v>
      </c>
      <c r="ER100" s="74" t="s">
        <v>455</v>
      </c>
      <c r="ES100" s="74" t="s">
        <v>194</v>
      </c>
      <c r="ET100" s="74" t="s">
        <v>506</v>
      </c>
      <c r="EU100" s="74" t="s">
        <v>329</v>
      </c>
      <c r="EV100" s="74" t="s">
        <v>302</v>
      </c>
      <c r="EW100" s="74" t="s">
        <v>456</v>
      </c>
      <c r="EX100" s="74">
        <v>2021</v>
      </c>
      <c r="EY100" s="74">
        <v>4.8061897938660973E-5</v>
      </c>
      <c r="EZ100" s="74">
        <v>594.89993300000003</v>
      </c>
      <c r="FA100" s="74">
        <v>2.8592019863562253E-2</v>
      </c>
      <c r="FB100" s="74">
        <v>2021</v>
      </c>
      <c r="FC100" s="74" t="s">
        <v>209</v>
      </c>
      <c r="FD100" s="74">
        <v>4.6366130773367584E-2</v>
      </c>
      <c r="FE100" s="74">
        <v>1</v>
      </c>
      <c r="FF100" s="74">
        <v>0</v>
      </c>
      <c r="FG100" s="74" t="s">
        <v>457</v>
      </c>
      <c r="FH100" s="74">
        <v>2.4495789387442026E-3</v>
      </c>
      <c r="FI100" s="74">
        <v>1.175961195859804E-5</v>
      </c>
      <c r="FJ100" s="74">
        <v>0</v>
      </c>
      <c r="FK100" s="74">
        <v>0</v>
      </c>
      <c r="FL100" s="74">
        <v>0</v>
      </c>
      <c r="FM100" s="74">
        <v>0</v>
      </c>
      <c r="FN100" s="74">
        <v>0</v>
      </c>
      <c r="FO100" s="74">
        <v>0</v>
      </c>
      <c r="FP100" s="74">
        <v>0</v>
      </c>
      <c r="FQ100" s="74">
        <v>0</v>
      </c>
      <c r="FR100" s="74">
        <v>0</v>
      </c>
      <c r="FS100" s="74">
        <v>0</v>
      </c>
      <c r="GV100" s="229"/>
      <c r="GW100" s="229"/>
    </row>
    <row r="101" spans="2:205" hidden="1" x14ac:dyDescent="0.25">
      <c r="B101" s="74" t="s">
        <v>237</v>
      </c>
      <c r="C101" s="227" t="s">
        <v>478</v>
      </c>
      <c r="D101" s="227">
        <v>5.6612676353813597E-3</v>
      </c>
      <c r="E101" s="227">
        <v>5.6612676353813597E-3</v>
      </c>
      <c r="F101" s="227">
        <v>4.9664915956631603E-3</v>
      </c>
      <c r="G101" s="227">
        <v>4.8108318624473971E-3</v>
      </c>
      <c r="H101" s="227">
        <v>0</v>
      </c>
      <c r="I101" s="228">
        <v>0</v>
      </c>
      <c r="J101" s="228">
        <v>4.9664915956631603E-3</v>
      </c>
      <c r="K101" s="228">
        <v>4.9664915956631603E-3</v>
      </c>
      <c r="L101" s="322">
        <v>6.7240639741720995E-2</v>
      </c>
      <c r="M101" s="228">
        <v>6.4989996336336092E-2</v>
      </c>
      <c r="N101" s="228">
        <v>4.271885361966149E-2</v>
      </c>
      <c r="O101" s="228">
        <v>4.423955569886507E-2</v>
      </c>
      <c r="P101" s="228">
        <v>4.271885361966149E-2</v>
      </c>
      <c r="Q101" s="228">
        <v>6361.4272148001492</v>
      </c>
      <c r="R101" s="228">
        <v>296.97983844232579</v>
      </c>
      <c r="S101" s="228">
        <v>5642.1130691329599</v>
      </c>
      <c r="T101" s="228">
        <v>1173.3276087972083</v>
      </c>
      <c r="U101" s="228">
        <v>1</v>
      </c>
      <c r="V101" s="228">
        <v>5273.0028683485607</v>
      </c>
      <c r="W101" s="228">
        <v>77832.709800060766</v>
      </c>
      <c r="X101" s="228">
        <v>86812.85174368578</v>
      </c>
      <c r="Y101" s="228">
        <v>118756.02866643386</v>
      </c>
      <c r="Z101" s="228">
        <v>123328.8585525644</v>
      </c>
      <c r="AA101" s="228">
        <v>110986.94267891016</v>
      </c>
      <c r="AB101" s="228"/>
      <c r="AC101" s="228"/>
      <c r="AD101" s="228"/>
      <c r="AE101" s="228"/>
      <c r="AF101" s="228"/>
      <c r="AG101" s="228"/>
      <c r="AH101" s="228"/>
      <c r="AI101" s="228"/>
      <c r="AJ101" s="228"/>
      <c r="AK101" s="228"/>
      <c r="AL101" s="228"/>
      <c r="AM101" s="228"/>
      <c r="AN101" s="228"/>
      <c r="AO101" s="228"/>
      <c r="AP101" s="228"/>
      <c r="AQ101" s="228"/>
      <c r="AS101" s="74" t="s">
        <v>214</v>
      </c>
      <c r="AT101" s="74" t="s">
        <v>194</v>
      </c>
      <c r="AU101" s="74" t="s">
        <v>478</v>
      </c>
      <c r="AV101" s="74">
        <v>2021</v>
      </c>
      <c r="AW101" s="74">
        <v>1</v>
      </c>
      <c r="AX101" s="74">
        <v>0</v>
      </c>
      <c r="AY101" s="74">
        <v>0</v>
      </c>
      <c r="AZ101" s="74">
        <v>0</v>
      </c>
      <c r="BA101" s="74">
        <v>0</v>
      </c>
      <c r="BB101" s="74">
        <v>0</v>
      </c>
      <c r="BC101" s="74">
        <v>0</v>
      </c>
      <c r="BD101" s="74">
        <v>1.6983802906144083E-2</v>
      </c>
      <c r="BE101" s="74">
        <v>1.6983802906144083E-2</v>
      </c>
      <c r="BF101" s="74">
        <v>0</v>
      </c>
      <c r="BG101" s="74">
        <v>0</v>
      </c>
      <c r="BH101" s="74">
        <v>0</v>
      </c>
      <c r="BI101" s="74">
        <v>0</v>
      </c>
      <c r="BJ101" s="74">
        <v>0</v>
      </c>
      <c r="BK101" s="74">
        <v>0</v>
      </c>
      <c r="BL101" s="74">
        <v>0</v>
      </c>
      <c r="BM101" s="74">
        <v>0</v>
      </c>
      <c r="BN101" s="74">
        <v>0</v>
      </c>
      <c r="BO101" s="74">
        <v>1.6983802906144083E-2</v>
      </c>
      <c r="BP101" s="74">
        <v>0</v>
      </c>
      <c r="BQ101" s="74">
        <v>0</v>
      </c>
      <c r="BR101" s="74">
        <v>0</v>
      </c>
      <c r="BS101" s="74">
        <v>0</v>
      </c>
      <c r="BT101" s="74">
        <v>0</v>
      </c>
      <c r="BU101" s="74">
        <v>0</v>
      </c>
      <c r="BV101" s="74">
        <v>0</v>
      </c>
      <c r="BW101" s="74">
        <v>0</v>
      </c>
      <c r="BX101" s="74">
        <v>0</v>
      </c>
      <c r="BY101" s="74">
        <v>0</v>
      </c>
      <c r="CT101" s="74" t="s">
        <v>194</v>
      </c>
      <c r="CU101" s="74" t="s">
        <v>506</v>
      </c>
      <c r="CV101" s="74" t="s">
        <v>329</v>
      </c>
      <c r="CW101" s="74">
        <v>2022</v>
      </c>
      <c r="CX101" s="74">
        <v>0</v>
      </c>
      <c r="CY101" s="74">
        <v>1.1682611522882931E-5</v>
      </c>
      <c r="CZ101" s="74">
        <v>0</v>
      </c>
      <c r="DA101" s="74">
        <v>0</v>
      </c>
      <c r="DB101" s="74">
        <v>0</v>
      </c>
      <c r="DC101" s="74">
        <v>0</v>
      </c>
      <c r="DD101" s="74">
        <v>5.0739075797640947</v>
      </c>
      <c r="DE101" s="74">
        <v>0.68414811484627192</v>
      </c>
      <c r="DF101" s="74">
        <v>2.8096478759428591</v>
      </c>
      <c r="DG101" s="74">
        <v>1.580111588974966</v>
      </c>
      <c r="DH101" s="74">
        <v>0</v>
      </c>
      <c r="DI101" s="74">
        <v>0</v>
      </c>
      <c r="DJ101" s="74">
        <v>0</v>
      </c>
      <c r="DK101" s="74">
        <v>0</v>
      </c>
      <c r="DL101" s="74">
        <v>0</v>
      </c>
      <c r="DM101" s="74">
        <v>0</v>
      </c>
      <c r="DN101" s="74">
        <v>1.077709235580305E-4</v>
      </c>
      <c r="DO101" s="74">
        <v>0</v>
      </c>
      <c r="DP101" s="74">
        <v>0</v>
      </c>
      <c r="DQ101" s="74">
        <v>0</v>
      </c>
      <c r="DR101" s="74">
        <v>5.9276491157395055E-5</v>
      </c>
      <c r="DS101" s="74">
        <v>0</v>
      </c>
      <c r="DT101" s="74">
        <v>5.9276491157395055E-5</v>
      </c>
      <c r="DU101" s="74">
        <v>0</v>
      </c>
      <c r="DV101" s="74">
        <v>0</v>
      </c>
      <c r="DW101" s="74">
        <v>0</v>
      </c>
      <c r="DX101" s="74">
        <v>0</v>
      </c>
      <c r="DY101" s="74">
        <v>0</v>
      </c>
      <c r="DZ101" s="74">
        <v>0</v>
      </c>
      <c r="EA101" s="74">
        <v>0</v>
      </c>
      <c r="EB101" s="74">
        <v>0</v>
      </c>
      <c r="EC101" s="74">
        <v>0</v>
      </c>
      <c r="ED101" s="74">
        <v>0</v>
      </c>
      <c r="EE101" s="74">
        <v>0</v>
      </c>
      <c r="EF101" s="74">
        <v>0</v>
      </c>
      <c r="ER101" s="74" t="s">
        <v>455</v>
      </c>
      <c r="ES101" s="74" t="s">
        <v>194</v>
      </c>
      <c r="ET101" s="74" t="s">
        <v>506</v>
      </c>
      <c r="EU101" s="74" t="s">
        <v>329</v>
      </c>
      <c r="EV101" s="74" t="s">
        <v>302</v>
      </c>
      <c r="EW101" s="74" t="s">
        <v>456</v>
      </c>
      <c r="EX101" s="74">
        <v>2022</v>
      </c>
      <c r="EY101" s="74">
        <v>4.5449181248433903E-5</v>
      </c>
      <c r="EZ101" s="74">
        <v>594.89993300000003</v>
      </c>
      <c r="FA101" s="74">
        <v>2.7037714879598187E-2</v>
      </c>
      <c r="FB101" s="74">
        <v>2022</v>
      </c>
      <c r="FC101" s="74" t="s">
        <v>209</v>
      </c>
      <c r="FD101" s="74">
        <v>4.6366130773367584E-2</v>
      </c>
      <c r="FE101" s="74">
        <v>1</v>
      </c>
      <c r="FF101" s="74">
        <v>0</v>
      </c>
      <c r="FG101" s="74" t="s">
        <v>457</v>
      </c>
      <c r="FH101" s="74">
        <v>0</v>
      </c>
      <c r="FI101" s="74">
        <v>0</v>
      </c>
      <c r="FJ101" s="74">
        <v>2.433539409016017E-3</v>
      </c>
      <c r="FK101" s="74">
        <v>1.1682611522882931E-5</v>
      </c>
      <c r="FL101" s="74">
        <v>0</v>
      </c>
      <c r="FM101" s="74">
        <v>0</v>
      </c>
      <c r="FN101" s="74">
        <v>0</v>
      </c>
      <c r="FO101" s="74">
        <v>0</v>
      </c>
      <c r="FP101" s="74">
        <v>0</v>
      </c>
      <c r="FQ101" s="74">
        <v>0</v>
      </c>
      <c r="FR101" s="74">
        <v>0</v>
      </c>
      <c r="FS101" s="74">
        <v>0</v>
      </c>
      <c r="GV101" s="229"/>
      <c r="GW101" s="229"/>
    </row>
    <row r="102" spans="2:205" hidden="1" x14ac:dyDescent="0.25">
      <c r="B102" s="74" t="s">
        <v>237</v>
      </c>
      <c r="C102" s="227" t="s">
        <v>479</v>
      </c>
      <c r="D102" s="227">
        <v>2.0216535192966647E-3</v>
      </c>
      <c r="E102" s="227">
        <v>2.0216535192966647E-3</v>
      </c>
      <c r="F102" s="227">
        <v>2.0619316362628947E-3</v>
      </c>
      <c r="G102" s="227">
        <v>1.9972725465758714E-3</v>
      </c>
      <c r="H102" s="227">
        <v>0</v>
      </c>
      <c r="I102" s="228">
        <v>0</v>
      </c>
      <c r="J102" s="228">
        <v>2.0619316362628947E-3</v>
      </c>
      <c r="K102" s="228">
        <v>2.0619316362628947E-3</v>
      </c>
      <c r="L102" s="322">
        <v>4.3435559112833734E-2</v>
      </c>
      <c r="M102" s="228">
        <v>4.1981706873295194E-2</v>
      </c>
      <c r="N102" s="228">
        <v>2.9181377288126472E-2</v>
      </c>
      <c r="O102" s="228">
        <v>3.0219658292605388E-2</v>
      </c>
      <c r="P102" s="228">
        <v>2.9181377288126472E-2</v>
      </c>
      <c r="Q102" s="228">
        <v>3516.6894829365738</v>
      </c>
      <c r="R102" s="228">
        <v>164.17477387220885</v>
      </c>
      <c r="S102" s="228">
        <v>3429.0999699477206</v>
      </c>
      <c r="T102" s="228">
        <v>713.1118463536277</v>
      </c>
      <c r="U102" s="228">
        <v>1</v>
      </c>
      <c r="V102" s="228">
        <v>3204.7663270539447</v>
      </c>
      <c r="W102" s="228">
        <v>43027.053951905837</v>
      </c>
      <c r="X102" s="228">
        <v>47991.407022699525</v>
      </c>
      <c r="Y102" s="228">
        <v>72176.2023095646</v>
      </c>
      <c r="Z102" s="228">
        <v>74955.42538307808</v>
      </c>
      <c r="AA102" s="228">
        <v>67454.394681836071</v>
      </c>
      <c r="AB102" s="228"/>
      <c r="AC102" s="228"/>
      <c r="AD102" s="228"/>
      <c r="AE102" s="228"/>
      <c r="AF102" s="228"/>
      <c r="AG102" s="228"/>
      <c r="AH102" s="228"/>
      <c r="AI102" s="228"/>
      <c r="AJ102" s="228"/>
      <c r="AK102" s="228"/>
      <c r="AL102" s="228"/>
      <c r="AM102" s="228"/>
      <c r="AN102" s="228"/>
      <c r="AO102" s="228"/>
      <c r="AP102" s="228"/>
      <c r="AQ102" s="228"/>
      <c r="AS102" s="74" t="s">
        <v>214</v>
      </c>
      <c r="AT102" s="74" t="s">
        <v>194</v>
      </c>
      <c r="AU102" s="74" t="s">
        <v>478</v>
      </c>
      <c r="AV102" s="74">
        <v>2022</v>
      </c>
      <c r="AW102" s="74">
        <v>0.93457943925233644</v>
      </c>
      <c r="AX102" s="74">
        <v>0</v>
      </c>
      <c r="AY102" s="74">
        <v>0</v>
      </c>
      <c r="AZ102" s="74">
        <v>0</v>
      </c>
      <c r="BA102" s="74">
        <v>0</v>
      </c>
      <c r="BB102" s="74">
        <v>0</v>
      </c>
      <c r="BC102" s="74">
        <v>0</v>
      </c>
      <c r="BD102" s="74">
        <v>0</v>
      </c>
      <c r="BE102" s="74">
        <v>0</v>
      </c>
      <c r="BF102" s="74">
        <v>0</v>
      </c>
      <c r="BG102" s="74">
        <v>0</v>
      </c>
      <c r="BH102" s="74">
        <v>1.5942438022078741E-2</v>
      </c>
      <c r="BI102" s="74">
        <v>1.5942438022078741E-2</v>
      </c>
      <c r="BJ102" s="74">
        <v>0</v>
      </c>
      <c r="BK102" s="74">
        <v>0</v>
      </c>
      <c r="BL102" s="74">
        <v>0</v>
      </c>
      <c r="BM102" s="74">
        <v>0</v>
      </c>
      <c r="BN102" s="74">
        <v>0</v>
      </c>
      <c r="BO102" s="74">
        <v>0</v>
      </c>
      <c r="BP102" s="74">
        <v>1.4899474786989478E-2</v>
      </c>
      <c r="BQ102" s="74">
        <v>0</v>
      </c>
      <c r="BR102" s="74">
        <v>0</v>
      </c>
      <c r="BS102" s="74">
        <v>0</v>
      </c>
      <c r="BT102" s="74">
        <v>0</v>
      </c>
      <c r="BU102" s="74">
        <v>0</v>
      </c>
      <c r="BV102" s="74">
        <v>1.5942438022078741E-2</v>
      </c>
      <c r="BW102" s="74">
        <v>1.4899474786989478E-2</v>
      </c>
      <c r="BX102" s="74">
        <v>1.5942438022078741E-2</v>
      </c>
      <c r="BY102" s="74">
        <v>1.4899474786989478E-2</v>
      </c>
      <c r="CT102" s="74" t="s">
        <v>194</v>
      </c>
      <c r="CU102" s="74" t="s">
        <v>506</v>
      </c>
      <c r="CV102" s="74" t="s">
        <v>329</v>
      </c>
      <c r="CW102" s="74">
        <v>2023</v>
      </c>
      <c r="CX102" s="74">
        <v>0</v>
      </c>
      <c r="CY102" s="74">
        <v>0</v>
      </c>
      <c r="CZ102" s="74">
        <v>1.8150596982324256E-5</v>
      </c>
      <c r="DA102" s="74">
        <v>0</v>
      </c>
      <c r="DB102" s="74">
        <v>0</v>
      </c>
      <c r="DC102" s="74">
        <v>0</v>
      </c>
      <c r="DD102" s="74">
        <v>5.1712462144137774</v>
      </c>
      <c r="DE102" s="74">
        <v>0.68414811484627192</v>
      </c>
      <c r="DF102" s="74">
        <v>2.9069865105925392</v>
      </c>
      <c r="DG102" s="74">
        <v>1.580111588974966</v>
      </c>
      <c r="DH102" s="74">
        <v>0</v>
      </c>
      <c r="DI102" s="74">
        <v>0</v>
      </c>
      <c r="DJ102" s="74">
        <v>0</v>
      </c>
      <c r="DK102" s="74">
        <v>0</v>
      </c>
      <c r="DL102" s="74">
        <v>0</v>
      </c>
      <c r="DM102" s="74">
        <v>0</v>
      </c>
      <c r="DN102" s="74">
        <v>1.117858681116176E-4</v>
      </c>
      <c r="DO102" s="74">
        <v>0</v>
      </c>
      <c r="DP102" s="74">
        <v>0</v>
      </c>
      <c r="DQ102" s="74">
        <v>0</v>
      </c>
      <c r="DR102" s="74">
        <v>0</v>
      </c>
      <c r="DS102" s="74">
        <v>0</v>
      </c>
      <c r="DT102" s="74">
        <v>0</v>
      </c>
      <c r="DU102" s="74">
        <v>9.3861205934194435E-5</v>
      </c>
      <c r="DV102" s="74">
        <v>0</v>
      </c>
      <c r="DW102" s="74">
        <v>9.3861205934194435E-5</v>
      </c>
      <c r="DX102" s="74">
        <v>0</v>
      </c>
      <c r="DY102" s="74">
        <v>0</v>
      </c>
      <c r="DZ102" s="74">
        <v>0</v>
      </c>
      <c r="EA102" s="74">
        <v>0</v>
      </c>
      <c r="EB102" s="74">
        <v>0</v>
      </c>
      <c r="EC102" s="74">
        <v>0</v>
      </c>
      <c r="ED102" s="74">
        <v>0</v>
      </c>
      <c r="EE102" s="74">
        <v>0</v>
      </c>
      <c r="EF102" s="74">
        <v>0</v>
      </c>
      <c r="ER102" s="74" t="s">
        <v>455</v>
      </c>
      <c r="ES102" s="74" t="s">
        <v>194</v>
      </c>
      <c r="ET102" s="74" t="s">
        <v>506</v>
      </c>
      <c r="EU102" s="74" t="s">
        <v>329</v>
      </c>
      <c r="EV102" s="74" t="s">
        <v>302</v>
      </c>
      <c r="EW102" s="74" t="s">
        <v>456</v>
      </c>
      <c r="EX102" s="74">
        <v>2023</v>
      </c>
      <c r="EY102" s="74">
        <v>4.6971245138813208E-5</v>
      </c>
      <c r="EZ102" s="74">
        <v>594.89993300000003</v>
      </c>
      <c r="FA102" s="74">
        <v>2.7943190586006555E-2</v>
      </c>
      <c r="FB102" s="74">
        <v>2023</v>
      </c>
      <c r="FC102" s="74" t="s">
        <v>209</v>
      </c>
      <c r="FD102" s="74">
        <v>4.6366130773367584E-2</v>
      </c>
      <c r="FE102" s="74">
        <v>1</v>
      </c>
      <c r="FF102" s="74">
        <v>0</v>
      </c>
      <c r="FG102" s="74" t="s">
        <v>457</v>
      </c>
      <c r="FH102" s="74">
        <v>0</v>
      </c>
      <c r="FI102" s="74">
        <v>0</v>
      </c>
      <c r="FJ102" s="74">
        <v>0</v>
      </c>
      <c r="FK102" s="74">
        <v>0</v>
      </c>
      <c r="FL102" s="74">
        <v>2.4977599315132897E-3</v>
      </c>
      <c r="FM102" s="74">
        <v>1.8150596982324256E-5</v>
      </c>
      <c r="FN102" s="74">
        <v>0</v>
      </c>
      <c r="FO102" s="74">
        <v>0</v>
      </c>
      <c r="FP102" s="74">
        <v>0</v>
      </c>
      <c r="FQ102" s="74">
        <v>0</v>
      </c>
      <c r="FR102" s="74">
        <v>0</v>
      </c>
      <c r="FS102" s="74">
        <v>0</v>
      </c>
      <c r="GV102" s="229"/>
      <c r="GW102" s="229"/>
    </row>
    <row r="103" spans="2:205" hidden="1" x14ac:dyDescent="0.25">
      <c r="B103" s="74" t="s">
        <v>237</v>
      </c>
      <c r="C103" s="227" t="s">
        <v>480</v>
      </c>
      <c r="D103" s="227">
        <v>1.703691925942361E-3</v>
      </c>
      <c r="E103" s="227">
        <v>1.703691925942361E-3</v>
      </c>
      <c r="F103" s="227">
        <v>1.395179329122519E-3</v>
      </c>
      <c r="G103" s="227">
        <v>1.3515104511458602E-3</v>
      </c>
      <c r="H103" s="227">
        <v>0</v>
      </c>
      <c r="I103" s="228">
        <v>0</v>
      </c>
      <c r="J103" s="228">
        <v>1.395179329122519E-3</v>
      </c>
      <c r="K103" s="228">
        <v>1.395179329122519E-3</v>
      </c>
      <c r="L103" s="322">
        <v>4.2008381261037155E-2</v>
      </c>
      <c r="M103" s="228">
        <v>4.0602298769567564E-2</v>
      </c>
      <c r="N103" s="228">
        <v>2.6556019799057504E-2</v>
      </c>
      <c r="O103" s="228">
        <v>2.7502555656942311E-2</v>
      </c>
      <c r="P103" s="228">
        <v>2.6556019799057504E-2</v>
      </c>
      <c r="Q103" s="228">
        <v>3064.2756564876613</v>
      </c>
      <c r="R103" s="228">
        <v>143.05407555229678</v>
      </c>
      <c r="S103" s="228">
        <v>2549.6391516718968</v>
      </c>
      <c r="T103" s="228">
        <v>530.22014491224138</v>
      </c>
      <c r="U103" s="228">
        <v>1</v>
      </c>
      <c r="V103" s="228">
        <v>2382.8403286653243</v>
      </c>
      <c r="W103" s="228">
        <v>37491.724712956195</v>
      </c>
      <c r="X103" s="228">
        <v>41817.425443388645</v>
      </c>
      <c r="Y103" s="228">
        <v>53665.181196295969</v>
      </c>
      <c r="Z103" s="228">
        <v>55731.617293686242</v>
      </c>
      <c r="AA103" s="228">
        <v>50154.374949809317</v>
      </c>
      <c r="AB103" s="228"/>
      <c r="AC103" s="228"/>
      <c r="AD103" s="228"/>
      <c r="AE103" s="228"/>
      <c r="AF103" s="228"/>
      <c r="AG103" s="228"/>
      <c r="AH103" s="228"/>
      <c r="AI103" s="228"/>
      <c r="AJ103" s="228"/>
      <c r="AK103" s="228"/>
      <c r="AL103" s="228"/>
      <c r="AM103" s="228"/>
      <c r="AN103" s="228"/>
      <c r="AO103" s="228"/>
      <c r="AP103" s="228"/>
      <c r="AQ103" s="228"/>
      <c r="AS103" s="74" t="s">
        <v>214</v>
      </c>
      <c r="AT103" s="74" t="s">
        <v>194</v>
      </c>
      <c r="AU103" s="74" t="s">
        <v>478</v>
      </c>
      <c r="AV103" s="74">
        <v>2023</v>
      </c>
      <c r="AW103" s="74">
        <v>0.87343872827321156</v>
      </c>
      <c r="AX103" s="74">
        <v>0</v>
      </c>
      <c r="AY103" s="74">
        <v>0</v>
      </c>
      <c r="AZ103" s="74">
        <v>0</v>
      </c>
      <c r="BA103" s="74">
        <v>0</v>
      </c>
      <c r="BB103" s="74">
        <v>0</v>
      </c>
      <c r="BC103" s="74">
        <v>0</v>
      </c>
      <c r="BD103" s="74">
        <v>0</v>
      </c>
      <c r="BE103" s="74">
        <v>0</v>
      </c>
      <c r="BF103" s="74">
        <v>0</v>
      </c>
      <c r="BG103" s="74">
        <v>0</v>
      </c>
      <c r="BH103" s="74">
        <v>0</v>
      </c>
      <c r="BI103" s="74">
        <v>0</v>
      </c>
      <c r="BJ103" s="74">
        <v>0</v>
      </c>
      <c r="BK103" s="74">
        <v>0</v>
      </c>
      <c r="BL103" s="74">
        <v>1.6523764197948071E-2</v>
      </c>
      <c r="BM103" s="74">
        <v>1.6523764197948071E-2</v>
      </c>
      <c r="BN103" s="74">
        <v>0</v>
      </c>
      <c r="BO103" s="74">
        <v>0</v>
      </c>
      <c r="BP103" s="74">
        <v>0</v>
      </c>
      <c r="BQ103" s="74">
        <v>1.4432495587342187E-2</v>
      </c>
      <c r="BR103" s="74">
        <v>0</v>
      </c>
      <c r="BS103" s="74">
        <v>0</v>
      </c>
      <c r="BT103" s="74">
        <v>0</v>
      </c>
      <c r="BU103" s="74">
        <v>0</v>
      </c>
      <c r="BV103" s="74">
        <v>0</v>
      </c>
      <c r="BW103" s="74">
        <v>0</v>
      </c>
      <c r="BX103" s="74">
        <v>0</v>
      </c>
      <c r="BY103" s="74">
        <v>0</v>
      </c>
      <c r="CT103" s="74" t="s">
        <v>194</v>
      </c>
      <c r="CU103" s="74" t="s">
        <v>506</v>
      </c>
      <c r="CV103" s="74" t="s">
        <v>329</v>
      </c>
      <c r="CW103" s="74">
        <v>2024</v>
      </c>
      <c r="CX103" s="74">
        <v>0</v>
      </c>
      <c r="CY103" s="74">
        <v>0</v>
      </c>
      <c r="CZ103" s="74">
        <v>0</v>
      </c>
      <c r="DA103" s="74">
        <v>1.8150596982324256E-5</v>
      </c>
      <c r="DB103" s="74">
        <v>0</v>
      </c>
      <c r="DC103" s="74">
        <v>0</v>
      </c>
      <c r="DD103" s="74">
        <v>5.1712462144137774</v>
      </c>
      <c r="DE103" s="74">
        <v>0.68414811484627192</v>
      </c>
      <c r="DF103" s="74">
        <v>2.9069865105925392</v>
      </c>
      <c r="DG103" s="74">
        <v>1.580111588974966</v>
      </c>
      <c r="DH103" s="74">
        <v>0</v>
      </c>
      <c r="DI103" s="74">
        <v>0</v>
      </c>
      <c r="DJ103" s="74">
        <v>0</v>
      </c>
      <c r="DK103" s="74">
        <v>0</v>
      </c>
      <c r="DL103" s="74">
        <v>0</v>
      </c>
      <c r="DM103" s="74">
        <v>0</v>
      </c>
      <c r="DN103" s="74">
        <v>1.117858681116176E-4</v>
      </c>
      <c r="DO103" s="74">
        <v>0</v>
      </c>
      <c r="DP103" s="74">
        <v>0</v>
      </c>
      <c r="DQ103" s="74">
        <v>0</v>
      </c>
      <c r="DR103" s="74">
        <v>0</v>
      </c>
      <c r="DS103" s="74">
        <v>0</v>
      </c>
      <c r="DT103" s="74">
        <v>0</v>
      </c>
      <c r="DU103" s="74">
        <v>0</v>
      </c>
      <c r="DV103" s="74">
        <v>0</v>
      </c>
      <c r="DW103" s="74">
        <v>0</v>
      </c>
      <c r="DX103" s="74">
        <v>9.3861205934194435E-5</v>
      </c>
      <c r="DY103" s="74">
        <v>0</v>
      </c>
      <c r="DZ103" s="74">
        <v>9.3861205934194435E-5</v>
      </c>
      <c r="EA103" s="74">
        <v>0</v>
      </c>
      <c r="EB103" s="74">
        <v>0</v>
      </c>
      <c r="EC103" s="74">
        <v>0</v>
      </c>
      <c r="ED103" s="74">
        <v>0</v>
      </c>
      <c r="EE103" s="74">
        <v>0</v>
      </c>
      <c r="EF103" s="74">
        <v>0</v>
      </c>
      <c r="ER103" s="74" t="s">
        <v>455</v>
      </c>
      <c r="ES103" s="74" t="s">
        <v>194</v>
      </c>
      <c r="ET103" s="74" t="s">
        <v>506</v>
      </c>
      <c r="EU103" s="74" t="s">
        <v>329</v>
      </c>
      <c r="EV103" s="74" t="s">
        <v>302</v>
      </c>
      <c r="EW103" s="74" t="s">
        <v>456</v>
      </c>
      <c r="EX103" s="74">
        <v>2024</v>
      </c>
      <c r="EY103" s="74">
        <v>4.6971245138813208E-5</v>
      </c>
      <c r="EZ103" s="74">
        <v>594.89993300000003</v>
      </c>
      <c r="FA103" s="74">
        <v>2.7943190586006555E-2</v>
      </c>
      <c r="FB103" s="74">
        <v>2024</v>
      </c>
      <c r="FC103" s="74" t="s">
        <v>209</v>
      </c>
      <c r="FD103" s="74">
        <v>4.6366130773367584E-2</v>
      </c>
      <c r="FE103" s="74">
        <v>1</v>
      </c>
      <c r="FF103" s="74">
        <v>0</v>
      </c>
      <c r="FG103" s="74" t="s">
        <v>457</v>
      </c>
      <c r="FH103" s="74">
        <v>0</v>
      </c>
      <c r="FI103" s="74">
        <v>0</v>
      </c>
      <c r="FJ103" s="74">
        <v>0</v>
      </c>
      <c r="FK103" s="74">
        <v>0</v>
      </c>
      <c r="FL103" s="74">
        <v>0</v>
      </c>
      <c r="FM103" s="74">
        <v>0</v>
      </c>
      <c r="FN103" s="74">
        <v>2.4977599315132897E-3</v>
      </c>
      <c r="FO103" s="74">
        <v>1.8150596982324256E-5</v>
      </c>
      <c r="FP103" s="74">
        <v>0</v>
      </c>
      <c r="FQ103" s="74">
        <v>0</v>
      </c>
      <c r="FR103" s="74">
        <v>0</v>
      </c>
      <c r="FS103" s="74">
        <v>0</v>
      </c>
      <c r="GV103" s="229"/>
      <c r="GW103" s="229"/>
    </row>
    <row r="104" spans="2:205" hidden="1" x14ac:dyDescent="0.25">
      <c r="B104" s="74" t="s">
        <v>237</v>
      </c>
      <c r="C104" s="227" t="s">
        <v>481</v>
      </c>
      <c r="D104" s="227">
        <v>9.9458182637436718E-4</v>
      </c>
      <c r="E104" s="227">
        <v>9.9458182637436718E-4</v>
      </c>
      <c r="F104" s="227">
        <v>8.9083268298759946E-4</v>
      </c>
      <c r="G104" s="227">
        <v>8.6287754032312897E-4</v>
      </c>
      <c r="H104" s="227">
        <v>0</v>
      </c>
      <c r="I104" s="228">
        <v>0</v>
      </c>
      <c r="J104" s="228">
        <v>8.9083268298759946E-4</v>
      </c>
      <c r="K104" s="228">
        <v>8.9083268298759946E-4</v>
      </c>
      <c r="L104" s="322">
        <v>2.2790652892927622E-2</v>
      </c>
      <c r="M104" s="228">
        <v>2.2027816119885177E-2</v>
      </c>
      <c r="N104" s="228">
        <v>1.4471189197779299E-2</v>
      </c>
      <c r="O104" s="228">
        <v>1.4985731174894585E-2</v>
      </c>
      <c r="P104" s="228">
        <v>1.4471189197779299E-2</v>
      </c>
      <c r="Q104" s="228">
        <v>3297.2848352189626</v>
      </c>
      <c r="R104" s="228">
        <v>153.93198485136196</v>
      </c>
      <c r="S104" s="228">
        <v>2987.4702598181607</v>
      </c>
      <c r="T104" s="228">
        <v>621.27101909424937</v>
      </c>
      <c r="U104" s="228">
        <v>1</v>
      </c>
      <c r="V104" s="228">
        <v>2792.0282802038882</v>
      </c>
      <c r="W104" s="228">
        <v>40342.615743627779</v>
      </c>
      <c r="X104" s="228">
        <v>44997.245097861254</v>
      </c>
      <c r="Y104" s="228">
        <v>62880.714985317405</v>
      </c>
      <c r="Z104" s="228">
        <v>65302.005221906373</v>
      </c>
      <c r="AA104" s="228">
        <v>58767.023350763928</v>
      </c>
      <c r="AB104" s="228"/>
      <c r="AC104" s="228"/>
      <c r="AD104" s="228"/>
      <c r="AE104" s="228"/>
      <c r="AF104" s="228"/>
      <c r="AG104" s="228"/>
      <c r="AH104" s="228"/>
      <c r="AI104" s="228"/>
      <c r="AJ104" s="228"/>
      <c r="AS104" s="74" t="s">
        <v>214</v>
      </c>
      <c r="AT104" s="74" t="s">
        <v>194</v>
      </c>
      <c r="AU104" s="74" t="s">
        <v>479</v>
      </c>
      <c r="AV104" s="74">
        <v>2020</v>
      </c>
      <c r="AW104" s="74">
        <v>1</v>
      </c>
      <c r="AX104" s="74">
        <v>0</v>
      </c>
      <c r="AY104" s="74">
        <v>0</v>
      </c>
      <c r="AZ104" s="74">
        <v>6.0649605578899923E-3</v>
      </c>
      <c r="BA104" s="74">
        <v>6.0649605578899923E-3</v>
      </c>
      <c r="BB104" s="74">
        <v>0</v>
      </c>
      <c r="BC104" s="74">
        <v>0</v>
      </c>
      <c r="BD104" s="74">
        <v>0</v>
      </c>
      <c r="BE104" s="74">
        <v>0</v>
      </c>
      <c r="BF104" s="74">
        <v>0</v>
      </c>
      <c r="BG104" s="74">
        <v>0</v>
      </c>
      <c r="BH104" s="74">
        <v>0</v>
      </c>
      <c r="BI104" s="74">
        <v>0</v>
      </c>
      <c r="BJ104" s="74">
        <v>0</v>
      </c>
      <c r="BK104" s="74">
        <v>0</v>
      </c>
      <c r="BL104" s="74">
        <v>0</v>
      </c>
      <c r="BM104" s="74">
        <v>0</v>
      </c>
      <c r="BN104" s="74">
        <v>6.0649605578899923E-3</v>
      </c>
      <c r="BO104" s="74">
        <v>0</v>
      </c>
      <c r="BP104" s="74">
        <v>0</v>
      </c>
      <c r="BQ104" s="74">
        <v>0</v>
      </c>
      <c r="BR104" s="74">
        <v>0</v>
      </c>
      <c r="BS104" s="74">
        <v>0</v>
      </c>
      <c r="BT104" s="74">
        <v>0</v>
      </c>
      <c r="BU104" s="74">
        <v>0</v>
      </c>
      <c r="BV104" s="74">
        <v>0</v>
      </c>
      <c r="BW104" s="74">
        <v>0</v>
      </c>
      <c r="BX104" s="74">
        <v>0</v>
      </c>
      <c r="BY104" s="74">
        <v>0</v>
      </c>
      <c r="CT104" s="74" t="s">
        <v>194</v>
      </c>
      <c r="CU104" s="74" t="s">
        <v>506</v>
      </c>
      <c r="CV104" s="74" t="s">
        <v>329</v>
      </c>
      <c r="CW104" s="74">
        <v>2025</v>
      </c>
      <c r="CX104" s="74">
        <v>0</v>
      </c>
      <c r="CY104" s="74">
        <v>0</v>
      </c>
      <c r="CZ104" s="74">
        <v>0</v>
      </c>
      <c r="DA104" s="74">
        <v>0</v>
      </c>
      <c r="DB104" s="74">
        <v>1.8150596982324256E-5</v>
      </c>
      <c r="DC104" s="74">
        <v>0</v>
      </c>
      <c r="DD104" s="74">
        <v>5.1712462144137774</v>
      </c>
      <c r="DE104" s="74">
        <v>0.68414811484627192</v>
      </c>
      <c r="DF104" s="74">
        <v>2.9069865105925392</v>
      </c>
      <c r="DG104" s="74">
        <v>1.580111588974966</v>
      </c>
      <c r="DH104" s="74">
        <v>0</v>
      </c>
      <c r="DI104" s="74">
        <v>0</v>
      </c>
      <c r="DJ104" s="74">
        <v>0</v>
      </c>
      <c r="DK104" s="74">
        <v>0</v>
      </c>
      <c r="DL104" s="74">
        <v>0</v>
      </c>
      <c r="DM104" s="74">
        <v>0</v>
      </c>
      <c r="DN104" s="74">
        <v>1.117858681116176E-4</v>
      </c>
      <c r="DO104" s="74">
        <v>0</v>
      </c>
      <c r="DP104" s="74">
        <v>0</v>
      </c>
      <c r="DQ104" s="74">
        <v>0</v>
      </c>
      <c r="DR104" s="74">
        <v>0</v>
      </c>
      <c r="DS104" s="74">
        <v>0</v>
      </c>
      <c r="DT104" s="74">
        <v>0</v>
      </c>
      <c r="DU104" s="74">
        <v>0</v>
      </c>
      <c r="DV104" s="74">
        <v>0</v>
      </c>
      <c r="DW104" s="74">
        <v>0</v>
      </c>
      <c r="DX104" s="74">
        <v>0</v>
      </c>
      <c r="DY104" s="74">
        <v>0</v>
      </c>
      <c r="DZ104" s="74">
        <v>0</v>
      </c>
      <c r="EA104" s="74">
        <v>9.3861205934194435E-5</v>
      </c>
      <c r="EB104" s="74">
        <v>0</v>
      </c>
      <c r="EC104" s="74">
        <v>9.3861205934194435E-5</v>
      </c>
      <c r="ED104" s="74">
        <v>0</v>
      </c>
      <c r="EE104" s="74">
        <v>0</v>
      </c>
      <c r="EF104" s="74">
        <v>0</v>
      </c>
      <c r="ER104" s="74" t="s">
        <v>455</v>
      </c>
      <c r="ES104" s="74" t="s">
        <v>194</v>
      </c>
      <c r="ET104" s="74" t="s">
        <v>506</v>
      </c>
      <c r="EU104" s="74" t="s">
        <v>329</v>
      </c>
      <c r="EV104" s="74" t="s">
        <v>302</v>
      </c>
      <c r="EW104" s="74" t="s">
        <v>456</v>
      </c>
      <c r="EX104" s="74">
        <v>2025</v>
      </c>
      <c r="EY104" s="74">
        <v>4.6971245138813208E-5</v>
      </c>
      <c r="EZ104" s="74">
        <v>594.89993300000003</v>
      </c>
      <c r="FA104" s="74">
        <v>2.7943190586006555E-2</v>
      </c>
      <c r="FB104" s="74">
        <v>2025</v>
      </c>
      <c r="FC104" s="74" t="s">
        <v>209</v>
      </c>
      <c r="FD104" s="74">
        <v>4.6366130773367584E-2</v>
      </c>
      <c r="FE104" s="74">
        <v>1</v>
      </c>
      <c r="FF104" s="74">
        <v>0</v>
      </c>
      <c r="FG104" s="74" t="s">
        <v>457</v>
      </c>
      <c r="FH104" s="74">
        <v>0</v>
      </c>
      <c r="FI104" s="74">
        <v>0</v>
      </c>
      <c r="FJ104" s="74">
        <v>0</v>
      </c>
      <c r="FK104" s="74">
        <v>0</v>
      </c>
      <c r="FL104" s="74">
        <v>0</v>
      </c>
      <c r="FM104" s="74">
        <v>0</v>
      </c>
      <c r="FN104" s="74">
        <v>0</v>
      </c>
      <c r="FO104" s="74">
        <v>0</v>
      </c>
      <c r="FP104" s="74">
        <v>2.4977599315132897E-3</v>
      </c>
      <c r="FQ104" s="74">
        <v>1.8150596982324256E-5</v>
      </c>
      <c r="FR104" s="74">
        <v>0</v>
      </c>
      <c r="FS104" s="74">
        <v>0</v>
      </c>
      <c r="GV104" s="229"/>
      <c r="GW104" s="229"/>
    </row>
    <row r="105" spans="2:205" hidden="1" x14ac:dyDescent="0.25">
      <c r="B105" s="74" t="s">
        <v>237</v>
      </c>
      <c r="C105" s="227" t="s">
        <v>482</v>
      </c>
      <c r="D105" s="227">
        <v>5.3842117889686958E-2</v>
      </c>
      <c r="E105" s="227">
        <v>5.3842117889686958E-2</v>
      </c>
      <c r="F105" s="227">
        <v>4.3896967609549434E-2</v>
      </c>
      <c r="G105" s="227">
        <v>4.2529094419104928E-2</v>
      </c>
      <c r="H105" s="227">
        <v>0</v>
      </c>
      <c r="I105" s="228">
        <v>0</v>
      </c>
      <c r="J105" s="228">
        <v>4.3896967609549434E-2</v>
      </c>
      <c r="K105" s="228">
        <v>4.3896967609549434E-2</v>
      </c>
      <c r="L105" s="322">
        <v>7.4362939343909522</v>
      </c>
      <c r="M105" s="228">
        <v>7.187390206404018</v>
      </c>
      <c r="N105" s="228">
        <v>4.9411413073909491</v>
      </c>
      <c r="O105" s="228">
        <v>5.117991758874024</v>
      </c>
      <c r="P105" s="228">
        <v>4.9411413073909491</v>
      </c>
      <c r="Q105" s="228">
        <v>547.06420519257563</v>
      </c>
      <c r="R105" s="228">
        <v>25.539400796362731</v>
      </c>
      <c r="S105" s="228">
        <v>431.14059457124915</v>
      </c>
      <c r="T105" s="228">
        <v>89.65952236072944</v>
      </c>
      <c r="U105" s="228">
        <v>1</v>
      </c>
      <c r="V105" s="228">
        <v>402.93513511331696</v>
      </c>
      <c r="W105" s="228">
        <v>6693.3862617639516</v>
      </c>
      <c r="X105" s="228">
        <v>7465.6523034905749</v>
      </c>
      <c r="Y105" s="228">
        <v>9074.7108717611609</v>
      </c>
      <c r="Z105" s="228">
        <v>9424.142471557594</v>
      </c>
      <c r="AA105" s="228">
        <v>8481.0381979076265</v>
      </c>
      <c r="AB105" s="228"/>
      <c r="AC105" s="228"/>
      <c r="AD105" s="228"/>
      <c r="AE105" s="228"/>
      <c r="AF105" s="228"/>
      <c r="AG105" s="228"/>
      <c r="AH105" s="228"/>
      <c r="AI105" s="228"/>
      <c r="AJ105" s="228"/>
      <c r="AS105" s="74" t="s">
        <v>214</v>
      </c>
      <c r="AT105" s="74" t="s">
        <v>194</v>
      </c>
      <c r="AU105" s="74" t="s">
        <v>479</v>
      </c>
      <c r="AV105" s="74">
        <v>2021</v>
      </c>
      <c r="AW105" s="74">
        <v>1</v>
      </c>
      <c r="AX105" s="74">
        <v>0</v>
      </c>
      <c r="AY105" s="74">
        <v>0</v>
      </c>
      <c r="AZ105" s="74">
        <v>0</v>
      </c>
      <c r="BA105" s="74">
        <v>0</v>
      </c>
      <c r="BB105" s="74">
        <v>0</v>
      </c>
      <c r="BC105" s="74">
        <v>0</v>
      </c>
      <c r="BD105" s="74">
        <v>6.0649605578899923E-3</v>
      </c>
      <c r="BE105" s="74">
        <v>6.0649605578899923E-3</v>
      </c>
      <c r="BF105" s="74">
        <v>0</v>
      </c>
      <c r="BG105" s="74">
        <v>0</v>
      </c>
      <c r="BH105" s="74">
        <v>0</v>
      </c>
      <c r="BI105" s="74">
        <v>0</v>
      </c>
      <c r="BJ105" s="74">
        <v>0</v>
      </c>
      <c r="BK105" s="74">
        <v>0</v>
      </c>
      <c r="BL105" s="74">
        <v>0</v>
      </c>
      <c r="BM105" s="74">
        <v>0</v>
      </c>
      <c r="BN105" s="74">
        <v>0</v>
      </c>
      <c r="BO105" s="74">
        <v>6.0649605578899923E-3</v>
      </c>
      <c r="BP105" s="74">
        <v>0</v>
      </c>
      <c r="BQ105" s="74">
        <v>0</v>
      </c>
      <c r="BR105" s="74">
        <v>0</v>
      </c>
      <c r="BS105" s="74">
        <v>0</v>
      </c>
      <c r="BT105" s="74">
        <v>0</v>
      </c>
      <c r="BU105" s="74">
        <v>0</v>
      </c>
      <c r="BV105" s="74">
        <v>0</v>
      </c>
      <c r="BW105" s="74">
        <v>0</v>
      </c>
      <c r="BX105" s="74">
        <v>0</v>
      </c>
      <c r="BY105" s="74">
        <v>0</v>
      </c>
      <c r="CT105" s="74" t="s">
        <v>194</v>
      </c>
      <c r="CU105" s="74" t="s">
        <v>506</v>
      </c>
      <c r="CV105" s="74" t="s">
        <v>329</v>
      </c>
      <c r="CW105" s="74">
        <v>2026</v>
      </c>
      <c r="CX105" s="74">
        <v>0</v>
      </c>
      <c r="CY105" s="74">
        <v>0</v>
      </c>
      <c r="CZ105" s="74">
        <v>0</v>
      </c>
      <c r="DA105" s="74">
        <v>0</v>
      </c>
      <c r="DB105" s="74">
        <v>0</v>
      </c>
      <c r="DC105" s="74">
        <v>1.8150596982324256E-5</v>
      </c>
      <c r="DD105" s="74">
        <v>5.1712462144137774</v>
      </c>
      <c r="DE105" s="74">
        <v>0.68414811484627192</v>
      </c>
      <c r="DF105" s="74">
        <v>2.9069865105925392</v>
      </c>
      <c r="DG105" s="74">
        <v>1.580111588974966</v>
      </c>
      <c r="DH105" s="74">
        <v>0</v>
      </c>
      <c r="DI105" s="74">
        <v>0</v>
      </c>
      <c r="DJ105" s="74">
        <v>0</v>
      </c>
      <c r="DK105" s="74">
        <v>0</v>
      </c>
      <c r="DL105" s="74">
        <v>0</v>
      </c>
      <c r="DM105" s="74">
        <v>0</v>
      </c>
      <c r="DN105" s="74">
        <v>1.117858681116176E-4</v>
      </c>
      <c r="DO105" s="74">
        <v>0</v>
      </c>
      <c r="DP105" s="74">
        <v>0</v>
      </c>
      <c r="DQ105" s="74">
        <v>0</v>
      </c>
      <c r="DR105" s="74">
        <v>0</v>
      </c>
      <c r="DS105" s="74">
        <v>0</v>
      </c>
      <c r="DT105" s="74">
        <v>0</v>
      </c>
      <c r="DU105" s="74">
        <v>0</v>
      </c>
      <c r="DV105" s="74">
        <v>0</v>
      </c>
      <c r="DW105" s="74">
        <v>0</v>
      </c>
      <c r="DX105" s="74">
        <v>0</v>
      </c>
      <c r="DY105" s="74">
        <v>0</v>
      </c>
      <c r="DZ105" s="74">
        <v>0</v>
      </c>
      <c r="EA105" s="74">
        <v>0</v>
      </c>
      <c r="EB105" s="74">
        <v>0</v>
      </c>
      <c r="EC105" s="74">
        <v>0</v>
      </c>
      <c r="ED105" s="74">
        <v>9.3861205934194435E-5</v>
      </c>
      <c r="EE105" s="74">
        <v>0</v>
      </c>
      <c r="EF105" s="74">
        <v>9.3861205934194435E-5</v>
      </c>
      <c r="ER105" s="74" t="s">
        <v>455</v>
      </c>
      <c r="ES105" s="74" t="s">
        <v>194</v>
      </c>
      <c r="ET105" s="74" t="s">
        <v>506</v>
      </c>
      <c r="EU105" s="74" t="s">
        <v>329</v>
      </c>
      <c r="EV105" s="74" t="s">
        <v>302</v>
      </c>
      <c r="EW105" s="74" t="s">
        <v>456</v>
      </c>
      <c r="EX105" s="74">
        <v>2026</v>
      </c>
      <c r="EY105" s="74">
        <v>4.6971245138813208E-5</v>
      </c>
      <c r="EZ105" s="74">
        <v>594.89993300000003</v>
      </c>
      <c r="FA105" s="74">
        <v>2.7943190586006555E-2</v>
      </c>
      <c r="FB105" s="74">
        <v>2026</v>
      </c>
      <c r="FC105" s="74" t="s">
        <v>209</v>
      </c>
      <c r="FD105" s="74">
        <v>4.6366130773367584E-2</v>
      </c>
      <c r="FE105" s="74">
        <v>1</v>
      </c>
      <c r="FF105" s="74">
        <v>0</v>
      </c>
      <c r="FG105" s="74" t="s">
        <v>457</v>
      </c>
      <c r="FH105" s="74">
        <v>0</v>
      </c>
      <c r="FI105" s="74">
        <v>0</v>
      </c>
      <c r="FJ105" s="74">
        <v>0</v>
      </c>
      <c r="FK105" s="74">
        <v>0</v>
      </c>
      <c r="FL105" s="74">
        <v>0</v>
      </c>
      <c r="FM105" s="74">
        <v>0</v>
      </c>
      <c r="FN105" s="74">
        <v>0</v>
      </c>
      <c r="FO105" s="74">
        <v>0</v>
      </c>
      <c r="FP105" s="74">
        <v>0</v>
      </c>
      <c r="FQ105" s="74">
        <v>0</v>
      </c>
      <c r="FR105" s="74">
        <v>2.4977599315132897E-3</v>
      </c>
      <c r="FS105" s="74">
        <v>1.8150596982324256E-5</v>
      </c>
      <c r="GV105" s="229"/>
      <c r="GW105" s="229"/>
    </row>
    <row r="106" spans="2:205" hidden="1" x14ac:dyDescent="0.25">
      <c r="B106" s="74" t="s">
        <v>237</v>
      </c>
      <c r="C106" s="227" t="s">
        <v>483</v>
      </c>
      <c r="D106" s="227">
        <v>7.4088456600524225E-2</v>
      </c>
      <c r="E106" s="227">
        <v>7.4088456600524225E-2</v>
      </c>
      <c r="F106" s="227">
        <v>6.6855909718348122E-2</v>
      </c>
      <c r="G106" s="227">
        <v>6.477291228306592E-2</v>
      </c>
      <c r="H106" s="227">
        <v>0</v>
      </c>
      <c r="I106" s="228">
        <v>0</v>
      </c>
      <c r="J106" s="228">
        <v>6.6855909718348122E-2</v>
      </c>
      <c r="K106" s="228">
        <v>6.6855909718348122E-2</v>
      </c>
      <c r="L106" s="322">
        <v>4.2686380241363606</v>
      </c>
      <c r="M106" s="228">
        <v>4.1257604123840039</v>
      </c>
      <c r="N106" s="228">
        <v>2.8225203060153428</v>
      </c>
      <c r="O106" s="228">
        <v>2.9235558148880081</v>
      </c>
      <c r="P106" s="228">
        <v>2.8225203060153428</v>
      </c>
      <c r="Q106" s="228">
        <v>1311.3962327993759</v>
      </c>
      <c r="R106" s="228">
        <v>61.221834063359402</v>
      </c>
      <c r="S106" s="228">
        <v>1149.5143513939088</v>
      </c>
      <c r="T106" s="228">
        <v>239.05173623299191</v>
      </c>
      <c r="U106" s="228">
        <v>1</v>
      </c>
      <c r="V106" s="228">
        <v>1074.3124779382324</v>
      </c>
      <c r="W106" s="228">
        <v>16045.066456611714</v>
      </c>
      <c r="X106" s="228">
        <v>17896.305796028329</v>
      </c>
      <c r="Y106" s="228">
        <v>24195.147738786865</v>
      </c>
      <c r="Z106" s="228">
        <v>25126.808185180191</v>
      </c>
      <c r="AA106" s="228">
        <v>22612.287606342863</v>
      </c>
      <c r="AB106" s="228"/>
      <c r="AC106" s="228"/>
      <c r="AD106" s="228"/>
      <c r="AE106" s="228"/>
      <c r="AF106" s="228"/>
      <c r="AG106" s="228"/>
      <c r="AH106" s="228"/>
      <c r="AI106" s="228"/>
      <c r="AJ106" s="228"/>
      <c r="AS106" s="74" t="s">
        <v>214</v>
      </c>
      <c r="AT106" s="74" t="s">
        <v>194</v>
      </c>
      <c r="AU106" s="74" t="s">
        <v>479</v>
      </c>
      <c r="AV106" s="74">
        <v>2022</v>
      </c>
      <c r="AW106" s="74">
        <v>0.93457943925233644</v>
      </c>
      <c r="AX106" s="74">
        <v>0</v>
      </c>
      <c r="AY106" s="74">
        <v>0</v>
      </c>
      <c r="AZ106" s="74">
        <v>0</v>
      </c>
      <c r="BA106" s="74">
        <v>0</v>
      </c>
      <c r="BB106" s="74">
        <v>0</v>
      </c>
      <c r="BC106" s="74">
        <v>0</v>
      </c>
      <c r="BD106" s="74">
        <v>0</v>
      </c>
      <c r="BE106" s="74">
        <v>0</v>
      </c>
      <c r="BF106" s="74">
        <v>0</v>
      </c>
      <c r="BG106" s="74">
        <v>0</v>
      </c>
      <c r="BH106" s="74">
        <v>6.6188005524038911E-3</v>
      </c>
      <c r="BI106" s="74">
        <v>6.6188005524038911E-3</v>
      </c>
      <c r="BJ106" s="74">
        <v>0</v>
      </c>
      <c r="BK106" s="74">
        <v>0</v>
      </c>
      <c r="BL106" s="74">
        <v>0</v>
      </c>
      <c r="BM106" s="74">
        <v>0</v>
      </c>
      <c r="BN106" s="74">
        <v>0</v>
      </c>
      <c r="BO106" s="74">
        <v>0</v>
      </c>
      <c r="BP106" s="74">
        <v>6.1857949087886829E-3</v>
      </c>
      <c r="BQ106" s="74">
        <v>0</v>
      </c>
      <c r="BR106" s="74">
        <v>0</v>
      </c>
      <c r="BS106" s="74">
        <v>0</v>
      </c>
      <c r="BT106" s="74">
        <v>0</v>
      </c>
      <c r="BU106" s="74">
        <v>0</v>
      </c>
      <c r="BV106" s="74">
        <v>6.6188005524038911E-3</v>
      </c>
      <c r="BW106" s="74">
        <v>6.1857949087886829E-3</v>
      </c>
      <c r="BX106" s="74">
        <v>6.6188005524038911E-3</v>
      </c>
      <c r="BY106" s="74">
        <v>6.1857949087886829E-3</v>
      </c>
      <c r="CT106" s="74" t="s">
        <v>194</v>
      </c>
      <c r="CU106" s="74" t="s">
        <v>506</v>
      </c>
      <c r="CV106" s="74" t="s">
        <v>330</v>
      </c>
      <c r="CW106" s="74">
        <v>2021</v>
      </c>
      <c r="CX106" s="74">
        <v>2.7333397602726084E-5</v>
      </c>
      <c r="CY106" s="74">
        <v>0</v>
      </c>
      <c r="CZ106" s="74">
        <v>0</v>
      </c>
      <c r="DA106" s="74">
        <v>0</v>
      </c>
      <c r="DB106" s="74">
        <v>0</v>
      </c>
      <c r="DC106" s="74">
        <v>0</v>
      </c>
      <c r="DD106" s="74">
        <v>7.7861316135679412E-2</v>
      </c>
      <c r="DE106" s="74">
        <v>3.6425060683954492E-2</v>
      </c>
      <c r="DF106" s="74">
        <v>1.541613253274161E-3</v>
      </c>
      <c r="DG106" s="74">
        <v>3.989464219845075E-2</v>
      </c>
      <c r="DH106" s="74">
        <v>0</v>
      </c>
      <c r="DI106" s="74">
        <v>0</v>
      </c>
      <c r="DJ106" s="74">
        <v>0</v>
      </c>
      <c r="DK106" s="74">
        <v>0</v>
      </c>
      <c r="DL106" s="74">
        <v>0</v>
      </c>
      <c r="DM106" s="74">
        <v>0</v>
      </c>
      <c r="DN106" s="74">
        <v>5.747037264358985E-4</v>
      </c>
      <c r="DO106" s="74">
        <v>2.1282143118080772E-6</v>
      </c>
      <c r="DP106" s="74">
        <v>0</v>
      </c>
      <c r="DQ106" s="74">
        <v>2.1282143118080772E-6</v>
      </c>
      <c r="DR106" s="74">
        <v>0</v>
      </c>
      <c r="DS106" s="74">
        <v>0</v>
      </c>
      <c r="DT106" s="74">
        <v>0</v>
      </c>
      <c r="DU106" s="74">
        <v>0</v>
      </c>
      <c r="DV106" s="74">
        <v>0</v>
      </c>
      <c r="DW106" s="74">
        <v>0</v>
      </c>
      <c r="DX106" s="74">
        <v>0</v>
      </c>
      <c r="DY106" s="74">
        <v>0</v>
      </c>
      <c r="DZ106" s="74">
        <v>0</v>
      </c>
      <c r="EA106" s="74">
        <v>0</v>
      </c>
      <c r="EB106" s="74">
        <v>0</v>
      </c>
      <c r="EC106" s="74">
        <v>0</v>
      </c>
      <c r="ED106" s="74">
        <v>0</v>
      </c>
      <c r="EE106" s="74">
        <v>0</v>
      </c>
      <c r="EF106" s="74">
        <v>0</v>
      </c>
      <c r="ER106" s="74" t="s">
        <v>455</v>
      </c>
      <c r="ES106" s="74" t="s">
        <v>194</v>
      </c>
      <c r="ET106" s="74" t="s">
        <v>506</v>
      </c>
      <c r="EU106" s="74" t="s">
        <v>330</v>
      </c>
      <c r="EV106" s="74" t="s">
        <v>302</v>
      </c>
      <c r="EW106" s="74" t="s">
        <v>456</v>
      </c>
      <c r="EX106" s="74">
        <v>2021</v>
      </c>
      <c r="EY106" s="74">
        <v>1.117124417475828E-4</v>
      </c>
      <c r="EZ106" s="74">
        <v>594.89993300000003</v>
      </c>
      <c r="FA106" s="74">
        <v>6.6457724110903407E-2</v>
      </c>
      <c r="FB106" s="74">
        <v>2021</v>
      </c>
      <c r="FC106" s="74" t="s">
        <v>209</v>
      </c>
      <c r="FD106" s="74">
        <v>4.6366130773367584E-2</v>
      </c>
      <c r="FE106" s="74">
        <v>1</v>
      </c>
      <c r="FF106" s="74">
        <v>0</v>
      </c>
      <c r="FG106" s="74" t="s">
        <v>457</v>
      </c>
      <c r="FH106" s="74">
        <v>5.6936670468114145E-3</v>
      </c>
      <c r="FI106" s="74">
        <v>2.7333397602726084E-5</v>
      </c>
      <c r="FJ106" s="74">
        <v>0</v>
      </c>
      <c r="FK106" s="74">
        <v>0</v>
      </c>
      <c r="FL106" s="74">
        <v>0</v>
      </c>
      <c r="FM106" s="74">
        <v>0</v>
      </c>
      <c r="FN106" s="74">
        <v>0</v>
      </c>
      <c r="FO106" s="74">
        <v>0</v>
      </c>
      <c r="FP106" s="74">
        <v>0</v>
      </c>
      <c r="FQ106" s="74">
        <v>0</v>
      </c>
      <c r="FR106" s="74">
        <v>0</v>
      </c>
      <c r="FS106" s="74">
        <v>0</v>
      </c>
      <c r="GV106" s="229"/>
      <c r="GW106" s="229"/>
    </row>
    <row r="107" spans="2:205" hidden="1" x14ac:dyDescent="0.25">
      <c r="B107" s="74" t="s">
        <v>237</v>
      </c>
      <c r="C107" s="227" t="s">
        <v>484</v>
      </c>
      <c r="D107" s="227">
        <v>1.2188593659071694E-2</v>
      </c>
      <c r="E107" s="227">
        <v>1.2188593659071694E-2</v>
      </c>
      <c r="F107" s="227">
        <v>1.5776812000541235E-2</v>
      </c>
      <c r="G107" s="227">
        <v>1.5285382037684661E-2</v>
      </c>
      <c r="H107" s="227">
        <v>0</v>
      </c>
      <c r="I107" s="228">
        <v>0</v>
      </c>
      <c r="J107" s="228">
        <v>1.5776812000541235E-2</v>
      </c>
      <c r="K107" s="228">
        <v>1.5776812000541235E-2</v>
      </c>
      <c r="L107" s="322">
        <v>2.9473347559184861</v>
      </c>
      <c r="M107" s="228">
        <v>2.8486831137367745</v>
      </c>
      <c r="N107" s="228">
        <v>1.8542737046809168</v>
      </c>
      <c r="O107" s="228">
        <v>1.9206648137264373</v>
      </c>
      <c r="P107" s="228">
        <v>1.8542737046809168</v>
      </c>
      <c r="Q107" s="228">
        <v>312.46173942881916</v>
      </c>
      <c r="R107" s="228">
        <v>14.587109741519546</v>
      </c>
      <c r="S107" s="228">
        <v>412.91159720728155</v>
      </c>
      <c r="T107" s="228">
        <v>85.868640181347374</v>
      </c>
      <c r="U107" s="228">
        <v>1</v>
      </c>
      <c r="V107" s="228">
        <v>385.89868897876778</v>
      </c>
      <c r="W107" s="228">
        <v>3823.0012019951278</v>
      </c>
      <c r="X107" s="228">
        <v>4264.0894479621011</v>
      </c>
      <c r="Y107" s="228">
        <v>8691.0242446074171</v>
      </c>
      <c r="Z107" s="228">
        <v>9025.681574034088</v>
      </c>
      <c r="AA107" s="228">
        <v>8122.4525650536607</v>
      </c>
      <c r="AB107" s="228"/>
      <c r="AC107" s="228"/>
      <c r="AD107" s="228"/>
      <c r="AE107" s="228"/>
      <c r="AF107" s="228"/>
      <c r="AG107" s="228"/>
      <c r="AH107" s="228"/>
      <c r="AI107" s="228"/>
      <c r="AJ107" s="228"/>
      <c r="AS107" s="74" t="s">
        <v>214</v>
      </c>
      <c r="AT107" s="74" t="s">
        <v>194</v>
      </c>
      <c r="AU107" s="74" t="s">
        <v>479</v>
      </c>
      <c r="AV107" s="74">
        <v>2023</v>
      </c>
      <c r="AW107" s="74">
        <v>0.87343872827321156</v>
      </c>
      <c r="AX107" s="74">
        <v>0</v>
      </c>
      <c r="AY107" s="74">
        <v>0</v>
      </c>
      <c r="AZ107" s="74">
        <v>0</v>
      </c>
      <c r="BA107" s="74">
        <v>0</v>
      </c>
      <c r="BB107" s="74">
        <v>0</v>
      </c>
      <c r="BC107" s="74">
        <v>0</v>
      </c>
      <c r="BD107" s="74">
        <v>0</v>
      </c>
      <c r="BE107" s="74">
        <v>0</v>
      </c>
      <c r="BF107" s="74">
        <v>0</v>
      </c>
      <c r="BG107" s="74">
        <v>0</v>
      </c>
      <c r="BH107" s="74">
        <v>0</v>
      </c>
      <c r="BI107" s="74">
        <v>0</v>
      </c>
      <c r="BJ107" s="74">
        <v>0</v>
      </c>
      <c r="BK107" s="74">
        <v>0</v>
      </c>
      <c r="BL107" s="74">
        <v>6.8600320157241462E-3</v>
      </c>
      <c r="BM107" s="74">
        <v>6.8600320157241462E-3</v>
      </c>
      <c r="BN107" s="74">
        <v>0</v>
      </c>
      <c r="BO107" s="74">
        <v>0</v>
      </c>
      <c r="BP107" s="74">
        <v>0</v>
      </c>
      <c r="BQ107" s="74">
        <v>5.9918176397276146E-3</v>
      </c>
      <c r="BR107" s="74">
        <v>0</v>
      </c>
      <c r="BS107" s="74">
        <v>0</v>
      </c>
      <c r="BT107" s="74">
        <v>0</v>
      </c>
      <c r="BU107" s="74">
        <v>0</v>
      </c>
      <c r="BV107" s="74">
        <v>0</v>
      </c>
      <c r="BW107" s="74">
        <v>0</v>
      </c>
      <c r="BX107" s="74">
        <v>0</v>
      </c>
      <c r="BY107" s="74">
        <v>0</v>
      </c>
      <c r="CT107" s="74" t="s">
        <v>194</v>
      </c>
      <c r="CU107" s="74" t="s">
        <v>506</v>
      </c>
      <c r="CV107" s="74" t="s">
        <v>330</v>
      </c>
      <c r="CW107" s="74">
        <v>2022</v>
      </c>
      <c r="CX107" s="74">
        <v>0</v>
      </c>
      <c r="CY107" s="74">
        <v>2.7356212331406872E-5</v>
      </c>
      <c r="CZ107" s="74">
        <v>0</v>
      </c>
      <c r="DA107" s="74">
        <v>0</v>
      </c>
      <c r="DB107" s="74">
        <v>0</v>
      </c>
      <c r="DC107" s="74">
        <v>0</v>
      </c>
      <c r="DD107" s="74">
        <v>7.7861316135679454E-2</v>
      </c>
      <c r="DE107" s="74">
        <v>3.6425060683954513E-2</v>
      </c>
      <c r="DF107" s="74">
        <v>1.541613253274161E-3</v>
      </c>
      <c r="DG107" s="74">
        <v>3.9894642198450771E-2</v>
      </c>
      <c r="DH107" s="74">
        <v>0</v>
      </c>
      <c r="DI107" s="74">
        <v>0</v>
      </c>
      <c r="DJ107" s="74">
        <v>0</v>
      </c>
      <c r="DK107" s="74">
        <v>0</v>
      </c>
      <c r="DL107" s="74">
        <v>0</v>
      </c>
      <c r="DM107" s="74">
        <v>0</v>
      </c>
      <c r="DN107" s="74">
        <v>5.4603257437707E-4</v>
      </c>
      <c r="DO107" s="74">
        <v>0</v>
      </c>
      <c r="DP107" s="74">
        <v>0</v>
      </c>
      <c r="DQ107" s="74">
        <v>0</v>
      </c>
      <c r="DR107" s="74">
        <v>2.1299906966104432E-6</v>
      </c>
      <c r="DS107" s="74">
        <v>0</v>
      </c>
      <c r="DT107" s="74">
        <v>2.1299906966104432E-6</v>
      </c>
      <c r="DU107" s="74">
        <v>0</v>
      </c>
      <c r="DV107" s="74">
        <v>0</v>
      </c>
      <c r="DW107" s="74">
        <v>0</v>
      </c>
      <c r="DX107" s="74">
        <v>0</v>
      </c>
      <c r="DY107" s="74">
        <v>0</v>
      </c>
      <c r="DZ107" s="74">
        <v>0</v>
      </c>
      <c r="EA107" s="74">
        <v>0</v>
      </c>
      <c r="EB107" s="74">
        <v>0</v>
      </c>
      <c r="EC107" s="74">
        <v>0</v>
      </c>
      <c r="ED107" s="74">
        <v>0</v>
      </c>
      <c r="EE107" s="74">
        <v>0</v>
      </c>
      <c r="EF107" s="74">
        <v>0</v>
      </c>
      <c r="ER107" s="74" t="s">
        <v>455</v>
      </c>
      <c r="ES107" s="74" t="s">
        <v>194</v>
      </c>
      <c r="ET107" s="74" t="s">
        <v>506</v>
      </c>
      <c r="EU107" s="74" t="s">
        <v>330</v>
      </c>
      <c r="EV107" s="74" t="s">
        <v>302</v>
      </c>
      <c r="EW107" s="74" t="s">
        <v>456</v>
      </c>
      <c r="EX107" s="74">
        <v>2022</v>
      </c>
      <c r="EY107" s="74">
        <v>1.064246166266375E-4</v>
      </c>
      <c r="EZ107" s="74">
        <v>594.89993300000003</v>
      </c>
      <c r="FA107" s="74">
        <v>6.3311997300737333E-2</v>
      </c>
      <c r="FB107" s="74">
        <v>2022</v>
      </c>
      <c r="FC107" s="74" t="s">
        <v>209</v>
      </c>
      <c r="FD107" s="74">
        <v>4.6366130773367584E-2</v>
      </c>
      <c r="FE107" s="74">
        <v>1</v>
      </c>
      <c r="FF107" s="74">
        <v>0</v>
      </c>
      <c r="FG107" s="74" t="s">
        <v>457</v>
      </c>
      <c r="FH107" s="74">
        <v>0</v>
      </c>
      <c r="FI107" s="74">
        <v>0</v>
      </c>
      <c r="FJ107" s="74">
        <v>5.6984194552298535E-3</v>
      </c>
      <c r="FK107" s="74">
        <v>2.7356212331406872E-5</v>
      </c>
      <c r="FL107" s="74">
        <v>0</v>
      </c>
      <c r="FM107" s="74">
        <v>0</v>
      </c>
      <c r="FN107" s="74">
        <v>0</v>
      </c>
      <c r="FO107" s="74">
        <v>0</v>
      </c>
      <c r="FP107" s="74">
        <v>0</v>
      </c>
      <c r="FQ107" s="74">
        <v>0</v>
      </c>
      <c r="FR107" s="74">
        <v>0</v>
      </c>
      <c r="FS107" s="74">
        <v>0</v>
      </c>
      <c r="GV107" s="229"/>
      <c r="GW107" s="229"/>
    </row>
    <row r="108" spans="2:205" hidden="1" x14ac:dyDescent="0.25">
      <c r="B108" s="74" t="s">
        <v>237</v>
      </c>
      <c r="C108" s="227" t="s">
        <v>485</v>
      </c>
      <c r="D108" s="227">
        <v>2.9442701867575964E-2</v>
      </c>
      <c r="E108" s="227">
        <v>2.9442701867575964E-2</v>
      </c>
      <c r="F108" s="227">
        <v>2.4952116940793589E-2</v>
      </c>
      <c r="G108" s="227">
        <v>2.4174593797368086E-2</v>
      </c>
      <c r="H108" s="227">
        <v>0</v>
      </c>
      <c r="I108" s="228">
        <v>0</v>
      </c>
      <c r="J108" s="228">
        <v>2.4952116940793589E-2</v>
      </c>
      <c r="K108" s="228">
        <v>2.4952116940793589E-2</v>
      </c>
      <c r="L108" s="322">
        <v>2.3175654380083834</v>
      </c>
      <c r="M108" s="228">
        <v>2.2399931039313006</v>
      </c>
      <c r="N108" s="228">
        <v>1.4820462496970475</v>
      </c>
      <c r="O108" s="228">
        <v>1.5350913985000876</v>
      </c>
      <c r="P108" s="228">
        <v>1.4820462496970475</v>
      </c>
      <c r="Q108" s="228">
        <v>959.88315100329476</v>
      </c>
      <c r="R108" s="228">
        <v>44.811633220490243</v>
      </c>
      <c r="S108" s="228">
        <v>817.06632276916264</v>
      </c>
      <c r="T108" s="228">
        <v>169.91621099695431</v>
      </c>
      <c r="U108" s="228">
        <v>1</v>
      </c>
      <c r="V108" s="228">
        <v>763.6133857655725</v>
      </c>
      <c r="W108" s="228">
        <v>11744.268103891913</v>
      </c>
      <c r="X108" s="228">
        <v>13099.29216598431</v>
      </c>
      <c r="Y108" s="228">
        <v>17197.732562290443</v>
      </c>
      <c r="Z108" s="228">
        <v>17859.949936158806</v>
      </c>
      <c r="AA108" s="228">
        <v>16072.64725447705</v>
      </c>
      <c r="AB108" s="228"/>
      <c r="AC108" s="228"/>
      <c r="AD108" s="228"/>
      <c r="AE108" s="228"/>
      <c r="AF108" s="228"/>
      <c r="AG108" s="228"/>
      <c r="AH108" s="228"/>
      <c r="AI108" s="228"/>
      <c r="AJ108" s="228"/>
      <c r="AS108" s="74" t="s">
        <v>214</v>
      </c>
      <c r="AT108" s="74" t="s">
        <v>194</v>
      </c>
      <c r="AU108" s="74" t="s">
        <v>480</v>
      </c>
      <c r="AV108" s="74">
        <v>2020</v>
      </c>
      <c r="AW108" s="74">
        <v>1</v>
      </c>
      <c r="AX108" s="74">
        <v>0</v>
      </c>
      <c r="AY108" s="74">
        <v>0</v>
      </c>
      <c r="AZ108" s="74">
        <v>5.1110757778270845E-3</v>
      </c>
      <c r="BA108" s="74">
        <v>5.1110757778270845E-3</v>
      </c>
      <c r="BB108" s="74">
        <v>0</v>
      </c>
      <c r="BC108" s="74">
        <v>0</v>
      </c>
      <c r="BD108" s="74">
        <v>0</v>
      </c>
      <c r="BE108" s="74">
        <v>0</v>
      </c>
      <c r="BF108" s="74">
        <v>0</v>
      </c>
      <c r="BG108" s="74">
        <v>0</v>
      </c>
      <c r="BH108" s="74">
        <v>0</v>
      </c>
      <c r="BI108" s="74">
        <v>0</v>
      </c>
      <c r="BJ108" s="74">
        <v>0</v>
      </c>
      <c r="BK108" s="74">
        <v>0</v>
      </c>
      <c r="BL108" s="74">
        <v>0</v>
      </c>
      <c r="BM108" s="74">
        <v>0</v>
      </c>
      <c r="BN108" s="74">
        <v>5.1110757778270845E-3</v>
      </c>
      <c r="BO108" s="74">
        <v>0</v>
      </c>
      <c r="BP108" s="74">
        <v>0</v>
      </c>
      <c r="BQ108" s="74">
        <v>0</v>
      </c>
      <c r="BR108" s="74">
        <v>0</v>
      </c>
      <c r="BS108" s="74">
        <v>0</v>
      </c>
      <c r="BT108" s="74">
        <v>0</v>
      </c>
      <c r="BU108" s="74">
        <v>0</v>
      </c>
      <c r="BV108" s="74">
        <v>0</v>
      </c>
      <c r="BW108" s="74">
        <v>0</v>
      </c>
      <c r="BX108" s="74">
        <v>0</v>
      </c>
      <c r="BY108" s="74">
        <v>0</v>
      </c>
      <c r="CT108" s="74" t="s">
        <v>194</v>
      </c>
      <c r="CU108" s="74" t="s">
        <v>506</v>
      </c>
      <c r="CV108" s="74" t="s">
        <v>330</v>
      </c>
      <c r="CW108" s="74">
        <v>2023</v>
      </c>
      <c r="CX108" s="74">
        <v>0</v>
      </c>
      <c r="CY108" s="74">
        <v>0</v>
      </c>
      <c r="CZ108" s="74">
        <v>4.2439812445336164E-5</v>
      </c>
      <c r="DA108" s="74">
        <v>0</v>
      </c>
      <c r="DB108" s="74">
        <v>0</v>
      </c>
      <c r="DC108" s="74">
        <v>0</v>
      </c>
      <c r="DD108" s="74">
        <v>7.7900575334948527E-2</v>
      </c>
      <c r="DE108" s="74">
        <v>3.6425060683954513E-2</v>
      </c>
      <c r="DF108" s="74">
        <v>1.580872452543269E-3</v>
      </c>
      <c r="DG108" s="74">
        <v>3.9894642198450757E-2</v>
      </c>
      <c r="DH108" s="74">
        <v>0</v>
      </c>
      <c r="DI108" s="74">
        <v>0</v>
      </c>
      <c r="DJ108" s="74">
        <v>0</v>
      </c>
      <c r="DK108" s="74">
        <v>0</v>
      </c>
      <c r="DL108" s="74">
        <v>0</v>
      </c>
      <c r="DM108" s="74">
        <v>0</v>
      </c>
      <c r="DN108" s="74">
        <v>5.6608770005626139E-4</v>
      </c>
      <c r="DO108" s="74">
        <v>0</v>
      </c>
      <c r="DP108" s="74">
        <v>0</v>
      </c>
      <c r="DQ108" s="74">
        <v>0</v>
      </c>
      <c r="DR108" s="74">
        <v>0</v>
      </c>
      <c r="DS108" s="74">
        <v>0</v>
      </c>
      <c r="DT108" s="74">
        <v>0</v>
      </c>
      <c r="DU108" s="74">
        <v>3.3060858065989958E-6</v>
      </c>
      <c r="DV108" s="74">
        <v>0</v>
      </c>
      <c r="DW108" s="74">
        <v>3.3060858065989958E-6</v>
      </c>
      <c r="DX108" s="74">
        <v>0</v>
      </c>
      <c r="DY108" s="74">
        <v>0</v>
      </c>
      <c r="DZ108" s="74">
        <v>0</v>
      </c>
      <c r="EA108" s="74">
        <v>0</v>
      </c>
      <c r="EB108" s="74">
        <v>0</v>
      </c>
      <c r="EC108" s="74">
        <v>0</v>
      </c>
      <c r="ED108" s="74">
        <v>0</v>
      </c>
      <c r="EE108" s="74">
        <v>0</v>
      </c>
      <c r="EF108" s="74">
        <v>0</v>
      </c>
      <c r="ER108" s="74" t="s">
        <v>455</v>
      </c>
      <c r="ES108" s="74" t="s">
        <v>194</v>
      </c>
      <c r="ET108" s="74" t="s">
        <v>506</v>
      </c>
      <c r="EU108" s="74" t="s">
        <v>330</v>
      </c>
      <c r="EV108" s="74" t="s">
        <v>302</v>
      </c>
      <c r="EW108" s="74" t="s">
        <v>456</v>
      </c>
      <c r="EX108" s="74">
        <v>2023</v>
      </c>
      <c r="EY108" s="74">
        <v>1.098283894439637E-4</v>
      </c>
      <c r="EZ108" s="74">
        <v>594.89993300000003</v>
      </c>
      <c r="FA108" s="74">
        <v>6.5336901521711913E-2</v>
      </c>
      <c r="FB108" s="74">
        <v>2023</v>
      </c>
      <c r="FC108" s="74" t="s">
        <v>209</v>
      </c>
      <c r="FD108" s="74">
        <v>4.6366130773367584E-2</v>
      </c>
      <c r="FE108" s="74">
        <v>1</v>
      </c>
      <c r="FF108" s="74">
        <v>0</v>
      </c>
      <c r="FG108" s="74" t="s">
        <v>457</v>
      </c>
      <c r="FH108" s="74">
        <v>0</v>
      </c>
      <c r="FI108" s="74">
        <v>0</v>
      </c>
      <c r="FJ108" s="74">
        <v>0</v>
      </c>
      <c r="FK108" s="74">
        <v>0</v>
      </c>
      <c r="FL108" s="74">
        <v>5.8402741865808006E-3</v>
      </c>
      <c r="FM108" s="74">
        <v>4.2439812445336164E-5</v>
      </c>
      <c r="FN108" s="74">
        <v>0</v>
      </c>
      <c r="FO108" s="74">
        <v>0</v>
      </c>
      <c r="FP108" s="74">
        <v>0</v>
      </c>
      <c r="FQ108" s="74">
        <v>0</v>
      </c>
      <c r="FR108" s="74">
        <v>0</v>
      </c>
      <c r="FS108" s="74">
        <v>0</v>
      </c>
      <c r="GV108" s="229"/>
      <c r="GW108" s="229"/>
    </row>
    <row r="109" spans="2:205" hidden="1" x14ac:dyDescent="0.25">
      <c r="B109" s="74" t="s">
        <v>237</v>
      </c>
      <c r="C109" s="227" t="s">
        <v>486</v>
      </c>
      <c r="D109" s="227">
        <v>1.3706535027058448E-2</v>
      </c>
      <c r="E109" s="227">
        <v>1.3706535027058448E-2</v>
      </c>
      <c r="F109" s="227">
        <v>1.3613550646919754E-2</v>
      </c>
      <c r="G109" s="227">
        <v>1.3189315670749385E-2</v>
      </c>
      <c r="H109" s="227">
        <v>0</v>
      </c>
      <c r="I109" s="228">
        <v>0</v>
      </c>
      <c r="J109" s="228">
        <v>1.3613550646919754E-2</v>
      </c>
      <c r="K109" s="228">
        <v>1.3613550646919754E-2</v>
      </c>
      <c r="L109" s="322">
        <v>2.2688051854948714</v>
      </c>
      <c r="M109" s="228">
        <v>2.1928649290004234</v>
      </c>
      <c r="N109" s="228">
        <v>1.3666951697091139</v>
      </c>
      <c r="O109" s="228">
        <v>1.4156086379516983</v>
      </c>
      <c r="P109" s="228">
        <v>1.3666951697091139</v>
      </c>
      <c r="Q109" s="228">
        <v>456.4604844459214</v>
      </c>
      <c r="R109" s="228">
        <v>21.309614391353882</v>
      </c>
      <c r="S109" s="228">
        <v>483.40531592222948</v>
      </c>
      <c r="T109" s="228">
        <v>100.52843614813462</v>
      </c>
      <c r="U109" s="228">
        <v>1</v>
      </c>
      <c r="V109" s="228">
        <v>451.78066908619576</v>
      </c>
      <c r="W109" s="228">
        <v>5584.8405116414888</v>
      </c>
      <c r="X109" s="228">
        <v>6229.2053378936089</v>
      </c>
      <c r="Y109" s="228">
        <v>10174.786441135386</v>
      </c>
      <c r="Z109" s="228">
        <v>10566.577645720949</v>
      </c>
      <c r="AA109" s="228">
        <v>9509.1462066685854</v>
      </c>
      <c r="AB109" s="228"/>
      <c r="AC109" s="228"/>
      <c r="AD109" s="228"/>
      <c r="AE109" s="228"/>
      <c r="AF109" s="228"/>
      <c r="AG109" s="228"/>
      <c r="AH109" s="228"/>
      <c r="AI109" s="228"/>
      <c r="AJ109" s="228"/>
      <c r="AS109" s="74" t="s">
        <v>214</v>
      </c>
      <c r="AT109" s="74" t="s">
        <v>194</v>
      </c>
      <c r="AU109" s="74" t="s">
        <v>480</v>
      </c>
      <c r="AV109" s="74">
        <v>2021</v>
      </c>
      <c r="AW109" s="74">
        <v>1</v>
      </c>
      <c r="AX109" s="74">
        <v>0</v>
      </c>
      <c r="AY109" s="74">
        <v>0</v>
      </c>
      <c r="AZ109" s="74">
        <v>0</v>
      </c>
      <c r="BA109" s="74">
        <v>0</v>
      </c>
      <c r="BB109" s="74">
        <v>0</v>
      </c>
      <c r="BC109" s="74">
        <v>0</v>
      </c>
      <c r="BD109" s="74">
        <v>5.1110757778270845E-3</v>
      </c>
      <c r="BE109" s="74">
        <v>5.1110757778270845E-3</v>
      </c>
      <c r="BF109" s="74">
        <v>0</v>
      </c>
      <c r="BG109" s="74">
        <v>0</v>
      </c>
      <c r="BH109" s="74">
        <v>0</v>
      </c>
      <c r="BI109" s="74">
        <v>0</v>
      </c>
      <c r="BJ109" s="74">
        <v>0</v>
      </c>
      <c r="BK109" s="74">
        <v>0</v>
      </c>
      <c r="BL109" s="74">
        <v>0</v>
      </c>
      <c r="BM109" s="74">
        <v>0</v>
      </c>
      <c r="BN109" s="74">
        <v>0</v>
      </c>
      <c r="BO109" s="74">
        <v>5.1110757778270845E-3</v>
      </c>
      <c r="BP109" s="74">
        <v>0</v>
      </c>
      <c r="BQ109" s="74">
        <v>0</v>
      </c>
      <c r="BR109" s="74">
        <v>0</v>
      </c>
      <c r="BS109" s="74">
        <v>0</v>
      </c>
      <c r="BT109" s="74">
        <v>0</v>
      </c>
      <c r="BU109" s="74">
        <v>0</v>
      </c>
      <c r="BV109" s="74">
        <v>0</v>
      </c>
      <c r="BW109" s="74">
        <v>0</v>
      </c>
      <c r="BX109" s="74">
        <v>0</v>
      </c>
      <c r="BY109" s="74">
        <v>0</v>
      </c>
      <c r="CT109" s="74" t="s">
        <v>194</v>
      </c>
      <c r="CU109" s="74" t="s">
        <v>506</v>
      </c>
      <c r="CV109" s="74" t="s">
        <v>330</v>
      </c>
      <c r="CW109" s="74">
        <v>2024</v>
      </c>
      <c r="CX109" s="74">
        <v>0</v>
      </c>
      <c r="CY109" s="74">
        <v>0</v>
      </c>
      <c r="CZ109" s="74">
        <v>0</v>
      </c>
      <c r="DA109" s="74">
        <v>4.2439812445336164E-5</v>
      </c>
      <c r="DB109" s="74">
        <v>0</v>
      </c>
      <c r="DC109" s="74">
        <v>0</v>
      </c>
      <c r="DD109" s="74">
        <v>7.7900575334948527E-2</v>
      </c>
      <c r="DE109" s="74">
        <v>3.6425060683954513E-2</v>
      </c>
      <c r="DF109" s="74">
        <v>1.580872452543269E-3</v>
      </c>
      <c r="DG109" s="74">
        <v>3.9894642198450757E-2</v>
      </c>
      <c r="DH109" s="74">
        <v>0</v>
      </c>
      <c r="DI109" s="74">
        <v>0</v>
      </c>
      <c r="DJ109" s="74">
        <v>0</v>
      </c>
      <c r="DK109" s="74">
        <v>0</v>
      </c>
      <c r="DL109" s="74">
        <v>0</v>
      </c>
      <c r="DM109" s="74">
        <v>0</v>
      </c>
      <c r="DN109" s="74">
        <v>5.6608770005626139E-4</v>
      </c>
      <c r="DO109" s="74">
        <v>0</v>
      </c>
      <c r="DP109" s="74">
        <v>0</v>
      </c>
      <c r="DQ109" s="74">
        <v>0</v>
      </c>
      <c r="DR109" s="74">
        <v>0</v>
      </c>
      <c r="DS109" s="74">
        <v>0</v>
      </c>
      <c r="DT109" s="74">
        <v>0</v>
      </c>
      <c r="DU109" s="74">
        <v>0</v>
      </c>
      <c r="DV109" s="74">
        <v>0</v>
      </c>
      <c r="DW109" s="74">
        <v>0</v>
      </c>
      <c r="DX109" s="74">
        <v>3.3060858065989958E-6</v>
      </c>
      <c r="DY109" s="74">
        <v>0</v>
      </c>
      <c r="DZ109" s="74">
        <v>3.3060858065989958E-6</v>
      </c>
      <c r="EA109" s="74">
        <v>0</v>
      </c>
      <c r="EB109" s="74">
        <v>0</v>
      </c>
      <c r="EC109" s="74">
        <v>0</v>
      </c>
      <c r="ED109" s="74">
        <v>0</v>
      </c>
      <c r="EE109" s="74">
        <v>0</v>
      </c>
      <c r="EF109" s="74">
        <v>0</v>
      </c>
      <c r="ER109" s="74" t="s">
        <v>455</v>
      </c>
      <c r="ES109" s="74" t="s">
        <v>194</v>
      </c>
      <c r="ET109" s="74" t="s">
        <v>506</v>
      </c>
      <c r="EU109" s="74" t="s">
        <v>330</v>
      </c>
      <c r="EV109" s="74" t="s">
        <v>302</v>
      </c>
      <c r="EW109" s="74" t="s">
        <v>456</v>
      </c>
      <c r="EX109" s="74">
        <v>2024</v>
      </c>
      <c r="EY109" s="74">
        <v>1.098283894439637E-4</v>
      </c>
      <c r="EZ109" s="74">
        <v>594.89993300000003</v>
      </c>
      <c r="FA109" s="74">
        <v>6.5336901521711913E-2</v>
      </c>
      <c r="FB109" s="74">
        <v>2024</v>
      </c>
      <c r="FC109" s="74" t="s">
        <v>209</v>
      </c>
      <c r="FD109" s="74">
        <v>4.6366130773367584E-2</v>
      </c>
      <c r="FE109" s="74">
        <v>1</v>
      </c>
      <c r="FF109" s="74">
        <v>0</v>
      </c>
      <c r="FG109" s="74" t="s">
        <v>457</v>
      </c>
      <c r="FH109" s="74">
        <v>0</v>
      </c>
      <c r="FI109" s="74">
        <v>0</v>
      </c>
      <c r="FJ109" s="74">
        <v>0</v>
      </c>
      <c r="FK109" s="74">
        <v>0</v>
      </c>
      <c r="FL109" s="74">
        <v>0</v>
      </c>
      <c r="FM109" s="74">
        <v>0</v>
      </c>
      <c r="FN109" s="74">
        <v>5.8402741865808006E-3</v>
      </c>
      <c r="FO109" s="74">
        <v>4.2439812445336164E-5</v>
      </c>
      <c r="FP109" s="74">
        <v>0</v>
      </c>
      <c r="FQ109" s="74">
        <v>0</v>
      </c>
      <c r="FR109" s="74">
        <v>0</v>
      </c>
      <c r="FS109" s="74">
        <v>0</v>
      </c>
      <c r="GV109" s="229"/>
      <c r="GW109" s="229"/>
    </row>
    <row r="110" spans="2:205" hidden="1" x14ac:dyDescent="0.25">
      <c r="B110" s="74" t="s">
        <v>237</v>
      </c>
      <c r="C110" s="227" t="s">
        <v>487</v>
      </c>
      <c r="D110" s="227">
        <v>6.7545326660351401E-2</v>
      </c>
      <c r="E110" s="227">
        <v>6.7545326660351401E-2</v>
      </c>
      <c r="F110" s="227">
        <v>5.2606206121199282E-2</v>
      </c>
      <c r="G110" s="227">
        <v>5.0966902918628321E-2</v>
      </c>
      <c r="H110" s="227">
        <v>0</v>
      </c>
      <c r="I110" s="228">
        <v>0</v>
      </c>
      <c r="J110" s="228">
        <v>5.2606206121199282E-2</v>
      </c>
      <c r="K110" s="228">
        <v>5.2606206121199282E-2</v>
      </c>
      <c r="L110" s="322">
        <v>2.8150182896760865</v>
      </c>
      <c r="M110" s="228">
        <v>2.720795474812439</v>
      </c>
      <c r="N110" s="228">
        <v>1.8884943365686495</v>
      </c>
      <c r="O110" s="228">
        <v>1.9560846340738851</v>
      </c>
      <c r="P110" s="228">
        <v>1.8884943365686495</v>
      </c>
      <c r="Q110" s="228">
        <v>1812.9540553239801</v>
      </c>
      <c r="R110" s="228">
        <v>84.636793642916757</v>
      </c>
      <c r="S110" s="228">
        <v>1351.8638835513784</v>
      </c>
      <c r="T110" s="228">
        <v>281.13212168404829</v>
      </c>
      <c r="U110" s="228">
        <v>1</v>
      </c>
      <c r="V110" s="228">
        <v>1263.4241902349331</v>
      </c>
      <c r="W110" s="228">
        <v>22181.677492211576</v>
      </c>
      <c r="X110" s="228">
        <v>24740.943550652428</v>
      </c>
      <c r="Y110" s="228">
        <v>28454.230558838313</v>
      </c>
      <c r="Z110" s="228">
        <v>29549.891615775305</v>
      </c>
      <c r="AA110" s="228">
        <v>26592.738840035807</v>
      </c>
      <c r="AB110" s="228"/>
      <c r="AC110" s="228"/>
      <c r="AD110" s="228"/>
      <c r="AE110" s="228"/>
      <c r="AF110" s="228"/>
      <c r="AG110" s="228"/>
      <c r="AH110" s="228"/>
      <c r="AI110" s="228"/>
      <c r="AJ110" s="228"/>
      <c r="AS110" s="74" t="s">
        <v>214</v>
      </c>
      <c r="AT110" s="74" t="s">
        <v>194</v>
      </c>
      <c r="AU110" s="74" t="s">
        <v>480</v>
      </c>
      <c r="AV110" s="74">
        <v>2022</v>
      </c>
      <c r="AW110" s="74">
        <v>0.93457943925233644</v>
      </c>
      <c r="AX110" s="74">
        <v>0</v>
      </c>
      <c r="AY110" s="74">
        <v>0</v>
      </c>
      <c r="AZ110" s="74">
        <v>0</v>
      </c>
      <c r="BA110" s="74">
        <v>0</v>
      </c>
      <c r="BB110" s="74">
        <v>0</v>
      </c>
      <c r="BC110" s="74">
        <v>0</v>
      </c>
      <c r="BD110" s="74">
        <v>0</v>
      </c>
      <c r="BE110" s="74">
        <v>0</v>
      </c>
      <c r="BF110" s="74">
        <v>0</v>
      </c>
      <c r="BG110" s="74">
        <v>0</v>
      </c>
      <c r="BH110" s="74">
        <v>4.4785256464832859E-3</v>
      </c>
      <c r="BI110" s="74">
        <v>4.4785256464832859E-3</v>
      </c>
      <c r="BJ110" s="74">
        <v>0</v>
      </c>
      <c r="BK110" s="74">
        <v>0</v>
      </c>
      <c r="BL110" s="74">
        <v>0</v>
      </c>
      <c r="BM110" s="74">
        <v>0</v>
      </c>
      <c r="BN110" s="74">
        <v>0</v>
      </c>
      <c r="BO110" s="74">
        <v>0</v>
      </c>
      <c r="BP110" s="74">
        <v>4.1855379873675571E-3</v>
      </c>
      <c r="BQ110" s="74">
        <v>0</v>
      </c>
      <c r="BR110" s="74">
        <v>0</v>
      </c>
      <c r="BS110" s="74">
        <v>0</v>
      </c>
      <c r="BT110" s="74">
        <v>0</v>
      </c>
      <c r="BU110" s="74">
        <v>0</v>
      </c>
      <c r="BV110" s="74">
        <v>4.4785256464832859E-3</v>
      </c>
      <c r="BW110" s="74">
        <v>4.1855379873675571E-3</v>
      </c>
      <c r="BX110" s="74">
        <v>4.4785256464832859E-3</v>
      </c>
      <c r="BY110" s="74">
        <v>4.1855379873675571E-3</v>
      </c>
      <c r="CT110" s="74" t="s">
        <v>194</v>
      </c>
      <c r="CU110" s="74" t="s">
        <v>506</v>
      </c>
      <c r="CV110" s="74" t="s">
        <v>330</v>
      </c>
      <c r="CW110" s="74">
        <v>2025</v>
      </c>
      <c r="CX110" s="74">
        <v>0</v>
      </c>
      <c r="CY110" s="74">
        <v>0</v>
      </c>
      <c r="CZ110" s="74">
        <v>0</v>
      </c>
      <c r="DA110" s="74">
        <v>0</v>
      </c>
      <c r="DB110" s="74">
        <v>4.2439812445336164E-5</v>
      </c>
      <c r="DC110" s="74">
        <v>0</v>
      </c>
      <c r="DD110" s="74">
        <v>7.7900575334948527E-2</v>
      </c>
      <c r="DE110" s="74">
        <v>3.6425060683954513E-2</v>
      </c>
      <c r="DF110" s="74">
        <v>1.580872452543269E-3</v>
      </c>
      <c r="DG110" s="74">
        <v>3.9894642198450757E-2</v>
      </c>
      <c r="DH110" s="74">
        <v>0</v>
      </c>
      <c r="DI110" s="74">
        <v>0</v>
      </c>
      <c r="DJ110" s="74">
        <v>0</v>
      </c>
      <c r="DK110" s="74">
        <v>0</v>
      </c>
      <c r="DL110" s="74">
        <v>0</v>
      </c>
      <c r="DM110" s="74">
        <v>0</v>
      </c>
      <c r="DN110" s="74">
        <v>5.6608770005626139E-4</v>
      </c>
      <c r="DO110" s="74">
        <v>0</v>
      </c>
      <c r="DP110" s="74">
        <v>0</v>
      </c>
      <c r="DQ110" s="74">
        <v>0</v>
      </c>
      <c r="DR110" s="74">
        <v>0</v>
      </c>
      <c r="DS110" s="74">
        <v>0</v>
      </c>
      <c r="DT110" s="74">
        <v>0</v>
      </c>
      <c r="DU110" s="74">
        <v>0</v>
      </c>
      <c r="DV110" s="74">
        <v>0</v>
      </c>
      <c r="DW110" s="74">
        <v>0</v>
      </c>
      <c r="DX110" s="74">
        <v>0</v>
      </c>
      <c r="DY110" s="74">
        <v>0</v>
      </c>
      <c r="DZ110" s="74">
        <v>0</v>
      </c>
      <c r="EA110" s="74">
        <v>3.3060858065989958E-6</v>
      </c>
      <c r="EB110" s="74">
        <v>0</v>
      </c>
      <c r="EC110" s="74">
        <v>3.3060858065989958E-6</v>
      </c>
      <c r="ED110" s="74">
        <v>0</v>
      </c>
      <c r="EE110" s="74">
        <v>0</v>
      </c>
      <c r="EF110" s="74">
        <v>0</v>
      </c>
      <c r="ER110" s="74" t="s">
        <v>455</v>
      </c>
      <c r="ES110" s="74" t="s">
        <v>194</v>
      </c>
      <c r="ET110" s="74" t="s">
        <v>506</v>
      </c>
      <c r="EU110" s="74" t="s">
        <v>330</v>
      </c>
      <c r="EV110" s="74" t="s">
        <v>302</v>
      </c>
      <c r="EW110" s="74" t="s">
        <v>456</v>
      </c>
      <c r="EX110" s="74">
        <v>2025</v>
      </c>
      <c r="EY110" s="74">
        <v>1.098283894439637E-4</v>
      </c>
      <c r="EZ110" s="74">
        <v>594.89993300000003</v>
      </c>
      <c r="FA110" s="74">
        <v>6.5336901521711913E-2</v>
      </c>
      <c r="FB110" s="74">
        <v>2025</v>
      </c>
      <c r="FC110" s="74" t="s">
        <v>209</v>
      </c>
      <c r="FD110" s="74">
        <v>4.6366130773367584E-2</v>
      </c>
      <c r="FE110" s="74">
        <v>1</v>
      </c>
      <c r="FF110" s="74">
        <v>0</v>
      </c>
      <c r="FG110" s="74" t="s">
        <v>457</v>
      </c>
      <c r="FH110" s="74">
        <v>0</v>
      </c>
      <c r="FI110" s="74">
        <v>0</v>
      </c>
      <c r="FJ110" s="74">
        <v>0</v>
      </c>
      <c r="FK110" s="74">
        <v>0</v>
      </c>
      <c r="FL110" s="74">
        <v>0</v>
      </c>
      <c r="FM110" s="74">
        <v>0</v>
      </c>
      <c r="FN110" s="74">
        <v>0</v>
      </c>
      <c r="FO110" s="74">
        <v>0</v>
      </c>
      <c r="FP110" s="74">
        <v>5.8402741865808006E-3</v>
      </c>
      <c r="FQ110" s="74">
        <v>4.2439812445336164E-5</v>
      </c>
      <c r="FR110" s="74">
        <v>0</v>
      </c>
      <c r="FS110" s="74">
        <v>0</v>
      </c>
      <c r="GV110" s="229"/>
      <c r="GW110" s="229"/>
    </row>
    <row r="111" spans="2:205" hidden="1" x14ac:dyDescent="0.25">
      <c r="B111" s="74" t="s">
        <v>237</v>
      </c>
      <c r="C111" s="227" t="s">
        <v>488</v>
      </c>
      <c r="D111" s="227">
        <v>6.4702140761575114E-2</v>
      </c>
      <c r="E111" s="227">
        <v>6.4702140761575114E-2</v>
      </c>
      <c r="F111" s="227">
        <v>5.2052620451670688E-2</v>
      </c>
      <c r="G111" s="227">
        <v>5.0430518021353794E-2</v>
      </c>
      <c r="H111" s="227">
        <v>0</v>
      </c>
      <c r="I111" s="228">
        <v>0</v>
      </c>
      <c r="J111" s="228">
        <v>5.2052620451670688E-2</v>
      </c>
      <c r="K111" s="228">
        <v>5.2052620451670688E-2</v>
      </c>
      <c r="L111" s="322">
        <v>1.9576168557323141</v>
      </c>
      <c r="M111" s="228">
        <v>1.8920925316992918</v>
      </c>
      <c r="N111" s="228">
        <v>1.3010137839611902</v>
      </c>
      <c r="O111" s="228">
        <v>1.347576480311119</v>
      </c>
      <c r="P111" s="228">
        <v>1.3010137839611902</v>
      </c>
      <c r="Q111" s="228">
        <v>2497.2594605168142</v>
      </c>
      <c r="R111" s="228">
        <v>116.58322670224128</v>
      </c>
      <c r="S111" s="228">
        <v>1941.6563615307457</v>
      </c>
      <c r="T111" s="228">
        <v>403.7847146744358</v>
      </c>
      <c r="U111" s="228">
        <v>1</v>
      </c>
      <c r="V111" s="228">
        <v>1814.6321135801361</v>
      </c>
      <c r="W111" s="228">
        <v>30554.223812174485</v>
      </c>
      <c r="X111" s="228">
        <v>34079.493168919915</v>
      </c>
      <c r="Y111" s="228">
        <v>40868.269689913061</v>
      </c>
      <c r="Z111" s="228">
        <v>42441.946808717723</v>
      </c>
      <c r="AA111" s="228">
        <v>38194.644570012206</v>
      </c>
      <c r="AB111" s="228"/>
      <c r="AC111" s="228"/>
      <c r="AD111" s="228"/>
      <c r="AE111" s="228"/>
      <c r="AF111" s="228"/>
      <c r="AG111" s="228"/>
      <c r="AH111" s="228"/>
      <c r="AI111" s="228"/>
      <c r="AJ111" s="228"/>
      <c r="AS111" s="74" t="s">
        <v>214</v>
      </c>
      <c r="AT111" s="74" t="s">
        <v>194</v>
      </c>
      <c r="AU111" s="74" t="s">
        <v>480</v>
      </c>
      <c r="AV111" s="74">
        <v>2023</v>
      </c>
      <c r="AW111" s="74">
        <v>0.87343872827321156</v>
      </c>
      <c r="AX111" s="74">
        <v>0</v>
      </c>
      <c r="AY111" s="74">
        <v>0</v>
      </c>
      <c r="AZ111" s="74">
        <v>0</v>
      </c>
      <c r="BA111" s="74">
        <v>0</v>
      </c>
      <c r="BB111" s="74">
        <v>0</v>
      </c>
      <c r="BC111" s="74">
        <v>0</v>
      </c>
      <c r="BD111" s="74">
        <v>0</v>
      </c>
      <c r="BE111" s="74">
        <v>0</v>
      </c>
      <c r="BF111" s="74">
        <v>0</v>
      </c>
      <c r="BG111" s="74">
        <v>0</v>
      </c>
      <c r="BH111" s="74">
        <v>0</v>
      </c>
      <c r="BI111" s="74">
        <v>0</v>
      </c>
      <c r="BJ111" s="74">
        <v>0</v>
      </c>
      <c r="BK111" s="74">
        <v>0</v>
      </c>
      <c r="BL111" s="74">
        <v>4.6420329465506867E-3</v>
      </c>
      <c r="BM111" s="74">
        <v>4.6420329465506867E-3</v>
      </c>
      <c r="BN111" s="74">
        <v>0</v>
      </c>
      <c r="BO111" s="74">
        <v>0</v>
      </c>
      <c r="BP111" s="74">
        <v>0</v>
      </c>
      <c r="BQ111" s="74">
        <v>4.0545313534375805E-3</v>
      </c>
      <c r="BR111" s="74">
        <v>0</v>
      </c>
      <c r="BS111" s="74">
        <v>0</v>
      </c>
      <c r="BT111" s="74">
        <v>0</v>
      </c>
      <c r="BU111" s="74">
        <v>0</v>
      </c>
      <c r="BV111" s="74">
        <v>0</v>
      </c>
      <c r="BW111" s="74">
        <v>0</v>
      </c>
      <c r="BX111" s="74">
        <v>0</v>
      </c>
      <c r="BY111" s="74">
        <v>0</v>
      </c>
      <c r="CT111" s="74" t="s">
        <v>194</v>
      </c>
      <c r="CU111" s="74" t="s">
        <v>506</v>
      </c>
      <c r="CV111" s="74" t="s">
        <v>330</v>
      </c>
      <c r="CW111" s="74">
        <v>2026</v>
      </c>
      <c r="CX111" s="74">
        <v>0</v>
      </c>
      <c r="CY111" s="74">
        <v>0</v>
      </c>
      <c r="CZ111" s="74">
        <v>0</v>
      </c>
      <c r="DA111" s="74">
        <v>0</v>
      </c>
      <c r="DB111" s="74">
        <v>0</v>
      </c>
      <c r="DC111" s="74">
        <v>4.2439812445336164E-5</v>
      </c>
      <c r="DD111" s="74">
        <v>7.7900575334948527E-2</v>
      </c>
      <c r="DE111" s="74">
        <v>3.6425060683954513E-2</v>
      </c>
      <c r="DF111" s="74">
        <v>1.580872452543269E-3</v>
      </c>
      <c r="DG111" s="74">
        <v>3.9894642198450757E-2</v>
      </c>
      <c r="DH111" s="74">
        <v>0</v>
      </c>
      <c r="DI111" s="74">
        <v>0</v>
      </c>
      <c r="DJ111" s="74">
        <v>0</v>
      </c>
      <c r="DK111" s="74">
        <v>0</v>
      </c>
      <c r="DL111" s="74">
        <v>0</v>
      </c>
      <c r="DM111" s="74">
        <v>0</v>
      </c>
      <c r="DN111" s="74">
        <v>5.6608770005626139E-4</v>
      </c>
      <c r="DO111" s="74">
        <v>0</v>
      </c>
      <c r="DP111" s="74">
        <v>0</v>
      </c>
      <c r="DQ111" s="74">
        <v>0</v>
      </c>
      <c r="DR111" s="74">
        <v>0</v>
      </c>
      <c r="DS111" s="74">
        <v>0</v>
      </c>
      <c r="DT111" s="74">
        <v>0</v>
      </c>
      <c r="DU111" s="74">
        <v>0</v>
      </c>
      <c r="DV111" s="74">
        <v>0</v>
      </c>
      <c r="DW111" s="74">
        <v>0</v>
      </c>
      <c r="DX111" s="74">
        <v>0</v>
      </c>
      <c r="DY111" s="74">
        <v>0</v>
      </c>
      <c r="DZ111" s="74">
        <v>0</v>
      </c>
      <c r="EA111" s="74">
        <v>0</v>
      </c>
      <c r="EB111" s="74">
        <v>0</v>
      </c>
      <c r="EC111" s="74">
        <v>0</v>
      </c>
      <c r="ED111" s="74">
        <v>3.3060858065989958E-6</v>
      </c>
      <c r="EE111" s="74">
        <v>0</v>
      </c>
      <c r="EF111" s="74">
        <v>3.3060858065989958E-6</v>
      </c>
      <c r="ER111" s="74" t="s">
        <v>455</v>
      </c>
      <c r="ES111" s="74" t="s">
        <v>194</v>
      </c>
      <c r="ET111" s="74" t="s">
        <v>506</v>
      </c>
      <c r="EU111" s="74" t="s">
        <v>330</v>
      </c>
      <c r="EV111" s="74" t="s">
        <v>302</v>
      </c>
      <c r="EW111" s="74" t="s">
        <v>456</v>
      </c>
      <c r="EX111" s="74">
        <v>2026</v>
      </c>
      <c r="EY111" s="74">
        <v>1.098283894439637E-4</v>
      </c>
      <c r="EZ111" s="74">
        <v>594.89993300000003</v>
      </c>
      <c r="FA111" s="74">
        <v>6.5336901521711913E-2</v>
      </c>
      <c r="FB111" s="74">
        <v>2026</v>
      </c>
      <c r="FC111" s="74" t="s">
        <v>209</v>
      </c>
      <c r="FD111" s="74">
        <v>4.6366130773367584E-2</v>
      </c>
      <c r="FE111" s="74">
        <v>1</v>
      </c>
      <c r="FF111" s="74">
        <v>0</v>
      </c>
      <c r="FG111" s="74" t="s">
        <v>457</v>
      </c>
      <c r="FH111" s="74">
        <v>0</v>
      </c>
      <c r="FI111" s="74">
        <v>0</v>
      </c>
      <c r="FJ111" s="74">
        <v>0</v>
      </c>
      <c r="FK111" s="74">
        <v>0</v>
      </c>
      <c r="FL111" s="74">
        <v>0</v>
      </c>
      <c r="FM111" s="74">
        <v>0</v>
      </c>
      <c r="FN111" s="74">
        <v>0</v>
      </c>
      <c r="FO111" s="74">
        <v>0</v>
      </c>
      <c r="FP111" s="74">
        <v>0</v>
      </c>
      <c r="FQ111" s="74">
        <v>0</v>
      </c>
      <c r="FR111" s="74">
        <v>5.8402741865808006E-3</v>
      </c>
      <c r="FS111" s="74">
        <v>4.2439812445336164E-5</v>
      </c>
      <c r="GV111" s="229"/>
      <c r="GW111" s="229"/>
    </row>
    <row r="112" spans="2:205" hidden="1" x14ac:dyDescent="0.25">
      <c r="B112" s="74" t="s">
        <v>237</v>
      </c>
      <c r="C112" s="227" t="s">
        <v>489</v>
      </c>
      <c r="D112" s="227">
        <v>3.8994761415354996E-2</v>
      </c>
      <c r="E112" s="227">
        <v>3.8994761415354996E-2</v>
      </c>
      <c r="F112" s="227">
        <v>4.3861364146490285E-2</v>
      </c>
      <c r="G112" s="227">
        <v>4.2494846508204245E-2</v>
      </c>
      <c r="H112" s="227">
        <v>0</v>
      </c>
      <c r="I112" s="228">
        <v>0</v>
      </c>
      <c r="J112" s="228">
        <v>4.3861364146490285E-2</v>
      </c>
      <c r="K112" s="228">
        <v>4.3861364146490285E-2</v>
      </c>
      <c r="L112" s="322">
        <v>1.6412634003604349</v>
      </c>
      <c r="M112" s="228">
        <v>1.5863278931625633</v>
      </c>
      <c r="N112" s="228">
        <v>1.0380467210663697</v>
      </c>
      <c r="O112" s="228">
        <v>1.0752061118048994</v>
      </c>
      <c r="P112" s="228">
        <v>1.0380467210663697</v>
      </c>
      <c r="Q112" s="228">
        <v>1795.1498008001158</v>
      </c>
      <c r="R112" s="228">
        <v>83.805611511369051</v>
      </c>
      <c r="S112" s="228">
        <v>2050.580880786239</v>
      </c>
      <c r="T112" s="228">
        <v>426.43653752014023</v>
      </c>
      <c r="U112" s="228">
        <v>1</v>
      </c>
      <c r="V112" s="228">
        <v>1916.4307297067655</v>
      </c>
      <c r="W112" s="228">
        <v>21963.840624984939</v>
      </c>
      <c r="X112" s="228">
        <v>24497.973214563212</v>
      </c>
      <c r="Y112" s="228">
        <v>43160.929048682468</v>
      </c>
      <c r="Z112" s="228">
        <v>44822.887506567153</v>
      </c>
      <c r="AA112" s="228">
        <v>40337.31686792754</v>
      </c>
      <c r="AB112" s="228"/>
      <c r="AC112" s="228"/>
      <c r="AD112" s="228"/>
      <c r="AE112" s="228"/>
      <c r="AF112" s="228"/>
      <c r="AG112" s="228"/>
      <c r="AH112" s="228"/>
      <c r="AI112" s="228"/>
      <c r="AJ112" s="228"/>
      <c r="AS112" s="74" t="s">
        <v>214</v>
      </c>
      <c r="AT112" s="74" t="s">
        <v>194</v>
      </c>
      <c r="AU112" s="74" t="s">
        <v>481</v>
      </c>
      <c r="AV112" s="74">
        <v>2020</v>
      </c>
      <c r="AW112" s="74">
        <v>1</v>
      </c>
      <c r="AX112" s="74">
        <v>0</v>
      </c>
      <c r="AY112" s="74">
        <v>0</v>
      </c>
      <c r="AZ112" s="74">
        <v>2.9837454791231018E-3</v>
      </c>
      <c r="BA112" s="74">
        <v>2.9837454791231018E-3</v>
      </c>
      <c r="BB112" s="74">
        <v>0</v>
      </c>
      <c r="BC112" s="74">
        <v>0</v>
      </c>
      <c r="BD112" s="74">
        <v>0</v>
      </c>
      <c r="BE112" s="74">
        <v>0</v>
      </c>
      <c r="BF112" s="74">
        <v>0</v>
      </c>
      <c r="BG112" s="74">
        <v>0</v>
      </c>
      <c r="BH112" s="74">
        <v>0</v>
      </c>
      <c r="BI112" s="74">
        <v>0</v>
      </c>
      <c r="BJ112" s="74">
        <v>0</v>
      </c>
      <c r="BK112" s="74">
        <v>0</v>
      </c>
      <c r="BL112" s="74">
        <v>0</v>
      </c>
      <c r="BM112" s="74">
        <v>0</v>
      </c>
      <c r="BN112" s="74">
        <v>2.9837454791231018E-3</v>
      </c>
      <c r="BO112" s="74">
        <v>0</v>
      </c>
      <c r="BP112" s="74">
        <v>0</v>
      </c>
      <c r="BQ112" s="74">
        <v>0</v>
      </c>
      <c r="BR112" s="74">
        <v>0</v>
      </c>
      <c r="BS112" s="74">
        <v>0</v>
      </c>
      <c r="BT112" s="74">
        <v>0</v>
      </c>
      <c r="BU112" s="74">
        <v>0</v>
      </c>
      <c r="BV112" s="74">
        <v>0</v>
      </c>
      <c r="BW112" s="74">
        <v>0</v>
      </c>
      <c r="BX112" s="74">
        <v>0</v>
      </c>
      <c r="BY112" s="74">
        <v>0</v>
      </c>
      <c r="CT112" s="74" t="s">
        <v>194</v>
      </c>
      <c r="CU112" s="74" t="s">
        <v>522</v>
      </c>
      <c r="CV112" s="74" t="s">
        <v>318</v>
      </c>
      <c r="CW112" s="74">
        <v>2021</v>
      </c>
      <c r="CX112" s="74">
        <v>4.7207098027393461E-8</v>
      </c>
      <c r="CY112" s="74">
        <v>0</v>
      </c>
      <c r="CZ112" s="74">
        <v>0</v>
      </c>
      <c r="DA112" s="74">
        <v>0</v>
      </c>
      <c r="DB112" s="74">
        <v>0</v>
      </c>
      <c r="DC112" s="74">
        <v>0</v>
      </c>
      <c r="DD112" s="74">
        <v>13887.86102387798</v>
      </c>
      <c r="DE112" s="74">
        <v>212.4033892792296</v>
      </c>
      <c r="DF112" s="74">
        <v>8426.4429804796055</v>
      </c>
      <c r="DG112" s="74">
        <v>5249.0146541191434</v>
      </c>
      <c r="DH112" s="74">
        <v>0</v>
      </c>
      <c r="DI112" s="74">
        <v>0</v>
      </c>
      <c r="DJ112" s="74">
        <v>0</v>
      </c>
      <c r="DK112" s="74">
        <v>0</v>
      </c>
      <c r="DL112" s="74">
        <v>0</v>
      </c>
      <c r="DM112" s="74">
        <v>0</v>
      </c>
      <c r="DN112" s="74">
        <v>6.5455213101389022E-6</v>
      </c>
      <c r="DO112" s="74">
        <v>6.556056167450247E-4</v>
      </c>
      <c r="DP112" s="74">
        <v>0</v>
      </c>
      <c r="DQ112" s="74">
        <v>6.556056167450247E-4</v>
      </c>
      <c r="DR112" s="74">
        <v>0</v>
      </c>
      <c r="DS112" s="74">
        <v>0</v>
      </c>
      <c r="DT112" s="74">
        <v>0</v>
      </c>
      <c r="DU112" s="74">
        <v>0</v>
      </c>
      <c r="DV112" s="74">
        <v>0</v>
      </c>
      <c r="DW112" s="74">
        <v>0</v>
      </c>
      <c r="DX112" s="74">
        <v>0</v>
      </c>
      <c r="DY112" s="74">
        <v>0</v>
      </c>
      <c r="DZ112" s="74">
        <v>0</v>
      </c>
      <c r="EA112" s="74">
        <v>0</v>
      </c>
      <c r="EB112" s="74">
        <v>0</v>
      </c>
      <c r="EC112" s="74">
        <v>0</v>
      </c>
      <c r="ED112" s="74">
        <v>0</v>
      </c>
      <c r="EE112" s="74">
        <v>0</v>
      </c>
      <c r="EF112" s="74">
        <v>0</v>
      </c>
      <c r="ER112" s="74" t="s">
        <v>455</v>
      </c>
      <c r="ES112" s="74" t="s">
        <v>194</v>
      </c>
      <c r="ET112" s="74" t="s">
        <v>522</v>
      </c>
      <c r="EU112" s="74" t="s">
        <v>318</v>
      </c>
      <c r="EV112" s="74" t="s">
        <v>302</v>
      </c>
      <c r="EW112" s="74" t="s">
        <v>456</v>
      </c>
      <c r="EX112" s="74">
        <v>2021</v>
      </c>
      <c r="EY112" s="74">
        <v>6.6140847787845366E-8</v>
      </c>
      <c r="EZ112" s="74">
        <v>1038.5926569999999</v>
      </c>
      <c r="FA112" s="74">
        <v>6.8693398840210886E-5</v>
      </c>
      <c r="FB112" s="74">
        <v>2021</v>
      </c>
      <c r="FC112" s="74" t="s">
        <v>209</v>
      </c>
      <c r="FD112" s="74">
        <v>4.6366130773367584E-2</v>
      </c>
      <c r="FE112" s="74">
        <v>1</v>
      </c>
      <c r="FF112" s="74">
        <v>0</v>
      </c>
      <c r="FG112" s="74" t="s">
        <v>457</v>
      </c>
      <c r="FH112" s="74">
        <v>9.8334463326051886E-6</v>
      </c>
      <c r="FI112" s="74">
        <v>4.7207098027393461E-8</v>
      </c>
      <c r="FJ112" s="74">
        <v>0</v>
      </c>
      <c r="FK112" s="74">
        <v>0</v>
      </c>
      <c r="FL112" s="74">
        <v>0</v>
      </c>
      <c r="FM112" s="74">
        <v>0</v>
      </c>
      <c r="FN112" s="74">
        <v>0</v>
      </c>
      <c r="FO112" s="74">
        <v>0</v>
      </c>
      <c r="FP112" s="74">
        <v>0</v>
      </c>
      <c r="FQ112" s="74">
        <v>0</v>
      </c>
      <c r="FR112" s="74">
        <v>0</v>
      </c>
      <c r="FS112" s="74">
        <v>0</v>
      </c>
      <c r="GV112" s="229"/>
      <c r="GW112" s="229"/>
    </row>
    <row r="113" spans="2:205" hidden="1" x14ac:dyDescent="0.25">
      <c r="B113" s="74" t="s">
        <v>237</v>
      </c>
      <c r="C113" s="227" t="s">
        <v>490</v>
      </c>
      <c r="D113" s="227">
        <v>1.0582750445811161E-2</v>
      </c>
      <c r="E113" s="227">
        <v>1.0582750445811161E-2</v>
      </c>
      <c r="F113" s="227">
        <v>1.4005876395454824E-2</v>
      </c>
      <c r="G113" s="227">
        <v>1.3569437477658824E-2</v>
      </c>
      <c r="H113" s="227">
        <v>0</v>
      </c>
      <c r="I113" s="228">
        <v>0</v>
      </c>
      <c r="J113" s="228">
        <v>1.4005876395454824E-2</v>
      </c>
      <c r="K113" s="228">
        <v>1.4005876395454824E-2</v>
      </c>
      <c r="L113" s="322">
        <v>1.4462519191063661</v>
      </c>
      <c r="M113" s="228">
        <v>1.3978437338665348</v>
      </c>
      <c r="N113" s="228">
        <v>0.85134404593281243</v>
      </c>
      <c r="O113" s="228">
        <v>0.88181473441974323</v>
      </c>
      <c r="P113" s="228">
        <v>0.85134404593281243</v>
      </c>
      <c r="Q113" s="228">
        <v>552.87546736273703</v>
      </c>
      <c r="R113" s="228">
        <v>25.810696472972111</v>
      </c>
      <c r="S113" s="228">
        <v>798.39324953333107</v>
      </c>
      <c r="T113" s="228">
        <v>166.03297928921751</v>
      </c>
      <c r="U113" s="228">
        <v>1</v>
      </c>
      <c r="V113" s="228">
        <v>746.16191545171125</v>
      </c>
      <c r="W113" s="228">
        <v>6764.4876462158454</v>
      </c>
      <c r="X113" s="228">
        <v>7544.9571865281723</v>
      </c>
      <c r="Y113" s="228">
        <v>16804.698960639209</v>
      </c>
      <c r="Z113" s="228">
        <v>17451.782148731349</v>
      </c>
      <c r="AA113" s="228">
        <v>15705.326131438513</v>
      </c>
      <c r="AB113" s="228"/>
      <c r="AC113" s="228"/>
      <c r="AD113" s="228"/>
      <c r="AE113" s="228"/>
      <c r="AF113" s="228"/>
      <c r="AG113" s="228"/>
      <c r="AH113" s="228"/>
      <c r="AI113" s="228"/>
      <c r="AJ113" s="228"/>
      <c r="AS113" s="74" t="s">
        <v>214</v>
      </c>
      <c r="AT113" s="74" t="s">
        <v>194</v>
      </c>
      <c r="AU113" s="74" t="s">
        <v>481</v>
      </c>
      <c r="AV113" s="74">
        <v>2021</v>
      </c>
      <c r="AW113" s="74">
        <v>1</v>
      </c>
      <c r="AX113" s="74">
        <v>0</v>
      </c>
      <c r="AY113" s="74">
        <v>0</v>
      </c>
      <c r="AZ113" s="74">
        <v>0</v>
      </c>
      <c r="BA113" s="74">
        <v>0</v>
      </c>
      <c r="BB113" s="74">
        <v>0</v>
      </c>
      <c r="BC113" s="74">
        <v>0</v>
      </c>
      <c r="BD113" s="74">
        <v>2.9837454791231018E-3</v>
      </c>
      <c r="BE113" s="74">
        <v>2.9837454791231018E-3</v>
      </c>
      <c r="BF113" s="74">
        <v>0</v>
      </c>
      <c r="BG113" s="74">
        <v>0</v>
      </c>
      <c r="BH113" s="74">
        <v>0</v>
      </c>
      <c r="BI113" s="74">
        <v>0</v>
      </c>
      <c r="BJ113" s="74">
        <v>0</v>
      </c>
      <c r="BK113" s="74">
        <v>0</v>
      </c>
      <c r="BL113" s="74">
        <v>0</v>
      </c>
      <c r="BM113" s="74">
        <v>0</v>
      </c>
      <c r="BN113" s="74">
        <v>0</v>
      </c>
      <c r="BO113" s="74">
        <v>2.9837454791231018E-3</v>
      </c>
      <c r="BP113" s="74">
        <v>0</v>
      </c>
      <c r="BQ113" s="74">
        <v>0</v>
      </c>
      <c r="BR113" s="74">
        <v>0</v>
      </c>
      <c r="BS113" s="74">
        <v>0</v>
      </c>
      <c r="BT113" s="74">
        <v>0</v>
      </c>
      <c r="BU113" s="74">
        <v>0</v>
      </c>
      <c r="BV113" s="74">
        <v>0</v>
      </c>
      <c r="BW113" s="74">
        <v>0</v>
      </c>
      <c r="BX113" s="74">
        <v>0</v>
      </c>
      <c r="BY113" s="74">
        <v>0</v>
      </c>
      <c r="CT113" s="74" t="s">
        <v>194</v>
      </c>
      <c r="CU113" s="74" t="s">
        <v>522</v>
      </c>
      <c r="CV113" s="74" t="s">
        <v>318</v>
      </c>
      <c r="CW113" s="74">
        <v>2022</v>
      </c>
      <c r="CX113" s="74">
        <v>0</v>
      </c>
      <c r="CY113" s="74">
        <v>4.6886485343471191E-8</v>
      </c>
      <c r="CZ113" s="74">
        <v>0</v>
      </c>
      <c r="DA113" s="74">
        <v>0</v>
      </c>
      <c r="DB113" s="74">
        <v>0</v>
      </c>
      <c r="DC113" s="74">
        <v>0</v>
      </c>
      <c r="DD113" s="74">
        <v>13650.16545541206</v>
      </c>
      <c r="DE113" s="74">
        <v>202.84766498243039</v>
      </c>
      <c r="DF113" s="74">
        <v>8286.6933897119998</v>
      </c>
      <c r="DG113" s="74">
        <v>5160.624400717631</v>
      </c>
      <c r="DH113" s="74">
        <v>0</v>
      </c>
      <c r="DI113" s="74">
        <v>0</v>
      </c>
      <c r="DJ113" s="74">
        <v>0</v>
      </c>
      <c r="DK113" s="74">
        <v>0</v>
      </c>
      <c r="DL113" s="74">
        <v>0</v>
      </c>
      <c r="DM113" s="74">
        <v>0</v>
      </c>
      <c r="DN113" s="74">
        <v>6.3020027476456956E-6</v>
      </c>
      <c r="DO113" s="74">
        <v>0</v>
      </c>
      <c r="DP113" s="74">
        <v>0</v>
      </c>
      <c r="DQ113" s="74">
        <v>0</v>
      </c>
      <c r="DR113" s="74">
        <v>6.4000828256113428E-4</v>
      </c>
      <c r="DS113" s="74">
        <v>0</v>
      </c>
      <c r="DT113" s="74">
        <v>6.4000828256113428E-4</v>
      </c>
      <c r="DU113" s="74">
        <v>0</v>
      </c>
      <c r="DV113" s="74">
        <v>0</v>
      </c>
      <c r="DW113" s="74">
        <v>0</v>
      </c>
      <c r="DX113" s="74">
        <v>0</v>
      </c>
      <c r="DY113" s="74">
        <v>0</v>
      </c>
      <c r="DZ113" s="74">
        <v>0</v>
      </c>
      <c r="EA113" s="74">
        <v>0</v>
      </c>
      <c r="EB113" s="74">
        <v>0</v>
      </c>
      <c r="EC113" s="74">
        <v>0</v>
      </c>
      <c r="ED113" s="74">
        <v>0</v>
      </c>
      <c r="EE113" s="74">
        <v>0</v>
      </c>
      <c r="EF113" s="74">
        <v>0</v>
      </c>
      <c r="ER113" s="74" t="s">
        <v>455</v>
      </c>
      <c r="ES113" s="74" t="s">
        <v>194</v>
      </c>
      <c r="ET113" s="74" t="s">
        <v>522</v>
      </c>
      <c r="EU113" s="74" t="s">
        <v>318</v>
      </c>
      <c r="EV113" s="74" t="s">
        <v>302</v>
      </c>
      <c r="EW113" s="74" t="s">
        <v>456</v>
      </c>
      <c r="EX113" s="74">
        <v>2022</v>
      </c>
      <c r="EY113" s="74">
        <v>6.2747425946346256E-8</v>
      </c>
      <c r="EZ113" s="74">
        <v>1038.5926569999999</v>
      </c>
      <c r="FA113" s="74">
        <v>6.5169015833526492E-5</v>
      </c>
      <c r="FB113" s="74">
        <v>2022</v>
      </c>
      <c r="FC113" s="74" t="s">
        <v>209</v>
      </c>
      <c r="FD113" s="74">
        <v>4.6366130773367584E-2</v>
      </c>
      <c r="FE113" s="74">
        <v>1</v>
      </c>
      <c r="FF113" s="74">
        <v>0</v>
      </c>
      <c r="FG113" s="74" t="s">
        <v>457</v>
      </c>
      <c r="FH113" s="74">
        <v>0</v>
      </c>
      <c r="FI113" s="74">
        <v>0</v>
      </c>
      <c r="FJ113" s="74">
        <v>9.7666612991538063E-6</v>
      </c>
      <c r="FK113" s="74">
        <v>4.6886485343471191E-8</v>
      </c>
      <c r="FL113" s="74">
        <v>0</v>
      </c>
      <c r="FM113" s="74">
        <v>0</v>
      </c>
      <c r="FN113" s="74">
        <v>0</v>
      </c>
      <c r="FO113" s="74">
        <v>0</v>
      </c>
      <c r="FP113" s="74">
        <v>0</v>
      </c>
      <c r="FQ113" s="74">
        <v>0</v>
      </c>
      <c r="FR113" s="74">
        <v>0</v>
      </c>
      <c r="FS113" s="74">
        <v>0</v>
      </c>
      <c r="GV113" s="229"/>
      <c r="GW113" s="229"/>
    </row>
    <row r="114" spans="2:205" hidden="1" x14ac:dyDescent="0.25">
      <c r="B114" s="74" t="s">
        <v>237</v>
      </c>
      <c r="C114" s="227" t="s">
        <v>491</v>
      </c>
      <c r="D114" s="227">
        <v>3.8723534953867115E-3</v>
      </c>
      <c r="E114" s="227">
        <v>3.8723534953867115E-3</v>
      </c>
      <c r="F114" s="227">
        <v>2.0881553359877441E-3</v>
      </c>
      <c r="G114" s="227">
        <v>2.023093536792718E-3</v>
      </c>
      <c r="H114" s="227">
        <v>0</v>
      </c>
      <c r="I114" s="228">
        <v>0</v>
      </c>
      <c r="J114" s="228">
        <v>2.0881553359877441E-3</v>
      </c>
      <c r="K114" s="228">
        <v>2.0881553359877441E-3</v>
      </c>
      <c r="L114" s="322">
        <v>1.0903302753500335</v>
      </c>
      <c r="M114" s="228">
        <v>1.0538353125814766</v>
      </c>
      <c r="N114" s="228">
        <v>0.60744053751062699</v>
      </c>
      <c r="O114" s="228">
        <v>0.62918393426118779</v>
      </c>
      <c r="P114" s="228">
        <v>0.60744053751062699</v>
      </c>
      <c r="Q114" s="228">
        <v>268.3426085347981</v>
      </c>
      <c r="R114" s="228">
        <v>12.527431634279923</v>
      </c>
      <c r="S114" s="228">
        <v>166.82867525581725</v>
      </c>
      <c r="T114" s="228">
        <v>34.693507240682557</v>
      </c>
      <c r="U114" s="228">
        <v>1</v>
      </c>
      <c r="V114" s="228">
        <v>155.91464977179183</v>
      </c>
      <c r="W114" s="228">
        <v>3283.1991425585147</v>
      </c>
      <c r="X114" s="228">
        <v>3662.0063870332579</v>
      </c>
      <c r="Y114" s="228">
        <v>3511.4345810350046</v>
      </c>
      <c r="Z114" s="228">
        <v>3646.6461839798212</v>
      </c>
      <c r="AA114" s="228">
        <v>3281.7145617149577</v>
      </c>
      <c r="AB114" s="228"/>
      <c r="AC114" s="228"/>
      <c r="AD114" s="228"/>
      <c r="AE114" s="228"/>
      <c r="AF114" s="228"/>
      <c r="AG114" s="228"/>
      <c r="AH114" s="228"/>
      <c r="AI114" s="228"/>
      <c r="AJ114" s="228"/>
      <c r="AS114" s="74" t="s">
        <v>214</v>
      </c>
      <c r="AT114" s="74" t="s">
        <v>194</v>
      </c>
      <c r="AU114" s="74" t="s">
        <v>481</v>
      </c>
      <c r="AV114" s="74">
        <v>2022</v>
      </c>
      <c r="AW114" s="74">
        <v>0.93457943925233644</v>
      </c>
      <c r="AX114" s="74">
        <v>0</v>
      </c>
      <c r="AY114" s="74">
        <v>0</v>
      </c>
      <c r="AZ114" s="74">
        <v>0</v>
      </c>
      <c r="BA114" s="74">
        <v>0</v>
      </c>
      <c r="BB114" s="74">
        <v>0</v>
      </c>
      <c r="BC114" s="74">
        <v>0</v>
      </c>
      <c r="BD114" s="74">
        <v>0</v>
      </c>
      <c r="BE114" s="74">
        <v>0</v>
      </c>
      <c r="BF114" s="74">
        <v>0</v>
      </c>
      <c r="BG114" s="74">
        <v>0</v>
      </c>
      <c r="BH114" s="74">
        <v>2.859572912390195E-3</v>
      </c>
      <c r="BI114" s="74">
        <v>2.859572912390195E-3</v>
      </c>
      <c r="BJ114" s="74">
        <v>0</v>
      </c>
      <c r="BK114" s="74">
        <v>0</v>
      </c>
      <c r="BL114" s="74">
        <v>0</v>
      </c>
      <c r="BM114" s="74">
        <v>0</v>
      </c>
      <c r="BN114" s="74">
        <v>0</v>
      </c>
      <c r="BO114" s="74">
        <v>0</v>
      </c>
      <c r="BP114" s="74">
        <v>2.6724980489627988E-3</v>
      </c>
      <c r="BQ114" s="74">
        <v>0</v>
      </c>
      <c r="BR114" s="74">
        <v>0</v>
      </c>
      <c r="BS114" s="74">
        <v>0</v>
      </c>
      <c r="BT114" s="74">
        <v>0</v>
      </c>
      <c r="BU114" s="74">
        <v>0</v>
      </c>
      <c r="BV114" s="74">
        <v>2.859572912390195E-3</v>
      </c>
      <c r="BW114" s="74">
        <v>2.6724980489627988E-3</v>
      </c>
      <c r="BX114" s="74">
        <v>2.859572912390195E-3</v>
      </c>
      <c r="BY114" s="74">
        <v>2.6724980489627988E-3</v>
      </c>
      <c r="CT114" s="74" t="s">
        <v>194</v>
      </c>
      <c r="CU114" s="74" t="s">
        <v>522</v>
      </c>
      <c r="CV114" s="74" t="s">
        <v>318</v>
      </c>
      <c r="CW114" s="74">
        <v>2023</v>
      </c>
      <c r="CX114" s="74">
        <v>0</v>
      </c>
      <c r="CY114" s="74">
        <v>0</v>
      </c>
      <c r="CZ114" s="74">
        <v>7.0408729372664614E-8</v>
      </c>
      <c r="DA114" s="74">
        <v>0</v>
      </c>
      <c r="DB114" s="74">
        <v>0</v>
      </c>
      <c r="DC114" s="74">
        <v>0</v>
      </c>
      <c r="DD114" s="74">
        <v>13668.06699741239</v>
      </c>
      <c r="DE114" s="74">
        <v>202.84766498243039</v>
      </c>
      <c r="DF114" s="74">
        <v>8304.5949317123268</v>
      </c>
      <c r="DG114" s="74">
        <v>5160.6244007176319</v>
      </c>
      <c r="DH114" s="74">
        <v>0</v>
      </c>
      <c r="DI114" s="74">
        <v>0</v>
      </c>
      <c r="DJ114" s="74">
        <v>0</v>
      </c>
      <c r="DK114" s="74">
        <v>0</v>
      </c>
      <c r="DL114" s="74">
        <v>0</v>
      </c>
      <c r="DM114" s="74">
        <v>0</v>
      </c>
      <c r="DN114" s="74">
        <v>6.3059021519514957E-6</v>
      </c>
      <c r="DO114" s="74">
        <v>0</v>
      </c>
      <c r="DP114" s="74">
        <v>0</v>
      </c>
      <c r="DQ114" s="74">
        <v>0</v>
      </c>
      <c r="DR114" s="74">
        <v>0</v>
      </c>
      <c r="DS114" s="74">
        <v>0</v>
      </c>
      <c r="DT114" s="74">
        <v>0</v>
      </c>
      <c r="DU114" s="74">
        <v>9.6235123026825755E-4</v>
      </c>
      <c r="DV114" s="74">
        <v>0</v>
      </c>
      <c r="DW114" s="74">
        <v>9.6235123026825755E-4</v>
      </c>
      <c r="DX114" s="74">
        <v>0</v>
      </c>
      <c r="DY114" s="74">
        <v>0</v>
      </c>
      <c r="DZ114" s="74">
        <v>0</v>
      </c>
      <c r="EA114" s="74">
        <v>0</v>
      </c>
      <c r="EB114" s="74">
        <v>0</v>
      </c>
      <c r="EC114" s="74">
        <v>0</v>
      </c>
      <c r="ED114" s="74">
        <v>0</v>
      </c>
      <c r="EE114" s="74">
        <v>0</v>
      </c>
      <c r="EF114" s="74">
        <v>0</v>
      </c>
      <c r="ER114" s="74" t="s">
        <v>455</v>
      </c>
      <c r="ES114" s="74" t="s">
        <v>194</v>
      </c>
      <c r="ET114" s="74" t="s">
        <v>522</v>
      </c>
      <c r="EU114" s="74" t="s">
        <v>318</v>
      </c>
      <c r="EV114" s="74" t="s">
        <v>302</v>
      </c>
      <c r="EW114" s="74" t="s">
        <v>456</v>
      </c>
      <c r="EX114" s="74">
        <v>2023</v>
      </c>
      <c r="EY114" s="74">
        <v>6.2677568767153897E-8</v>
      </c>
      <c r="EZ114" s="74">
        <v>1038.5926569999999</v>
      </c>
      <c r="FA114" s="74">
        <v>6.5096462680178582E-5</v>
      </c>
      <c r="FB114" s="74">
        <v>2023</v>
      </c>
      <c r="FC114" s="74" t="s">
        <v>209</v>
      </c>
      <c r="FD114" s="74">
        <v>4.6366130773367584E-2</v>
      </c>
      <c r="FE114" s="74">
        <v>1</v>
      </c>
      <c r="FF114" s="74">
        <v>0</v>
      </c>
      <c r="FG114" s="74" t="s">
        <v>457</v>
      </c>
      <c r="FH114" s="74">
        <v>0</v>
      </c>
      <c r="FI114" s="74">
        <v>0</v>
      </c>
      <c r="FJ114" s="74">
        <v>0</v>
      </c>
      <c r="FK114" s="74">
        <v>0</v>
      </c>
      <c r="FL114" s="74">
        <v>9.6891635700504892E-6</v>
      </c>
      <c r="FM114" s="74">
        <v>7.0408729372664614E-8</v>
      </c>
      <c r="FN114" s="74">
        <v>0</v>
      </c>
      <c r="FO114" s="74">
        <v>0</v>
      </c>
      <c r="FP114" s="74">
        <v>0</v>
      </c>
      <c r="FQ114" s="74">
        <v>0</v>
      </c>
      <c r="FR114" s="74">
        <v>0</v>
      </c>
      <c r="FS114" s="74">
        <v>0</v>
      </c>
      <c r="GV114" s="229"/>
      <c r="GW114" s="229"/>
    </row>
    <row r="115" spans="2:205" hidden="1" x14ac:dyDescent="0.25">
      <c r="B115" s="74" t="s">
        <v>237</v>
      </c>
      <c r="C115" s="227" t="s">
        <v>492</v>
      </c>
      <c r="D115" s="227">
        <v>6.1153224578268134E-2</v>
      </c>
      <c r="E115" s="227">
        <v>6.1153224578268134E-2</v>
      </c>
      <c r="F115" s="227">
        <v>5.1735668289923965E-2</v>
      </c>
      <c r="G115" s="227">
        <v>5.0122832486277309E-2</v>
      </c>
      <c r="H115" s="227">
        <v>0</v>
      </c>
      <c r="I115" s="228">
        <v>0</v>
      </c>
      <c r="J115" s="228">
        <v>5.1735668289923965E-2</v>
      </c>
      <c r="K115" s="228">
        <v>5.1735668289923965E-2</v>
      </c>
      <c r="L115" s="322">
        <v>1.2841770819411538</v>
      </c>
      <c r="M115" s="228">
        <v>1.2411937805936506</v>
      </c>
      <c r="N115" s="228">
        <v>0.80804750750729659</v>
      </c>
      <c r="O115" s="228">
        <v>0.83695696949977461</v>
      </c>
      <c r="P115" s="228">
        <v>0.80804750750729659</v>
      </c>
      <c r="Q115" s="228">
        <v>3598.0497149507687</v>
      </c>
      <c r="R115" s="228">
        <v>167.97303293316156</v>
      </c>
      <c r="S115" s="228">
        <v>3107.16873636738</v>
      </c>
      <c r="T115" s="228">
        <v>646.16338221162789</v>
      </c>
      <c r="U115" s="228">
        <v>1</v>
      </c>
      <c r="V115" s="228">
        <v>2903.896015296617</v>
      </c>
      <c r="W115" s="228">
        <v>44022.504676059943</v>
      </c>
      <c r="X115" s="228">
        <v>49101.71034319458</v>
      </c>
      <c r="Y115" s="228">
        <v>65400.146187463099</v>
      </c>
      <c r="Z115" s="228">
        <v>67918.449859299057</v>
      </c>
      <c r="AA115" s="228">
        <v>61121.63195090009</v>
      </c>
      <c r="AB115" s="228"/>
      <c r="AC115" s="228"/>
      <c r="AD115" s="228"/>
      <c r="AE115" s="228"/>
      <c r="AF115" s="228"/>
      <c r="AG115" s="228"/>
      <c r="AH115" s="228"/>
      <c r="AI115" s="228"/>
      <c r="AJ115" s="228"/>
      <c r="AS115" s="74" t="s">
        <v>214</v>
      </c>
      <c r="AT115" s="74" t="s">
        <v>194</v>
      </c>
      <c r="AU115" s="74" t="s">
        <v>481</v>
      </c>
      <c r="AV115" s="74">
        <v>2023</v>
      </c>
      <c r="AW115" s="74">
        <v>0.87343872827321156</v>
      </c>
      <c r="AX115" s="74">
        <v>0</v>
      </c>
      <c r="AY115" s="74">
        <v>0</v>
      </c>
      <c r="AZ115" s="74">
        <v>0</v>
      </c>
      <c r="BA115" s="74">
        <v>0</v>
      </c>
      <c r="BB115" s="74">
        <v>0</v>
      </c>
      <c r="BC115" s="74">
        <v>0</v>
      </c>
      <c r="BD115" s="74">
        <v>0</v>
      </c>
      <c r="BE115" s="74">
        <v>0</v>
      </c>
      <c r="BF115" s="74">
        <v>0</v>
      </c>
      <c r="BG115" s="74">
        <v>0</v>
      </c>
      <c r="BH115" s="74">
        <v>0</v>
      </c>
      <c r="BI115" s="74">
        <v>0</v>
      </c>
      <c r="BJ115" s="74">
        <v>0</v>
      </c>
      <c r="BK115" s="74">
        <v>0</v>
      </c>
      <c r="BL115" s="74">
        <v>2.9637254877478516E-3</v>
      </c>
      <c r="BM115" s="74">
        <v>2.9637254877478516E-3</v>
      </c>
      <c r="BN115" s="74">
        <v>0</v>
      </c>
      <c r="BO115" s="74">
        <v>0</v>
      </c>
      <c r="BP115" s="74">
        <v>0</v>
      </c>
      <c r="BQ115" s="74">
        <v>2.588632620969387E-3</v>
      </c>
      <c r="BR115" s="74">
        <v>0</v>
      </c>
      <c r="BS115" s="74">
        <v>0</v>
      </c>
      <c r="BT115" s="74">
        <v>0</v>
      </c>
      <c r="BU115" s="74">
        <v>0</v>
      </c>
      <c r="BV115" s="74">
        <v>0</v>
      </c>
      <c r="BW115" s="74">
        <v>0</v>
      </c>
      <c r="BX115" s="74">
        <v>0</v>
      </c>
      <c r="BY115" s="74">
        <v>0</v>
      </c>
      <c r="CT115" s="74" t="s">
        <v>194</v>
      </c>
      <c r="CU115" s="74" t="s">
        <v>522</v>
      </c>
      <c r="CV115" s="74" t="s">
        <v>318</v>
      </c>
      <c r="CW115" s="74">
        <v>2024</v>
      </c>
      <c r="CX115" s="74">
        <v>0</v>
      </c>
      <c r="CY115" s="74">
        <v>0</v>
      </c>
      <c r="CZ115" s="74">
        <v>0</v>
      </c>
      <c r="DA115" s="74">
        <v>7.0408729372664614E-8</v>
      </c>
      <c r="DB115" s="74">
        <v>0</v>
      </c>
      <c r="DC115" s="74">
        <v>0</v>
      </c>
      <c r="DD115" s="74">
        <v>13668.06699741239</v>
      </c>
      <c r="DE115" s="74">
        <v>202.84766498243039</v>
      </c>
      <c r="DF115" s="74">
        <v>8304.5949317123268</v>
      </c>
      <c r="DG115" s="74">
        <v>5160.6244007176319</v>
      </c>
      <c r="DH115" s="74">
        <v>0</v>
      </c>
      <c r="DI115" s="74">
        <v>0</v>
      </c>
      <c r="DJ115" s="74">
        <v>0</v>
      </c>
      <c r="DK115" s="74">
        <v>0</v>
      </c>
      <c r="DL115" s="74">
        <v>0</v>
      </c>
      <c r="DM115" s="74">
        <v>0</v>
      </c>
      <c r="DN115" s="74">
        <v>6.3059021519514957E-6</v>
      </c>
      <c r="DO115" s="74">
        <v>0</v>
      </c>
      <c r="DP115" s="74">
        <v>0</v>
      </c>
      <c r="DQ115" s="74">
        <v>0</v>
      </c>
      <c r="DR115" s="74">
        <v>0</v>
      </c>
      <c r="DS115" s="74">
        <v>0</v>
      </c>
      <c r="DT115" s="74">
        <v>0</v>
      </c>
      <c r="DU115" s="74">
        <v>0</v>
      </c>
      <c r="DV115" s="74">
        <v>0</v>
      </c>
      <c r="DW115" s="74">
        <v>0</v>
      </c>
      <c r="DX115" s="74">
        <v>9.6235123026825755E-4</v>
      </c>
      <c r="DY115" s="74">
        <v>0</v>
      </c>
      <c r="DZ115" s="74">
        <v>9.6235123026825755E-4</v>
      </c>
      <c r="EA115" s="74">
        <v>0</v>
      </c>
      <c r="EB115" s="74">
        <v>0</v>
      </c>
      <c r="EC115" s="74">
        <v>0</v>
      </c>
      <c r="ED115" s="74">
        <v>0</v>
      </c>
      <c r="EE115" s="74">
        <v>0</v>
      </c>
      <c r="EF115" s="74">
        <v>0</v>
      </c>
      <c r="ER115" s="74" t="s">
        <v>455</v>
      </c>
      <c r="ES115" s="74" t="s">
        <v>194</v>
      </c>
      <c r="ET115" s="74" t="s">
        <v>522</v>
      </c>
      <c r="EU115" s="74" t="s">
        <v>318</v>
      </c>
      <c r="EV115" s="74" t="s">
        <v>302</v>
      </c>
      <c r="EW115" s="74" t="s">
        <v>456</v>
      </c>
      <c r="EX115" s="74">
        <v>2024</v>
      </c>
      <c r="EY115" s="74">
        <v>6.2677568767153897E-8</v>
      </c>
      <c r="EZ115" s="74">
        <v>1038.5926569999999</v>
      </c>
      <c r="FA115" s="74">
        <v>6.5096462680178582E-5</v>
      </c>
      <c r="FB115" s="74">
        <v>2024</v>
      </c>
      <c r="FC115" s="74" t="s">
        <v>209</v>
      </c>
      <c r="FD115" s="74">
        <v>4.6366130773367584E-2</v>
      </c>
      <c r="FE115" s="74">
        <v>1</v>
      </c>
      <c r="FF115" s="74">
        <v>0</v>
      </c>
      <c r="FG115" s="74" t="s">
        <v>457</v>
      </c>
      <c r="FH115" s="74">
        <v>0</v>
      </c>
      <c r="FI115" s="74">
        <v>0</v>
      </c>
      <c r="FJ115" s="74">
        <v>0</v>
      </c>
      <c r="FK115" s="74">
        <v>0</v>
      </c>
      <c r="FL115" s="74">
        <v>0</v>
      </c>
      <c r="FM115" s="74">
        <v>0</v>
      </c>
      <c r="FN115" s="74">
        <v>9.6891635700504892E-6</v>
      </c>
      <c r="FO115" s="74">
        <v>7.0408729372664614E-8</v>
      </c>
      <c r="FP115" s="74">
        <v>0</v>
      </c>
      <c r="FQ115" s="74">
        <v>0</v>
      </c>
      <c r="FR115" s="74">
        <v>0</v>
      </c>
      <c r="FS115" s="74">
        <v>0</v>
      </c>
      <c r="GV115" s="229"/>
      <c r="GW115" s="229"/>
    </row>
    <row r="116" spans="2:205" hidden="1" x14ac:dyDescent="0.25">
      <c r="B116" s="74" t="s">
        <v>237</v>
      </c>
      <c r="C116" s="227" t="s">
        <v>493</v>
      </c>
      <c r="D116" s="227">
        <v>5.6323170839704603E-2</v>
      </c>
      <c r="E116" s="227">
        <v>5.6323170839704603E-2</v>
      </c>
      <c r="F116" s="227">
        <v>5.4989445915240763E-2</v>
      </c>
      <c r="G116" s="227">
        <v>5.3275267045838792E-2</v>
      </c>
      <c r="H116" s="227">
        <v>0</v>
      </c>
      <c r="I116" s="228">
        <v>0</v>
      </c>
      <c r="J116" s="228">
        <v>5.4989445915240763E-2</v>
      </c>
      <c r="K116" s="228">
        <v>5.4989445915240763E-2</v>
      </c>
      <c r="L116" s="322">
        <v>0.92545543786539453</v>
      </c>
      <c r="M116" s="228">
        <v>0.89447907913041091</v>
      </c>
      <c r="N116" s="228">
        <v>0.61052508849735354</v>
      </c>
      <c r="O116" s="228">
        <v>0.63236889562524656</v>
      </c>
      <c r="P116" s="228">
        <v>0.61052508849735354</v>
      </c>
      <c r="Q116" s="228">
        <v>4598.3740697578078</v>
      </c>
      <c r="R116" s="228">
        <v>214.67264219527135</v>
      </c>
      <c r="S116" s="228">
        <v>4371.0673526097135</v>
      </c>
      <c r="T116" s="228">
        <v>909.00234395998029</v>
      </c>
      <c r="U116" s="228">
        <v>1</v>
      </c>
      <c r="V116" s="228">
        <v>4085.1096753361808</v>
      </c>
      <c r="W116" s="228">
        <v>56261.575026890845</v>
      </c>
      <c r="X116" s="228">
        <v>62752.893792629024</v>
      </c>
      <c r="Y116" s="228">
        <v>92002.870816128896</v>
      </c>
      <c r="Z116" s="228">
        <v>95545.541297806223</v>
      </c>
      <c r="AA116" s="228">
        <v>85983.991416942896</v>
      </c>
      <c r="AB116" s="228"/>
      <c r="AC116" s="228"/>
      <c r="AD116" s="228"/>
      <c r="AE116" s="228"/>
      <c r="AF116" s="228"/>
      <c r="AG116" s="228"/>
      <c r="AH116" s="228"/>
      <c r="AI116" s="228"/>
      <c r="AJ116" s="228"/>
      <c r="AS116" s="74" t="s">
        <v>214</v>
      </c>
      <c r="AT116" s="74" t="s">
        <v>194</v>
      </c>
      <c r="AU116" s="74" t="s">
        <v>482</v>
      </c>
      <c r="AV116" s="74">
        <v>2020</v>
      </c>
      <c r="AW116" s="74">
        <v>1</v>
      </c>
      <c r="AX116" s="74">
        <v>0</v>
      </c>
      <c r="AY116" s="74">
        <v>0</v>
      </c>
      <c r="AZ116" s="74">
        <v>0.16152635366906082</v>
      </c>
      <c r="BA116" s="74">
        <v>0.16152635366906082</v>
      </c>
      <c r="BB116" s="74">
        <v>0</v>
      </c>
      <c r="BC116" s="74">
        <v>0</v>
      </c>
      <c r="BD116" s="74">
        <v>0</v>
      </c>
      <c r="BE116" s="74">
        <v>0</v>
      </c>
      <c r="BF116" s="74">
        <v>0</v>
      </c>
      <c r="BG116" s="74">
        <v>0</v>
      </c>
      <c r="BH116" s="74">
        <v>0</v>
      </c>
      <c r="BI116" s="74">
        <v>0</v>
      </c>
      <c r="BJ116" s="74">
        <v>0</v>
      </c>
      <c r="BK116" s="74">
        <v>0</v>
      </c>
      <c r="BL116" s="74">
        <v>0</v>
      </c>
      <c r="BM116" s="74">
        <v>0</v>
      </c>
      <c r="BN116" s="74">
        <v>0.16152635366906082</v>
      </c>
      <c r="BO116" s="74">
        <v>0</v>
      </c>
      <c r="BP116" s="74">
        <v>0</v>
      </c>
      <c r="BQ116" s="74">
        <v>0</v>
      </c>
      <c r="BR116" s="74">
        <v>0</v>
      </c>
      <c r="BS116" s="74">
        <v>0</v>
      </c>
      <c r="BT116" s="74">
        <v>0</v>
      </c>
      <c r="BU116" s="74">
        <v>0</v>
      </c>
      <c r="BV116" s="74">
        <v>0</v>
      </c>
      <c r="BW116" s="74">
        <v>0</v>
      </c>
      <c r="BX116" s="74">
        <v>0</v>
      </c>
      <c r="BY116" s="74">
        <v>0</v>
      </c>
      <c r="CT116" s="74" t="s">
        <v>194</v>
      </c>
      <c r="CU116" s="74" t="s">
        <v>522</v>
      </c>
      <c r="CV116" s="74" t="s">
        <v>318</v>
      </c>
      <c r="CW116" s="74">
        <v>2025</v>
      </c>
      <c r="CX116" s="74">
        <v>0</v>
      </c>
      <c r="CY116" s="74">
        <v>0</v>
      </c>
      <c r="CZ116" s="74">
        <v>0</v>
      </c>
      <c r="DA116" s="74">
        <v>0</v>
      </c>
      <c r="DB116" s="74">
        <v>7.0408729372664614E-8</v>
      </c>
      <c r="DC116" s="74">
        <v>0</v>
      </c>
      <c r="DD116" s="74">
        <v>13668.06699741239</v>
      </c>
      <c r="DE116" s="74">
        <v>202.84766498243039</v>
      </c>
      <c r="DF116" s="74">
        <v>8304.5949317123268</v>
      </c>
      <c r="DG116" s="74">
        <v>5160.6244007176319</v>
      </c>
      <c r="DH116" s="74">
        <v>0</v>
      </c>
      <c r="DI116" s="74">
        <v>0</v>
      </c>
      <c r="DJ116" s="74">
        <v>0</v>
      </c>
      <c r="DK116" s="74">
        <v>0</v>
      </c>
      <c r="DL116" s="74">
        <v>0</v>
      </c>
      <c r="DM116" s="74">
        <v>0</v>
      </c>
      <c r="DN116" s="74">
        <v>6.3059021519514957E-6</v>
      </c>
      <c r="DO116" s="74">
        <v>0</v>
      </c>
      <c r="DP116" s="74">
        <v>0</v>
      </c>
      <c r="DQ116" s="74">
        <v>0</v>
      </c>
      <c r="DR116" s="74">
        <v>0</v>
      </c>
      <c r="DS116" s="74">
        <v>0</v>
      </c>
      <c r="DT116" s="74">
        <v>0</v>
      </c>
      <c r="DU116" s="74">
        <v>0</v>
      </c>
      <c r="DV116" s="74">
        <v>0</v>
      </c>
      <c r="DW116" s="74">
        <v>0</v>
      </c>
      <c r="DX116" s="74">
        <v>0</v>
      </c>
      <c r="DY116" s="74">
        <v>0</v>
      </c>
      <c r="DZ116" s="74">
        <v>0</v>
      </c>
      <c r="EA116" s="74">
        <v>9.6235123026825755E-4</v>
      </c>
      <c r="EB116" s="74">
        <v>0</v>
      </c>
      <c r="EC116" s="74">
        <v>9.6235123026825755E-4</v>
      </c>
      <c r="ED116" s="74">
        <v>0</v>
      </c>
      <c r="EE116" s="74">
        <v>0</v>
      </c>
      <c r="EF116" s="74">
        <v>0</v>
      </c>
      <c r="ER116" s="74" t="s">
        <v>455</v>
      </c>
      <c r="ES116" s="74" t="s">
        <v>194</v>
      </c>
      <c r="ET116" s="74" t="s">
        <v>522</v>
      </c>
      <c r="EU116" s="74" t="s">
        <v>318</v>
      </c>
      <c r="EV116" s="74" t="s">
        <v>302</v>
      </c>
      <c r="EW116" s="74" t="s">
        <v>456</v>
      </c>
      <c r="EX116" s="74">
        <v>2025</v>
      </c>
      <c r="EY116" s="74">
        <v>6.2677568767153897E-8</v>
      </c>
      <c r="EZ116" s="74">
        <v>1038.5926569999999</v>
      </c>
      <c r="FA116" s="74">
        <v>6.5096462680178582E-5</v>
      </c>
      <c r="FB116" s="74">
        <v>2025</v>
      </c>
      <c r="FC116" s="74" t="s">
        <v>209</v>
      </c>
      <c r="FD116" s="74">
        <v>4.6366130773367584E-2</v>
      </c>
      <c r="FE116" s="74">
        <v>1</v>
      </c>
      <c r="FF116" s="74">
        <v>0</v>
      </c>
      <c r="FG116" s="74" t="s">
        <v>457</v>
      </c>
      <c r="FH116" s="74">
        <v>0</v>
      </c>
      <c r="FI116" s="74">
        <v>0</v>
      </c>
      <c r="FJ116" s="74">
        <v>0</v>
      </c>
      <c r="FK116" s="74">
        <v>0</v>
      </c>
      <c r="FL116" s="74">
        <v>0</v>
      </c>
      <c r="FM116" s="74">
        <v>0</v>
      </c>
      <c r="FN116" s="74">
        <v>0</v>
      </c>
      <c r="FO116" s="74">
        <v>0</v>
      </c>
      <c r="FP116" s="74">
        <v>9.6891635700504892E-6</v>
      </c>
      <c r="FQ116" s="74">
        <v>7.0408729372664614E-8</v>
      </c>
      <c r="FR116" s="74">
        <v>0</v>
      </c>
      <c r="FS116" s="74">
        <v>0</v>
      </c>
      <c r="GV116" s="229"/>
      <c r="GW116" s="229"/>
    </row>
    <row r="117" spans="2:205" hidden="1" x14ac:dyDescent="0.25">
      <c r="B117" s="74" t="s">
        <v>237</v>
      </c>
      <c r="C117" s="227" t="s">
        <v>494</v>
      </c>
      <c r="D117" s="227">
        <v>1.8004372309080304E-2</v>
      </c>
      <c r="E117" s="227">
        <v>1.8004372309080304E-2</v>
      </c>
      <c r="F117" s="227">
        <v>1.4248530049916622E-2</v>
      </c>
      <c r="G117" s="227">
        <v>1.3804642598620053E-2</v>
      </c>
      <c r="H117" s="227">
        <v>0</v>
      </c>
      <c r="I117" s="228">
        <v>0</v>
      </c>
      <c r="J117" s="228">
        <v>1.4248530049916622E-2</v>
      </c>
      <c r="K117" s="228">
        <v>1.4248530049916622E-2</v>
      </c>
      <c r="L117" s="322">
        <v>0.68591388647172147</v>
      </c>
      <c r="M117" s="228">
        <v>0.66295533683300256</v>
      </c>
      <c r="N117" s="228">
        <v>0.43698343920202887</v>
      </c>
      <c r="O117" s="228">
        <v>0.45262733286872553</v>
      </c>
      <c r="P117" s="228">
        <v>0.43698343920202887</v>
      </c>
      <c r="Q117" s="228">
        <v>1983.2666200380665</v>
      </c>
      <c r="R117" s="228">
        <v>92.587744938219217</v>
      </c>
      <c r="S117" s="228">
        <v>1582.4017491409115</v>
      </c>
      <c r="T117" s="228">
        <v>329.0745218548671</v>
      </c>
      <c r="U117" s="228">
        <v>1</v>
      </c>
      <c r="V117" s="228">
        <v>1478.8801393840295</v>
      </c>
      <c r="W117" s="228">
        <v>24265.469065564037</v>
      </c>
      <c r="X117" s="228">
        <v>27065.157745261487</v>
      </c>
      <c r="Y117" s="228">
        <v>33306.625581622975</v>
      </c>
      <c r="Z117" s="228">
        <v>34589.133379973217</v>
      </c>
      <c r="AA117" s="228">
        <v>31127.687459460725</v>
      </c>
      <c r="AB117" s="228"/>
      <c r="AC117" s="228"/>
      <c r="AD117" s="228"/>
      <c r="AE117" s="228"/>
      <c r="AF117" s="228"/>
      <c r="AG117" s="228"/>
      <c r="AH117" s="228"/>
      <c r="AI117" s="228"/>
      <c r="AJ117" s="228"/>
      <c r="AS117" s="74" t="s">
        <v>214</v>
      </c>
      <c r="AT117" s="74" t="s">
        <v>194</v>
      </c>
      <c r="AU117" s="74" t="s">
        <v>482</v>
      </c>
      <c r="AV117" s="74">
        <v>2021</v>
      </c>
      <c r="AW117" s="74">
        <v>1</v>
      </c>
      <c r="AX117" s="74">
        <v>0</v>
      </c>
      <c r="AY117" s="74">
        <v>0</v>
      </c>
      <c r="AZ117" s="74">
        <v>0</v>
      </c>
      <c r="BA117" s="74">
        <v>0</v>
      </c>
      <c r="BB117" s="74">
        <v>0</v>
      </c>
      <c r="BC117" s="74">
        <v>0</v>
      </c>
      <c r="BD117" s="74">
        <v>0.16152635366906082</v>
      </c>
      <c r="BE117" s="74">
        <v>0.16152635366906082</v>
      </c>
      <c r="BF117" s="74">
        <v>0</v>
      </c>
      <c r="BG117" s="74">
        <v>0</v>
      </c>
      <c r="BH117" s="74">
        <v>0</v>
      </c>
      <c r="BI117" s="74">
        <v>0</v>
      </c>
      <c r="BJ117" s="74">
        <v>0</v>
      </c>
      <c r="BK117" s="74">
        <v>0</v>
      </c>
      <c r="BL117" s="74">
        <v>0</v>
      </c>
      <c r="BM117" s="74">
        <v>0</v>
      </c>
      <c r="BN117" s="74">
        <v>0</v>
      </c>
      <c r="BO117" s="74">
        <v>0.16152635366906082</v>
      </c>
      <c r="BP117" s="74">
        <v>0</v>
      </c>
      <c r="BQ117" s="74">
        <v>0</v>
      </c>
      <c r="BR117" s="74">
        <v>0</v>
      </c>
      <c r="BS117" s="74">
        <v>0</v>
      </c>
      <c r="BT117" s="74">
        <v>0</v>
      </c>
      <c r="BU117" s="74">
        <v>0</v>
      </c>
      <c r="BV117" s="74">
        <v>0</v>
      </c>
      <c r="BW117" s="74">
        <v>0</v>
      </c>
      <c r="BX117" s="74">
        <v>0</v>
      </c>
      <c r="BY117" s="74">
        <v>0</v>
      </c>
      <c r="CT117" s="74" t="s">
        <v>194</v>
      </c>
      <c r="CU117" s="74" t="s">
        <v>522</v>
      </c>
      <c r="CV117" s="74" t="s">
        <v>318</v>
      </c>
      <c r="CW117" s="74">
        <v>2026</v>
      </c>
      <c r="CX117" s="74">
        <v>0</v>
      </c>
      <c r="CY117" s="74">
        <v>0</v>
      </c>
      <c r="CZ117" s="74">
        <v>0</v>
      </c>
      <c r="DA117" s="74">
        <v>0</v>
      </c>
      <c r="DB117" s="74">
        <v>0</v>
      </c>
      <c r="DC117" s="74">
        <v>7.0408729372664614E-8</v>
      </c>
      <c r="DD117" s="74">
        <v>13668.06699741239</v>
      </c>
      <c r="DE117" s="74">
        <v>202.84766498243039</v>
      </c>
      <c r="DF117" s="74">
        <v>8304.5949317123268</v>
      </c>
      <c r="DG117" s="74">
        <v>5160.6244007176319</v>
      </c>
      <c r="DH117" s="74">
        <v>0</v>
      </c>
      <c r="DI117" s="74">
        <v>0</v>
      </c>
      <c r="DJ117" s="74">
        <v>0</v>
      </c>
      <c r="DK117" s="74">
        <v>0</v>
      </c>
      <c r="DL117" s="74">
        <v>0</v>
      </c>
      <c r="DM117" s="74">
        <v>0</v>
      </c>
      <c r="DN117" s="74">
        <v>6.3059021519514957E-6</v>
      </c>
      <c r="DO117" s="74">
        <v>0</v>
      </c>
      <c r="DP117" s="74">
        <v>0</v>
      </c>
      <c r="DQ117" s="74">
        <v>0</v>
      </c>
      <c r="DR117" s="74">
        <v>0</v>
      </c>
      <c r="DS117" s="74">
        <v>0</v>
      </c>
      <c r="DT117" s="74">
        <v>0</v>
      </c>
      <c r="DU117" s="74">
        <v>0</v>
      </c>
      <c r="DV117" s="74">
        <v>0</v>
      </c>
      <c r="DW117" s="74">
        <v>0</v>
      </c>
      <c r="DX117" s="74">
        <v>0</v>
      </c>
      <c r="DY117" s="74">
        <v>0</v>
      </c>
      <c r="DZ117" s="74">
        <v>0</v>
      </c>
      <c r="EA117" s="74">
        <v>0</v>
      </c>
      <c r="EB117" s="74">
        <v>0</v>
      </c>
      <c r="EC117" s="74">
        <v>0</v>
      </c>
      <c r="ED117" s="74">
        <v>9.6235123026825755E-4</v>
      </c>
      <c r="EE117" s="74">
        <v>0</v>
      </c>
      <c r="EF117" s="74">
        <v>9.6235123026825755E-4</v>
      </c>
      <c r="ER117" s="74" t="s">
        <v>455</v>
      </c>
      <c r="ES117" s="74" t="s">
        <v>194</v>
      </c>
      <c r="ET117" s="74" t="s">
        <v>522</v>
      </c>
      <c r="EU117" s="74" t="s">
        <v>318</v>
      </c>
      <c r="EV117" s="74" t="s">
        <v>302</v>
      </c>
      <c r="EW117" s="74" t="s">
        <v>456</v>
      </c>
      <c r="EX117" s="74">
        <v>2026</v>
      </c>
      <c r="EY117" s="74">
        <v>6.2677568767153897E-8</v>
      </c>
      <c r="EZ117" s="74">
        <v>1038.5926569999999</v>
      </c>
      <c r="FA117" s="74">
        <v>6.5096462680178582E-5</v>
      </c>
      <c r="FB117" s="74">
        <v>2026</v>
      </c>
      <c r="FC117" s="74" t="s">
        <v>209</v>
      </c>
      <c r="FD117" s="74">
        <v>4.6366130773367584E-2</v>
      </c>
      <c r="FE117" s="74">
        <v>1</v>
      </c>
      <c r="FF117" s="74">
        <v>0</v>
      </c>
      <c r="FG117" s="74" t="s">
        <v>457</v>
      </c>
      <c r="FH117" s="74">
        <v>0</v>
      </c>
      <c r="FI117" s="74">
        <v>0</v>
      </c>
      <c r="FJ117" s="74">
        <v>0</v>
      </c>
      <c r="FK117" s="74">
        <v>0</v>
      </c>
      <c r="FL117" s="74">
        <v>0</v>
      </c>
      <c r="FM117" s="74">
        <v>0</v>
      </c>
      <c r="FN117" s="74">
        <v>0</v>
      </c>
      <c r="FO117" s="74">
        <v>0</v>
      </c>
      <c r="FP117" s="74">
        <v>0</v>
      </c>
      <c r="FQ117" s="74">
        <v>0</v>
      </c>
      <c r="FR117" s="74">
        <v>9.6891635700504892E-6</v>
      </c>
      <c r="FS117" s="74">
        <v>7.0408729372664614E-8</v>
      </c>
      <c r="GV117" s="229"/>
      <c r="GW117" s="229"/>
    </row>
    <row r="118" spans="2:205" hidden="1" x14ac:dyDescent="0.25">
      <c r="B118" s="74" t="s">
        <v>237</v>
      </c>
      <c r="C118" s="227" t="s">
        <v>495</v>
      </c>
      <c r="D118" s="227">
        <v>1.3026666709574298E-2</v>
      </c>
      <c r="E118" s="227">
        <v>1.3026666709574298E-2</v>
      </c>
      <c r="F118" s="227">
        <v>1.2377197400734738E-2</v>
      </c>
      <c r="G118" s="227">
        <v>1.1991399897081577E-2</v>
      </c>
      <c r="H118" s="227">
        <v>0</v>
      </c>
      <c r="I118" s="228">
        <v>0</v>
      </c>
      <c r="J118" s="228">
        <v>1.2377197400734738E-2</v>
      </c>
      <c r="K118" s="228">
        <v>1.2377197400734738E-2</v>
      </c>
      <c r="L118" s="322">
        <v>0.57509987861431022</v>
      </c>
      <c r="M118" s="228">
        <v>0.55585043729113603</v>
      </c>
      <c r="N118" s="228">
        <v>0.36630288225816443</v>
      </c>
      <c r="O118" s="228">
        <v>0.37940984691565621</v>
      </c>
      <c r="P118" s="228">
        <v>0.36630288225816443</v>
      </c>
      <c r="Q118" s="228">
        <v>1711.4441786124935</v>
      </c>
      <c r="R118" s="228">
        <v>79.897859160425043</v>
      </c>
      <c r="S118" s="228">
        <v>1639.8104570242249</v>
      </c>
      <c r="T118" s="228">
        <v>341.01317340606982</v>
      </c>
      <c r="U118" s="228">
        <v>1</v>
      </c>
      <c r="V118" s="228">
        <v>1532.5331374058176</v>
      </c>
      <c r="W118" s="228">
        <v>20939.69381321207</v>
      </c>
      <c r="X118" s="228">
        <v>23355.66292416475</v>
      </c>
      <c r="Y118" s="228">
        <v>34514.972538792579</v>
      </c>
      <c r="Z118" s="228">
        <v>35844.009049332075</v>
      </c>
      <c r="AA118" s="228">
        <v>32256.983681114561</v>
      </c>
      <c r="AB118" s="228"/>
      <c r="AC118" s="228"/>
      <c r="AD118" s="228"/>
      <c r="AE118" s="228"/>
      <c r="AF118" s="228"/>
      <c r="AG118" s="228"/>
      <c r="AH118" s="228"/>
      <c r="AI118" s="228"/>
      <c r="AJ118" s="228"/>
      <c r="AS118" s="74" t="s">
        <v>214</v>
      </c>
      <c r="AT118" s="74" t="s">
        <v>194</v>
      </c>
      <c r="AU118" s="74" t="s">
        <v>482</v>
      </c>
      <c r="AV118" s="74">
        <v>2022</v>
      </c>
      <c r="AW118" s="74">
        <v>0.93457943925233644</v>
      </c>
      <c r="AX118" s="74">
        <v>0</v>
      </c>
      <c r="AY118" s="74">
        <v>0</v>
      </c>
      <c r="AZ118" s="74">
        <v>0</v>
      </c>
      <c r="BA118" s="74">
        <v>0</v>
      </c>
      <c r="BB118" s="74">
        <v>0</v>
      </c>
      <c r="BC118" s="74">
        <v>0</v>
      </c>
      <c r="BD118" s="74">
        <v>0</v>
      </c>
      <c r="BE118" s="74">
        <v>0</v>
      </c>
      <c r="BF118" s="74">
        <v>0</v>
      </c>
      <c r="BG118" s="74">
        <v>0</v>
      </c>
      <c r="BH118" s="74">
        <v>0.14090926602665371</v>
      </c>
      <c r="BI118" s="74">
        <v>0.14090926602665371</v>
      </c>
      <c r="BJ118" s="74">
        <v>0</v>
      </c>
      <c r="BK118" s="74">
        <v>0</v>
      </c>
      <c r="BL118" s="74">
        <v>0</v>
      </c>
      <c r="BM118" s="74">
        <v>0</v>
      </c>
      <c r="BN118" s="74">
        <v>0</v>
      </c>
      <c r="BO118" s="74">
        <v>0</v>
      </c>
      <c r="BP118" s="74">
        <v>0.13169090282864832</v>
      </c>
      <c r="BQ118" s="74">
        <v>0</v>
      </c>
      <c r="BR118" s="74">
        <v>0</v>
      </c>
      <c r="BS118" s="74">
        <v>0</v>
      </c>
      <c r="BT118" s="74">
        <v>0</v>
      </c>
      <c r="BU118" s="74">
        <v>0</v>
      </c>
      <c r="BV118" s="74">
        <v>0.14090926602665371</v>
      </c>
      <c r="BW118" s="74">
        <v>0.13169090282864832</v>
      </c>
      <c r="BX118" s="74">
        <v>0.14090926602665371</v>
      </c>
      <c r="BY118" s="74">
        <v>0.13169090282864832</v>
      </c>
      <c r="CT118" s="74" t="s">
        <v>194</v>
      </c>
      <c r="CU118" s="74" t="s">
        <v>522</v>
      </c>
      <c r="CV118" s="74" t="s">
        <v>320</v>
      </c>
      <c r="CW118" s="74">
        <v>2021</v>
      </c>
      <c r="CX118" s="74">
        <v>1.922001648943603E-7</v>
      </c>
      <c r="CY118" s="74">
        <v>0</v>
      </c>
      <c r="CZ118" s="74">
        <v>0</v>
      </c>
      <c r="DA118" s="74">
        <v>0</v>
      </c>
      <c r="DB118" s="74">
        <v>0</v>
      </c>
      <c r="DC118" s="74">
        <v>0</v>
      </c>
      <c r="DD118" s="74">
        <v>8638.846369758834</v>
      </c>
      <c r="DE118" s="74">
        <v>212.40338927922949</v>
      </c>
      <c r="DF118" s="74">
        <v>8426.4429804796036</v>
      </c>
      <c r="DG118" s="74">
        <v>0</v>
      </c>
      <c r="DH118" s="74">
        <v>0</v>
      </c>
      <c r="DI118" s="74">
        <v>0</v>
      </c>
      <c r="DJ118" s="74">
        <v>0</v>
      </c>
      <c r="DK118" s="74">
        <v>0</v>
      </c>
      <c r="DL118" s="74">
        <v>0</v>
      </c>
      <c r="DM118" s="74">
        <v>0</v>
      </c>
      <c r="DN118" s="74">
        <v>7.6496180951575156E-6</v>
      </c>
      <c r="DO118" s="74">
        <v>1.6603876967646938E-3</v>
      </c>
      <c r="DP118" s="74">
        <v>0</v>
      </c>
      <c r="DQ118" s="74">
        <v>1.6603876967646938E-3</v>
      </c>
      <c r="DR118" s="74">
        <v>0</v>
      </c>
      <c r="DS118" s="74">
        <v>0</v>
      </c>
      <c r="DT118" s="74">
        <v>0</v>
      </c>
      <c r="DU118" s="74">
        <v>0</v>
      </c>
      <c r="DV118" s="74">
        <v>0</v>
      </c>
      <c r="DW118" s="74">
        <v>0</v>
      </c>
      <c r="DX118" s="74">
        <v>0</v>
      </c>
      <c r="DY118" s="74">
        <v>0</v>
      </c>
      <c r="DZ118" s="74">
        <v>0</v>
      </c>
      <c r="EA118" s="74">
        <v>0</v>
      </c>
      <c r="EB118" s="74">
        <v>0</v>
      </c>
      <c r="EC118" s="74">
        <v>0</v>
      </c>
      <c r="ED118" s="74">
        <v>0</v>
      </c>
      <c r="EE118" s="74">
        <v>0</v>
      </c>
      <c r="EF118" s="74">
        <v>0</v>
      </c>
      <c r="ER118" s="74" t="s">
        <v>455</v>
      </c>
      <c r="ES118" s="74" t="s">
        <v>194</v>
      </c>
      <c r="ET118" s="74" t="s">
        <v>522</v>
      </c>
      <c r="EU118" s="74" t="s">
        <v>320</v>
      </c>
      <c r="EV118" s="74" t="s">
        <v>302</v>
      </c>
      <c r="EW118" s="74" t="s">
        <v>456</v>
      </c>
      <c r="EX118" s="74">
        <v>2021</v>
      </c>
      <c r="EY118" s="74">
        <v>2.69287509342344E-7</v>
      </c>
      <c r="EZ118" s="74">
        <v>1038.5926569999999</v>
      </c>
      <c r="FA118" s="74">
        <v>2.7968002982477734E-4</v>
      </c>
      <c r="FB118" s="74">
        <v>2021</v>
      </c>
      <c r="FC118" s="74" t="s">
        <v>209</v>
      </c>
      <c r="FD118" s="74">
        <v>4.6366130773367584E-2</v>
      </c>
      <c r="FE118" s="74">
        <v>1</v>
      </c>
      <c r="FF118" s="74">
        <v>0</v>
      </c>
      <c r="FG118" s="74" t="s">
        <v>457</v>
      </c>
      <c r="FH118" s="74">
        <v>4.0036140444596519E-5</v>
      </c>
      <c r="FI118" s="74">
        <v>1.922001648943603E-7</v>
      </c>
      <c r="FJ118" s="74">
        <v>0</v>
      </c>
      <c r="FK118" s="74">
        <v>0</v>
      </c>
      <c r="FL118" s="74">
        <v>0</v>
      </c>
      <c r="FM118" s="74">
        <v>0</v>
      </c>
      <c r="FN118" s="74">
        <v>0</v>
      </c>
      <c r="FO118" s="74">
        <v>0</v>
      </c>
      <c r="FP118" s="74">
        <v>0</v>
      </c>
      <c r="FQ118" s="74">
        <v>0</v>
      </c>
      <c r="FR118" s="74">
        <v>0</v>
      </c>
      <c r="FS118" s="74">
        <v>0</v>
      </c>
      <c r="GV118" s="229"/>
      <c r="GW118" s="229"/>
    </row>
    <row r="119" spans="2:205" hidden="1" x14ac:dyDescent="0.25">
      <c r="B119" s="74" t="s">
        <v>237</v>
      </c>
      <c r="C119" s="227" t="s">
        <v>496</v>
      </c>
      <c r="D119" s="227">
        <v>4.310047194817721E-3</v>
      </c>
      <c r="E119" s="227">
        <v>4.310047194817721E-3</v>
      </c>
      <c r="F119" s="227">
        <v>4.5346808297786209E-3</v>
      </c>
      <c r="G119" s="227">
        <v>4.3933248115065101E-3</v>
      </c>
      <c r="H119" s="227">
        <v>0</v>
      </c>
      <c r="I119" s="228">
        <v>0</v>
      </c>
      <c r="J119" s="228">
        <v>4.5346808297786209E-3</v>
      </c>
      <c r="K119" s="228">
        <v>4.5346808297786209E-3</v>
      </c>
      <c r="L119" s="322">
        <v>0.38544538795781297</v>
      </c>
      <c r="M119" s="228">
        <v>0.37254396221475872</v>
      </c>
      <c r="N119" s="228">
        <v>0.2230916482828022</v>
      </c>
      <c r="O119" s="228">
        <v>0.23107374000122102</v>
      </c>
      <c r="P119" s="228">
        <v>0.2230916482828022</v>
      </c>
      <c r="Q119" s="228">
        <v>844.87388225882535</v>
      </c>
      <c r="R119" s="228">
        <v>39.442486817048199</v>
      </c>
      <c r="S119" s="228">
        <v>986.45001282653277</v>
      </c>
      <c r="T119" s="228">
        <v>205.14105629676729</v>
      </c>
      <c r="U119" s="228">
        <v>1</v>
      </c>
      <c r="V119" s="228">
        <v>921.91589983788106</v>
      </c>
      <c r="W119" s="228">
        <v>10337.117988634842</v>
      </c>
      <c r="X119" s="228">
        <v>11529.788615989357</v>
      </c>
      <c r="Y119" s="228">
        <v>20762.945471993895</v>
      </c>
      <c r="Z119" s="228">
        <v>21562.445241770791</v>
      </c>
      <c r="AA119" s="228">
        <v>19404.621936442891</v>
      </c>
      <c r="AB119" s="228"/>
      <c r="AC119" s="228"/>
      <c r="AD119" s="228"/>
      <c r="AE119" s="228"/>
      <c r="AF119" s="228"/>
      <c r="AG119" s="228"/>
      <c r="AH119" s="228"/>
      <c r="AI119" s="228"/>
      <c r="AJ119" s="228"/>
      <c r="AS119" s="74" t="s">
        <v>214</v>
      </c>
      <c r="AT119" s="74" t="s">
        <v>194</v>
      </c>
      <c r="AU119" s="74" t="s">
        <v>482</v>
      </c>
      <c r="AV119" s="74">
        <v>2023</v>
      </c>
      <c r="AW119" s="74">
        <v>0.87343872827321156</v>
      </c>
      <c r="AX119" s="74">
        <v>0</v>
      </c>
      <c r="AY119" s="74">
        <v>0</v>
      </c>
      <c r="AZ119" s="74">
        <v>0</v>
      </c>
      <c r="BA119" s="74">
        <v>0</v>
      </c>
      <c r="BB119" s="74">
        <v>0</v>
      </c>
      <c r="BC119" s="74">
        <v>0</v>
      </c>
      <c r="BD119" s="74">
        <v>0</v>
      </c>
      <c r="BE119" s="74">
        <v>0</v>
      </c>
      <c r="BF119" s="74">
        <v>0</v>
      </c>
      <c r="BG119" s="74">
        <v>0</v>
      </c>
      <c r="BH119" s="74">
        <v>0</v>
      </c>
      <c r="BI119" s="74">
        <v>0</v>
      </c>
      <c r="BJ119" s="74">
        <v>0</v>
      </c>
      <c r="BK119" s="74">
        <v>0</v>
      </c>
      <c r="BL119" s="74">
        <v>0.14607468060129969</v>
      </c>
      <c r="BM119" s="74">
        <v>0.14607468060129969</v>
      </c>
      <c r="BN119" s="74">
        <v>0</v>
      </c>
      <c r="BO119" s="74">
        <v>0</v>
      </c>
      <c r="BP119" s="74">
        <v>0</v>
      </c>
      <c r="BQ119" s="74">
        <v>0.12758728325731478</v>
      </c>
      <c r="BR119" s="74">
        <v>0</v>
      </c>
      <c r="BS119" s="74">
        <v>0</v>
      </c>
      <c r="BT119" s="74">
        <v>0</v>
      </c>
      <c r="BU119" s="74">
        <v>0</v>
      </c>
      <c r="BV119" s="74">
        <v>0</v>
      </c>
      <c r="BW119" s="74">
        <v>0</v>
      </c>
      <c r="BX119" s="74">
        <v>0</v>
      </c>
      <c r="BY119" s="74">
        <v>0</v>
      </c>
      <c r="CT119" s="74" t="s">
        <v>194</v>
      </c>
      <c r="CU119" s="74" t="s">
        <v>522</v>
      </c>
      <c r="CV119" s="74" t="s">
        <v>320</v>
      </c>
      <c r="CW119" s="74">
        <v>2022</v>
      </c>
      <c r="CX119" s="74">
        <v>0</v>
      </c>
      <c r="CY119" s="74">
        <v>1.9089480523040987E-7</v>
      </c>
      <c r="CZ119" s="74">
        <v>0</v>
      </c>
      <c r="DA119" s="74">
        <v>0</v>
      </c>
      <c r="DB119" s="74">
        <v>0</v>
      </c>
      <c r="DC119" s="74">
        <v>0</v>
      </c>
      <c r="DD119" s="74">
        <v>8489.5410546944331</v>
      </c>
      <c r="DE119" s="74">
        <v>202.84766498243039</v>
      </c>
      <c r="DF119" s="74">
        <v>8286.6933897120016</v>
      </c>
      <c r="DG119" s="74">
        <v>0</v>
      </c>
      <c r="DH119" s="74">
        <v>0</v>
      </c>
      <c r="DI119" s="74">
        <v>0</v>
      </c>
      <c r="DJ119" s="74">
        <v>0</v>
      </c>
      <c r="DK119" s="74">
        <v>0</v>
      </c>
      <c r="DL119" s="74">
        <v>0</v>
      </c>
      <c r="DM119" s="74">
        <v>0</v>
      </c>
      <c r="DN119" s="74">
        <v>7.320751737696472E-6</v>
      </c>
      <c r="DO119" s="74">
        <v>0</v>
      </c>
      <c r="DP119" s="74">
        <v>0</v>
      </c>
      <c r="DQ119" s="74">
        <v>0</v>
      </c>
      <c r="DR119" s="74">
        <v>1.6206092861314621E-3</v>
      </c>
      <c r="DS119" s="74">
        <v>0</v>
      </c>
      <c r="DT119" s="74">
        <v>1.6206092861314621E-3</v>
      </c>
      <c r="DU119" s="74">
        <v>0</v>
      </c>
      <c r="DV119" s="74">
        <v>0</v>
      </c>
      <c r="DW119" s="74">
        <v>0</v>
      </c>
      <c r="DX119" s="74">
        <v>0</v>
      </c>
      <c r="DY119" s="74">
        <v>0</v>
      </c>
      <c r="DZ119" s="74">
        <v>0</v>
      </c>
      <c r="EA119" s="74">
        <v>0</v>
      </c>
      <c r="EB119" s="74">
        <v>0</v>
      </c>
      <c r="EC119" s="74">
        <v>0</v>
      </c>
      <c r="ED119" s="74">
        <v>0</v>
      </c>
      <c r="EE119" s="74">
        <v>0</v>
      </c>
      <c r="EF119" s="74">
        <v>0</v>
      </c>
      <c r="ER119" s="74" t="s">
        <v>455</v>
      </c>
      <c r="ES119" s="74" t="s">
        <v>194</v>
      </c>
      <c r="ET119" s="74" t="s">
        <v>522</v>
      </c>
      <c r="EU119" s="74" t="s">
        <v>320</v>
      </c>
      <c r="EV119" s="74" t="s">
        <v>302</v>
      </c>
      <c r="EW119" s="74" t="s">
        <v>456</v>
      </c>
      <c r="EX119" s="74">
        <v>2022</v>
      </c>
      <c r="EY119" s="74">
        <v>2.5547143418813032E-7</v>
      </c>
      <c r="EZ119" s="74">
        <v>1038.5926569999999</v>
      </c>
      <c r="FA119" s="74">
        <v>2.653307556210509E-4</v>
      </c>
      <c r="FB119" s="74">
        <v>2022</v>
      </c>
      <c r="FC119" s="74" t="s">
        <v>209</v>
      </c>
      <c r="FD119" s="74">
        <v>4.6366130773367584E-2</v>
      </c>
      <c r="FE119" s="74">
        <v>1</v>
      </c>
      <c r="FF119" s="74">
        <v>0</v>
      </c>
      <c r="FG119" s="74" t="s">
        <v>457</v>
      </c>
      <c r="FH119" s="74">
        <v>0</v>
      </c>
      <c r="FI119" s="74">
        <v>0</v>
      </c>
      <c r="FJ119" s="74">
        <v>3.9764228280185236E-5</v>
      </c>
      <c r="FK119" s="74">
        <v>1.9089480523040987E-7</v>
      </c>
      <c r="FL119" s="74">
        <v>0</v>
      </c>
      <c r="FM119" s="74">
        <v>0</v>
      </c>
      <c r="FN119" s="74">
        <v>0</v>
      </c>
      <c r="FO119" s="74">
        <v>0</v>
      </c>
      <c r="FP119" s="74">
        <v>0</v>
      </c>
      <c r="FQ119" s="74">
        <v>0</v>
      </c>
      <c r="FR119" s="74">
        <v>0</v>
      </c>
      <c r="FS119" s="74">
        <v>0</v>
      </c>
      <c r="GV119" s="229"/>
      <c r="GW119" s="229"/>
    </row>
    <row r="120" spans="2:205" hidden="1" x14ac:dyDescent="0.25">
      <c r="B120" s="74" t="s">
        <v>237</v>
      </c>
      <c r="C120" s="227" t="s">
        <v>497</v>
      </c>
      <c r="D120" s="227">
        <v>2.9295760273364925E-2</v>
      </c>
      <c r="E120" s="227">
        <v>2.9295760273364925E-2</v>
      </c>
      <c r="F120" s="227">
        <v>2.7024132547184807E-2</v>
      </c>
      <c r="G120" s="227">
        <v>2.6180976013823465E-2</v>
      </c>
      <c r="H120" s="227">
        <v>0</v>
      </c>
      <c r="I120" s="228">
        <v>0</v>
      </c>
      <c r="J120" s="228">
        <v>2.7024132547184807E-2</v>
      </c>
      <c r="K120" s="228">
        <v>2.7024132547184807E-2</v>
      </c>
      <c r="L120" s="322">
        <v>0.45423998932778031</v>
      </c>
      <c r="M120" s="228">
        <v>0.43903590679124332</v>
      </c>
      <c r="N120" s="228">
        <v>0.29398108013622276</v>
      </c>
      <c r="O120" s="228">
        <v>0.30449077873577474</v>
      </c>
      <c r="P120" s="228">
        <v>0.29398108013622276</v>
      </c>
      <c r="Q120" s="228">
        <v>4872.9518585274736</v>
      </c>
      <c r="R120" s="228">
        <v>227.49115989503383</v>
      </c>
      <c r="S120" s="228">
        <v>4461.1214960219968</v>
      </c>
      <c r="T120" s="228">
        <v>927.72990426540548</v>
      </c>
      <c r="U120" s="228">
        <v>1</v>
      </c>
      <c r="V120" s="228">
        <v>4169.2724261887824</v>
      </c>
      <c r="W120" s="228">
        <v>59621.062234593373</v>
      </c>
      <c r="X120" s="228">
        <v>66499.990169541503</v>
      </c>
      <c r="Y120" s="228">
        <v>93898.343718844713</v>
      </c>
      <c r="Z120" s="228">
        <v>97514.001443655899</v>
      </c>
      <c r="AA120" s="228">
        <v>87755.461419481042</v>
      </c>
      <c r="AB120" s="228"/>
      <c r="AC120" s="228"/>
      <c r="AD120" s="228"/>
      <c r="AE120" s="228"/>
      <c r="AF120" s="228"/>
      <c r="AG120" s="228"/>
      <c r="AH120" s="228"/>
      <c r="AI120" s="228"/>
      <c r="AJ120" s="228"/>
      <c r="AS120" s="74" t="s">
        <v>214</v>
      </c>
      <c r="AT120" s="74" t="s">
        <v>194</v>
      </c>
      <c r="AU120" s="74" t="s">
        <v>483</v>
      </c>
      <c r="AV120" s="74">
        <v>2020</v>
      </c>
      <c r="AW120" s="74">
        <v>1</v>
      </c>
      <c r="AX120" s="74">
        <v>0</v>
      </c>
      <c r="AY120" s="74">
        <v>0</v>
      </c>
      <c r="AZ120" s="74">
        <v>0.22226536980157258</v>
      </c>
      <c r="BA120" s="74">
        <v>0.22226536980157258</v>
      </c>
      <c r="BB120" s="74">
        <v>0</v>
      </c>
      <c r="BC120" s="74">
        <v>0</v>
      </c>
      <c r="BD120" s="74">
        <v>0</v>
      </c>
      <c r="BE120" s="74">
        <v>0</v>
      </c>
      <c r="BF120" s="74">
        <v>0</v>
      </c>
      <c r="BG120" s="74">
        <v>0</v>
      </c>
      <c r="BH120" s="74">
        <v>0</v>
      </c>
      <c r="BI120" s="74">
        <v>0</v>
      </c>
      <c r="BJ120" s="74">
        <v>0</v>
      </c>
      <c r="BK120" s="74">
        <v>0</v>
      </c>
      <c r="BL120" s="74">
        <v>0</v>
      </c>
      <c r="BM120" s="74">
        <v>0</v>
      </c>
      <c r="BN120" s="74">
        <v>0.22226536980157258</v>
      </c>
      <c r="BO120" s="74">
        <v>0</v>
      </c>
      <c r="BP120" s="74">
        <v>0</v>
      </c>
      <c r="BQ120" s="74">
        <v>0</v>
      </c>
      <c r="BR120" s="74">
        <v>0</v>
      </c>
      <c r="BS120" s="74">
        <v>0</v>
      </c>
      <c r="BT120" s="74">
        <v>0</v>
      </c>
      <c r="BU120" s="74">
        <v>0</v>
      </c>
      <c r="BV120" s="74">
        <v>0</v>
      </c>
      <c r="BW120" s="74">
        <v>0</v>
      </c>
      <c r="BX120" s="74">
        <v>0</v>
      </c>
      <c r="BY120" s="74">
        <v>0</v>
      </c>
      <c r="CT120" s="74" t="s">
        <v>194</v>
      </c>
      <c r="CU120" s="74" t="s">
        <v>522</v>
      </c>
      <c r="CV120" s="74" t="s">
        <v>320</v>
      </c>
      <c r="CW120" s="74">
        <v>2023</v>
      </c>
      <c r="CX120" s="74">
        <v>0</v>
      </c>
      <c r="CY120" s="74">
        <v>0</v>
      </c>
      <c r="CZ120" s="74">
        <v>2.8666385594174262E-7</v>
      </c>
      <c r="DA120" s="74">
        <v>0</v>
      </c>
      <c r="DB120" s="74">
        <v>0</v>
      </c>
      <c r="DC120" s="74">
        <v>0</v>
      </c>
      <c r="DD120" s="74">
        <v>8507.4425966947529</v>
      </c>
      <c r="DE120" s="74">
        <v>202.84766498243039</v>
      </c>
      <c r="DF120" s="74">
        <v>8304.594931712325</v>
      </c>
      <c r="DG120" s="74">
        <v>0</v>
      </c>
      <c r="DH120" s="74">
        <v>0</v>
      </c>
      <c r="DI120" s="74">
        <v>0</v>
      </c>
      <c r="DJ120" s="74">
        <v>0</v>
      </c>
      <c r="DK120" s="74">
        <v>0</v>
      </c>
      <c r="DL120" s="74">
        <v>0</v>
      </c>
      <c r="DM120" s="74">
        <v>0</v>
      </c>
      <c r="DN120" s="74">
        <v>7.3376758452797288E-6</v>
      </c>
      <c r="DO120" s="74">
        <v>0</v>
      </c>
      <c r="DP120" s="74">
        <v>0</v>
      </c>
      <c r="DQ120" s="74">
        <v>0</v>
      </c>
      <c r="DR120" s="74">
        <v>0</v>
      </c>
      <c r="DS120" s="74">
        <v>0</v>
      </c>
      <c r="DT120" s="74">
        <v>0</v>
      </c>
      <c r="DU120" s="74">
        <v>2.4387762989715495E-3</v>
      </c>
      <c r="DV120" s="74">
        <v>0</v>
      </c>
      <c r="DW120" s="74">
        <v>2.4387762989715495E-3</v>
      </c>
      <c r="DX120" s="74">
        <v>0</v>
      </c>
      <c r="DY120" s="74">
        <v>0</v>
      </c>
      <c r="DZ120" s="74">
        <v>0</v>
      </c>
      <c r="EA120" s="74">
        <v>0</v>
      </c>
      <c r="EB120" s="74">
        <v>0</v>
      </c>
      <c r="EC120" s="74">
        <v>0</v>
      </c>
      <c r="ED120" s="74">
        <v>0</v>
      </c>
      <c r="EE120" s="74">
        <v>0</v>
      </c>
      <c r="EF120" s="74">
        <v>0</v>
      </c>
      <c r="ER120" s="74" t="s">
        <v>455</v>
      </c>
      <c r="ES120" s="74" t="s">
        <v>194</v>
      </c>
      <c r="ET120" s="74" t="s">
        <v>522</v>
      </c>
      <c r="EU120" s="74" t="s">
        <v>320</v>
      </c>
      <c r="EV120" s="74" t="s">
        <v>302</v>
      </c>
      <c r="EW120" s="74" t="s">
        <v>456</v>
      </c>
      <c r="EX120" s="74">
        <v>2023</v>
      </c>
      <c r="EY120" s="74">
        <v>2.5518701592734191E-7</v>
      </c>
      <c r="EZ120" s="74">
        <v>1038.5926569999999</v>
      </c>
      <c r="FA120" s="74">
        <v>2.6503536090387932E-4</v>
      </c>
      <c r="FB120" s="74">
        <v>2023</v>
      </c>
      <c r="FC120" s="74" t="s">
        <v>209</v>
      </c>
      <c r="FD120" s="74">
        <v>4.6366130773367584E-2</v>
      </c>
      <c r="FE120" s="74">
        <v>1</v>
      </c>
      <c r="FF120" s="74">
        <v>0</v>
      </c>
      <c r="FG120" s="74" t="s">
        <v>457</v>
      </c>
      <c r="FH120" s="74">
        <v>0</v>
      </c>
      <c r="FI120" s="74">
        <v>0</v>
      </c>
      <c r="FJ120" s="74">
        <v>0</v>
      </c>
      <c r="FK120" s="74">
        <v>0</v>
      </c>
      <c r="FL120" s="74">
        <v>3.9448702094023015E-5</v>
      </c>
      <c r="FM120" s="74">
        <v>2.8666385594174262E-7</v>
      </c>
      <c r="FN120" s="74">
        <v>0</v>
      </c>
      <c r="FO120" s="74">
        <v>0</v>
      </c>
      <c r="FP120" s="74">
        <v>0</v>
      </c>
      <c r="FQ120" s="74">
        <v>0</v>
      </c>
      <c r="FR120" s="74">
        <v>0</v>
      </c>
      <c r="FS120" s="74">
        <v>0</v>
      </c>
      <c r="GV120" s="229"/>
      <c r="GW120" s="229"/>
    </row>
    <row r="121" spans="2:205" hidden="1" x14ac:dyDescent="0.25">
      <c r="B121" s="74" t="s">
        <v>237</v>
      </c>
      <c r="C121" s="227" t="s">
        <v>498</v>
      </c>
      <c r="D121" s="227">
        <v>1.6236843075869825E-2</v>
      </c>
      <c r="E121" s="227">
        <v>1.6236843075869825E-2</v>
      </c>
      <c r="F121" s="227">
        <v>1.5269639359528244E-2</v>
      </c>
      <c r="G121" s="227">
        <v>1.4793053970416966E-2</v>
      </c>
      <c r="H121" s="227">
        <v>0</v>
      </c>
      <c r="I121" s="228">
        <v>0</v>
      </c>
      <c r="J121" s="228">
        <v>1.5269639359528244E-2</v>
      </c>
      <c r="K121" s="228">
        <v>1.5269639359528244E-2</v>
      </c>
      <c r="L121" s="322">
        <v>0.27764160907352931</v>
      </c>
      <c r="M121" s="228">
        <v>0.26834853484160648</v>
      </c>
      <c r="N121" s="228">
        <v>0.17645052685390458</v>
      </c>
      <c r="O121" s="228">
        <v>0.18275645042499603</v>
      </c>
      <c r="P121" s="228">
        <v>0.17645052685390458</v>
      </c>
      <c r="Q121" s="228">
        <v>4418.651534250841</v>
      </c>
      <c r="R121" s="228">
        <v>206.28239142966839</v>
      </c>
      <c r="S121" s="228">
        <v>4199.692479616735</v>
      </c>
      <c r="T121" s="228">
        <v>873.36341445379139</v>
      </c>
      <c r="U121" s="228">
        <v>1</v>
      </c>
      <c r="V121" s="228">
        <v>3924.9462426324626</v>
      </c>
      <c r="W121" s="228">
        <v>54062.651502606779</v>
      </c>
      <c r="X121" s="228">
        <v>60300.264012684922</v>
      </c>
      <c r="Y121" s="228">
        <v>88395.747194094132</v>
      </c>
      <c r="Z121" s="228">
        <v>91799.521462357821</v>
      </c>
      <c r="AA121" s="228">
        <v>82612.847844947784</v>
      </c>
      <c r="AB121" s="228"/>
      <c r="AC121" s="228"/>
      <c r="AD121" s="228"/>
      <c r="AE121" s="228"/>
      <c r="AF121" s="228"/>
      <c r="AG121" s="228"/>
      <c r="AH121" s="228"/>
      <c r="AI121" s="228"/>
      <c r="AJ121" s="228"/>
      <c r="AS121" s="74" t="s">
        <v>214</v>
      </c>
      <c r="AT121" s="74" t="s">
        <v>194</v>
      </c>
      <c r="AU121" s="74" t="s">
        <v>483</v>
      </c>
      <c r="AV121" s="74">
        <v>2021</v>
      </c>
      <c r="AW121" s="74">
        <v>1</v>
      </c>
      <c r="AX121" s="74">
        <v>0</v>
      </c>
      <c r="AY121" s="74">
        <v>0</v>
      </c>
      <c r="AZ121" s="74">
        <v>0</v>
      </c>
      <c r="BA121" s="74">
        <v>0</v>
      </c>
      <c r="BB121" s="74">
        <v>0</v>
      </c>
      <c r="BC121" s="74">
        <v>0</v>
      </c>
      <c r="BD121" s="74">
        <v>0.22226536980157258</v>
      </c>
      <c r="BE121" s="74">
        <v>0.22226536980157258</v>
      </c>
      <c r="BF121" s="74">
        <v>0</v>
      </c>
      <c r="BG121" s="74">
        <v>0</v>
      </c>
      <c r="BH121" s="74">
        <v>0</v>
      </c>
      <c r="BI121" s="74">
        <v>0</v>
      </c>
      <c r="BJ121" s="74">
        <v>0</v>
      </c>
      <c r="BK121" s="74">
        <v>0</v>
      </c>
      <c r="BL121" s="74">
        <v>0</v>
      </c>
      <c r="BM121" s="74">
        <v>0</v>
      </c>
      <c r="BN121" s="74">
        <v>0</v>
      </c>
      <c r="BO121" s="74">
        <v>0.22226536980157258</v>
      </c>
      <c r="BP121" s="74">
        <v>0</v>
      </c>
      <c r="BQ121" s="74">
        <v>0</v>
      </c>
      <c r="BR121" s="74">
        <v>0</v>
      </c>
      <c r="BS121" s="74">
        <v>0</v>
      </c>
      <c r="BT121" s="74">
        <v>0</v>
      </c>
      <c r="BU121" s="74">
        <v>0</v>
      </c>
      <c r="BV121" s="74">
        <v>0</v>
      </c>
      <c r="BW121" s="74">
        <v>0</v>
      </c>
      <c r="BX121" s="74">
        <v>0</v>
      </c>
      <c r="BY121" s="74">
        <v>0</v>
      </c>
      <c r="CT121" s="74" t="s">
        <v>194</v>
      </c>
      <c r="CU121" s="74" t="s">
        <v>522</v>
      </c>
      <c r="CV121" s="74" t="s">
        <v>320</v>
      </c>
      <c r="CW121" s="74">
        <v>2024</v>
      </c>
      <c r="CX121" s="74">
        <v>0</v>
      </c>
      <c r="CY121" s="74">
        <v>0</v>
      </c>
      <c r="CZ121" s="74">
        <v>0</v>
      </c>
      <c r="DA121" s="74">
        <v>2.8666385594174262E-7</v>
      </c>
      <c r="DB121" s="74">
        <v>0</v>
      </c>
      <c r="DC121" s="74">
        <v>0</v>
      </c>
      <c r="DD121" s="74">
        <v>8507.4425966947529</v>
      </c>
      <c r="DE121" s="74">
        <v>202.84766498243039</v>
      </c>
      <c r="DF121" s="74">
        <v>8304.594931712325</v>
      </c>
      <c r="DG121" s="74">
        <v>0</v>
      </c>
      <c r="DH121" s="74">
        <v>0</v>
      </c>
      <c r="DI121" s="74">
        <v>0</v>
      </c>
      <c r="DJ121" s="74">
        <v>0</v>
      </c>
      <c r="DK121" s="74">
        <v>0</v>
      </c>
      <c r="DL121" s="74">
        <v>0</v>
      </c>
      <c r="DM121" s="74">
        <v>0</v>
      </c>
      <c r="DN121" s="74">
        <v>7.3376758452797288E-6</v>
      </c>
      <c r="DO121" s="74">
        <v>0</v>
      </c>
      <c r="DP121" s="74">
        <v>0</v>
      </c>
      <c r="DQ121" s="74">
        <v>0</v>
      </c>
      <c r="DR121" s="74">
        <v>0</v>
      </c>
      <c r="DS121" s="74">
        <v>0</v>
      </c>
      <c r="DT121" s="74">
        <v>0</v>
      </c>
      <c r="DU121" s="74">
        <v>0</v>
      </c>
      <c r="DV121" s="74">
        <v>0</v>
      </c>
      <c r="DW121" s="74">
        <v>0</v>
      </c>
      <c r="DX121" s="74">
        <v>2.4387762989715495E-3</v>
      </c>
      <c r="DY121" s="74">
        <v>0</v>
      </c>
      <c r="DZ121" s="74">
        <v>2.4387762989715495E-3</v>
      </c>
      <c r="EA121" s="74">
        <v>0</v>
      </c>
      <c r="EB121" s="74">
        <v>0</v>
      </c>
      <c r="EC121" s="74">
        <v>0</v>
      </c>
      <c r="ED121" s="74">
        <v>0</v>
      </c>
      <c r="EE121" s="74">
        <v>0</v>
      </c>
      <c r="EF121" s="74">
        <v>0</v>
      </c>
      <c r="ER121" s="74" t="s">
        <v>455</v>
      </c>
      <c r="ES121" s="74" t="s">
        <v>194</v>
      </c>
      <c r="ET121" s="74" t="s">
        <v>522</v>
      </c>
      <c r="EU121" s="74" t="s">
        <v>320</v>
      </c>
      <c r="EV121" s="74" t="s">
        <v>302</v>
      </c>
      <c r="EW121" s="74" t="s">
        <v>456</v>
      </c>
      <c r="EX121" s="74">
        <v>2024</v>
      </c>
      <c r="EY121" s="74">
        <v>2.5518701592734191E-7</v>
      </c>
      <c r="EZ121" s="74">
        <v>1038.5926569999999</v>
      </c>
      <c r="FA121" s="74">
        <v>2.6503536090387932E-4</v>
      </c>
      <c r="FB121" s="74">
        <v>2024</v>
      </c>
      <c r="FC121" s="74" t="s">
        <v>209</v>
      </c>
      <c r="FD121" s="74">
        <v>4.6366130773367584E-2</v>
      </c>
      <c r="FE121" s="74">
        <v>1</v>
      </c>
      <c r="FF121" s="74">
        <v>0</v>
      </c>
      <c r="FG121" s="74" t="s">
        <v>457</v>
      </c>
      <c r="FH121" s="74">
        <v>0</v>
      </c>
      <c r="FI121" s="74">
        <v>0</v>
      </c>
      <c r="FJ121" s="74">
        <v>0</v>
      </c>
      <c r="FK121" s="74">
        <v>0</v>
      </c>
      <c r="FL121" s="74">
        <v>0</v>
      </c>
      <c r="FM121" s="74">
        <v>0</v>
      </c>
      <c r="FN121" s="74">
        <v>3.9448702094023015E-5</v>
      </c>
      <c r="FO121" s="74">
        <v>2.8666385594174262E-7</v>
      </c>
      <c r="FP121" s="74">
        <v>0</v>
      </c>
      <c r="FQ121" s="74">
        <v>0</v>
      </c>
      <c r="FR121" s="74">
        <v>0</v>
      </c>
      <c r="FS121" s="74">
        <v>0</v>
      </c>
      <c r="GV121" s="229"/>
      <c r="GW121" s="229"/>
    </row>
    <row r="122" spans="2:205" hidden="1" x14ac:dyDescent="0.25">
      <c r="B122" s="74" t="s">
        <v>237</v>
      </c>
      <c r="C122" s="227" t="s">
        <v>499</v>
      </c>
      <c r="D122" s="227">
        <v>8.828582927309871E-3</v>
      </c>
      <c r="E122" s="227">
        <v>8.828582927309871E-3</v>
      </c>
      <c r="F122" s="227">
        <v>7.9205648608785088E-3</v>
      </c>
      <c r="G122" s="227">
        <v>7.6733928406456852E-3</v>
      </c>
      <c r="H122" s="227">
        <v>0</v>
      </c>
      <c r="I122" s="228">
        <v>0</v>
      </c>
      <c r="J122" s="228">
        <v>7.9205648608785088E-3</v>
      </c>
      <c r="K122" s="228">
        <v>7.9205648608785088E-3</v>
      </c>
      <c r="L122" s="322">
        <v>0.20800975394941273</v>
      </c>
      <c r="M122" s="228">
        <v>0.20104736062923878</v>
      </c>
      <c r="N122" s="228">
        <v>0.13606594145926218</v>
      </c>
      <c r="O122" s="228">
        <v>0.1409293347894553</v>
      </c>
      <c r="P122" s="228">
        <v>0.13606594145926218</v>
      </c>
      <c r="Q122" s="228">
        <v>3206.8600924935004</v>
      </c>
      <c r="R122" s="228">
        <v>149.71055393986481</v>
      </c>
      <c r="S122" s="228">
        <v>2824.9996205303728</v>
      </c>
      <c r="T122" s="228">
        <v>587.4838042051673</v>
      </c>
      <c r="U122" s="228">
        <v>1</v>
      </c>
      <c r="V122" s="228">
        <v>2640.1865612433389</v>
      </c>
      <c r="W122" s="228">
        <v>39236.259807821138</v>
      </c>
      <c r="X122" s="228">
        <v>43763.240601838253</v>
      </c>
      <c r="Y122" s="228">
        <v>59461.008988592432</v>
      </c>
      <c r="Z122" s="228">
        <v>61750.619731018385</v>
      </c>
      <c r="AA122" s="228">
        <v>55571.036437936855</v>
      </c>
      <c r="AB122" s="228"/>
      <c r="AC122" s="228"/>
      <c r="AD122" s="228"/>
      <c r="AE122" s="228"/>
      <c r="AF122" s="228"/>
      <c r="AG122" s="228"/>
      <c r="AH122" s="228"/>
      <c r="AI122" s="228"/>
      <c r="AJ122" s="228"/>
      <c r="AS122" s="74" t="s">
        <v>214</v>
      </c>
      <c r="AT122" s="74" t="s">
        <v>194</v>
      </c>
      <c r="AU122" s="74" t="s">
        <v>483</v>
      </c>
      <c r="AV122" s="74">
        <v>2022</v>
      </c>
      <c r="AW122" s="74">
        <v>0.93457943925233644</v>
      </c>
      <c r="AX122" s="74">
        <v>0</v>
      </c>
      <c r="AY122" s="74">
        <v>0</v>
      </c>
      <c r="AZ122" s="74">
        <v>0</v>
      </c>
      <c r="BA122" s="74">
        <v>0</v>
      </c>
      <c r="BB122" s="74">
        <v>0</v>
      </c>
      <c r="BC122" s="74">
        <v>0</v>
      </c>
      <c r="BD122" s="74">
        <v>0</v>
      </c>
      <c r="BE122" s="74">
        <v>0</v>
      </c>
      <c r="BF122" s="74">
        <v>0</v>
      </c>
      <c r="BG122" s="74">
        <v>0</v>
      </c>
      <c r="BH122" s="74">
        <v>0.21460747019589746</v>
      </c>
      <c r="BI122" s="74">
        <v>0.21460747019589746</v>
      </c>
      <c r="BJ122" s="74">
        <v>0</v>
      </c>
      <c r="BK122" s="74">
        <v>0</v>
      </c>
      <c r="BL122" s="74">
        <v>0</v>
      </c>
      <c r="BM122" s="74">
        <v>0</v>
      </c>
      <c r="BN122" s="74">
        <v>0</v>
      </c>
      <c r="BO122" s="74">
        <v>0</v>
      </c>
      <c r="BP122" s="74">
        <v>0.20056772915504437</v>
      </c>
      <c r="BQ122" s="74">
        <v>0</v>
      </c>
      <c r="BR122" s="74">
        <v>0</v>
      </c>
      <c r="BS122" s="74">
        <v>0</v>
      </c>
      <c r="BT122" s="74">
        <v>0</v>
      </c>
      <c r="BU122" s="74">
        <v>0</v>
      </c>
      <c r="BV122" s="74">
        <v>0.21460747019589746</v>
      </c>
      <c r="BW122" s="74">
        <v>0.20056772915504437</v>
      </c>
      <c r="BX122" s="74">
        <v>0.21460747019589746</v>
      </c>
      <c r="BY122" s="74">
        <v>0.20056772915504437</v>
      </c>
      <c r="CT122" s="74" t="s">
        <v>194</v>
      </c>
      <c r="CU122" s="74" t="s">
        <v>522</v>
      </c>
      <c r="CV122" s="74" t="s">
        <v>320</v>
      </c>
      <c r="CW122" s="74">
        <v>2025</v>
      </c>
      <c r="CX122" s="74">
        <v>0</v>
      </c>
      <c r="CY122" s="74">
        <v>0</v>
      </c>
      <c r="CZ122" s="74">
        <v>0</v>
      </c>
      <c r="DA122" s="74">
        <v>0</v>
      </c>
      <c r="DB122" s="74">
        <v>2.8666385594174262E-7</v>
      </c>
      <c r="DC122" s="74">
        <v>0</v>
      </c>
      <c r="DD122" s="74">
        <v>8507.4425966947529</v>
      </c>
      <c r="DE122" s="74">
        <v>202.84766498243039</v>
      </c>
      <c r="DF122" s="74">
        <v>8304.594931712325</v>
      </c>
      <c r="DG122" s="74">
        <v>0</v>
      </c>
      <c r="DH122" s="74">
        <v>0</v>
      </c>
      <c r="DI122" s="74">
        <v>0</v>
      </c>
      <c r="DJ122" s="74">
        <v>0</v>
      </c>
      <c r="DK122" s="74">
        <v>0</v>
      </c>
      <c r="DL122" s="74">
        <v>0</v>
      </c>
      <c r="DM122" s="74">
        <v>0</v>
      </c>
      <c r="DN122" s="74">
        <v>7.3376758452797288E-6</v>
      </c>
      <c r="DO122" s="74">
        <v>0</v>
      </c>
      <c r="DP122" s="74">
        <v>0</v>
      </c>
      <c r="DQ122" s="74">
        <v>0</v>
      </c>
      <c r="DR122" s="74">
        <v>0</v>
      </c>
      <c r="DS122" s="74">
        <v>0</v>
      </c>
      <c r="DT122" s="74">
        <v>0</v>
      </c>
      <c r="DU122" s="74">
        <v>0</v>
      </c>
      <c r="DV122" s="74">
        <v>0</v>
      </c>
      <c r="DW122" s="74">
        <v>0</v>
      </c>
      <c r="DX122" s="74">
        <v>0</v>
      </c>
      <c r="DY122" s="74">
        <v>0</v>
      </c>
      <c r="DZ122" s="74">
        <v>0</v>
      </c>
      <c r="EA122" s="74">
        <v>2.4387762989715495E-3</v>
      </c>
      <c r="EB122" s="74">
        <v>0</v>
      </c>
      <c r="EC122" s="74">
        <v>2.4387762989715495E-3</v>
      </c>
      <c r="ED122" s="74">
        <v>0</v>
      </c>
      <c r="EE122" s="74">
        <v>0</v>
      </c>
      <c r="EF122" s="74">
        <v>0</v>
      </c>
      <c r="ER122" s="74" t="s">
        <v>455</v>
      </c>
      <c r="ES122" s="74" t="s">
        <v>194</v>
      </c>
      <c r="ET122" s="74" t="s">
        <v>522</v>
      </c>
      <c r="EU122" s="74" t="s">
        <v>320</v>
      </c>
      <c r="EV122" s="74" t="s">
        <v>302</v>
      </c>
      <c r="EW122" s="74" t="s">
        <v>456</v>
      </c>
      <c r="EX122" s="74">
        <v>2025</v>
      </c>
      <c r="EY122" s="74">
        <v>2.5518701592734191E-7</v>
      </c>
      <c r="EZ122" s="74">
        <v>1038.5926569999999</v>
      </c>
      <c r="FA122" s="74">
        <v>2.6503536090387932E-4</v>
      </c>
      <c r="FB122" s="74">
        <v>2025</v>
      </c>
      <c r="FC122" s="74" t="s">
        <v>209</v>
      </c>
      <c r="FD122" s="74">
        <v>4.6366130773367584E-2</v>
      </c>
      <c r="FE122" s="74">
        <v>1</v>
      </c>
      <c r="FF122" s="74">
        <v>0</v>
      </c>
      <c r="FG122" s="74" t="s">
        <v>457</v>
      </c>
      <c r="FH122" s="74">
        <v>0</v>
      </c>
      <c r="FI122" s="74">
        <v>0</v>
      </c>
      <c r="FJ122" s="74">
        <v>0</v>
      </c>
      <c r="FK122" s="74">
        <v>0</v>
      </c>
      <c r="FL122" s="74">
        <v>0</v>
      </c>
      <c r="FM122" s="74">
        <v>0</v>
      </c>
      <c r="FN122" s="74">
        <v>0</v>
      </c>
      <c r="FO122" s="74">
        <v>0</v>
      </c>
      <c r="FP122" s="74">
        <v>3.9448702094023015E-5</v>
      </c>
      <c r="FQ122" s="74">
        <v>2.8666385594174262E-7</v>
      </c>
      <c r="FR122" s="74">
        <v>0</v>
      </c>
      <c r="FS122" s="74">
        <v>0</v>
      </c>
      <c r="GV122" s="229"/>
      <c r="GW122" s="229"/>
    </row>
    <row r="123" spans="2:205" hidden="1" x14ac:dyDescent="0.25">
      <c r="B123" s="74" t="s">
        <v>237</v>
      </c>
      <c r="C123" s="227" t="s">
        <v>500</v>
      </c>
      <c r="D123" s="227">
        <v>4.5654996669740201E-3</v>
      </c>
      <c r="E123" s="227">
        <v>4.5654996669740201E-3</v>
      </c>
      <c r="F123" s="227">
        <v>4.1161964130013544E-3</v>
      </c>
      <c r="G123" s="227">
        <v>3.9877787933844614E-3</v>
      </c>
      <c r="H123" s="227">
        <v>0</v>
      </c>
      <c r="I123" s="228">
        <v>0</v>
      </c>
      <c r="J123" s="228">
        <v>4.1161964130013544E-3</v>
      </c>
      <c r="K123" s="228">
        <v>4.1161964130013544E-3</v>
      </c>
      <c r="L123" s="322">
        <v>0.20215579089723412</v>
      </c>
      <c r="M123" s="228">
        <v>0.19538933835616876</v>
      </c>
      <c r="N123" s="228">
        <v>0.13410448930846772</v>
      </c>
      <c r="O123" s="228">
        <v>0.13889895535625316</v>
      </c>
      <c r="P123" s="228">
        <v>0.13410448930846772</v>
      </c>
      <c r="Q123" s="228">
        <v>1706.3764221061256</v>
      </c>
      <c r="R123" s="228">
        <v>79.661273649389926</v>
      </c>
      <c r="S123" s="228">
        <v>1489.58209467606</v>
      </c>
      <c r="T123" s="228">
        <v>309.7718489221952</v>
      </c>
      <c r="U123" s="228">
        <v>1</v>
      </c>
      <c r="V123" s="228">
        <v>1392.132798762673</v>
      </c>
      <c r="W123" s="228">
        <v>20877.689296272882</v>
      </c>
      <c r="X123" s="228">
        <v>23286.504482292326</v>
      </c>
      <c r="Y123" s="228">
        <v>31352.943794077677</v>
      </c>
      <c r="Z123" s="228">
        <v>32560.222952952525</v>
      </c>
      <c r="AA123" s="228">
        <v>29301.816629979137</v>
      </c>
      <c r="AB123" s="228"/>
      <c r="AC123" s="228"/>
      <c r="AD123" s="228"/>
      <c r="AE123" s="228"/>
      <c r="AF123" s="228"/>
      <c r="AG123" s="228"/>
      <c r="AH123" s="228"/>
      <c r="AI123" s="228"/>
      <c r="AJ123" s="228"/>
      <c r="AS123" s="74" t="s">
        <v>214</v>
      </c>
      <c r="AT123" s="74" t="s">
        <v>194</v>
      </c>
      <c r="AU123" s="74" t="s">
        <v>483</v>
      </c>
      <c r="AV123" s="74">
        <v>2023</v>
      </c>
      <c r="AW123" s="74">
        <v>0.87343872827321156</v>
      </c>
      <c r="AX123" s="74">
        <v>0</v>
      </c>
      <c r="AY123" s="74">
        <v>0</v>
      </c>
      <c r="AZ123" s="74">
        <v>0</v>
      </c>
      <c r="BA123" s="74">
        <v>0</v>
      </c>
      <c r="BB123" s="74">
        <v>0</v>
      </c>
      <c r="BC123" s="74">
        <v>0</v>
      </c>
      <c r="BD123" s="74">
        <v>0</v>
      </c>
      <c r="BE123" s="74">
        <v>0</v>
      </c>
      <c r="BF123" s="74">
        <v>0</v>
      </c>
      <c r="BG123" s="74">
        <v>0</v>
      </c>
      <c r="BH123" s="74">
        <v>0</v>
      </c>
      <c r="BI123" s="74">
        <v>0</v>
      </c>
      <c r="BJ123" s="74">
        <v>0</v>
      </c>
      <c r="BK123" s="74">
        <v>0</v>
      </c>
      <c r="BL123" s="74">
        <v>0.22247552181864649</v>
      </c>
      <c r="BM123" s="74">
        <v>0.22247552181864649</v>
      </c>
      <c r="BN123" s="74">
        <v>0</v>
      </c>
      <c r="BO123" s="74">
        <v>0</v>
      </c>
      <c r="BP123" s="74">
        <v>0</v>
      </c>
      <c r="BQ123" s="74">
        <v>0.19431873684919773</v>
      </c>
      <c r="BR123" s="74">
        <v>0</v>
      </c>
      <c r="BS123" s="74">
        <v>0</v>
      </c>
      <c r="BT123" s="74">
        <v>0</v>
      </c>
      <c r="BU123" s="74">
        <v>0</v>
      </c>
      <c r="BV123" s="74">
        <v>0</v>
      </c>
      <c r="BW123" s="74">
        <v>0</v>
      </c>
      <c r="BX123" s="74">
        <v>0</v>
      </c>
      <c r="BY123" s="74">
        <v>0</v>
      </c>
      <c r="CT123" s="74" t="s">
        <v>194</v>
      </c>
      <c r="CU123" s="74" t="s">
        <v>522</v>
      </c>
      <c r="CV123" s="74" t="s">
        <v>320</v>
      </c>
      <c r="CW123" s="74">
        <v>2026</v>
      </c>
      <c r="CX123" s="74">
        <v>0</v>
      </c>
      <c r="CY123" s="74">
        <v>0</v>
      </c>
      <c r="CZ123" s="74">
        <v>0</v>
      </c>
      <c r="DA123" s="74">
        <v>0</v>
      </c>
      <c r="DB123" s="74">
        <v>0</v>
      </c>
      <c r="DC123" s="74">
        <v>2.8666385594174262E-7</v>
      </c>
      <c r="DD123" s="74">
        <v>8507.4425966947529</v>
      </c>
      <c r="DE123" s="74">
        <v>202.84766498243039</v>
      </c>
      <c r="DF123" s="74">
        <v>8304.594931712325</v>
      </c>
      <c r="DG123" s="74">
        <v>0</v>
      </c>
      <c r="DH123" s="74">
        <v>0</v>
      </c>
      <c r="DI123" s="74">
        <v>0</v>
      </c>
      <c r="DJ123" s="74">
        <v>0</v>
      </c>
      <c r="DK123" s="74">
        <v>0</v>
      </c>
      <c r="DL123" s="74">
        <v>0</v>
      </c>
      <c r="DM123" s="74">
        <v>0</v>
      </c>
      <c r="DN123" s="74">
        <v>7.3376758452797288E-6</v>
      </c>
      <c r="DO123" s="74">
        <v>0</v>
      </c>
      <c r="DP123" s="74">
        <v>0</v>
      </c>
      <c r="DQ123" s="74">
        <v>0</v>
      </c>
      <c r="DR123" s="74">
        <v>0</v>
      </c>
      <c r="DS123" s="74">
        <v>0</v>
      </c>
      <c r="DT123" s="74">
        <v>0</v>
      </c>
      <c r="DU123" s="74">
        <v>0</v>
      </c>
      <c r="DV123" s="74">
        <v>0</v>
      </c>
      <c r="DW123" s="74">
        <v>0</v>
      </c>
      <c r="DX123" s="74">
        <v>0</v>
      </c>
      <c r="DY123" s="74">
        <v>0</v>
      </c>
      <c r="DZ123" s="74">
        <v>0</v>
      </c>
      <c r="EA123" s="74">
        <v>0</v>
      </c>
      <c r="EB123" s="74">
        <v>0</v>
      </c>
      <c r="EC123" s="74">
        <v>0</v>
      </c>
      <c r="ED123" s="74">
        <v>2.4387762989715495E-3</v>
      </c>
      <c r="EE123" s="74">
        <v>0</v>
      </c>
      <c r="EF123" s="74">
        <v>2.4387762989715495E-3</v>
      </c>
      <c r="ER123" s="74" t="s">
        <v>455</v>
      </c>
      <c r="ES123" s="74" t="s">
        <v>194</v>
      </c>
      <c r="ET123" s="74" t="s">
        <v>522</v>
      </c>
      <c r="EU123" s="74" t="s">
        <v>320</v>
      </c>
      <c r="EV123" s="74" t="s">
        <v>302</v>
      </c>
      <c r="EW123" s="74" t="s">
        <v>456</v>
      </c>
      <c r="EX123" s="74">
        <v>2026</v>
      </c>
      <c r="EY123" s="74">
        <v>2.5518701592734191E-7</v>
      </c>
      <c r="EZ123" s="74">
        <v>1038.5926569999999</v>
      </c>
      <c r="FA123" s="74">
        <v>2.6503536090387932E-4</v>
      </c>
      <c r="FB123" s="74">
        <v>2026</v>
      </c>
      <c r="FC123" s="74" t="s">
        <v>209</v>
      </c>
      <c r="FD123" s="74">
        <v>4.6366130773367584E-2</v>
      </c>
      <c r="FE123" s="74">
        <v>1</v>
      </c>
      <c r="FF123" s="74">
        <v>0</v>
      </c>
      <c r="FG123" s="74" t="s">
        <v>457</v>
      </c>
      <c r="FH123" s="74">
        <v>0</v>
      </c>
      <c r="FI123" s="74">
        <v>0</v>
      </c>
      <c r="FJ123" s="74">
        <v>0</v>
      </c>
      <c r="FK123" s="74">
        <v>0</v>
      </c>
      <c r="FL123" s="74">
        <v>0</v>
      </c>
      <c r="FM123" s="74">
        <v>0</v>
      </c>
      <c r="FN123" s="74">
        <v>0</v>
      </c>
      <c r="FO123" s="74">
        <v>0</v>
      </c>
      <c r="FP123" s="74">
        <v>0</v>
      </c>
      <c r="FQ123" s="74">
        <v>0</v>
      </c>
      <c r="FR123" s="74">
        <v>3.9448702094023015E-5</v>
      </c>
      <c r="FS123" s="74">
        <v>2.8666385594174262E-7</v>
      </c>
      <c r="GV123" s="229"/>
      <c r="GW123" s="229"/>
    </row>
    <row r="124" spans="2:205" hidden="1" x14ac:dyDescent="0.25">
      <c r="B124" s="74" t="s">
        <v>237</v>
      </c>
      <c r="C124" s="227" t="s">
        <v>501</v>
      </c>
      <c r="D124" s="227">
        <v>1.6361106949511781E-3</v>
      </c>
      <c r="E124" s="227">
        <v>1.6361106949511781E-3</v>
      </c>
      <c r="F124" s="227">
        <v>1.5276119995997802E-3</v>
      </c>
      <c r="G124" s="227">
        <v>1.4799623873510443E-3</v>
      </c>
      <c r="H124" s="227">
        <v>0</v>
      </c>
      <c r="I124" s="228">
        <v>0</v>
      </c>
      <c r="J124" s="228">
        <v>1.5276119995997802E-3</v>
      </c>
      <c r="K124" s="228">
        <v>1.5276119995997802E-3</v>
      </c>
      <c r="L124" s="322">
        <v>0.14634338097505456</v>
      </c>
      <c r="M124" s="228">
        <v>0.14144505212841699</v>
      </c>
      <c r="N124" s="228">
        <v>8.6061123092638608E-2</v>
      </c>
      <c r="O124" s="228">
        <v>8.913849955954771E-2</v>
      </c>
      <c r="P124" s="228">
        <v>8.6061123092638608E-2</v>
      </c>
      <c r="Q124" s="228">
        <v>844.71909564920315</v>
      </c>
      <c r="R124" s="228">
        <v>39.435260686689958</v>
      </c>
      <c r="S124" s="228">
        <v>861.42549655209098</v>
      </c>
      <c r="T124" s="228">
        <v>179.14109583446103</v>
      </c>
      <c r="U124" s="228">
        <v>1</v>
      </c>
      <c r="V124" s="228">
        <v>805.07055752531869</v>
      </c>
      <c r="W124" s="228">
        <v>10335.224158703151</v>
      </c>
      <c r="X124" s="228">
        <v>11527.676280731983</v>
      </c>
      <c r="Y124" s="228">
        <v>18131.410999577467</v>
      </c>
      <c r="Z124" s="228">
        <v>18829.580675910023</v>
      </c>
      <c r="AA124" s="228">
        <v>16945.243924838753</v>
      </c>
      <c r="AB124" s="228"/>
      <c r="AC124" s="228"/>
      <c r="AD124" s="228"/>
      <c r="AE124" s="228"/>
      <c r="AF124" s="228"/>
      <c r="AG124" s="228"/>
      <c r="AH124" s="228"/>
      <c r="AI124" s="228"/>
      <c r="AJ124" s="228"/>
      <c r="AS124" s="74" t="s">
        <v>214</v>
      </c>
      <c r="AT124" s="74" t="s">
        <v>194</v>
      </c>
      <c r="AU124" s="74" t="s">
        <v>484</v>
      </c>
      <c r="AV124" s="74">
        <v>2020</v>
      </c>
      <c r="AW124" s="74">
        <v>1</v>
      </c>
      <c r="AX124" s="74">
        <v>0</v>
      </c>
      <c r="AY124" s="74">
        <v>0</v>
      </c>
      <c r="AZ124" s="74">
        <v>3.6565780977215086E-2</v>
      </c>
      <c r="BA124" s="74">
        <v>3.6565780977215086E-2</v>
      </c>
      <c r="BB124" s="74">
        <v>0</v>
      </c>
      <c r="BC124" s="74">
        <v>0</v>
      </c>
      <c r="BD124" s="74">
        <v>0</v>
      </c>
      <c r="BE124" s="74">
        <v>0</v>
      </c>
      <c r="BF124" s="74">
        <v>0</v>
      </c>
      <c r="BG124" s="74">
        <v>0</v>
      </c>
      <c r="BH124" s="74">
        <v>0</v>
      </c>
      <c r="BI124" s="74">
        <v>0</v>
      </c>
      <c r="BJ124" s="74">
        <v>0</v>
      </c>
      <c r="BK124" s="74">
        <v>0</v>
      </c>
      <c r="BL124" s="74">
        <v>0</v>
      </c>
      <c r="BM124" s="74">
        <v>0</v>
      </c>
      <c r="BN124" s="74">
        <v>3.6565780977215086E-2</v>
      </c>
      <c r="BO124" s="74">
        <v>0</v>
      </c>
      <c r="BP124" s="74">
        <v>0</v>
      </c>
      <c r="BQ124" s="74">
        <v>0</v>
      </c>
      <c r="BR124" s="74">
        <v>0</v>
      </c>
      <c r="BS124" s="74">
        <v>0</v>
      </c>
      <c r="BT124" s="74">
        <v>0</v>
      </c>
      <c r="BU124" s="74">
        <v>0</v>
      </c>
      <c r="BV124" s="74">
        <v>0</v>
      </c>
      <c r="BW124" s="74">
        <v>0</v>
      </c>
      <c r="BX124" s="74">
        <v>0</v>
      </c>
      <c r="BY124" s="74">
        <v>0</v>
      </c>
      <c r="CT124" s="74" t="s">
        <v>194</v>
      </c>
      <c r="CU124" s="74" t="s">
        <v>522</v>
      </c>
      <c r="CV124" s="74" t="s">
        <v>327</v>
      </c>
      <c r="CW124" s="74">
        <v>2021</v>
      </c>
      <c r="CX124" s="74">
        <v>1.2062704263417751E-6</v>
      </c>
      <c r="CY124" s="74">
        <v>0</v>
      </c>
      <c r="CZ124" s="74">
        <v>0</v>
      </c>
      <c r="DA124" s="74">
        <v>0</v>
      </c>
      <c r="DB124" s="74">
        <v>0</v>
      </c>
      <c r="DC124" s="74">
        <v>0</v>
      </c>
      <c r="DD124" s="74">
        <v>5.1077508752881382</v>
      </c>
      <c r="DE124" s="74">
        <v>0.6902689861784046</v>
      </c>
      <c r="DF124" s="74">
        <v>2.826372167532806</v>
      </c>
      <c r="DG124" s="74">
        <v>1.5911097215769281</v>
      </c>
      <c r="DH124" s="74">
        <v>0</v>
      </c>
      <c r="DI124" s="74">
        <v>0</v>
      </c>
      <c r="DJ124" s="74">
        <v>0</v>
      </c>
      <c r="DK124" s="74">
        <v>0</v>
      </c>
      <c r="DL124" s="74">
        <v>0</v>
      </c>
      <c r="DM124" s="74">
        <v>0</v>
      </c>
      <c r="DN124" s="74">
        <v>4.7911720403202982E-5</v>
      </c>
      <c r="DO124" s="74">
        <v>6.1613288259813974E-6</v>
      </c>
      <c r="DP124" s="74">
        <v>0</v>
      </c>
      <c r="DQ124" s="74">
        <v>6.1613288259813974E-6</v>
      </c>
      <c r="DR124" s="74">
        <v>0</v>
      </c>
      <c r="DS124" s="74">
        <v>0</v>
      </c>
      <c r="DT124" s="74">
        <v>0</v>
      </c>
      <c r="DU124" s="74">
        <v>0</v>
      </c>
      <c r="DV124" s="74">
        <v>0</v>
      </c>
      <c r="DW124" s="74">
        <v>0</v>
      </c>
      <c r="DX124" s="74">
        <v>0</v>
      </c>
      <c r="DY124" s="74">
        <v>0</v>
      </c>
      <c r="DZ124" s="74">
        <v>0</v>
      </c>
      <c r="EA124" s="74">
        <v>0</v>
      </c>
      <c r="EB124" s="74">
        <v>0</v>
      </c>
      <c r="EC124" s="74">
        <v>0</v>
      </c>
      <c r="ED124" s="74">
        <v>0</v>
      </c>
      <c r="EE124" s="74">
        <v>0</v>
      </c>
      <c r="EF124" s="74">
        <v>0</v>
      </c>
      <c r="ER124" s="74" t="s">
        <v>455</v>
      </c>
      <c r="ES124" s="74" t="s">
        <v>194</v>
      </c>
      <c r="ET124" s="74" t="s">
        <v>522</v>
      </c>
      <c r="EU124" s="74" t="s">
        <v>327</v>
      </c>
      <c r="EV124" s="74" t="s">
        <v>302</v>
      </c>
      <c r="EW124" s="74" t="s">
        <v>456</v>
      </c>
      <c r="EX124" s="74">
        <v>2021</v>
      </c>
      <c r="EY124" s="74">
        <v>1.6900795006156399E-6</v>
      </c>
      <c r="EZ124" s="74">
        <v>1038.5926569999999</v>
      </c>
      <c r="FA124" s="74">
        <v>1.7553041590856306E-3</v>
      </c>
      <c r="FB124" s="74">
        <v>2021</v>
      </c>
      <c r="FC124" s="74" t="s">
        <v>209</v>
      </c>
      <c r="FD124" s="74">
        <v>4.6366130773367584E-2</v>
      </c>
      <c r="FE124" s="74">
        <v>1</v>
      </c>
      <c r="FF124" s="74">
        <v>0</v>
      </c>
      <c r="FG124" s="74" t="s">
        <v>457</v>
      </c>
      <c r="FH124" s="74">
        <v>2.5127144001008985E-4</v>
      </c>
      <c r="FI124" s="74">
        <v>1.2062704263417751E-6</v>
      </c>
      <c r="FJ124" s="74">
        <v>0</v>
      </c>
      <c r="FK124" s="74">
        <v>0</v>
      </c>
      <c r="FL124" s="74">
        <v>0</v>
      </c>
      <c r="FM124" s="74">
        <v>0</v>
      </c>
      <c r="FN124" s="74">
        <v>0</v>
      </c>
      <c r="FO124" s="74">
        <v>0</v>
      </c>
      <c r="FP124" s="74">
        <v>0</v>
      </c>
      <c r="FQ124" s="74">
        <v>0</v>
      </c>
      <c r="FR124" s="74">
        <v>0</v>
      </c>
      <c r="FS124" s="74">
        <v>0</v>
      </c>
      <c r="GV124" s="229"/>
      <c r="GW124" s="229"/>
    </row>
    <row r="125" spans="2:205" hidden="1" x14ac:dyDescent="0.25">
      <c r="B125" s="74" t="s">
        <v>237</v>
      </c>
      <c r="C125" s="227" t="s">
        <v>502</v>
      </c>
      <c r="D125" s="227">
        <v>1.2229752063517296E-2</v>
      </c>
      <c r="E125" s="227">
        <v>1.2229752063517296E-2</v>
      </c>
      <c r="F125" s="227">
        <v>1.1428514836715335E-2</v>
      </c>
      <c r="G125" s="227">
        <v>1.1069686531412827E-2</v>
      </c>
      <c r="H125" s="227">
        <v>0</v>
      </c>
      <c r="I125" s="228">
        <v>0</v>
      </c>
      <c r="J125" s="228">
        <v>1.1428514836715335E-2</v>
      </c>
      <c r="K125" s="228">
        <v>1.1428514836715335E-2</v>
      </c>
      <c r="L125" s="322">
        <v>8.1696833803017815E-2</v>
      </c>
      <c r="M125" s="228">
        <v>7.8962320256658725E-2</v>
      </c>
      <c r="N125" s="228">
        <v>5.282566934568414E-2</v>
      </c>
      <c r="O125" s="228">
        <v>5.4703010558710588E-2</v>
      </c>
      <c r="P125" s="228">
        <v>5.282566934568414E-2</v>
      </c>
      <c r="Q125" s="228">
        <v>11310.586870889825</v>
      </c>
      <c r="R125" s="228">
        <v>528.0287187425248</v>
      </c>
      <c r="S125" s="228">
        <v>10499.20602319096</v>
      </c>
      <c r="T125" s="228">
        <v>2183.403300592307</v>
      </c>
      <c r="U125" s="228">
        <v>1</v>
      </c>
      <c r="V125" s="228">
        <v>9812.3420777485608</v>
      </c>
      <c r="W125" s="228">
        <v>138386.18219858099</v>
      </c>
      <c r="X125" s="228">
        <v>154352.83121249775</v>
      </c>
      <c r="Y125" s="228">
        <v>220988.83808021003</v>
      </c>
      <c r="Z125" s="228">
        <v>229498.25334630065</v>
      </c>
      <c r="AA125" s="228">
        <v>206531.62437402806</v>
      </c>
      <c r="AB125" s="228"/>
      <c r="AC125" s="228"/>
      <c r="AD125" s="228"/>
      <c r="AE125" s="228"/>
      <c r="AF125" s="228"/>
      <c r="AG125" s="228"/>
      <c r="AH125" s="228"/>
      <c r="AI125" s="228"/>
      <c r="AJ125" s="228"/>
      <c r="AS125" s="74" t="s">
        <v>214</v>
      </c>
      <c r="AT125" s="74" t="s">
        <v>194</v>
      </c>
      <c r="AU125" s="74" t="s">
        <v>484</v>
      </c>
      <c r="AV125" s="74">
        <v>2021</v>
      </c>
      <c r="AW125" s="74">
        <v>1</v>
      </c>
      <c r="AX125" s="74">
        <v>0</v>
      </c>
      <c r="AY125" s="74">
        <v>0</v>
      </c>
      <c r="AZ125" s="74">
        <v>0</v>
      </c>
      <c r="BA125" s="74">
        <v>0</v>
      </c>
      <c r="BB125" s="74">
        <v>0</v>
      </c>
      <c r="BC125" s="74">
        <v>0</v>
      </c>
      <c r="BD125" s="74">
        <v>3.6565780977215086E-2</v>
      </c>
      <c r="BE125" s="74">
        <v>3.6565780977215086E-2</v>
      </c>
      <c r="BF125" s="74">
        <v>0</v>
      </c>
      <c r="BG125" s="74">
        <v>0</v>
      </c>
      <c r="BH125" s="74">
        <v>0</v>
      </c>
      <c r="BI125" s="74">
        <v>0</v>
      </c>
      <c r="BJ125" s="74">
        <v>0</v>
      </c>
      <c r="BK125" s="74">
        <v>0</v>
      </c>
      <c r="BL125" s="74">
        <v>0</v>
      </c>
      <c r="BM125" s="74">
        <v>0</v>
      </c>
      <c r="BN125" s="74">
        <v>0</v>
      </c>
      <c r="BO125" s="74">
        <v>3.6565780977215086E-2</v>
      </c>
      <c r="BP125" s="74">
        <v>0</v>
      </c>
      <c r="BQ125" s="74">
        <v>0</v>
      </c>
      <c r="BR125" s="74">
        <v>0</v>
      </c>
      <c r="BS125" s="74">
        <v>0</v>
      </c>
      <c r="BT125" s="74">
        <v>0</v>
      </c>
      <c r="BU125" s="74">
        <v>0</v>
      </c>
      <c r="BV125" s="74">
        <v>0</v>
      </c>
      <c r="BW125" s="74">
        <v>0</v>
      </c>
      <c r="BX125" s="74">
        <v>0</v>
      </c>
      <c r="BY125" s="74">
        <v>0</v>
      </c>
      <c r="CT125" s="74" t="s">
        <v>194</v>
      </c>
      <c r="CU125" s="74" t="s">
        <v>522</v>
      </c>
      <c r="CV125" s="74" t="s">
        <v>327</v>
      </c>
      <c r="CW125" s="74">
        <v>2022</v>
      </c>
      <c r="CX125" s="74">
        <v>0</v>
      </c>
      <c r="CY125" s="74">
        <v>1.1981500739215107E-6</v>
      </c>
      <c r="CZ125" s="74">
        <v>0</v>
      </c>
      <c r="DA125" s="74">
        <v>0</v>
      </c>
      <c r="DB125" s="74">
        <v>0</v>
      </c>
      <c r="DC125" s="74">
        <v>0</v>
      </c>
      <c r="DD125" s="74">
        <v>5.0739075797640956</v>
      </c>
      <c r="DE125" s="74">
        <v>0.6841481148462718</v>
      </c>
      <c r="DF125" s="74">
        <v>2.8096478759428591</v>
      </c>
      <c r="DG125" s="74">
        <v>1.580111588974966</v>
      </c>
      <c r="DH125" s="74">
        <v>0</v>
      </c>
      <c r="DI125" s="74">
        <v>0</v>
      </c>
      <c r="DJ125" s="74">
        <v>0</v>
      </c>
      <c r="DK125" s="74">
        <v>0</v>
      </c>
      <c r="DL125" s="74">
        <v>0</v>
      </c>
      <c r="DM125" s="74">
        <v>0</v>
      </c>
      <c r="DN125" s="74">
        <v>4.5748184287508332E-5</v>
      </c>
      <c r="DO125" s="74">
        <v>0</v>
      </c>
      <c r="DP125" s="74">
        <v>0</v>
      </c>
      <c r="DQ125" s="74">
        <v>0</v>
      </c>
      <c r="DR125" s="74">
        <v>6.0793027417652647E-6</v>
      </c>
      <c r="DS125" s="74">
        <v>0</v>
      </c>
      <c r="DT125" s="74">
        <v>6.0793027417652647E-6</v>
      </c>
      <c r="DU125" s="74">
        <v>0</v>
      </c>
      <c r="DV125" s="74">
        <v>0</v>
      </c>
      <c r="DW125" s="74">
        <v>0</v>
      </c>
      <c r="DX125" s="74">
        <v>0</v>
      </c>
      <c r="DY125" s="74">
        <v>0</v>
      </c>
      <c r="DZ125" s="74">
        <v>0</v>
      </c>
      <c r="EA125" s="74">
        <v>0</v>
      </c>
      <c r="EB125" s="74">
        <v>0</v>
      </c>
      <c r="EC125" s="74">
        <v>0</v>
      </c>
      <c r="ED125" s="74">
        <v>0</v>
      </c>
      <c r="EE125" s="74">
        <v>0</v>
      </c>
      <c r="EF125" s="74">
        <v>0</v>
      </c>
      <c r="ER125" s="74" t="s">
        <v>455</v>
      </c>
      <c r="ES125" s="74" t="s">
        <v>194</v>
      </c>
      <c r="ET125" s="74" t="s">
        <v>522</v>
      </c>
      <c r="EU125" s="74" t="s">
        <v>327</v>
      </c>
      <c r="EV125" s="74" t="s">
        <v>302</v>
      </c>
      <c r="EW125" s="74" t="s">
        <v>456</v>
      </c>
      <c r="EX125" s="74">
        <v>2022</v>
      </c>
      <c r="EY125" s="74">
        <v>1.60346488940801E-6</v>
      </c>
      <c r="EZ125" s="74">
        <v>1038.5926569999999</v>
      </c>
      <c r="FA125" s="74">
        <v>1.6653468598964761E-3</v>
      </c>
      <c r="FB125" s="74">
        <v>2022</v>
      </c>
      <c r="FC125" s="74" t="s">
        <v>209</v>
      </c>
      <c r="FD125" s="74">
        <v>4.6366130773367584E-2</v>
      </c>
      <c r="FE125" s="74">
        <v>1</v>
      </c>
      <c r="FF125" s="74">
        <v>0</v>
      </c>
      <c r="FG125" s="74" t="s">
        <v>457</v>
      </c>
      <c r="FH125" s="74">
        <v>0</v>
      </c>
      <c r="FI125" s="74">
        <v>0</v>
      </c>
      <c r="FJ125" s="74">
        <v>2.495799348538065E-4</v>
      </c>
      <c r="FK125" s="74">
        <v>1.1981500739215107E-6</v>
      </c>
      <c r="FL125" s="74">
        <v>0</v>
      </c>
      <c r="FM125" s="74">
        <v>0</v>
      </c>
      <c r="FN125" s="74">
        <v>0</v>
      </c>
      <c r="FO125" s="74">
        <v>0</v>
      </c>
      <c r="FP125" s="74">
        <v>0</v>
      </c>
      <c r="FQ125" s="74">
        <v>0</v>
      </c>
      <c r="FR125" s="74">
        <v>0</v>
      </c>
      <c r="FS125" s="74">
        <v>0</v>
      </c>
      <c r="GV125" s="229"/>
      <c r="GW125" s="229"/>
    </row>
    <row r="126" spans="2:205" hidden="1" x14ac:dyDescent="0.25">
      <c r="B126" s="74" t="s">
        <v>237</v>
      </c>
      <c r="C126" s="227" t="s">
        <v>503</v>
      </c>
      <c r="D126" s="227">
        <v>3.3502676558086835E-3</v>
      </c>
      <c r="E126" s="227">
        <v>3.3502676558086835E-3</v>
      </c>
      <c r="F126" s="227">
        <v>2.9324449066174146E-3</v>
      </c>
      <c r="G126" s="227">
        <v>2.8405485255463552E-3</v>
      </c>
      <c r="H126" s="227">
        <v>0</v>
      </c>
      <c r="I126" s="228">
        <v>0</v>
      </c>
      <c r="J126" s="228">
        <v>2.9324449066174146E-3</v>
      </c>
      <c r="K126" s="228">
        <v>2.9324449066174146E-3</v>
      </c>
      <c r="L126" s="322">
        <v>5.6550571998770741E-2</v>
      </c>
      <c r="M126" s="228">
        <v>5.4657740930704531E-2</v>
      </c>
      <c r="N126" s="228">
        <v>3.6771317749455815E-2</v>
      </c>
      <c r="O126" s="228">
        <v>3.8080464581418026E-2</v>
      </c>
      <c r="P126" s="228">
        <v>3.6771317749455815E-2</v>
      </c>
      <c r="Q126" s="228">
        <v>4476.259082186034</v>
      </c>
      <c r="R126" s="228">
        <v>208.97176909621612</v>
      </c>
      <c r="S126" s="228">
        <v>3870.1904587252311</v>
      </c>
      <c r="T126" s="228">
        <v>804.84053773556775</v>
      </c>
      <c r="U126" s="228">
        <v>1</v>
      </c>
      <c r="V126" s="228">
        <v>3617.0004287151692</v>
      </c>
      <c r="W126" s="228">
        <v>54767.485718158503</v>
      </c>
      <c r="X126" s="228">
        <v>61086.420224074092</v>
      </c>
      <c r="Y126" s="228">
        <v>81460.340023203709</v>
      </c>
      <c r="Z126" s="228">
        <v>84597.058904556383</v>
      </c>
      <c r="AA126" s="228">
        <v>76131.158900190378</v>
      </c>
      <c r="AB126" s="228"/>
      <c r="AC126" s="228"/>
      <c r="AD126" s="228"/>
      <c r="AE126" s="228"/>
      <c r="AF126" s="228"/>
      <c r="AG126" s="228"/>
      <c r="AH126" s="228"/>
      <c r="AI126" s="228"/>
      <c r="AJ126" s="228"/>
      <c r="AS126" s="74" t="s">
        <v>214</v>
      </c>
      <c r="AT126" s="74" t="s">
        <v>194</v>
      </c>
      <c r="AU126" s="74" t="s">
        <v>484</v>
      </c>
      <c r="AV126" s="74">
        <v>2022</v>
      </c>
      <c r="AW126" s="74">
        <v>0.93457943925233644</v>
      </c>
      <c r="AX126" s="74">
        <v>0</v>
      </c>
      <c r="AY126" s="74">
        <v>0</v>
      </c>
      <c r="AZ126" s="74">
        <v>0</v>
      </c>
      <c r="BA126" s="74">
        <v>0</v>
      </c>
      <c r="BB126" s="74">
        <v>0</v>
      </c>
      <c r="BC126" s="74">
        <v>0</v>
      </c>
      <c r="BD126" s="74">
        <v>0</v>
      </c>
      <c r="BE126" s="74">
        <v>0</v>
      </c>
      <c r="BF126" s="74">
        <v>0</v>
      </c>
      <c r="BG126" s="74">
        <v>0</v>
      </c>
      <c r="BH126" s="74">
        <v>5.0643566521737383E-2</v>
      </c>
      <c r="BI126" s="74">
        <v>5.0643566521737383E-2</v>
      </c>
      <c r="BJ126" s="74">
        <v>0</v>
      </c>
      <c r="BK126" s="74">
        <v>0</v>
      </c>
      <c r="BL126" s="74">
        <v>0</v>
      </c>
      <c r="BM126" s="74">
        <v>0</v>
      </c>
      <c r="BN126" s="74">
        <v>0</v>
      </c>
      <c r="BO126" s="74">
        <v>0</v>
      </c>
      <c r="BP126" s="74">
        <v>4.7330436001623725E-2</v>
      </c>
      <c r="BQ126" s="74">
        <v>0</v>
      </c>
      <c r="BR126" s="74">
        <v>0</v>
      </c>
      <c r="BS126" s="74">
        <v>0</v>
      </c>
      <c r="BT126" s="74">
        <v>0</v>
      </c>
      <c r="BU126" s="74">
        <v>0</v>
      </c>
      <c r="BV126" s="74">
        <v>5.0643566521737383E-2</v>
      </c>
      <c r="BW126" s="74">
        <v>4.7330436001623725E-2</v>
      </c>
      <c r="BX126" s="74">
        <v>5.0643566521737383E-2</v>
      </c>
      <c r="BY126" s="74">
        <v>4.7330436001623725E-2</v>
      </c>
      <c r="CT126" s="74" t="s">
        <v>194</v>
      </c>
      <c r="CU126" s="74" t="s">
        <v>522</v>
      </c>
      <c r="CV126" s="74" t="s">
        <v>327</v>
      </c>
      <c r="CW126" s="74">
        <v>2023</v>
      </c>
      <c r="CX126" s="74">
        <v>0</v>
      </c>
      <c r="CY126" s="74">
        <v>0</v>
      </c>
      <c r="CZ126" s="74">
        <v>1.7992439331843555E-6</v>
      </c>
      <c r="DA126" s="74">
        <v>0</v>
      </c>
      <c r="DB126" s="74">
        <v>0</v>
      </c>
      <c r="DC126" s="74">
        <v>0</v>
      </c>
      <c r="DD126" s="74">
        <v>5.1712462144137774</v>
      </c>
      <c r="DE126" s="74">
        <v>0.6841481148462718</v>
      </c>
      <c r="DF126" s="74">
        <v>2.9069865105925379</v>
      </c>
      <c r="DG126" s="74">
        <v>1.580111588974966</v>
      </c>
      <c r="DH126" s="74">
        <v>0</v>
      </c>
      <c r="DI126" s="74">
        <v>0</v>
      </c>
      <c r="DJ126" s="74">
        <v>0</v>
      </c>
      <c r="DK126" s="74">
        <v>0</v>
      </c>
      <c r="DL126" s="74">
        <v>0</v>
      </c>
      <c r="DM126" s="74">
        <v>0</v>
      </c>
      <c r="DN126" s="74">
        <v>4.5887930885428253E-5</v>
      </c>
      <c r="DO126" s="74">
        <v>0</v>
      </c>
      <c r="DP126" s="74">
        <v>0</v>
      </c>
      <c r="DQ126" s="74">
        <v>0</v>
      </c>
      <c r="DR126" s="74">
        <v>0</v>
      </c>
      <c r="DS126" s="74">
        <v>0</v>
      </c>
      <c r="DT126" s="74">
        <v>0</v>
      </c>
      <c r="DU126" s="74">
        <v>9.3043333782865544E-6</v>
      </c>
      <c r="DV126" s="74">
        <v>0</v>
      </c>
      <c r="DW126" s="74">
        <v>9.3043333782865544E-6</v>
      </c>
      <c r="DX126" s="74">
        <v>0</v>
      </c>
      <c r="DY126" s="74">
        <v>0</v>
      </c>
      <c r="DZ126" s="74">
        <v>0</v>
      </c>
      <c r="EA126" s="74">
        <v>0</v>
      </c>
      <c r="EB126" s="74">
        <v>0</v>
      </c>
      <c r="EC126" s="74">
        <v>0</v>
      </c>
      <c r="ED126" s="74">
        <v>0</v>
      </c>
      <c r="EE126" s="74">
        <v>0</v>
      </c>
      <c r="EF126" s="74">
        <v>0</v>
      </c>
      <c r="ER126" s="74" t="s">
        <v>455</v>
      </c>
      <c r="ES126" s="74" t="s">
        <v>194</v>
      </c>
      <c r="ET126" s="74" t="s">
        <v>522</v>
      </c>
      <c r="EU126" s="74" t="s">
        <v>327</v>
      </c>
      <c r="EV126" s="74" t="s">
        <v>302</v>
      </c>
      <c r="EW126" s="74" t="s">
        <v>456</v>
      </c>
      <c r="EX126" s="74">
        <v>2023</v>
      </c>
      <c r="EY126" s="74">
        <v>1.6016797399390289E-6</v>
      </c>
      <c r="EZ126" s="74">
        <v>1038.5926569999999</v>
      </c>
      <c r="FA126" s="74">
        <v>1.663492816766345E-3</v>
      </c>
      <c r="FB126" s="74">
        <v>2023</v>
      </c>
      <c r="FC126" s="74" t="s">
        <v>209</v>
      </c>
      <c r="FD126" s="74">
        <v>4.6366130773367584E-2</v>
      </c>
      <c r="FE126" s="74">
        <v>1</v>
      </c>
      <c r="FF126" s="74">
        <v>0</v>
      </c>
      <c r="FG126" s="74" t="s">
        <v>457</v>
      </c>
      <c r="FH126" s="74">
        <v>0</v>
      </c>
      <c r="FI126" s="74">
        <v>0</v>
      </c>
      <c r="FJ126" s="74">
        <v>0</v>
      </c>
      <c r="FK126" s="74">
        <v>0</v>
      </c>
      <c r="FL126" s="74">
        <v>2.475995366820587E-4</v>
      </c>
      <c r="FM126" s="74">
        <v>1.7992439331843555E-6</v>
      </c>
      <c r="FN126" s="74">
        <v>0</v>
      </c>
      <c r="FO126" s="74">
        <v>0</v>
      </c>
      <c r="FP126" s="74">
        <v>0</v>
      </c>
      <c r="FQ126" s="74">
        <v>0</v>
      </c>
      <c r="FR126" s="74">
        <v>0</v>
      </c>
      <c r="FS126" s="74">
        <v>0</v>
      </c>
      <c r="GV126" s="229"/>
      <c r="GW126" s="229"/>
    </row>
    <row r="127" spans="2:205" hidden="1" x14ac:dyDescent="0.25">
      <c r="B127" s="74" t="s">
        <v>237</v>
      </c>
      <c r="C127" s="227" t="s">
        <v>504</v>
      </c>
      <c r="D127" s="227">
        <v>1.2432089704686247E-3</v>
      </c>
      <c r="E127" s="227">
        <v>1.2432089704686247E-3</v>
      </c>
      <c r="F127" s="227">
        <v>1.080655137372424E-3</v>
      </c>
      <c r="G127" s="227">
        <v>1.0468184431244774E-3</v>
      </c>
      <c r="H127" s="227">
        <v>0</v>
      </c>
      <c r="I127" s="228">
        <v>0</v>
      </c>
      <c r="J127" s="228">
        <v>1.080655137372424E-3</v>
      </c>
      <c r="K127" s="228">
        <v>1.080655137372424E-3</v>
      </c>
      <c r="L127" s="322">
        <v>6.1990786072205026E-2</v>
      </c>
      <c r="M127" s="228">
        <v>5.9915863013710297E-2</v>
      </c>
      <c r="N127" s="228">
        <v>3.7453382947208666E-2</v>
      </c>
      <c r="O127" s="228">
        <v>3.8787875008696827E-2</v>
      </c>
      <c r="P127" s="228">
        <v>3.7453382947208666E-2</v>
      </c>
      <c r="Q127" s="228">
        <v>1515.2688815748309</v>
      </c>
      <c r="R127" s="228">
        <v>70.739519993221251</v>
      </c>
      <c r="S127" s="228">
        <v>1400.2569643175596</v>
      </c>
      <c r="T127" s="228">
        <v>291.19589336709953</v>
      </c>
      <c r="U127" s="228">
        <v>1</v>
      </c>
      <c r="V127" s="228">
        <v>1308.6513685210837</v>
      </c>
      <c r="W127" s="228">
        <v>18539.469076104426</v>
      </c>
      <c r="X127" s="228">
        <v>20678.506304675055</v>
      </c>
      <c r="Y127" s="228">
        <v>29472.815265721692</v>
      </c>
      <c r="Z127" s="228">
        <v>30607.698033265686</v>
      </c>
      <c r="AA127" s="228">
        <v>27544.687164225881</v>
      </c>
      <c r="AB127" s="228"/>
      <c r="AC127" s="228"/>
      <c r="AD127" s="228"/>
      <c r="AE127" s="228"/>
      <c r="AF127" s="228"/>
      <c r="AG127" s="228"/>
      <c r="AH127" s="228"/>
      <c r="AI127" s="228"/>
      <c r="AJ127" s="228"/>
      <c r="AS127" s="74" t="s">
        <v>214</v>
      </c>
      <c r="AT127" s="74" t="s">
        <v>194</v>
      </c>
      <c r="AU127" s="74" t="s">
        <v>484</v>
      </c>
      <c r="AV127" s="74">
        <v>2023</v>
      </c>
      <c r="AW127" s="74">
        <v>0.87343872827321156</v>
      </c>
      <c r="AX127" s="74">
        <v>0</v>
      </c>
      <c r="AY127" s="74">
        <v>0</v>
      </c>
      <c r="AZ127" s="74">
        <v>0</v>
      </c>
      <c r="BA127" s="74">
        <v>0</v>
      </c>
      <c r="BB127" s="74">
        <v>0</v>
      </c>
      <c r="BC127" s="74">
        <v>0</v>
      </c>
      <c r="BD127" s="74">
        <v>0</v>
      </c>
      <c r="BE127" s="74">
        <v>0</v>
      </c>
      <c r="BF127" s="74">
        <v>0</v>
      </c>
      <c r="BG127" s="74">
        <v>0</v>
      </c>
      <c r="BH127" s="74">
        <v>0</v>
      </c>
      <c r="BI127" s="74">
        <v>0</v>
      </c>
      <c r="BJ127" s="74">
        <v>0</v>
      </c>
      <c r="BK127" s="74">
        <v>0</v>
      </c>
      <c r="BL127" s="74">
        <v>5.2500701684835498E-2</v>
      </c>
      <c r="BM127" s="74">
        <v>5.2500701684835498E-2</v>
      </c>
      <c r="BN127" s="74">
        <v>0</v>
      </c>
      <c r="BO127" s="74">
        <v>0</v>
      </c>
      <c r="BP127" s="74">
        <v>0</v>
      </c>
      <c r="BQ127" s="74">
        <v>4.5856146113053969E-2</v>
      </c>
      <c r="BR127" s="74">
        <v>0</v>
      </c>
      <c r="BS127" s="74">
        <v>0</v>
      </c>
      <c r="BT127" s="74">
        <v>0</v>
      </c>
      <c r="BU127" s="74">
        <v>0</v>
      </c>
      <c r="BV127" s="74">
        <v>0</v>
      </c>
      <c r="BW127" s="74">
        <v>0</v>
      </c>
      <c r="BX127" s="74">
        <v>0</v>
      </c>
      <c r="BY127" s="74">
        <v>0</v>
      </c>
      <c r="CT127" s="74" t="s">
        <v>194</v>
      </c>
      <c r="CU127" s="74" t="s">
        <v>522</v>
      </c>
      <c r="CV127" s="74" t="s">
        <v>327</v>
      </c>
      <c r="CW127" s="74">
        <v>2024</v>
      </c>
      <c r="CX127" s="74">
        <v>0</v>
      </c>
      <c r="CY127" s="74">
        <v>0</v>
      </c>
      <c r="CZ127" s="74">
        <v>0</v>
      </c>
      <c r="DA127" s="74">
        <v>1.7992439331843555E-6</v>
      </c>
      <c r="DB127" s="74">
        <v>0</v>
      </c>
      <c r="DC127" s="74">
        <v>0</v>
      </c>
      <c r="DD127" s="74">
        <v>5.1712462144137774</v>
      </c>
      <c r="DE127" s="74">
        <v>0.6841481148462718</v>
      </c>
      <c r="DF127" s="74">
        <v>2.9069865105925379</v>
      </c>
      <c r="DG127" s="74">
        <v>1.580111588974966</v>
      </c>
      <c r="DH127" s="74">
        <v>0</v>
      </c>
      <c r="DI127" s="74">
        <v>0</v>
      </c>
      <c r="DJ127" s="74">
        <v>0</v>
      </c>
      <c r="DK127" s="74">
        <v>0</v>
      </c>
      <c r="DL127" s="74">
        <v>0</v>
      </c>
      <c r="DM127" s="74">
        <v>0</v>
      </c>
      <c r="DN127" s="74">
        <v>4.5887930885428253E-5</v>
      </c>
      <c r="DO127" s="74">
        <v>0</v>
      </c>
      <c r="DP127" s="74">
        <v>0</v>
      </c>
      <c r="DQ127" s="74">
        <v>0</v>
      </c>
      <c r="DR127" s="74">
        <v>0</v>
      </c>
      <c r="DS127" s="74">
        <v>0</v>
      </c>
      <c r="DT127" s="74">
        <v>0</v>
      </c>
      <c r="DU127" s="74">
        <v>0</v>
      </c>
      <c r="DV127" s="74">
        <v>0</v>
      </c>
      <c r="DW127" s="74">
        <v>0</v>
      </c>
      <c r="DX127" s="74">
        <v>9.3043333782865544E-6</v>
      </c>
      <c r="DY127" s="74">
        <v>0</v>
      </c>
      <c r="DZ127" s="74">
        <v>9.3043333782865544E-6</v>
      </c>
      <c r="EA127" s="74">
        <v>0</v>
      </c>
      <c r="EB127" s="74">
        <v>0</v>
      </c>
      <c r="EC127" s="74">
        <v>0</v>
      </c>
      <c r="ED127" s="74">
        <v>0</v>
      </c>
      <c r="EE127" s="74">
        <v>0</v>
      </c>
      <c r="EF127" s="74">
        <v>0</v>
      </c>
      <c r="ER127" s="74" t="s">
        <v>455</v>
      </c>
      <c r="ES127" s="74" t="s">
        <v>194</v>
      </c>
      <c r="ET127" s="74" t="s">
        <v>522</v>
      </c>
      <c r="EU127" s="74" t="s">
        <v>327</v>
      </c>
      <c r="EV127" s="74" t="s">
        <v>302</v>
      </c>
      <c r="EW127" s="74" t="s">
        <v>456</v>
      </c>
      <c r="EX127" s="74">
        <v>2024</v>
      </c>
      <c r="EY127" s="74">
        <v>1.6016797399390289E-6</v>
      </c>
      <c r="EZ127" s="74">
        <v>1038.5926569999999</v>
      </c>
      <c r="FA127" s="74">
        <v>1.663492816766345E-3</v>
      </c>
      <c r="FB127" s="74">
        <v>2024</v>
      </c>
      <c r="FC127" s="74" t="s">
        <v>209</v>
      </c>
      <c r="FD127" s="74">
        <v>4.6366130773367584E-2</v>
      </c>
      <c r="FE127" s="74">
        <v>1</v>
      </c>
      <c r="FF127" s="74">
        <v>0</v>
      </c>
      <c r="FG127" s="74" t="s">
        <v>457</v>
      </c>
      <c r="FH127" s="74">
        <v>0</v>
      </c>
      <c r="FI127" s="74">
        <v>0</v>
      </c>
      <c r="FJ127" s="74">
        <v>0</v>
      </c>
      <c r="FK127" s="74">
        <v>0</v>
      </c>
      <c r="FL127" s="74">
        <v>0</v>
      </c>
      <c r="FM127" s="74">
        <v>0</v>
      </c>
      <c r="FN127" s="74">
        <v>2.475995366820587E-4</v>
      </c>
      <c r="FO127" s="74">
        <v>1.7992439331843555E-6</v>
      </c>
      <c r="FP127" s="74">
        <v>0</v>
      </c>
      <c r="FQ127" s="74">
        <v>0</v>
      </c>
      <c r="FR127" s="74">
        <v>0</v>
      </c>
      <c r="FS127" s="74">
        <v>0</v>
      </c>
      <c r="GV127" s="229"/>
      <c r="GW127" s="229"/>
    </row>
    <row r="128" spans="2:205" hidden="1" x14ac:dyDescent="0.25">
      <c r="B128" s="74" t="s">
        <v>237</v>
      </c>
      <c r="C128" s="227" t="s">
        <v>505</v>
      </c>
      <c r="D128" s="227">
        <v>3.6549986294607411E-4</v>
      </c>
      <c r="E128" s="227">
        <v>3.6549986294607411E-4</v>
      </c>
      <c r="F128" s="227">
        <v>3.917867077664658E-4</v>
      </c>
      <c r="G128" s="227">
        <v>3.7950304449790899E-4</v>
      </c>
      <c r="H128" s="227">
        <v>0</v>
      </c>
      <c r="I128" s="228">
        <v>0</v>
      </c>
      <c r="J128" s="228">
        <v>3.917867077664658E-4</v>
      </c>
      <c r="K128" s="228">
        <v>3.917867077664658E-4</v>
      </c>
      <c r="L128" s="322">
        <v>4.0050766797613956E-2</v>
      </c>
      <c r="M128" s="228">
        <v>3.8710208550103285E-2</v>
      </c>
      <c r="N128" s="228">
        <v>2.7215391884183565E-2</v>
      </c>
      <c r="O128" s="228">
        <v>2.818388462083856E-2</v>
      </c>
      <c r="P128" s="228">
        <v>2.7215391884183565E-2</v>
      </c>
      <c r="Q128" s="228">
        <v>689.52353749883787</v>
      </c>
      <c r="R128" s="228">
        <v>32.190038784404933</v>
      </c>
      <c r="S128" s="228">
        <v>698.62926721381496</v>
      </c>
      <c r="T128" s="228">
        <v>145.28617159770963</v>
      </c>
      <c r="U128" s="228">
        <v>1</v>
      </c>
      <c r="V128" s="228">
        <v>652.92454879795787</v>
      </c>
      <c r="W128" s="228">
        <v>8436.3907001244206</v>
      </c>
      <c r="X128" s="228">
        <v>9409.7602021449711</v>
      </c>
      <c r="Y128" s="228">
        <v>14704.85193541206</v>
      </c>
      <c r="Z128" s="228">
        <v>15271.078232775462</v>
      </c>
      <c r="AA128" s="228">
        <v>13742.852276086038</v>
      </c>
      <c r="AB128" s="228"/>
      <c r="AC128" s="228"/>
      <c r="AD128" s="228"/>
      <c r="AE128" s="228"/>
      <c r="AF128" s="228"/>
      <c r="AG128" s="228"/>
      <c r="AH128" s="228"/>
      <c r="AI128" s="228"/>
      <c r="AJ128" s="228"/>
      <c r="AS128" s="74" t="s">
        <v>214</v>
      </c>
      <c r="AT128" s="74" t="s">
        <v>194</v>
      </c>
      <c r="AU128" s="74" t="s">
        <v>485</v>
      </c>
      <c r="AV128" s="74">
        <v>2020</v>
      </c>
      <c r="AW128" s="74">
        <v>1</v>
      </c>
      <c r="AX128" s="74">
        <v>0</v>
      </c>
      <c r="AY128" s="74">
        <v>0</v>
      </c>
      <c r="AZ128" s="74">
        <v>8.8328105602727885E-2</v>
      </c>
      <c r="BA128" s="74">
        <v>8.8328105602727885E-2</v>
      </c>
      <c r="BB128" s="74">
        <v>0</v>
      </c>
      <c r="BC128" s="74">
        <v>0</v>
      </c>
      <c r="BD128" s="74">
        <v>0</v>
      </c>
      <c r="BE128" s="74">
        <v>0</v>
      </c>
      <c r="BF128" s="74">
        <v>0</v>
      </c>
      <c r="BG128" s="74">
        <v>0</v>
      </c>
      <c r="BH128" s="74">
        <v>0</v>
      </c>
      <c r="BI128" s="74">
        <v>0</v>
      </c>
      <c r="BJ128" s="74">
        <v>0</v>
      </c>
      <c r="BK128" s="74">
        <v>0</v>
      </c>
      <c r="BL128" s="74">
        <v>0</v>
      </c>
      <c r="BM128" s="74">
        <v>0</v>
      </c>
      <c r="BN128" s="74">
        <v>8.8328105602727885E-2</v>
      </c>
      <c r="BO128" s="74">
        <v>0</v>
      </c>
      <c r="BP128" s="74">
        <v>0</v>
      </c>
      <c r="BQ128" s="74">
        <v>0</v>
      </c>
      <c r="BR128" s="74">
        <v>0</v>
      </c>
      <c r="BS128" s="74">
        <v>0</v>
      </c>
      <c r="BT128" s="74">
        <v>0</v>
      </c>
      <c r="BU128" s="74">
        <v>0</v>
      </c>
      <c r="BV128" s="74">
        <v>0</v>
      </c>
      <c r="BW128" s="74">
        <v>0</v>
      </c>
      <c r="BX128" s="74">
        <v>0</v>
      </c>
      <c r="BY128" s="74">
        <v>0</v>
      </c>
      <c r="CT128" s="74" t="s">
        <v>194</v>
      </c>
      <c r="CU128" s="74" t="s">
        <v>522</v>
      </c>
      <c r="CV128" s="74" t="s">
        <v>327</v>
      </c>
      <c r="CW128" s="74">
        <v>2025</v>
      </c>
      <c r="CX128" s="74">
        <v>0</v>
      </c>
      <c r="CY128" s="74">
        <v>0</v>
      </c>
      <c r="CZ128" s="74">
        <v>0</v>
      </c>
      <c r="DA128" s="74">
        <v>0</v>
      </c>
      <c r="DB128" s="74">
        <v>1.7992439331843555E-6</v>
      </c>
      <c r="DC128" s="74">
        <v>0</v>
      </c>
      <c r="DD128" s="74">
        <v>5.1712462144137774</v>
      </c>
      <c r="DE128" s="74">
        <v>0.6841481148462718</v>
      </c>
      <c r="DF128" s="74">
        <v>2.9069865105925379</v>
      </c>
      <c r="DG128" s="74">
        <v>1.580111588974966</v>
      </c>
      <c r="DH128" s="74">
        <v>0</v>
      </c>
      <c r="DI128" s="74">
        <v>0</v>
      </c>
      <c r="DJ128" s="74">
        <v>0</v>
      </c>
      <c r="DK128" s="74">
        <v>0</v>
      </c>
      <c r="DL128" s="74">
        <v>0</v>
      </c>
      <c r="DM128" s="74">
        <v>0</v>
      </c>
      <c r="DN128" s="74">
        <v>4.5887930885428253E-5</v>
      </c>
      <c r="DO128" s="74">
        <v>0</v>
      </c>
      <c r="DP128" s="74">
        <v>0</v>
      </c>
      <c r="DQ128" s="74">
        <v>0</v>
      </c>
      <c r="DR128" s="74">
        <v>0</v>
      </c>
      <c r="DS128" s="74">
        <v>0</v>
      </c>
      <c r="DT128" s="74">
        <v>0</v>
      </c>
      <c r="DU128" s="74">
        <v>0</v>
      </c>
      <c r="DV128" s="74">
        <v>0</v>
      </c>
      <c r="DW128" s="74">
        <v>0</v>
      </c>
      <c r="DX128" s="74">
        <v>0</v>
      </c>
      <c r="DY128" s="74">
        <v>0</v>
      </c>
      <c r="DZ128" s="74">
        <v>0</v>
      </c>
      <c r="EA128" s="74">
        <v>9.3043333782865544E-6</v>
      </c>
      <c r="EB128" s="74">
        <v>0</v>
      </c>
      <c r="EC128" s="74">
        <v>9.3043333782865544E-6</v>
      </c>
      <c r="ED128" s="74">
        <v>0</v>
      </c>
      <c r="EE128" s="74">
        <v>0</v>
      </c>
      <c r="EF128" s="74">
        <v>0</v>
      </c>
      <c r="ER128" s="74" t="s">
        <v>455</v>
      </c>
      <c r="ES128" s="74" t="s">
        <v>194</v>
      </c>
      <c r="ET128" s="74" t="s">
        <v>522</v>
      </c>
      <c r="EU128" s="74" t="s">
        <v>327</v>
      </c>
      <c r="EV128" s="74" t="s">
        <v>302</v>
      </c>
      <c r="EW128" s="74" t="s">
        <v>456</v>
      </c>
      <c r="EX128" s="74">
        <v>2025</v>
      </c>
      <c r="EY128" s="74">
        <v>1.6016797399390289E-6</v>
      </c>
      <c r="EZ128" s="74">
        <v>1038.5926569999999</v>
      </c>
      <c r="FA128" s="74">
        <v>1.663492816766345E-3</v>
      </c>
      <c r="FB128" s="74">
        <v>2025</v>
      </c>
      <c r="FC128" s="74" t="s">
        <v>209</v>
      </c>
      <c r="FD128" s="74">
        <v>4.6366130773367584E-2</v>
      </c>
      <c r="FE128" s="74">
        <v>1</v>
      </c>
      <c r="FF128" s="74">
        <v>0</v>
      </c>
      <c r="FG128" s="74" t="s">
        <v>457</v>
      </c>
      <c r="FH128" s="74">
        <v>0</v>
      </c>
      <c r="FI128" s="74">
        <v>0</v>
      </c>
      <c r="FJ128" s="74">
        <v>0</v>
      </c>
      <c r="FK128" s="74">
        <v>0</v>
      </c>
      <c r="FL128" s="74">
        <v>0</v>
      </c>
      <c r="FM128" s="74">
        <v>0</v>
      </c>
      <c r="FN128" s="74">
        <v>0</v>
      </c>
      <c r="FO128" s="74">
        <v>0</v>
      </c>
      <c r="FP128" s="74">
        <v>2.475995366820587E-4</v>
      </c>
      <c r="FQ128" s="74">
        <v>1.7992439331843555E-6</v>
      </c>
      <c r="FR128" s="74">
        <v>0</v>
      </c>
      <c r="FS128" s="74">
        <v>0</v>
      </c>
      <c r="GV128" s="229"/>
      <c r="GW128" s="229"/>
    </row>
    <row r="129" spans="2:205" hidden="1" x14ac:dyDescent="0.25">
      <c r="B129" s="74" t="s">
        <v>237</v>
      </c>
      <c r="C129" s="227" t="s">
        <v>507</v>
      </c>
      <c r="D129" s="227">
        <v>2.4753019742728132E-4</v>
      </c>
      <c r="E129" s="227">
        <v>2.4753019742728132E-4</v>
      </c>
      <c r="F129" s="227">
        <v>2.4121313079778647E-4</v>
      </c>
      <c r="G129" s="227">
        <v>2.336596271732054E-4</v>
      </c>
      <c r="H129" s="227">
        <v>0</v>
      </c>
      <c r="I129" s="228">
        <v>0</v>
      </c>
      <c r="J129" s="228">
        <v>2.4121313079778647E-4</v>
      </c>
      <c r="K129" s="228">
        <v>2.4121313079778647E-4</v>
      </c>
      <c r="L129" s="322">
        <v>2.5161691517089364E-2</v>
      </c>
      <c r="M129" s="228">
        <v>2.4319492583545769E-2</v>
      </c>
      <c r="N129" s="228">
        <v>1.6375867158623086E-2</v>
      </c>
      <c r="O129" s="228">
        <v>1.6959292620597664E-2</v>
      </c>
      <c r="P129" s="228">
        <v>1.6375867158623086E-2</v>
      </c>
      <c r="Q129" s="228">
        <v>743.29475342901856</v>
      </c>
      <c r="R129" s="228">
        <v>34.700319336328867</v>
      </c>
      <c r="S129" s="228">
        <v>714.83911581656855</v>
      </c>
      <c r="T129" s="228">
        <v>148.65715382847807</v>
      </c>
      <c r="U129" s="228">
        <v>1</v>
      </c>
      <c r="V129" s="228">
        <v>668.0739400154846</v>
      </c>
      <c r="W129" s="228">
        <v>9094.2870029152764</v>
      </c>
      <c r="X129" s="228">
        <v>10143.562922667199</v>
      </c>
      <c r="Y129" s="228">
        <v>15046.039221409323</v>
      </c>
      <c r="Z129" s="228">
        <v>15625.403305845062</v>
      </c>
      <c r="AA129" s="228">
        <v>14061.718898513385</v>
      </c>
      <c r="AB129" s="228"/>
      <c r="AC129" s="228"/>
      <c r="AD129" s="228"/>
      <c r="AE129" s="228"/>
      <c r="AF129" s="228"/>
      <c r="AG129" s="228"/>
      <c r="AH129" s="228"/>
      <c r="AI129" s="228"/>
      <c r="AJ129" s="228"/>
      <c r="AS129" s="74" t="s">
        <v>214</v>
      </c>
      <c r="AT129" s="74" t="s">
        <v>194</v>
      </c>
      <c r="AU129" s="74" t="s">
        <v>485</v>
      </c>
      <c r="AV129" s="74">
        <v>2021</v>
      </c>
      <c r="AW129" s="74">
        <v>1</v>
      </c>
      <c r="AX129" s="74">
        <v>0</v>
      </c>
      <c r="AY129" s="74">
        <v>0</v>
      </c>
      <c r="AZ129" s="74">
        <v>0</v>
      </c>
      <c r="BA129" s="74">
        <v>0</v>
      </c>
      <c r="BB129" s="74">
        <v>0</v>
      </c>
      <c r="BC129" s="74">
        <v>0</v>
      </c>
      <c r="BD129" s="74">
        <v>8.8328105602727885E-2</v>
      </c>
      <c r="BE129" s="74">
        <v>8.8328105602727885E-2</v>
      </c>
      <c r="BF129" s="74">
        <v>0</v>
      </c>
      <c r="BG129" s="74">
        <v>0</v>
      </c>
      <c r="BH129" s="74">
        <v>0</v>
      </c>
      <c r="BI129" s="74">
        <v>0</v>
      </c>
      <c r="BJ129" s="74">
        <v>0</v>
      </c>
      <c r="BK129" s="74">
        <v>0</v>
      </c>
      <c r="BL129" s="74">
        <v>0</v>
      </c>
      <c r="BM129" s="74">
        <v>0</v>
      </c>
      <c r="BN129" s="74">
        <v>0</v>
      </c>
      <c r="BO129" s="74">
        <v>8.8328105602727885E-2</v>
      </c>
      <c r="BP129" s="74">
        <v>0</v>
      </c>
      <c r="BQ129" s="74">
        <v>0</v>
      </c>
      <c r="BR129" s="74">
        <v>0</v>
      </c>
      <c r="BS129" s="74">
        <v>0</v>
      </c>
      <c r="BT129" s="74">
        <v>0</v>
      </c>
      <c r="BU129" s="74">
        <v>0</v>
      </c>
      <c r="BV129" s="74">
        <v>0</v>
      </c>
      <c r="BW129" s="74">
        <v>0</v>
      </c>
      <c r="BX129" s="74">
        <v>0</v>
      </c>
      <c r="BY129" s="74">
        <v>0</v>
      </c>
      <c r="CT129" s="74" t="s">
        <v>194</v>
      </c>
      <c r="CU129" s="74" t="s">
        <v>522</v>
      </c>
      <c r="CV129" s="74" t="s">
        <v>327</v>
      </c>
      <c r="CW129" s="74">
        <v>2026</v>
      </c>
      <c r="CX129" s="74">
        <v>0</v>
      </c>
      <c r="CY129" s="74">
        <v>0</v>
      </c>
      <c r="CZ129" s="74">
        <v>0</v>
      </c>
      <c r="DA129" s="74">
        <v>0</v>
      </c>
      <c r="DB129" s="74">
        <v>0</v>
      </c>
      <c r="DC129" s="74">
        <v>1.7992439331843555E-6</v>
      </c>
      <c r="DD129" s="74">
        <v>5.1712462144137774</v>
      </c>
      <c r="DE129" s="74">
        <v>0.6841481148462718</v>
      </c>
      <c r="DF129" s="74">
        <v>2.9069865105925379</v>
      </c>
      <c r="DG129" s="74">
        <v>1.580111588974966</v>
      </c>
      <c r="DH129" s="74">
        <v>0</v>
      </c>
      <c r="DI129" s="74">
        <v>0</v>
      </c>
      <c r="DJ129" s="74">
        <v>0</v>
      </c>
      <c r="DK129" s="74">
        <v>0</v>
      </c>
      <c r="DL129" s="74">
        <v>0</v>
      </c>
      <c r="DM129" s="74">
        <v>0</v>
      </c>
      <c r="DN129" s="74">
        <v>4.5887930885428253E-5</v>
      </c>
      <c r="DO129" s="74">
        <v>0</v>
      </c>
      <c r="DP129" s="74">
        <v>0</v>
      </c>
      <c r="DQ129" s="74">
        <v>0</v>
      </c>
      <c r="DR129" s="74">
        <v>0</v>
      </c>
      <c r="DS129" s="74">
        <v>0</v>
      </c>
      <c r="DT129" s="74">
        <v>0</v>
      </c>
      <c r="DU129" s="74">
        <v>0</v>
      </c>
      <c r="DV129" s="74">
        <v>0</v>
      </c>
      <c r="DW129" s="74">
        <v>0</v>
      </c>
      <c r="DX129" s="74">
        <v>0</v>
      </c>
      <c r="DY129" s="74">
        <v>0</v>
      </c>
      <c r="DZ129" s="74">
        <v>0</v>
      </c>
      <c r="EA129" s="74">
        <v>0</v>
      </c>
      <c r="EB129" s="74">
        <v>0</v>
      </c>
      <c r="EC129" s="74">
        <v>0</v>
      </c>
      <c r="ED129" s="74">
        <v>9.3043333782865544E-6</v>
      </c>
      <c r="EE129" s="74">
        <v>0</v>
      </c>
      <c r="EF129" s="74">
        <v>9.3043333782865544E-6</v>
      </c>
      <c r="ER129" s="74" t="s">
        <v>455</v>
      </c>
      <c r="ES129" s="74" t="s">
        <v>194</v>
      </c>
      <c r="ET129" s="74" t="s">
        <v>522</v>
      </c>
      <c r="EU129" s="74" t="s">
        <v>327</v>
      </c>
      <c r="EV129" s="74" t="s">
        <v>302</v>
      </c>
      <c r="EW129" s="74" t="s">
        <v>456</v>
      </c>
      <c r="EX129" s="74">
        <v>2026</v>
      </c>
      <c r="EY129" s="74">
        <v>1.6016797399390289E-6</v>
      </c>
      <c r="EZ129" s="74">
        <v>1038.5926569999999</v>
      </c>
      <c r="FA129" s="74">
        <v>1.663492816766345E-3</v>
      </c>
      <c r="FB129" s="74">
        <v>2026</v>
      </c>
      <c r="FC129" s="74" t="s">
        <v>209</v>
      </c>
      <c r="FD129" s="74">
        <v>4.6366130773367584E-2</v>
      </c>
      <c r="FE129" s="74">
        <v>1</v>
      </c>
      <c r="FF129" s="74">
        <v>0</v>
      </c>
      <c r="FG129" s="74" t="s">
        <v>457</v>
      </c>
      <c r="FH129" s="74">
        <v>0</v>
      </c>
      <c r="FI129" s="74">
        <v>0</v>
      </c>
      <c r="FJ129" s="74">
        <v>0</v>
      </c>
      <c r="FK129" s="74">
        <v>0</v>
      </c>
      <c r="FL129" s="74">
        <v>0</v>
      </c>
      <c r="FM129" s="74">
        <v>0</v>
      </c>
      <c r="FN129" s="74">
        <v>0</v>
      </c>
      <c r="FO129" s="74">
        <v>0</v>
      </c>
      <c r="FP129" s="74">
        <v>0</v>
      </c>
      <c r="FQ129" s="74">
        <v>0</v>
      </c>
      <c r="FR129" s="74">
        <v>2.475995366820587E-4</v>
      </c>
      <c r="FS129" s="74">
        <v>1.7992439331843555E-6</v>
      </c>
      <c r="GV129" s="229"/>
      <c r="GW129" s="229"/>
    </row>
    <row r="130" spans="2:205" hidden="1" x14ac:dyDescent="0.25">
      <c r="B130" s="74" t="s">
        <v>237</v>
      </c>
      <c r="C130" s="227" t="s">
        <v>508</v>
      </c>
      <c r="D130" s="227">
        <v>6.5709811376399247E-8</v>
      </c>
      <c r="E130" s="227">
        <v>6.5709811376399247E-8</v>
      </c>
      <c r="F130" s="227">
        <v>6.1113500667546851E-8</v>
      </c>
      <c r="G130" s="227">
        <v>5.9152930391500823E-8</v>
      </c>
      <c r="H130" s="227">
        <v>0</v>
      </c>
      <c r="I130" s="228">
        <v>0</v>
      </c>
      <c r="J130" s="228">
        <v>6.1113500667546851E-8</v>
      </c>
      <c r="K130" s="228">
        <v>6.1113500667546851E-8</v>
      </c>
      <c r="L130" s="322">
        <v>3.3019204047042149E-3</v>
      </c>
      <c r="M130" s="228">
        <v>3.1914002577737512E-3</v>
      </c>
      <c r="N130" s="228">
        <v>2.1506145329408619E-3</v>
      </c>
      <c r="O130" s="228">
        <v>2.2254732176214286E-3</v>
      </c>
      <c r="P130" s="228">
        <v>2.1506145329408619E-3</v>
      </c>
      <c r="Q130" s="228">
        <v>1.5036139045599419</v>
      </c>
      <c r="R130" s="228">
        <v>7.0195413604189891E-2</v>
      </c>
      <c r="S130" s="228">
        <v>1.3790698228302942</v>
      </c>
      <c r="T130" s="228">
        <v>0.28678983879961784</v>
      </c>
      <c r="U130" s="228">
        <v>1</v>
      </c>
      <c r="V130" s="228">
        <v>1.2888503017105553</v>
      </c>
      <c r="W130" s="228">
        <v>18.396869245422444</v>
      </c>
      <c r="X130" s="228">
        <v>20.519453664834167</v>
      </c>
      <c r="Y130" s="228">
        <v>29.026865184432705</v>
      </c>
      <c r="Z130" s="228">
        <v>30.144576159669899</v>
      </c>
      <c r="AA130" s="228">
        <v>27.127911387320285</v>
      </c>
      <c r="AB130" s="228"/>
      <c r="AC130" s="228"/>
      <c r="AD130" s="228"/>
      <c r="AE130" s="228"/>
      <c r="AF130" s="228"/>
      <c r="AG130" s="228"/>
      <c r="AH130" s="228"/>
      <c r="AI130" s="228"/>
      <c r="AJ130" s="228"/>
      <c r="AS130" s="74" t="s">
        <v>214</v>
      </c>
      <c r="AT130" s="74" t="s">
        <v>194</v>
      </c>
      <c r="AU130" s="74" t="s">
        <v>485</v>
      </c>
      <c r="AV130" s="74">
        <v>2022</v>
      </c>
      <c r="AW130" s="74">
        <v>0.93457943925233644</v>
      </c>
      <c r="AX130" s="74">
        <v>0</v>
      </c>
      <c r="AY130" s="74">
        <v>0</v>
      </c>
      <c r="AZ130" s="74">
        <v>0</v>
      </c>
      <c r="BA130" s="74">
        <v>0</v>
      </c>
      <c r="BB130" s="74">
        <v>0</v>
      </c>
      <c r="BC130" s="74">
        <v>0</v>
      </c>
      <c r="BD130" s="74">
        <v>0</v>
      </c>
      <c r="BE130" s="74">
        <v>0</v>
      </c>
      <c r="BF130" s="74">
        <v>0</v>
      </c>
      <c r="BG130" s="74">
        <v>0</v>
      </c>
      <c r="BH130" s="74">
        <v>8.0096295379947405E-2</v>
      </c>
      <c r="BI130" s="74">
        <v>8.0096295379947405E-2</v>
      </c>
      <c r="BJ130" s="74">
        <v>0</v>
      </c>
      <c r="BK130" s="74">
        <v>0</v>
      </c>
      <c r="BL130" s="74">
        <v>0</v>
      </c>
      <c r="BM130" s="74">
        <v>0</v>
      </c>
      <c r="BN130" s="74">
        <v>0</v>
      </c>
      <c r="BO130" s="74">
        <v>0</v>
      </c>
      <c r="BP130" s="74">
        <v>7.4856350822380749E-2</v>
      </c>
      <c r="BQ130" s="74">
        <v>0</v>
      </c>
      <c r="BR130" s="74">
        <v>0</v>
      </c>
      <c r="BS130" s="74">
        <v>0</v>
      </c>
      <c r="BT130" s="74">
        <v>0</v>
      </c>
      <c r="BU130" s="74">
        <v>0</v>
      </c>
      <c r="BV130" s="74">
        <v>8.0096295379947405E-2</v>
      </c>
      <c r="BW130" s="74">
        <v>7.4856350822380749E-2</v>
      </c>
      <c r="BX130" s="74">
        <v>8.0096295379947405E-2</v>
      </c>
      <c r="BY130" s="74">
        <v>7.4856350822380749E-2</v>
      </c>
      <c r="CT130" s="74" t="s">
        <v>194</v>
      </c>
      <c r="CU130" s="74" t="s">
        <v>522</v>
      </c>
      <c r="CV130" s="74" t="s">
        <v>328</v>
      </c>
      <c r="CW130" s="74">
        <v>2021</v>
      </c>
      <c r="CX130" s="74">
        <v>1.6164328241406999E-4</v>
      </c>
      <c r="CY130" s="74">
        <v>0</v>
      </c>
      <c r="CZ130" s="74">
        <v>0</v>
      </c>
      <c r="DA130" s="74">
        <v>0</v>
      </c>
      <c r="DB130" s="74">
        <v>0</v>
      </c>
      <c r="DC130" s="74">
        <v>0</v>
      </c>
      <c r="DD130" s="74">
        <v>7.7861316135679412E-2</v>
      </c>
      <c r="DE130" s="74">
        <v>3.6425060683954499E-2</v>
      </c>
      <c r="DF130" s="74">
        <v>1.5416132532741599E-3</v>
      </c>
      <c r="DG130" s="74">
        <v>3.989464219845075E-2</v>
      </c>
      <c r="DH130" s="74">
        <v>0</v>
      </c>
      <c r="DI130" s="74">
        <v>0</v>
      </c>
      <c r="DJ130" s="74">
        <v>0</v>
      </c>
      <c r="DK130" s="74">
        <v>0</v>
      </c>
      <c r="DL130" s="74">
        <v>0</v>
      </c>
      <c r="DM130" s="74">
        <v>0</v>
      </c>
      <c r="DN130" s="74">
        <v>2.924060876241967E-3</v>
      </c>
      <c r="DO130" s="74">
        <v>1.2585758713250813E-5</v>
      </c>
      <c r="DP130" s="74">
        <v>0</v>
      </c>
      <c r="DQ130" s="74">
        <v>1.2585758713250813E-5</v>
      </c>
      <c r="DR130" s="74">
        <v>0</v>
      </c>
      <c r="DS130" s="74">
        <v>0</v>
      </c>
      <c r="DT130" s="74">
        <v>0</v>
      </c>
      <c r="DU130" s="74">
        <v>0</v>
      </c>
      <c r="DV130" s="74">
        <v>0</v>
      </c>
      <c r="DW130" s="74">
        <v>0</v>
      </c>
      <c r="DX130" s="74">
        <v>0</v>
      </c>
      <c r="DY130" s="74">
        <v>0</v>
      </c>
      <c r="DZ130" s="74">
        <v>0</v>
      </c>
      <c r="EA130" s="74">
        <v>0</v>
      </c>
      <c r="EB130" s="74">
        <v>0</v>
      </c>
      <c r="EC130" s="74">
        <v>0</v>
      </c>
      <c r="ED130" s="74">
        <v>0</v>
      </c>
      <c r="EE130" s="74">
        <v>0</v>
      </c>
      <c r="EF130" s="74">
        <v>0</v>
      </c>
      <c r="ER130" s="74" t="s">
        <v>455</v>
      </c>
      <c r="ES130" s="74" t="s">
        <v>194</v>
      </c>
      <c r="ET130" s="74" t="s">
        <v>522</v>
      </c>
      <c r="EU130" s="74" t="s">
        <v>328</v>
      </c>
      <c r="EV130" s="74" t="s">
        <v>302</v>
      </c>
      <c r="EW130" s="74" t="s">
        <v>456</v>
      </c>
      <c r="EX130" s="74">
        <v>2021</v>
      </c>
      <c r="EY130" s="74">
        <v>2.2647491976466699E-4</v>
      </c>
      <c r="EZ130" s="74">
        <v>1038.5926569999999</v>
      </c>
      <c r="FA130" s="74">
        <v>0.23521518866224728</v>
      </c>
      <c r="FB130" s="74">
        <v>2021</v>
      </c>
      <c r="FC130" s="74" t="s">
        <v>209</v>
      </c>
      <c r="FD130" s="74">
        <v>4.6366130773367584E-2</v>
      </c>
      <c r="FE130" s="74">
        <v>1</v>
      </c>
      <c r="FF130" s="74">
        <v>0</v>
      </c>
      <c r="FG130" s="74" t="s">
        <v>457</v>
      </c>
      <c r="FH130" s="74">
        <v>3.3671007307471766E-2</v>
      </c>
      <c r="FI130" s="74">
        <v>1.6164328241406999E-4</v>
      </c>
      <c r="FJ130" s="74">
        <v>0</v>
      </c>
      <c r="FK130" s="74">
        <v>0</v>
      </c>
      <c r="FL130" s="74">
        <v>0</v>
      </c>
      <c r="FM130" s="74">
        <v>0</v>
      </c>
      <c r="FN130" s="74">
        <v>0</v>
      </c>
      <c r="FO130" s="74">
        <v>0</v>
      </c>
      <c r="FP130" s="74">
        <v>0</v>
      </c>
      <c r="FQ130" s="74">
        <v>0</v>
      </c>
      <c r="FR130" s="74">
        <v>0</v>
      </c>
      <c r="FS130" s="74">
        <v>0</v>
      </c>
      <c r="GV130" s="229"/>
      <c r="GW130" s="229"/>
    </row>
    <row r="131" spans="2:205" hidden="1" x14ac:dyDescent="0.25">
      <c r="B131" s="74" t="s">
        <v>237</v>
      </c>
      <c r="C131" s="227" t="s">
        <v>509</v>
      </c>
      <c r="D131" s="227">
        <v>1.4773947295275478E-5</v>
      </c>
      <c r="E131" s="227">
        <v>1.4773947295275478E-5</v>
      </c>
      <c r="F131" s="227">
        <v>1.3718930399850773E-5</v>
      </c>
      <c r="G131" s="227">
        <v>1.3290059104638984E-5</v>
      </c>
      <c r="H131" s="227">
        <v>0</v>
      </c>
      <c r="I131" s="228">
        <v>0</v>
      </c>
      <c r="J131" s="228">
        <v>1.3718930399850773E-5</v>
      </c>
      <c r="K131" s="228">
        <v>1.3718930399850773E-5</v>
      </c>
      <c r="L131" s="322">
        <v>1.037404934454883</v>
      </c>
      <c r="M131" s="228">
        <v>1.0026814609214219</v>
      </c>
      <c r="N131" s="228">
        <v>0.67462285795549837</v>
      </c>
      <c r="O131" s="228">
        <v>0.69869623802456182</v>
      </c>
      <c r="P131" s="228">
        <v>0.67462285795549837</v>
      </c>
      <c r="Q131" s="228">
        <v>1.0760214990482648</v>
      </c>
      <c r="R131" s="228">
        <v>5.0233490089198814E-2</v>
      </c>
      <c r="S131" s="228">
        <v>0.98689482290227259</v>
      </c>
      <c r="T131" s="228">
        <v>0.20523355850935004</v>
      </c>
      <c r="U131" s="228">
        <v>1</v>
      </c>
      <c r="V131" s="228">
        <v>0.92233161018903975</v>
      </c>
      <c r="W131" s="228">
        <v>13.165232619372357</v>
      </c>
      <c r="X131" s="228">
        <v>14.684203986892618</v>
      </c>
      <c r="Y131" s="228">
        <v>20.772307900122936</v>
      </c>
      <c r="Z131" s="228">
        <v>21.572168180365164</v>
      </c>
      <c r="AA131" s="228">
        <v>19.413371869273771</v>
      </c>
      <c r="AB131" s="228"/>
      <c r="AC131" s="228"/>
      <c r="AD131" s="228"/>
      <c r="AE131" s="228"/>
      <c r="AF131" s="228"/>
      <c r="AG131" s="228"/>
      <c r="AH131" s="228"/>
      <c r="AI131" s="228"/>
      <c r="AJ131" s="228"/>
      <c r="AS131" s="74" t="s">
        <v>214</v>
      </c>
      <c r="AT131" s="74" t="s">
        <v>194</v>
      </c>
      <c r="AU131" s="74" t="s">
        <v>485</v>
      </c>
      <c r="AV131" s="74">
        <v>2023</v>
      </c>
      <c r="AW131" s="74">
        <v>0.87343872827321156</v>
      </c>
      <c r="AX131" s="74">
        <v>0</v>
      </c>
      <c r="AY131" s="74">
        <v>0</v>
      </c>
      <c r="AZ131" s="74">
        <v>0</v>
      </c>
      <c r="BA131" s="74">
        <v>0</v>
      </c>
      <c r="BB131" s="74">
        <v>0</v>
      </c>
      <c r="BC131" s="74">
        <v>0</v>
      </c>
      <c r="BD131" s="74">
        <v>0</v>
      </c>
      <c r="BE131" s="74">
        <v>0</v>
      </c>
      <c r="BF131" s="74">
        <v>0</v>
      </c>
      <c r="BG131" s="74">
        <v>0</v>
      </c>
      <c r="BH131" s="74">
        <v>0</v>
      </c>
      <c r="BI131" s="74">
        <v>0</v>
      </c>
      <c r="BJ131" s="74">
        <v>0</v>
      </c>
      <c r="BK131" s="74">
        <v>0</v>
      </c>
      <c r="BL131" s="74">
        <v>8.3032477315820169E-2</v>
      </c>
      <c r="BM131" s="74">
        <v>8.3032477315820169E-2</v>
      </c>
      <c r="BN131" s="74">
        <v>0</v>
      </c>
      <c r="BO131" s="74">
        <v>0</v>
      </c>
      <c r="BP131" s="74">
        <v>0</v>
      </c>
      <c r="BQ131" s="74">
        <v>7.2523781392104261E-2</v>
      </c>
      <c r="BR131" s="74">
        <v>0</v>
      </c>
      <c r="BS131" s="74">
        <v>0</v>
      </c>
      <c r="BT131" s="74">
        <v>0</v>
      </c>
      <c r="BU131" s="74">
        <v>0</v>
      </c>
      <c r="BV131" s="74">
        <v>0</v>
      </c>
      <c r="BW131" s="74">
        <v>0</v>
      </c>
      <c r="BX131" s="74">
        <v>0</v>
      </c>
      <c r="BY131" s="74">
        <v>0</v>
      </c>
      <c r="CT131" s="74" t="s">
        <v>194</v>
      </c>
      <c r="CU131" s="74" t="s">
        <v>522</v>
      </c>
      <c r="CV131" s="74" t="s">
        <v>328</v>
      </c>
      <c r="CW131" s="74">
        <v>2022</v>
      </c>
      <c r="CX131" s="74">
        <v>0</v>
      </c>
      <c r="CY131" s="74">
        <v>1.6181428109449233E-4</v>
      </c>
      <c r="CZ131" s="74">
        <v>0</v>
      </c>
      <c r="DA131" s="74">
        <v>0</v>
      </c>
      <c r="DB131" s="74">
        <v>0</v>
      </c>
      <c r="DC131" s="74">
        <v>0</v>
      </c>
      <c r="DD131" s="74">
        <v>7.7861316135679398E-2</v>
      </c>
      <c r="DE131" s="74">
        <v>3.6425060683954499E-2</v>
      </c>
      <c r="DF131" s="74">
        <v>1.541613253274161E-3</v>
      </c>
      <c r="DG131" s="74">
        <v>3.9894642198450743E-2</v>
      </c>
      <c r="DH131" s="74">
        <v>0</v>
      </c>
      <c r="DI131" s="74">
        <v>0</v>
      </c>
      <c r="DJ131" s="74">
        <v>0</v>
      </c>
      <c r="DK131" s="74">
        <v>0</v>
      </c>
      <c r="DL131" s="74">
        <v>0</v>
      </c>
      <c r="DM131" s="74">
        <v>0</v>
      </c>
      <c r="DN131" s="74">
        <v>2.8079044948124158E-3</v>
      </c>
      <c r="DO131" s="74">
        <v>0</v>
      </c>
      <c r="DP131" s="74">
        <v>0</v>
      </c>
      <c r="DQ131" s="74">
        <v>0</v>
      </c>
      <c r="DR131" s="74">
        <v>1.2599072895565958E-5</v>
      </c>
      <c r="DS131" s="74">
        <v>0</v>
      </c>
      <c r="DT131" s="74">
        <v>1.2599072895565958E-5</v>
      </c>
      <c r="DU131" s="74">
        <v>0</v>
      </c>
      <c r="DV131" s="74">
        <v>0</v>
      </c>
      <c r="DW131" s="74">
        <v>0</v>
      </c>
      <c r="DX131" s="74">
        <v>0</v>
      </c>
      <c r="DY131" s="74">
        <v>0</v>
      </c>
      <c r="DZ131" s="74">
        <v>0</v>
      </c>
      <c r="EA131" s="74">
        <v>0</v>
      </c>
      <c r="EB131" s="74">
        <v>0</v>
      </c>
      <c r="EC131" s="74">
        <v>0</v>
      </c>
      <c r="ED131" s="74">
        <v>0</v>
      </c>
      <c r="EE131" s="74">
        <v>0</v>
      </c>
      <c r="EF131" s="74">
        <v>0</v>
      </c>
      <c r="ER131" s="74" t="s">
        <v>455</v>
      </c>
      <c r="ES131" s="74" t="s">
        <v>194</v>
      </c>
      <c r="ET131" s="74" t="s">
        <v>522</v>
      </c>
      <c r="EU131" s="74" t="s">
        <v>328</v>
      </c>
      <c r="EV131" s="74" t="s">
        <v>302</v>
      </c>
      <c r="EW131" s="74" t="s">
        <v>456</v>
      </c>
      <c r="EX131" s="74">
        <v>2022</v>
      </c>
      <c r="EY131" s="74">
        <v>2.165534384942281E-4</v>
      </c>
      <c r="EZ131" s="74">
        <v>1038.5926569999999</v>
      </c>
      <c r="FA131" s="74">
        <v>0.22491081106820643</v>
      </c>
      <c r="FB131" s="74">
        <v>2022</v>
      </c>
      <c r="FC131" s="74" t="s">
        <v>209</v>
      </c>
      <c r="FD131" s="74">
        <v>4.6366130773367584E-2</v>
      </c>
      <c r="FE131" s="74">
        <v>1</v>
      </c>
      <c r="FF131" s="74">
        <v>0</v>
      </c>
      <c r="FG131" s="74" t="s">
        <v>457</v>
      </c>
      <c r="FH131" s="74">
        <v>0</v>
      </c>
      <c r="FI131" s="74">
        <v>0</v>
      </c>
      <c r="FJ131" s="74">
        <v>3.3706627085368382E-2</v>
      </c>
      <c r="FK131" s="74">
        <v>1.6181428109449233E-4</v>
      </c>
      <c r="FL131" s="74">
        <v>0</v>
      </c>
      <c r="FM131" s="74">
        <v>0</v>
      </c>
      <c r="FN131" s="74">
        <v>0</v>
      </c>
      <c r="FO131" s="74">
        <v>0</v>
      </c>
      <c r="FP131" s="74">
        <v>0</v>
      </c>
      <c r="FQ131" s="74">
        <v>0</v>
      </c>
      <c r="FR131" s="74">
        <v>0</v>
      </c>
      <c r="FS131" s="74">
        <v>0</v>
      </c>
      <c r="GV131" s="229"/>
      <c r="GW131" s="229"/>
    </row>
    <row r="132" spans="2:205" hidden="1" x14ac:dyDescent="0.25">
      <c r="B132" s="74" t="s">
        <v>237</v>
      </c>
      <c r="C132" s="227" t="s">
        <v>510</v>
      </c>
      <c r="D132" s="227">
        <v>6.9887427420316076E-5</v>
      </c>
      <c r="E132" s="227">
        <v>6.9887427420316076E-5</v>
      </c>
      <c r="F132" s="227">
        <v>6.5036706678440123E-5</v>
      </c>
      <c r="G132" s="227">
        <v>6.3008577285718337E-5</v>
      </c>
      <c r="H132" s="227">
        <v>0</v>
      </c>
      <c r="I132" s="228">
        <v>0</v>
      </c>
      <c r="J132" s="228">
        <v>6.5036706678440123E-5</v>
      </c>
      <c r="K132" s="228">
        <v>6.5036706678440123E-5</v>
      </c>
      <c r="L132" s="322">
        <v>6.5862319456291479E-2</v>
      </c>
      <c r="M132" s="228">
        <v>6.3657810464154654E-2</v>
      </c>
      <c r="N132" s="228">
        <v>4.2922552798413144E-2</v>
      </c>
      <c r="O132" s="228">
        <v>4.4457738687404706E-2</v>
      </c>
      <c r="P132" s="228">
        <v>4.2922552798413144E-2</v>
      </c>
      <c r="Q132" s="228">
        <v>80.174220443972857</v>
      </c>
      <c r="R132" s="228">
        <v>3.742890743023064</v>
      </c>
      <c r="S132" s="228">
        <v>73.533403520623565</v>
      </c>
      <c r="T132" s="228">
        <v>15.291925465228612</v>
      </c>
      <c r="U132" s="228">
        <v>1</v>
      </c>
      <c r="V132" s="228">
        <v>68.722807028620153</v>
      </c>
      <c r="W132" s="228">
        <v>980.9397518128925</v>
      </c>
      <c r="X132" s="228">
        <v>1094.1181087280361</v>
      </c>
      <c r="Y132" s="228">
        <v>1547.7419309814675</v>
      </c>
      <c r="Z132" s="228">
        <v>1607.3394153154136</v>
      </c>
      <c r="AA132" s="228">
        <v>1446.4877859639882</v>
      </c>
      <c r="AB132" s="228"/>
      <c r="AC132" s="228"/>
      <c r="AD132" s="228"/>
      <c r="AE132" s="228"/>
      <c r="AF132" s="228"/>
      <c r="AG132" s="228"/>
      <c r="AH132" s="228"/>
      <c r="AI132" s="228"/>
      <c r="AJ132" s="228"/>
      <c r="AS132" s="74" t="s">
        <v>214</v>
      </c>
      <c r="AT132" s="74" t="s">
        <v>194</v>
      </c>
      <c r="AU132" s="74" t="s">
        <v>486</v>
      </c>
      <c r="AV132" s="74">
        <v>2020</v>
      </c>
      <c r="AW132" s="74">
        <v>1</v>
      </c>
      <c r="AX132" s="74">
        <v>0</v>
      </c>
      <c r="AY132" s="74">
        <v>0</v>
      </c>
      <c r="AZ132" s="74">
        <v>4.1119605081175341E-2</v>
      </c>
      <c r="BA132" s="74">
        <v>4.1119605081175341E-2</v>
      </c>
      <c r="BB132" s="74">
        <v>0</v>
      </c>
      <c r="BC132" s="74">
        <v>0</v>
      </c>
      <c r="BD132" s="74">
        <v>0</v>
      </c>
      <c r="BE132" s="74">
        <v>0</v>
      </c>
      <c r="BF132" s="74">
        <v>0</v>
      </c>
      <c r="BG132" s="74">
        <v>0</v>
      </c>
      <c r="BH132" s="74">
        <v>0</v>
      </c>
      <c r="BI132" s="74">
        <v>0</v>
      </c>
      <c r="BJ132" s="74">
        <v>0</v>
      </c>
      <c r="BK132" s="74">
        <v>0</v>
      </c>
      <c r="BL132" s="74">
        <v>0</v>
      </c>
      <c r="BM132" s="74">
        <v>0</v>
      </c>
      <c r="BN132" s="74">
        <v>4.1119605081175341E-2</v>
      </c>
      <c r="BO132" s="74">
        <v>0</v>
      </c>
      <c r="BP132" s="74">
        <v>0</v>
      </c>
      <c r="BQ132" s="74">
        <v>0</v>
      </c>
      <c r="BR132" s="74">
        <v>0</v>
      </c>
      <c r="BS132" s="74">
        <v>0</v>
      </c>
      <c r="BT132" s="74">
        <v>0</v>
      </c>
      <c r="BU132" s="74">
        <v>0</v>
      </c>
      <c r="BV132" s="74">
        <v>0</v>
      </c>
      <c r="BW132" s="74">
        <v>0</v>
      </c>
      <c r="BX132" s="74">
        <v>0</v>
      </c>
      <c r="BY132" s="74">
        <v>0</v>
      </c>
      <c r="CT132" s="74" t="s">
        <v>194</v>
      </c>
      <c r="CU132" s="74" t="s">
        <v>522</v>
      </c>
      <c r="CV132" s="74" t="s">
        <v>328</v>
      </c>
      <c r="CW132" s="74">
        <v>2023</v>
      </c>
      <c r="CX132" s="74">
        <v>0</v>
      </c>
      <c r="CY132" s="74">
        <v>0</v>
      </c>
      <c r="CZ132" s="74">
        <v>2.4263988302877394E-4</v>
      </c>
      <c r="DA132" s="74">
        <v>0</v>
      </c>
      <c r="DB132" s="74">
        <v>0</v>
      </c>
      <c r="DC132" s="74">
        <v>0</v>
      </c>
      <c r="DD132" s="74">
        <v>7.7900575334948513E-2</v>
      </c>
      <c r="DE132" s="74">
        <v>3.6425060683954499E-2</v>
      </c>
      <c r="DF132" s="74">
        <v>1.5808724525432679E-3</v>
      </c>
      <c r="DG132" s="74">
        <v>3.989464219845075E-2</v>
      </c>
      <c r="DH132" s="74">
        <v>0</v>
      </c>
      <c r="DI132" s="74">
        <v>0</v>
      </c>
      <c r="DJ132" s="74">
        <v>0</v>
      </c>
      <c r="DK132" s="74">
        <v>0</v>
      </c>
      <c r="DL132" s="74">
        <v>0</v>
      </c>
      <c r="DM132" s="74">
        <v>0</v>
      </c>
      <c r="DN132" s="74">
        <v>2.8135600215496558E-3</v>
      </c>
      <c r="DO132" s="74">
        <v>0</v>
      </c>
      <c r="DP132" s="74">
        <v>0</v>
      </c>
      <c r="DQ132" s="74">
        <v>0</v>
      </c>
      <c r="DR132" s="74">
        <v>0</v>
      </c>
      <c r="DS132" s="74">
        <v>0</v>
      </c>
      <c r="DT132" s="74">
        <v>0</v>
      </c>
      <c r="DU132" s="74">
        <v>1.8901786487146101E-5</v>
      </c>
      <c r="DV132" s="74">
        <v>0</v>
      </c>
      <c r="DW132" s="74">
        <v>1.8901786487146101E-5</v>
      </c>
      <c r="DX132" s="74">
        <v>0</v>
      </c>
      <c r="DY132" s="74">
        <v>0</v>
      </c>
      <c r="DZ132" s="74">
        <v>0</v>
      </c>
      <c r="EA132" s="74">
        <v>0</v>
      </c>
      <c r="EB132" s="74">
        <v>0</v>
      </c>
      <c r="EC132" s="74">
        <v>0</v>
      </c>
      <c r="ED132" s="74">
        <v>0</v>
      </c>
      <c r="EE132" s="74">
        <v>0</v>
      </c>
      <c r="EF132" s="74">
        <v>0</v>
      </c>
      <c r="ER132" s="74" t="s">
        <v>455</v>
      </c>
      <c r="ES132" s="74" t="s">
        <v>194</v>
      </c>
      <c r="ET132" s="74" t="s">
        <v>522</v>
      </c>
      <c r="EU132" s="74" t="s">
        <v>328</v>
      </c>
      <c r="EV132" s="74" t="s">
        <v>302</v>
      </c>
      <c r="EW132" s="74" t="s">
        <v>456</v>
      </c>
      <c r="EX132" s="74">
        <v>2023</v>
      </c>
      <c r="EY132" s="74">
        <v>2.1599705163965821E-4</v>
      </c>
      <c r="EZ132" s="74">
        <v>1038.5926569999999</v>
      </c>
      <c r="FA132" s="74">
        <v>0.22433295176659881</v>
      </c>
      <c r="FB132" s="74">
        <v>2023</v>
      </c>
      <c r="FC132" s="74" t="s">
        <v>209</v>
      </c>
      <c r="FD132" s="74">
        <v>4.6366130773367584E-2</v>
      </c>
      <c r="FE132" s="74">
        <v>1</v>
      </c>
      <c r="FF132" s="74">
        <v>0</v>
      </c>
      <c r="FG132" s="74" t="s">
        <v>457</v>
      </c>
      <c r="FH132" s="74">
        <v>0</v>
      </c>
      <c r="FI132" s="74">
        <v>0</v>
      </c>
      <c r="FJ132" s="74">
        <v>0</v>
      </c>
      <c r="FK132" s="74">
        <v>0</v>
      </c>
      <c r="FL132" s="74">
        <v>3.33904266733785E-2</v>
      </c>
      <c r="FM132" s="74">
        <v>2.4263988302877394E-4</v>
      </c>
      <c r="FN132" s="74">
        <v>0</v>
      </c>
      <c r="FO132" s="74">
        <v>0</v>
      </c>
      <c r="FP132" s="74">
        <v>0</v>
      </c>
      <c r="FQ132" s="74">
        <v>0</v>
      </c>
      <c r="FR132" s="74">
        <v>0</v>
      </c>
      <c r="FS132" s="74">
        <v>0</v>
      </c>
      <c r="GV132" s="229"/>
      <c r="GW132" s="229"/>
    </row>
    <row r="133" spans="2:205" hidden="1" x14ac:dyDescent="0.25">
      <c r="B133" s="74" t="s">
        <v>237</v>
      </c>
      <c r="C133" s="227" t="s">
        <v>511</v>
      </c>
      <c r="D133" s="227">
        <v>2.5426530521148007E-7</v>
      </c>
      <c r="E133" s="227">
        <v>2.5426530521148007E-7</v>
      </c>
      <c r="F133" s="227">
        <v>2.3725789606629768E-7</v>
      </c>
      <c r="G133" s="227">
        <v>2.294673224737828E-7</v>
      </c>
      <c r="H133" s="227">
        <v>0</v>
      </c>
      <c r="I133" s="228">
        <v>0</v>
      </c>
      <c r="J133" s="228">
        <v>2.3725789606629768E-7</v>
      </c>
      <c r="K133" s="228">
        <v>2.3725789606629768E-7</v>
      </c>
      <c r="L133" s="322">
        <v>8.6259679915242499E-3</v>
      </c>
      <c r="M133" s="228">
        <v>8.3372441178407638E-3</v>
      </c>
      <c r="N133" s="228">
        <v>5.6367717361374284E-3</v>
      </c>
      <c r="O133" s="228">
        <v>5.8284263729900731E-3</v>
      </c>
      <c r="P133" s="228">
        <v>5.6367717361374284E-3</v>
      </c>
      <c r="Q133" s="228">
        <v>2.2271628545660911</v>
      </c>
      <c r="R133" s="228">
        <v>0.1039739106336008</v>
      </c>
      <c r="S133" s="228">
        <v>2.0426873374515462</v>
      </c>
      <c r="T133" s="228">
        <v>0.42479500495736666</v>
      </c>
      <c r="U133" s="228">
        <v>1</v>
      </c>
      <c r="V133" s="228">
        <v>1.9090535864033142</v>
      </c>
      <c r="W133" s="228">
        <v>27.249564332610753</v>
      </c>
      <c r="X133" s="228">
        <v>30.393550405270847</v>
      </c>
      <c r="Y133" s="228">
        <v>42.994784583470867</v>
      </c>
      <c r="Z133" s="228">
        <v>44.650345468243117</v>
      </c>
      <c r="AA133" s="228">
        <v>40.1820416667952</v>
      </c>
      <c r="AB133" s="228"/>
      <c r="AC133" s="228"/>
      <c r="AD133" s="228"/>
      <c r="AE133" s="228"/>
      <c r="AF133" s="228"/>
      <c r="AG133" s="228"/>
      <c r="AH133" s="228"/>
      <c r="AI133" s="228"/>
      <c r="AJ133" s="228"/>
      <c r="AS133" s="74" t="s">
        <v>214</v>
      </c>
      <c r="AT133" s="74" t="s">
        <v>194</v>
      </c>
      <c r="AU133" s="74" t="s">
        <v>486</v>
      </c>
      <c r="AV133" s="74">
        <v>2021</v>
      </c>
      <c r="AW133" s="74">
        <v>1</v>
      </c>
      <c r="AX133" s="74">
        <v>0</v>
      </c>
      <c r="AY133" s="74">
        <v>0</v>
      </c>
      <c r="AZ133" s="74">
        <v>0</v>
      </c>
      <c r="BA133" s="74">
        <v>0</v>
      </c>
      <c r="BB133" s="74">
        <v>0</v>
      </c>
      <c r="BC133" s="74">
        <v>0</v>
      </c>
      <c r="BD133" s="74">
        <v>4.1119605081175341E-2</v>
      </c>
      <c r="BE133" s="74">
        <v>4.1119605081175341E-2</v>
      </c>
      <c r="BF133" s="74">
        <v>0</v>
      </c>
      <c r="BG133" s="74">
        <v>0</v>
      </c>
      <c r="BH133" s="74">
        <v>0</v>
      </c>
      <c r="BI133" s="74">
        <v>0</v>
      </c>
      <c r="BJ133" s="74">
        <v>0</v>
      </c>
      <c r="BK133" s="74">
        <v>0</v>
      </c>
      <c r="BL133" s="74">
        <v>0</v>
      </c>
      <c r="BM133" s="74">
        <v>0</v>
      </c>
      <c r="BN133" s="74">
        <v>0</v>
      </c>
      <c r="BO133" s="74">
        <v>4.1119605081175341E-2</v>
      </c>
      <c r="BP133" s="74">
        <v>0</v>
      </c>
      <c r="BQ133" s="74">
        <v>0</v>
      </c>
      <c r="BR133" s="74">
        <v>0</v>
      </c>
      <c r="BS133" s="74">
        <v>0</v>
      </c>
      <c r="BT133" s="74">
        <v>0</v>
      </c>
      <c r="BU133" s="74">
        <v>0</v>
      </c>
      <c r="BV133" s="74">
        <v>0</v>
      </c>
      <c r="BW133" s="74">
        <v>0</v>
      </c>
      <c r="BX133" s="74">
        <v>0</v>
      </c>
      <c r="BY133" s="74">
        <v>0</v>
      </c>
      <c r="CT133" s="74" t="s">
        <v>194</v>
      </c>
      <c r="CU133" s="74" t="s">
        <v>522</v>
      </c>
      <c r="CV133" s="74" t="s">
        <v>328</v>
      </c>
      <c r="CW133" s="74">
        <v>2024</v>
      </c>
      <c r="CX133" s="74">
        <v>0</v>
      </c>
      <c r="CY133" s="74">
        <v>0</v>
      </c>
      <c r="CZ133" s="74">
        <v>0</v>
      </c>
      <c r="DA133" s="74">
        <v>2.4263988302877394E-4</v>
      </c>
      <c r="DB133" s="74">
        <v>0</v>
      </c>
      <c r="DC133" s="74">
        <v>0</v>
      </c>
      <c r="DD133" s="74">
        <v>7.7900575334948513E-2</v>
      </c>
      <c r="DE133" s="74">
        <v>3.6425060683954499E-2</v>
      </c>
      <c r="DF133" s="74">
        <v>1.5808724525432679E-3</v>
      </c>
      <c r="DG133" s="74">
        <v>3.989464219845075E-2</v>
      </c>
      <c r="DH133" s="74">
        <v>0</v>
      </c>
      <c r="DI133" s="74">
        <v>0</v>
      </c>
      <c r="DJ133" s="74">
        <v>0</v>
      </c>
      <c r="DK133" s="74">
        <v>0</v>
      </c>
      <c r="DL133" s="74">
        <v>0</v>
      </c>
      <c r="DM133" s="74">
        <v>0</v>
      </c>
      <c r="DN133" s="74">
        <v>2.8135600215496558E-3</v>
      </c>
      <c r="DO133" s="74">
        <v>0</v>
      </c>
      <c r="DP133" s="74">
        <v>0</v>
      </c>
      <c r="DQ133" s="74">
        <v>0</v>
      </c>
      <c r="DR133" s="74">
        <v>0</v>
      </c>
      <c r="DS133" s="74">
        <v>0</v>
      </c>
      <c r="DT133" s="74">
        <v>0</v>
      </c>
      <c r="DU133" s="74">
        <v>0</v>
      </c>
      <c r="DV133" s="74">
        <v>0</v>
      </c>
      <c r="DW133" s="74">
        <v>0</v>
      </c>
      <c r="DX133" s="74">
        <v>1.8901786487146101E-5</v>
      </c>
      <c r="DY133" s="74">
        <v>0</v>
      </c>
      <c r="DZ133" s="74">
        <v>1.8901786487146101E-5</v>
      </c>
      <c r="EA133" s="74">
        <v>0</v>
      </c>
      <c r="EB133" s="74">
        <v>0</v>
      </c>
      <c r="EC133" s="74">
        <v>0</v>
      </c>
      <c r="ED133" s="74">
        <v>0</v>
      </c>
      <c r="EE133" s="74">
        <v>0</v>
      </c>
      <c r="EF133" s="74">
        <v>0</v>
      </c>
      <c r="ER133" s="74" t="s">
        <v>455</v>
      </c>
      <c r="ES133" s="74" t="s">
        <v>194</v>
      </c>
      <c r="ET133" s="74" t="s">
        <v>522</v>
      </c>
      <c r="EU133" s="74" t="s">
        <v>328</v>
      </c>
      <c r="EV133" s="74" t="s">
        <v>302</v>
      </c>
      <c r="EW133" s="74" t="s">
        <v>456</v>
      </c>
      <c r="EX133" s="74">
        <v>2024</v>
      </c>
      <c r="EY133" s="74">
        <v>2.1599705163965821E-4</v>
      </c>
      <c r="EZ133" s="74">
        <v>1038.5926569999999</v>
      </c>
      <c r="FA133" s="74">
        <v>0.22433295176659881</v>
      </c>
      <c r="FB133" s="74">
        <v>2024</v>
      </c>
      <c r="FC133" s="74" t="s">
        <v>209</v>
      </c>
      <c r="FD133" s="74">
        <v>4.6366130773367584E-2</v>
      </c>
      <c r="FE133" s="74">
        <v>1</v>
      </c>
      <c r="FF133" s="74">
        <v>0</v>
      </c>
      <c r="FG133" s="74" t="s">
        <v>457</v>
      </c>
      <c r="FH133" s="74">
        <v>0</v>
      </c>
      <c r="FI133" s="74">
        <v>0</v>
      </c>
      <c r="FJ133" s="74">
        <v>0</v>
      </c>
      <c r="FK133" s="74">
        <v>0</v>
      </c>
      <c r="FL133" s="74">
        <v>0</v>
      </c>
      <c r="FM133" s="74">
        <v>0</v>
      </c>
      <c r="FN133" s="74">
        <v>3.33904266733785E-2</v>
      </c>
      <c r="FO133" s="74">
        <v>2.4263988302877394E-4</v>
      </c>
      <c r="FP133" s="74">
        <v>0</v>
      </c>
      <c r="FQ133" s="74">
        <v>0</v>
      </c>
      <c r="FR133" s="74">
        <v>0</v>
      </c>
      <c r="FS133" s="74">
        <v>0</v>
      </c>
      <c r="GV133" s="229"/>
      <c r="GW133" s="229"/>
    </row>
    <row r="134" spans="2:205" hidden="1" x14ac:dyDescent="0.25">
      <c r="B134" s="74" t="s">
        <v>237</v>
      </c>
      <c r="C134" s="227" t="s">
        <v>512</v>
      </c>
      <c r="D134" s="227">
        <v>2.1849961558615544E-3</v>
      </c>
      <c r="E134" s="227">
        <v>2.1849961558615544E-3</v>
      </c>
      <c r="F134" s="227">
        <v>2.042052482113602E-3</v>
      </c>
      <c r="G134" s="227">
        <v>1.9783987075924795E-3</v>
      </c>
      <c r="H134" s="227">
        <v>0</v>
      </c>
      <c r="I134" s="228">
        <v>0</v>
      </c>
      <c r="J134" s="228">
        <v>2.042052482113602E-3</v>
      </c>
      <c r="K134" s="228">
        <v>2.042052482113602E-3</v>
      </c>
      <c r="L134" s="322">
        <v>20.623227830935889</v>
      </c>
      <c r="M134" s="228">
        <v>19.932937972098536</v>
      </c>
      <c r="N134" s="228">
        <v>13.497766072635264</v>
      </c>
      <c r="O134" s="228">
        <v>13.980719116708643</v>
      </c>
      <c r="P134" s="228">
        <v>13.497766072635264</v>
      </c>
      <c r="Q134" s="228">
        <v>8.0050997942839448</v>
      </c>
      <c r="R134" s="228">
        <v>0.37371381662437647</v>
      </c>
      <c r="S134" s="228">
        <v>7.3420387518116943</v>
      </c>
      <c r="T134" s="228">
        <v>1.5268422782040221</v>
      </c>
      <c r="U134" s="228">
        <v>1</v>
      </c>
      <c r="V134" s="228">
        <v>6.861718459637097</v>
      </c>
      <c r="W134" s="228">
        <v>97.943211196294797</v>
      </c>
      <c r="X134" s="228">
        <v>109.24365211909667</v>
      </c>
      <c r="Y134" s="228">
        <v>154.53631534793169</v>
      </c>
      <c r="Z134" s="228">
        <v>160.48690404015238</v>
      </c>
      <c r="AA134" s="228">
        <v>144.42646294199224</v>
      </c>
      <c r="AB134" s="228"/>
      <c r="AC134" s="228"/>
      <c r="AD134" s="228"/>
      <c r="AE134" s="228"/>
      <c r="AF134" s="228"/>
      <c r="AG134" s="228"/>
      <c r="AH134" s="228"/>
      <c r="AI134" s="228"/>
      <c r="AJ134" s="228"/>
      <c r="AS134" s="74" t="s">
        <v>214</v>
      </c>
      <c r="AT134" s="74" t="s">
        <v>194</v>
      </c>
      <c r="AU134" s="74" t="s">
        <v>486</v>
      </c>
      <c r="AV134" s="74">
        <v>2022</v>
      </c>
      <c r="AW134" s="74">
        <v>0.93457943925233644</v>
      </c>
      <c r="AX134" s="74">
        <v>0</v>
      </c>
      <c r="AY134" s="74">
        <v>0</v>
      </c>
      <c r="AZ134" s="74">
        <v>0</v>
      </c>
      <c r="BA134" s="74">
        <v>0</v>
      </c>
      <c r="BB134" s="74">
        <v>0</v>
      </c>
      <c r="BC134" s="74">
        <v>0</v>
      </c>
      <c r="BD134" s="74">
        <v>0</v>
      </c>
      <c r="BE134" s="74">
        <v>0</v>
      </c>
      <c r="BF134" s="74">
        <v>0</v>
      </c>
      <c r="BG134" s="74">
        <v>0</v>
      </c>
      <c r="BH134" s="74">
        <v>4.3699497576612401E-2</v>
      </c>
      <c r="BI134" s="74">
        <v>4.3699497576612401E-2</v>
      </c>
      <c r="BJ134" s="74">
        <v>0</v>
      </c>
      <c r="BK134" s="74">
        <v>0</v>
      </c>
      <c r="BL134" s="74">
        <v>0</v>
      </c>
      <c r="BM134" s="74">
        <v>0</v>
      </c>
      <c r="BN134" s="74">
        <v>0</v>
      </c>
      <c r="BO134" s="74">
        <v>0</v>
      </c>
      <c r="BP134" s="74">
        <v>4.0840651940759254E-2</v>
      </c>
      <c r="BQ134" s="74">
        <v>0</v>
      </c>
      <c r="BR134" s="74">
        <v>0</v>
      </c>
      <c r="BS134" s="74">
        <v>0</v>
      </c>
      <c r="BT134" s="74">
        <v>0</v>
      </c>
      <c r="BU134" s="74">
        <v>0</v>
      </c>
      <c r="BV134" s="74">
        <v>4.3699497576612401E-2</v>
      </c>
      <c r="BW134" s="74">
        <v>4.0840651940759254E-2</v>
      </c>
      <c r="BX134" s="74">
        <v>4.3699497576612401E-2</v>
      </c>
      <c r="BY134" s="74">
        <v>4.0840651940759254E-2</v>
      </c>
      <c r="CT134" s="74" t="s">
        <v>194</v>
      </c>
      <c r="CU134" s="74" t="s">
        <v>522</v>
      </c>
      <c r="CV134" s="74" t="s">
        <v>328</v>
      </c>
      <c r="CW134" s="74">
        <v>2025</v>
      </c>
      <c r="CX134" s="74">
        <v>0</v>
      </c>
      <c r="CY134" s="74">
        <v>0</v>
      </c>
      <c r="CZ134" s="74">
        <v>0</v>
      </c>
      <c r="DA134" s="74">
        <v>0</v>
      </c>
      <c r="DB134" s="74">
        <v>2.4263988302877394E-4</v>
      </c>
      <c r="DC134" s="74">
        <v>0</v>
      </c>
      <c r="DD134" s="74">
        <v>7.7900575334948513E-2</v>
      </c>
      <c r="DE134" s="74">
        <v>3.6425060683954499E-2</v>
      </c>
      <c r="DF134" s="74">
        <v>1.5808724525432679E-3</v>
      </c>
      <c r="DG134" s="74">
        <v>3.989464219845075E-2</v>
      </c>
      <c r="DH134" s="74">
        <v>0</v>
      </c>
      <c r="DI134" s="74">
        <v>0</v>
      </c>
      <c r="DJ134" s="74">
        <v>0</v>
      </c>
      <c r="DK134" s="74">
        <v>0</v>
      </c>
      <c r="DL134" s="74">
        <v>0</v>
      </c>
      <c r="DM134" s="74">
        <v>0</v>
      </c>
      <c r="DN134" s="74">
        <v>2.8135600215496558E-3</v>
      </c>
      <c r="DO134" s="74">
        <v>0</v>
      </c>
      <c r="DP134" s="74">
        <v>0</v>
      </c>
      <c r="DQ134" s="74">
        <v>0</v>
      </c>
      <c r="DR134" s="74">
        <v>0</v>
      </c>
      <c r="DS134" s="74">
        <v>0</v>
      </c>
      <c r="DT134" s="74">
        <v>0</v>
      </c>
      <c r="DU134" s="74">
        <v>0</v>
      </c>
      <c r="DV134" s="74">
        <v>0</v>
      </c>
      <c r="DW134" s="74">
        <v>0</v>
      </c>
      <c r="DX134" s="74">
        <v>0</v>
      </c>
      <c r="DY134" s="74">
        <v>0</v>
      </c>
      <c r="DZ134" s="74">
        <v>0</v>
      </c>
      <c r="EA134" s="74">
        <v>1.8901786487146101E-5</v>
      </c>
      <c r="EB134" s="74">
        <v>0</v>
      </c>
      <c r="EC134" s="74">
        <v>1.8901786487146101E-5</v>
      </c>
      <c r="ED134" s="74">
        <v>0</v>
      </c>
      <c r="EE134" s="74">
        <v>0</v>
      </c>
      <c r="EF134" s="74">
        <v>0</v>
      </c>
      <c r="ER134" s="74" t="s">
        <v>455</v>
      </c>
      <c r="ES134" s="74" t="s">
        <v>194</v>
      </c>
      <c r="ET134" s="74" t="s">
        <v>522</v>
      </c>
      <c r="EU134" s="74" t="s">
        <v>328</v>
      </c>
      <c r="EV134" s="74" t="s">
        <v>302</v>
      </c>
      <c r="EW134" s="74" t="s">
        <v>456</v>
      </c>
      <c r="EX134" s="74">
        <v>2025</v>
      </c>
      <c r="EY134" s="74">
        <v>2.1599705163965821E-4</v>
      </c>
      <c r="EZ134" s="74">
        <v>1038.5926569999999</v>
      </c>
      <c r="FA134" s="74">
        <v>0.22433295176659881</v>
      </c>
      <c r="FB134" s="74">
        <v>2025</v>
      </c>
      <c r="FC134" s="74" t="s">
        <v>209</v>
      </c>
      <c r="FD134" s="74">
        <v>4.6366130773367584E-2</v>
      </c>
      <c r="FE134" s="74">
        <v>1</v>
      </c>
      <c r="FF134" s="74">
        <v>0</v>
      </c>
      <c r="FG134" s="74" t="s">
        <v>457</v>
      </c>
      <c r="FH134" s="74">
        <v>0</v>
      </c>
      <c r="FI134" s="74">
        <v>0</v>
      </c>
      <c r="FJ134" s="74">
        <v>0</v>
      </c>
      <c r="FK134" s="74">
        <v>0</v>
      </c>
      <c r="FL134" s="74">
        <v>0</v>
      </c>
      <c r="FM134" s="74">
        <v>0</v>
      </c>
      <c r="FN134" s="74">
        <v>0</v>
      </c>
      <c r="FO134" s="74">
        <v>0</v>
      </c>
      <c r="FP134" s="74">
        <v>3.33904266733785E-2</v>
      </c>
      <c r="FQ134" s="74">
        <v>2.4263988302877394E-4</v>
      </c>
      <c r="FR134" s="74">
        <v>0</v>
      </c>
      <c r="FS134" s="74">
        <v>0</v>
      </c>
      <c r="GV134" s="229"/>
      <c r="GW134" s="229"/>
    </row>
    <row r="135" spans="2:205" hidden="1" x14ac:dyDescent="0.25">
      <c r="B135" s="74" t="s">
        <v>237</v>
      </c>
      <c r="C135" s="227" t="s">
        <v>513</v>
      </c>
      <c r="D135" s="227">
        <v>3.2845936675394101E-2</v>
      </c>
      <c r="E135" s="227">
        <v>3.2845936675394101E-2</v>
      </c>
      <c r="F135" s="227">
        <v>3.069713707980757E-2</v>
      </c>
      <c r="G135" s="227">
        <v>2.9740078444579276E-2</v>
      </c>
      <c r="H135" s="227">
        <v>0</v>
      </c>
      <c r="I135" s="228">
        <v>0</v>
      </c>
      <c r="J135" s="228">
        <v>3.069713707980757E-2</v>
      </c>
      <c r="K135" s="228">
        <v>3.069713707980757E-2</v>
      </c>
      <c r="L135" s="322">
        <v>0.2386042500727599</v>
      </c>
      <c r="M135" s="228">
        <v>0.23061781383441068</v>
      </c>
      <c r="N135" s="228">
        <v>0.1561649019164488</v>
      </c>
      <c r="O135" s="228">
        <v>0.16175151688250419</v>
      </c>
      <c r="P135" s="228">
        <v>0.1561649019164488</v>
      </c>
      <c r="Q135" s="228">
        <v>10401.026162713129</v>
      </c>
      <c r="R135" s="228">
        <v>485.56636194005245</v>
      </c>
      <c r="S135" s="228">
        <v>9539.5109502289342</v>
      </c>
      <c r="T135" s="228">
        <v>1983.8261720704857</v>
      </c>
      <c r="U135" s="228">
        <v>1</v>
      </c>
      <c r="V135" s="228">
        <v>8915.43079460648</v>
      </c>
      <c r="W135" s="228">
        <v>127257.61430734584</v>
      </c>
      <c r="X135" s="228">
        <v>141940.27719834232</v>
      </c>
      <c r="Y135" s="228">
        <v>200789.03453156765</v>
      </c>
      <c r="Z135" s="228">
        <v>208520.63441936998</v>
      </c>
      <c r="AA135" s="228">
        <v>187653.3033005305</v>
      </c>
      <c r="AB135" s="228"/>
      <c r="AC135" s="228"/>
      <c r="AD135" s="228"/>
      <c r="AE135" s="228"/>
      <c r="AF135" s="228"/>
      <c r="AG135" s="228"/>
      <c r="AH135" s="228"/>
      <c r="AI135" s="228"/>
      <c r="AJ135" s="228"/>
      <c r="AS135" s="74" t="s">
        <v>214</v>
      </c>
      <c r="AT135" s="74" t="s">
        <v>194</v>
      </c>
      <c r="AU135" s="74" t="s">
        <v>486</v>
      </c>
      <c r="AV135" s="74">
        <v>2023</v>
      </c>
      <c r="AW135" s="74">
        <v>0.87343872827321156</v>
      </c>
      <c r="AX135" s="74">
        <v>0</v>
      </c>
      <c r="AY135" s="74">
        <v>0</v>
      </c>
      <c r="AZ135" s="74">
        <v>0</v>
      </c>
      <c r="BA135" s="74">
        <v>0</v>
      </c>
      <c r="BB135" s="74">
        <v>0</v>
      </c>
      <c r="BC135" s="74">
        <v>0</v>
      </c>
      <c r="BD135" s="74">
        <v>0</v>
      </c>
      <c r="BE135" s="74">
        <v>0</v>
      </c>
      <c r="BF135" s="74">
        <v>0</v>
      </c>
      <c r="BG135" s="74">
        <v>0</v>
      </c>
      <c r="BH135" s="74">
        <v>0</v>
      </c>
      <c r="BI135" s="74">
        <v>0</v>
      </c>
      <c r="BJ135" s="74">
        <v>0</v>
      </c>
      <c r="BK135" s="74">
        <v>0</v>
      </c>
      <c r="BL135" s="74">
        <v>4.5301342534322914E-2</v>
      </c>
      <c r="BM135" s="74">
        <v>4.5301342534322914E-2</v>
      </c>
      <c r="BN135" s="74">
        <v>0</v>
      </c>
      <c r="BO135" s="74">
        <v>0</v>
      </c>
      <c r="BP135" s="74">
        <v>0</v>
      </c>
      <c r="BQ135" s="74">
        <v>3.9567947012248153E-2</v>
      </c>
      <c r="BR135" s="74">
        <v>0</v>
      </c>
      <c r="BS135" s="74">
        <v>0</v>
      </c>
      <c r="BT135" s="74">
        <v>0</v>
      </c>
      <c r="BU135" s="74">
        <v>0</v>
      </c>
      <c r="BV135" s="74">
        <v>0</v>
      </c>
      <c r="BW135" s="74">
        <v>0</v>
      </c>
      <c r="BX135" s="74">
        <v>0</v>
      </c>
      <c r="BY135" s="74">
        <v>0</v>
      </c>
      <c r="CT135" s="74" t="s">
        <v>194</v>
      </c>
      <c r="CU135" s="74" t="s">
        <v>522</v>
      </c>
      <c r="CV135" s="74" t="s">
        <v>328</v>
      </c>
      <c r="CW135" s="74">
        <v>2026</v>
      </c>
      <c r="CX135" s="74">
        <v>0</v>
      </c>
      <c r="CY135" s="74">
        <v>0</v>
      </c>
      <c r="CZ135" s="74">
        <v>0</v>
      </c>
      <c r="DA135" s="74">
        <v>0</v>
      </c>
      <c r="DB135" s="74">
        <v>0</v>
      </c>
      <c r="DC135" s="74">
        <v>2.4263988302877394E-4</v>
      </c>
      <c r="DD135" s="74">
        <v>7.7900575334948513E-2</v>
      </c>
      <c r="DE135" s="74">
        <v>3.6425060683954499E-2</v>
      </c>
      <c r="DF135" s="74">
        <v>1.5808724525432679E-3</v>
      </c>
      <c r="DG135" s="74">
        <v>3.989464219845075E-2</v>
      </c>
      <c r="DH135" s="74">
        <v>0</v>
      </c>
      <c r="DI135" s="74">
        <v>0</v>
      </c>
      <c r="DJ135" s="74">
        <v>0</v>
      </c>
      <c r="DK135" s="74">
        <v>0</v>
      </c>
      <c r="DL135" s="74">
        <v>0</v>
      </c>
      <c r="DM135" s="74">
        <v>0</v>
      </c>
      <c r="DN135" s="74">
        <v>2.8135600215496558E-3</v>
      </c>
      <c r="DO135" s="74">
        <v>0</v>
      </c>
      <c r="DP135" s="74">
        <v>0</v>
      </c>
      <c r="DQ135" s="74">
        <v>0</v>
      </c>
      <c r="DR135" s="74">
        <v>0</v>
      </c>
      <c r="DS135" s="74">
        <v>0</v>
      </c>
      <c r="DT135" s="74">
        <v>0</v>
      </c>
      <c r="DU135" s="74">
        <v>0</v>
      </c>
      <c r="DV135" s="74">
        <v>0</v>
      </c>
      <c r="DW135" s="74">
        <v>0</v>
      </c>
      <c r="DX135" s="74">
        <v>0</v>
      </c>
      <c r="DY135" s="74">
        <v>0</v>
      </c>
      <c r="DZ135" s="74">
        <v>0</v>
      </c>
      <c r="EA135" s="74">
        <v>0</v>
      </c>
      <c r="EB135" s="74">
        <v>0</v>
      </c>
      <c r="EC135" s="74">
        <v>0</v>
      </c>
      <c r="ED135" s="74">
        <v>1.8901786487146101E-5</v>
      </c>
      <c r="EE135" s="74">
        <v>0</v>
      </c>
      <c r="EF135" s="74">
        <v>1.8901786487146101E-5</v>
      </c>
      <c r="ER135" s="74" t="s">
        <v>455</v>
      </c>
      <c r="ES135" s="74" t="s">
        <v>194</v>
      </c>
      <c r="ET135" s="74" t="s">
        <v>522</v>
      </c>
      <c r="EU135" s="74" t="s">
        <v>328</v>
      </c>
      <c r="EV135" s="74" t="s">
        <v>302</v>
      </c>
      <c r="EW135" s="74" t="s">
        <v>456</v>
      </c>
      <c r="EX135" s="74">
        <v>2026</v>
      </c>
      <c r="EY135" s="74">
        <v>2.1599705163965821E-4</v>
      </c>
      <c r="EZ135" s="74">
        <v>1038.5926569999999</v>
      </c>
      <c r="FA135" s="74">
        <v>0.22433295176659881</v>
      </c>
      <c r="FB135" s="74">
        <v>2026</v>
      </c>
      <c r="FC135" s="74" t="s">
        <v>209</v>
      </c>
      <c r="FD135" s="74">
        <v>4.6366130773367584E-2</v>
      </c>
      <c r="FE135" s="74">
        <v>1</v>
      </c>
      <c r="FF135" s="74">
        <v>0</v>
      </c>
      <c r="FG135" s="74" t="s">
        <v>457</v>
      </c>
      <c r="FH135" s="74">
        <v>0</v>
      </c>
      <c r="FI135" s="74">
        <v>0</v>
      </c>
      <c r="FJ135" s="74">
        <v>0</v>
      </c>
      <c r="FK135" s="74">
        <v>0</v>
      </c>
      <c r="FL135" s="74">
        <v>0</v>
      </c>
      <c r="FM135" s="74">
        <v>0</v>
      </c>
      <c r="FN135" s="74">
        <v>0</v>
      </c>
      <c r="FO135" s="74">
        <v>0</v>
      </c>
      <c r="FP135" s="74">
        <v>0</v>
      </c>
      <c r="FQ135" s="74">
        <v>0</v>
      </c>
      <c r="FR135" s="74">
        <v>3.33904266733785E-2</v>
      </c>
      <c r="FS135" s="74">
        <v>2.4263988302877394E-4</v>
      </c>
      <c r="GV135" s="229"/>
      <c r="GW135" s="229"/>
    </row>
    <row r="136" spans="2:205" hidden="1" x14ac:dyDescent="0.25">
      <c r="B136" s="74" t="s">
        <v>237</v>
      </c>
      <c r="C136" s="227" t="s">
        <v>514</v>
      </c>
      <c r="D136" s="227">
        <v>9.87868064190295E-3</v>
      </c>
      <c r="E136" s="227">
        <v>9.87868064190295E-3</v>
      </c>
      <c r="F136" s="227">
        <v>9.2324118148625692E-3</v>
      </c>
      <c r="G136" s="227">
        <v>8.9445831497140041E-3</v>
      </c>
      <c r="H136" s="227">
        <v>0</v>
      </c>
      <c r="I136" s="228">
        <v>0</v>
      </c>
      <c r="J136" s="228">
        <v>9.2324118148625692E-3</v>
      </c>
      <c r="K136" s="228">
        <v>9.2324118148625692E-3</v>
      </c>
      <c r="L136" s="322">
        <v>5.2991746372635769E-2</v>
      </c>
      <c r="M136" s="228">
        <v>5.1218034448247268E-2</v>
      </c>
      <c r="N136" s="228">
        <v>3.4682747151991128E-2</v>
      </c>
      <c r="O136" s="228">
        <v>3.5923539497812476E-2</v>
      </c>
      <c r="P136" s="228">
        <v>3.4682747151991128E-2</v>
      </c>
      <c r="Q136" s="228">
        <v>14085.213241036428</v>
      </c>
      <c r="R136" s="228">
        <v>657.56067176508918</v>
      </c>
      <c r="S136" s="228">
        <v>12918.537444975231</v>
      </c>
      <c r="T136" s="228">
        <v>2686.524793768323</v>
      </c>
      <c r="U136" s="228">
        <v>1</v>
      </c>
      <c r="V136" s="228">
        <v>12073.399481285262</v>
      </c>
      <c r="W136" s="228">
        <v>172334.01839621659</v>
      </c>
      <c r="X136" s="228">
        <v>192217.48321311417</v>
      </c>
      <c r="Y136" s="228">
        <v>271911.28294414625</v>
      </c>
      <c r="Z136" s="228">
        <v>282381.52226576931</v>
      </c>
      <c r="AA136" s="228">
        <v>254122.69434032359</v>
      </c>
      <c r="AB136" s="228"/>
      <c r="AC136" s="228"/>
      <c r="AD136" s="228"/>
      <c r="AE136" s="228"/>
      <c r="AF136" s="228"/>
      <c r="AG136" s="228"/>
      <c r="AH136" s="228"/>
      <c r="AI136" s="228"/>
      <c r="AJ136" s="228"/>
      <c r="AS136" s="74" t="s">
        <v>214</v>
      </c>
      <c r="AT136" s="74" t="s">
        <v>194</v>
      </c>
      <c r="AU136" s="74" t="s">
        <v>487</v>
      </c>
      <c r="AV136" s="74">
        <v>2020</v>
      </c>
      <c r="AW136" s="74">
        <v>1</v>
      </c>
      <c r="AX136" s="74">
        <v>0</v>
      </c>
      <c r="AY136" s="74">
        <v>0</v>
      </c>
      <c r="AZ136" s="74">
        <v>0.20263597998105418</v>
      </c>
      <c r="BA136" s="74">
        <v>0.20263597998105418</v>
      </c>
      <c r="BB136" s="74">
        <v>0</v>
      </c>
      <c r="BC136" s="74">
        <v>0</v>
      </c>
      <c r="BD136" s="74">
        <v>0</v>
      </c>
      <c r="BE136" s="74">
        <v>0</v>
      </c>
      <c r="BF136" s="74">
        <v>0</v>
      </c>
      <c r="BG136" s="74">
        <v>0</v>
      </c>
      <c r="BH136" s="74">
        <v>0</v>
      </c>
      <c r="BI136" s="74">
        <v>0</v>
      </c>
      <c r="BJ136" s="74">
        <v>0</v>
      </c>
      <c r="BK136" s="74">
        <v>0</v>
      </c>
      <c r="BL136" s="74">
        <v>0</v>
      </c>
      <c r="BM136" s="74">
        <v>0</v>
      </c>
      <c r="BN136" s="74">
        <v>0.20263597998105418</v>
      </c>
      <c r="BO136" s="74">
        <v>0</v>
      </c>
      <c r="BP136" s="74">
        <v>0</v>
      </c>
      <c r="BQ136" s="74">
        <v>0</v>
      </c>
      <c r="BR136" s="74">
        <v>0</v>
      </c>
      <c r="BS136" s="74">
        <v>0</v>
      </c>
      <c r="BT136" s="74">
        <v>0</v>
      </c>
      <c r="BU136" s="74">
        <v>0</v>
      </c>
      <c r="BV136" s="74">
        <v>0</v>
      </c>
      <c r="BW136" s="74">
        <v>0</v>
      </c>
      <c r="BX136" s="74">
        <v>0</v>
      </c>
      <c r="BY136" s="74">
        <v>0</v>
      </c>
      <c r="CT136" s="74" t="s">
        <v>194</v>
      </c>
      <c r="CU136" s="74" t="s">
        <v>522</v>
      </c>
      <c r="CV136" s="74" t="s">
        <v>321</v>
      </c>
      <c r="CW136" s="74">
        <v>2021</v>
      </c>
      <c r="CX136" s="74">
        <v>1.7503697316139328E-5</v>
      </c>
      <c r="CY136" s="74">
        <v>0</v>
      </c>
      <c r="CZ136" s="74">
        <v>0</v>
      </c>
      <c r="DA136" s="74">
        <v>0</v>
      </c>
      <c r="DB136" s="74">
        <v>0</v>
      </c>
      <c r="DC136" s="74">
        <v>0</v>
      </c>
      <c r="DD136" s="74">
        <v>13887.86102387798</v>
      </c>
      <c r="DE136" s="74">
        <v>212.4033892792296</v>
      </c>
      <c r="DF136" s="74">
        <v>8426.4429804796073</v>
      </c>
      <c r="DG136" s="74">
        <v>5249.0146541191443</v>
      </c>
      <c r="DH136" s="74">
        <v>0</v>
      </c>
      <c r="DI136" s="74">
        <v>0</v>
      </c>
      <c r="DJ136" s="74">
        <v>0</v>
      </c>
      <c r="DK136" s="74">
        <v>0</v>
      </c>
      <c r="DL136" s="74">
        <v>0</v>
      </c>
      <c r="DM136" s="74">
        <v>0</v>
      </c>
      <c r="DN136" s="74">
        <v>1.5615950331323279E-4</v>
      </c>
      <c r="DO136" s="74">
        <v>0.24308891573056898</v>
      </c>
      <c r="DP136" s="74">
        <v>0</v>
      </c>
      <c r="DQ136" s="74">
        <v>0.24308891573056898</v>
      </c>
      <c r="DR136" s="74">
        <v>0</v>
      </c>
      <c r="DS136" s="74">
        <v>0</v>
      </c>
      <c r="DT136" s="74">
        <v>0</v>
      </c>
      <c r="DU136" s="74">
        <v>0</v>
      </c>
      <c r="DV136" s="74">
        <v>0</v>
      </c>
      <c r="DW136" s="74">
        <v>0</v>
      </c>
      <c r="DX136" s="74">
        <v>0</v>
      </c>
      <c r="DY136" s="74">
        <v>0</v>
      </c>
      <c r="DZ136" s="74">
        <v>0</v>
      </c>
      <c r="EA136" s="74">
        <v>0</v>
      </c>
      <c r="EB136" s="74">
        <v>0</v>
      </c>
      <c r="EC136" s="74">
        <v>0</v>
      </c>
      <c r="ED136" s="74">
        <v>0</v>
      </c>
      <c r="EE136" s="74">
        <v>0</v>
      </c>
      <c r="EF136" s="74">
        <v>0</v>
      </c>
      <c r="ER136" s="74" t="s">
        <v>455</v>
      </c>
      <c r="ES136" s="74" t="s">
        <v>194</v>
      </c>
      <c r="ET136" s="74" t="s">
        <v>522</v>
      </c>
      <c r="EU136" s="74" t="s">
        <v>321</v>
      </c>
      <c r="EV136" s="74" t="s">
        <v>302</v>
      </c>
      <c r="EW136" s="74" t="s">
        <v>456</v>
      </c>
      <c r="EX136" s="74">
        <v>2021</v>
      </c>
      <c r="EY136" s="74">
        <v>2.4524053125220492E-5</v>
      </c>
      <c r="EZ136" s="74">
        <v>1038.5926569999999</v>
      </c>
      <c r="FA136" s="74">
        <v>2.5470501495731903E-2</v>
      </c>
      <c r="FB136" s="74">
        <v>2021</v>
      </c>
      <c r="FC136" s="74" t="s">
        <v>209</v>
      </c>
      <c r="FD136" s="74">
        <v>4.6366130773367584E-2</v>
      </c>
      <c r="FE136" s="74">
        <v>1</v>
      </c>
      <c r="FF136" s="74">
        <v>0</v>
      </c>
      <c r="FG136" s="74" t="s">
        <v>457</v>
      </c>
      <c r="FH136" s="74">
        <v>3.6460972051394125E-3</v>
      </c>
      <c r="FI136" s="74">
        <v>1.7503697316139328E-5</v>
      </c>
      <c r="FJ136" s="74">
        <v>0</v>
      </c>
      <c r="FK136" s="74">
        <v>0</v>
      </c>
      <c r="FL136" s="74">
        <v>0</v>
      </c>
      <c r="FM136" s="74">
        <v>0</v>
      </c>
      <c r="FN136" s="74">
        <v>0</v>
      </c>
      <c r="FO136" s="74">
        <v>0</v>
      </c>
      <c r="FP136" s="74">
        <v>0</v>
      </c>
      <c r="FQ136" s="74">
        <v>0</v>
      </c>
      <c r="FR136" s="74">
        <v>0</v>
      </c>
      <c r="FS136" s="74">
        <v>0</v>
      </c>
      <c r="GV136" s="229"/>
      <c r="GW136" s="229"/>
    </row>
    <row r="137" spans="2:205" hidden="1" x14ac:dyDescent="0.25">
      <c r="B137" s="74" t="s">
        <v>237</v>
      </c>
      <c r="C137" s="227" t="s">
        <v>515</v>
      </c>
      <c r="D137" s="227">
        <v>4.5417087935322654E-2</v>
      </c>
      <c r="E137" s="227">
        <v>4.5417087935322654E-2</v>
      </c>
      <c r="F137" s="227">
        <v>4.2445876575067903E-2</v>
      </c>
      <c r="G137" s="227">
        <v>4.1122625280585273E-2</v>
      </c>
      <c r="H137" s="227">
        <v>0</v>
      </c>
      <c r="I137" s="228">
        <v>0</v>
      </c>
      <c r="J137" s="228">
        <v>4.2445876575067903E-2</v>
      </c>
      <c r="K137" s="228">
        <v>4.2445876575067903E-2</v>
      </c>
      <c r="L137" s="322">
        <v>0.30198598674687449</v>
      </c>
      <c r="M137" s="228">
        <v>0.29187807028145757</v>
      </c>
      <c r="N137" s="228">
        <v>0.19764782893048558</v>
      </c>
      <c r="O137" s="228">
        <v>0.20471896012120508</v>
      </c>
      <c r="P137" s="228">
        <v>0.19764782893048558</v>
      </c>
      <c r="Q137" s="228">
        <v>11363.319208984001</v>
      </c>
      <c r="R137" s="228">
        <v>530.49049983646864</v>
      </c>
      <c r="S137" s="228">
        <v>10422.097428584217</v>
      </c>
      <c r="T137" s="228">
        <v>2167.3678823333908</v>
      </c>
      <c r="U137" s="228">
        <v>1</v>
      </c>
      <c r="V137" s="228">
        <v>9740.277970639454</v>
      </c>
      <c r="W137" s="228">
        <v>139031.36772525241</v>
      </c>
      <c r="X137" s="228">
        <v>155072.45661957891</v>
      </c>
      <c r="Y137" s="228">
        <v>219365.84499954249</v>
      </c>
      <c r="Z137" s="228">
        <v>227812.76515403666</v>
      </c>
      <c r="AA137" s="228">
        <v>205014.80841078737</v>
      </c>
      <c r="AB137" s="228"/>
      <c r="AC137" s="228"/>
      <c r="AD137" s="228"/>
      <c r="AE137" s="228"/>
      <c r="AF137" s="228"/>
      <c r="AG137" s="228"/>
      <c r="AH137" s="228"/>
      <c r="AI137" s="228"/>
      <c r="AJ137" s="228"/>
      <c r="AS137" s="74" t="s">
        <v>214</v>
      </c>
      <c r="AT137" s="74" t="s">
        <v>194</v>
      </c>
      <c r="AU137" s="74" t="s">
        <v>487</v>
      </c>
      <c r="AV137" s="74">
        <v>2021</v>
      </c>
      <c r="AW137" s="74">
        <v>1</v>
      </c>
      <c r="AX137" s="74">
        <v>0</v>
      </c>
      <c r="AY137" s="74">
        <v>0</v>
      </c>
      <c r="AZ137" s="74">
        <v>0</v>
      </c>
      <c r="BA137" s="74">
        <v>0</v>
      </c>
      <c r="BB137" s="74">
        <v>0</v>
      </c>
      <c r="BC137" s="74">
        <v>0</v>
      </c>
      <c r="BD137" s="74">
        <v>0.20263597998105418</v>
      </c>
      <c r="BE137" s="74">
        <v>0.20263597998105418</v>
      </c>
      <c r="BF137" s="74">
        <v>0</v>
      </c>
      <c r="BG137" s="74">
        <v>0</v>
      </c>
      <c r="BH137" s="74">
        <v>0</v>
      </c>
      <c r="BI137" s="74">
        <v>0</v>
      </c>
      <c r="BJ137" s="74">
        <v>0</v>
      </c>
      <c r="BK137" s="74">
        <v>0</v>
      </c>
      <c r="BL137" s="74">
        <v>0</v>
      </c>
      <c r="BM137" s="74">
        <v>0</v>
      </c>
      <c r="BN137" s="74">
        <v>0</v>
      </c>
      <c r="BO137" s="74">
        <v>0.20263597998105418</v>
      </c>
      <c r="BP137" s="74">
        <v>0</v>
      </c>
      <c r="BQ137" s="74">
        <v>0</v>
      </c>
      <c r="BR137" s="74">
        <v>0</v>
      </c>
      <c r="BS137" s="74">
        <v>0</v>
      </c>
      <c r="BT137" s="74">
        <v>0</v>
      </c>
      <c r="BU137" s="74">
        <v>0</v>
      </c>
      <c r="BV137" s="74">
        <v>0</v>
      </c>
      <c r="BW137" s="74">
        <v>0</v>
      </c>
      <c r="BX137" s="74">
        <v>0</v>
      </c>
      <c r="BY137" s="74">
        <v>0</v>
      </c>
      <c r="CT137" s="74" t="s">
        <v>194</v>
      </c>
      <c r="CU137" s="74" t="s">
        <v>522</v>
      </c>
      <c r="CV137" s="74" t="s">
        <v>321</v>
      </c>
      <c r="CW137" s="74">
        <v>2022</v>
      </c>
      <c r="CX137" s="74">
        <v>0</v>
      </c>
      <c r="CY137" s="74">
        <v>1.7395797293524257E-5</v>
      </c>
      <c r="CZ137" s="74">
        <v>0</v>
      </c>
      <c r="DA137" s="74">
        <v>0</v>
      </c>
      <c r="DB137" s="74">
        <v>0</v>
      </c>
      <c r="DC137" s="74">
        <v>0</v>
      </c>
      <c r="DD137" s="74">
        <v>13650.165455412071</v>
      </c>
      <c r="DE137" s="74">
        <v>202.84766498243039</v>
      </c>
      <c r="DF137" s="74">
        <v>8286.6933897119998</v>
      </c>
      <c r="DG137" s="74">
        <v>5160.6244007176319</v>
      </c>
      <c r="DH137" s="74">
        <v>0</v>
      </c>
      <c r="DI137" s="74">
        <v>0</v>
      </c>
      <c r="DJ137" s="74">
        <v>0</v>
      </c>
      <c r="DK137" s="74">
        <v>0</v>
      </c>
      <c r="DL137" s="74">
        <v>0</v>
      </c>
      <c r="DM137" s="74">
        <v>0</v>
      </c>
      <c r="DN137" s="74">
        <v>1.473966821851217E-4</v>
      </c>
      <c r="DO137" s="74">
        <v>0</v>
      </c>
      <c r="DP137" s="74">
        <v>0</v>
      </c>
      <c r="DQ137" s="74">
        <v>0</v>
      </c>
      <c r="DR137" s="74">
        <v>0.23745551128541562</v>
      </c>
      <c r="DS137" s="74">
        <v>0</v>
      </c>
      <c r="DT137" s="74">
        <v>0.23745551128541562</v>
      </c>
      <c r="DU137" s="74">
        <v>0</v>
      </c>
      <c r="DV137" s="74">
        <v>0</v>
      </c>
      <c r="DW137" s="74">
        <v>0</v>
      </c>
      <c r="DX137" s="74">
        <v>0</v>
      </c>
      <c r="DY137" s="74">
        <v>0</v>
      </c>
      <c r="DZ137" s="74">
        <v>0</v>
      </c>
      <c r="EA137" s="74">
        <v>0</v>
      </c>
      <c r="EB137" s="74">
        <v>0</v>
      </c>
      <c r="EC137" s="74">
        <v>0</v>
      </c>
      <c r="ED137" s="74">
        <v>0</v>
      </c>
      <c r="EE137" s="74">
        <v>0</v>
      </c>
      <c r="EF137" s="74">
        <v>0</v>
      </c>
      <c r="ER137" s="74" t="s">
        <v>455</v>
      </c>
      <c r="ES137" s="74" t="s">
        <v>194</v>
      </c>
      <c r="ET137" s="74" t="s">
        <v>522</v>
      </c>
      <c r="EU137" s="74" t="s">
        <v>321</v>
      </c>
      <c r="EV137" s="74" t="s">
        <v>302</v>
      </c>
      <c r="EW137" s="74" t="s">
        <v>456</v>
      </c>
      <c r="EX137" s="74">
        <v>2022</v>
      </c>
      <c r="EY137" s="74">
        <v>2.3280514511951111E-5</v>
      </c>
      <c r="EZ137" s="74">
        <v>1038.5926569999999</v>
      </c>
      <c r="FA137" s="74">
        <v>2.4178971423294362E-2</v>
      </c>
      <c r="FB137" s="74">
        <v>2022</v>
      </c>
      <c r="FC137" s="74" t="s">
        <v>209</v>
      </c>
      <c r="FD137" s="74">
        <v>4.6366130773367584E-2</v>
      </c>
      <c r="FE137" s="74">
        <v>1</v>
      </c>
      <c r="FF137" s="74">
        <v>0</v>
      </c>
      <c r="FG137" s="74" t="s">
        <v>457</v>
      </c>
      <c r="FH137" s="74">
        <v>0</v>
      </c>
      <c r="FI137" s="74">
        <v>0</v>
      </c>
      <c r="FJ137" s="74">
        <v>3.623621155434843E-3</v>
      </c>
      <c r="FK137" s="74">
        <v>1.7395797293524257E-5</v>
      </c>
      <c r="FL137" s="74">
        <v>0</v>
      </c>
      <c r="FM137" s="74">
        <v>0</v>
      </c>
      <c r="FN137" s="74">
        <v>0</v>
      </c>
      <c r="FO137" s="74">
        <v>0</v>
      </c>
      <c r="FP137" s="74">
        <v>0</v>
      </c>
      <c r="FQ137" s="74">
        <v>0</v>
      </c>
      <c r="FR137" s="74">
        <v>0</v>
      </c>
      <c r="FS137" s="74">
        <v>0</v>
      </c>
      <c r="GV137" s="229"/>
      <c r="GW137" s="229"/>
    </row>
    <row r="138" spans="2:205" hidden="1" x14ac:dyDescent="0.25">
      <c r="B138" s="74" t="s">
        <v>237</v>
      </c>
      <c r="C138" s="227" t="s">
        <v>516</v>
      </c>
      <c r="D138" s="227">
        <v>1.3034339052334561E-2</v>
      </c>
      <c r="E138" s="227">
        <v>1.3034339052334561E-2</v>
      </c>
      <c r="F138" s="227">
        <v>1.2181625282555664E-2</v>
      </c>
      <c r="G138" s="227">
        <v>1.1801880398590573E-2</v>
      </c>
      <c r="H138" s="227">
        <v>0</v>
      </c>
      <c r="I138" s="228">
        <v>0</v>
      </c>
      <c r="J138" s="228">
        <v>1.2181625282555664E-2</v>
      </c>
      <c r="K138" s="228">
        <v>1.2181625282555664E-2</v>
      </c>
      <c r="L138" s="322">
        <v>0.27525551834934914</v>
      </c>
      <c r="M138" s="228">
        <v>0.26604231009391993</v>
      </c>
      <c r="N138" s="228">
        <v>0.18015291434196778</v>
      </c>
      <c r="O138" s="228">
        <v>0.18659841840448527</v>
      </c>
      <c r="P138" s="228">
        <v>0.18015291434196778</v>
      </c>
      <c r="Q138" s="228">
        <v>3577.8793530552089</v>
      </c>
      <c r="R138" s="228">
        <v>167.03139034026509</v>
      </c>
      <c r="S138" s="228">
        <v>3281.5242201222368</v>
      </c>
      <c r="T138" s="228">
        <v>682.42215624328765</v>
      </c>
      <c r="U138" s="228">
        <v>1</v>
      </c>
      <c r="V138" s="228">
        <v>3066.8450655348006</v>
      </c>
      <c r="W138" s="228">
        <v>43775.718244183961</v>
      </c>
      <c r="X138" s="228">
        <v>48826.45031463026</v>
      </c>
      <c r="Y138" s="228">
        <v>69070.006144758067</v>
      </c>
      <c r="Z138" s="228">
        <v>71729.6217607461</v>
      </c>
      <c r="AA138" s="228">
        <v>64551.407611923423</v>
      </c>
      <c r="AB138" s="228"/>
      <c r="AC138" s="228"/>
      <c r="AD138" s="228"/>
      <c r="AE138" s="228"/>
      <c r="AF138" s="228"/>
      <c r="AG138" s="228"/>
      <c r="AH138" s="228"/>
      <c r="AI138" s="228"/>
      <c r="AJ138" s="228"/>
      <c r="AS138" s="74" t="s">
        <v>214</v>
      </c>
      <c r="AT138" s="74" t="s">
        <v>194</v>
      </c>
      <c r="AU138" s="74" t="s">
        <v>487</v>
      </c>
      <c r="AV138" s="74">
        <v>2022</v>
      </c>
      <c r="AW138" s="74">
        <v>0.93457943925233644</v>
      </c>
      <c r="AX138" s="74">
        <v>0</v>
      </c>
      <c r="AY138" s="74">
        <v>0</v>
      </c>
      <c r="AZ138" s="74">
        <v>0</v>
      </c>
      <c r="BA138" s="74">
        <v>0</v>
      </c>
      <c r="BB138" s="74">
        <v>0</v>
      </c>
      <c r="BC138" s="74">
        <v>0</v>
      </c>
      <c r="BD138" s="74">
        <v>0</v>
      </c>
      <c r="BE138" s="74">
        <v>0</v>
      </c>
      <c r="BF138" s="74">
        <v>0</v>
      </c>
      <c r="BG138" s="74">
        <v>0</v>
      </c>
      <c r="BH138" s="74">
        <v>0.16886592164904965</v>
      </c>
      <c r="BI138" s="74">
        <v>0.16886592164904965</v>
      </c>
      <c r="BJ138" s="74">
        <v>0</v>
      </c>
      <c r="BK138" s="74">
        <v>0</v>
      </c>
      <c r="BL138" s="74">
        <v>0</v>
      </c>
      <c r="BM138" s="74">
        <v>0</v>
      </c>
      <c r="BN138" s="74">
        <v>0</v>
      </c>
      <c r="BO138" s="74">
        <v>0</v>
      </c>
      <c r="BP138" s="74">
        <v>0.15781861836359781</v>
      </c>
      <c r="BQ138" s="74">
        <v>0</v>
      </c>
      <c r="BR138" s="74">
        <v>0</v>
      </c>
      <c r="BS138" s="74">
        <v>0</v>
      </c>
      <c r="BT138" s="74">
        <v>0</v>
      </c>
      <c r="BU138" s="74">
        <v>0</v>
      </c>
      <c r="BV138" s="74">
        <v>0.16886592164904965</v>
      </c>
      <c r="BW138" s="74">
        <v>0.15781861836359781</v>
      </c>
      <c r="BX138" s="74">
        <v>0.16886592164904965</v>
      </c>
      <c r="BY138" s="74">
        <v>0.15781861836359781</v>
      </c>
      <c r="CT138" s="74" t="s">
        <v>194</v>
      </c>
      <c r="CU138" s="74" t="s">
        <v>522</v>
      </c>
      <c r="CV138" s="74" t="s">
        <v>321</v>
      </c>
      <c r="CW138" s="74">
        <v>2023</v>
      </c>
      <c r="CX138" s="74">
        <v>0</v>
      </c>
      <c r="CY138" s="74">
        <v>0</v>
      </c>
      <c r="CZ138" s="74">
        <v>2.7027940113705627E-5</v>
      </c>
      <c r="DA138" s="74">
        <v>0</v>
      </c>
      <c r="DB138" s="74">
        <v>0</v>
      </c>
      <c r="DC138" s="74">
        <v>0</v>
      </c>
      <c r="DD138" s="74">
        <v>13668.06699741239</v>
      </c>
      <c r="DE138" s="74">
        <v>202.84766498243039</v>
      </c>
      <c r="DF138" s="74">
        <v>8304.5949317123268</v>
      </c>
      <c r="DG138" s="74">
        <v>5160.6244007176329</v>
      </c>
      <c r="DH138" s="74">
        <v>0</v>
      </c>
      <c r="DI138" s="74">
        <v>0</v>
      </c>
      <c r="DJ138" s="74">
        <v>0</v>
      </c>
      <c r="DK138" s="74">
        <v>0</v>
      </c>
      <c r="DL138" s="74">
        <v>0</v>
      </c>
      <c r="DM138" s="74">
        <v>0</v>
      </c>
      <c r="DN138" s="74">
        <v>1.531413626043236E-4</v>
      </c>
      <c r="DO138" s="74">
        <v>0</v>
      </c>
      <c r="DP138" s="74">
        <v>0</v>
      </c>
      <c r="DQ138" s="74">
        <v>0</v>
      </c>
      <c r="DR138" s="74">
        <v>0</v>
      </c>
      <c r="DS138" s="74">
        <v>0</v>
      </c>
      <c r="DT138" s="74">
        <v>0</v>
      </c>
      <c r="DU138" s="74">
        <v>0.36941969627617838</v>
      </c>
      <c r="DV138" s="74">
        <v>0</v>
      </c>
      <c r="DW138" s="74">
        <v>0.36941969627617838</v>
      </c>
      <c r="DX138" s="74">
        <v>0</v>
      </c>
      <c r="DY138" s="74">
        <v>0</v>
      </c>
      <c r="DZ138" s="74">
        <v>0</v>
      </c>
      <c r="EA138" s="74">
        <v>0</v>
      </c>
      <c r="EB138" s="74">
        <v>0</v>
      </c>
      <c r="EC138" s="74">
        <v>0</v>
      </c>
      <c r="ED138" s="74">
        <v>0</v>
      </c>
      <c r="EE138" s="74">
        <v>0</v>
      </c>
      <c r="EF138" s="74">
        <v>0</v>
      </c>
      <c r="ER138" s="74" t="s">
        <v>455</v>
      </c>
      <c r="ES138" s="74" t="s">
        <v>194</v>
      </c>
      <c r="ET138" s="74" t="s">
        <v>522</v>
      </c>
      <c r="EU138" s="74" t="s">
        <v>321</v>
      </c>
      <c r="EV138" s="74" t="s">
        <v>302</v>
      </c>
      <c r="EW138" s="74" t="s">
        <v>456</v>
      </c>
      <c r="EX138" s="74">
        <v>2023</v>
      </c>
      <c r="EY138" s="74">
        <v>2.4060163991100169E-5</v>
      </c>
      <c r="EZ138" s="74">
        <v>1038.5926569999999</v>
      </c>
      <c r="FA138" s="74">
        <v>2.4988709647372449E-2</v>
      </c>
      <c r="FB138" s="74">
        <v>2023</v>
      </c>
      <c r="FC138" s="74" t="s">
        <v>209</v>
      </c>
      <c r="FD138" s="74">
        <v>4.6366130773367584E-2</v>
      </c>
      <c r="FE138" s="74">
        <v>1</v>
      </c>
      <c r="FF138" s="74">
        <v>0</v>
      </c>
      <c r="FG138" s="74" t="s">
        <v>457</v>
      </c>
      <c r="FH138" s="74">
        <v>0</v>
      </c>
      <c r="FI138" s="74">
        <v>0</v>
      </c>
      <c r="FJ138" s="74">
        <v>0</v>
      </c>
      <c r="FK138" s="74">
        <v>0</v>
      </c>
      <c r="FL138" s="74">
        <v>3.7193986463970197E-3</v>
      </c>
      <c r="FM138" s="74">
        <v>2.7027940113705627E-5</v>
      </c>
      <c r="FN138" s="74">
        <v>0</v>
      </c>
      <c r="FO138" s="74">
        <v>0</v>
      </c>
      <c r="FP138" s="74">
        <v>0</v>
      </c>
      <c r="FQ138" s="74">
        <v>0</v>
      </c>
      <c r="FR138" s="74">
        <v>0</v>
      </c>
      <c r="FS138" s="74">
        <v>0</v>
      </c>
      <c r="GV138" s="229"/>
      <c r="GW138" s="229"/>
    </row>
    <row r="139" spans="2:205" hidden="1" x14ac:dyDescent="0.25">
      <c r="B139" s="74" t="s">
        <v>237</v>
      </c>
      <c r="C139" s="227" t="s">
        <v>517</v>
      </c>
      <c r="D139" s="227">
        <v>3.5872016777527211E-3</v>
      </c>
      <c r="E139" s="227">
        <v>3.5872016777527211E-3</v>
      </c>
      <c r="F139" s="227">
        <v>3.3525249324791785E-3</v>
      </c>
      <c r="G139" s="227">
        <v>3.2480187307226947E-3</v>
      </c>
      <c r="H139" s="227">
        <v>0</v>
      </c>
      <c r="I139" s="228">
        <v>0</v>
      </c>
      <c r="J139" s="228">
        <v>3.3525249324791785E-3</v>
      </c>
      <c r="K139" s="228">
        <v>3.3525249324791785E-3</v>
      </c>
      <c r="L139" s="322">
        <v>6.0721010633005376E-2</v>
      </c>
      <c r="M139" s="228">
        <v>5.868858883163032E-2</v>
      </c>
      <c r="N139" s="228">
        <v>3.9741499436323283E-2</v>
      </c>
      <c r="O139" s="228">
        <v>4.1163420051616974E-2</v>
      </c>
      <c r="P139" s="228">
        <v>3.9741499436323283E-2</v>
      </c>
      <c r="Q139" s="228">
        <v>4463.6436452927283</v>
      </c>
      <c r="R139" s="228">
        <v>208.38282414975237</v>
      </c>
      <c r="S139" s="228">
        <v>4093.9208080102007</v>
      </c>
      <c r="T139" s="228">
        <v>851.3672543265626</v>
      </c>
      <c r="U139" s="228">
        <v>1</v>
      </c>
      <c r="V139" s="228">
        <v>3826.0942130936455</v>
      </c>
      <c r="W139" s="228">
        <v>54613.134563053987</v>
      </c>
      <c r="X139" s="228">
        <v>60914.260421608313</v>
      </c>
      <c r="Y139" s="228">
        <v>86169.449438006719</v>
      </c>
      <c r="Z139" s="228">
        <v>89487.497692788966</v>
      </c>
      <c r="AA139" s="228">
        <v>80532.195736454873</v>
      </c>
      <c r="AB139" s="228"/>
      <c r="AC139" s="228"/>
      <c r="AD139" s="228"/>
      <c r="AE139" s="228"/>
      <c r="AF139" s="228"/>
      <c r="AG139" s="228"/>
      <c r="AH139" s="228"/>
      <c r="AI139" s="228"/>
      <c r="AJ139" s="228"/>
      <c r="AS139" s="74" t="s">
        <v>214</v>
      </c>
      <c r="AT139" s="74" t="s">
        <v>194</v>
      </c>
      <c r="AU139" s="74" t="s">
        <v>487</v>
      </c>
      <c r="AV139" s="74">
        <v>2023</v>
      </c>
      <c r="AW139" s="74">
        <v>0.87343872827321156</v>
      </c>
      <c r="AX139" s="74">
        <v>0</v>
      </c>
      <c r="AY139" s="74">
        <v>0</v>
      </c>
      <c r="AZ139" s="74">
        <v>0</v>
      </c>
      <c r="BA139" s="74">
        <v>0</v>
      </c>
      <c r="BB139" s="74">
        <v>0</v>
      </c>
      <c r="BC139" s="74">
        <v>0</v>
      </c>
      <c r="BD139" s="74">
        <v>0</v>
      </c>
      <c r="BE139" s="74">
        <v>0</v>
      </c>
      <c r="BF139" s="74">
        <v>0</v>
      </c>
      <c r="BG139" s="74">
        <v>0</v>
      </c>
      <c r="BH139" s="74">
        <v>0</v>
      </c>
      <c r="BI139" s="74">
        <v>0</v>
      </c>
      <c r="BJ139" s="74">
        <v>0</v>
      </c>
      <c r="BK139" s="74">
        <v>0</v>
      </c>
      <c r="BL139" s="74">
        <v>0.17505602145461277</v>
      </c>
      <c r="BM139" s="74">
        <v>0.17505602145461277</v>
      </c>
      <c r="BN139" s="74">
        <v>0</v>
      </c>
      <c r="BO139" s="74">
        <v>0</v>
      </c>
      <c r="BP139" s="74">
        <v>0</v>
      </c>
      <c r="BQ139" s="74">
        <v>0.15290070875588502</v>
      </c>
      <c r="BR139" s="74">
        <v>0</v>
      </c>
      <c r="BS139" s="74">
        <v>0</v>
      </c>
      <c r="BT139" s="74">
        <v>0</v>
      </c>
      <c r="BU139" s="74">
        <v>0</v>
      </c>
      <c r="BV139" s="74">
        <v>0</v>
      </c>
      <c r="BW139" s="74">
        <v>0</v>
      </c>
      <c r="BX139" s="74">
        <v>0</v>
      </c>
      <c r="BY139" s="74">
        <v>0</v>
      </c>
      <c r="CT139" s="74" t="s">
        <v>194</v>
      </c>
      <c r="CU139" s="74" t="s">
        <v>522</v>
      </c>
      <c r="CV139" s="74" t="s">
        <v>321</v>
      </c>
      <c r="CW139" s="74">
        <v>2024</v>
      </c>
      <c r="CX139" s="74">
        <v>0</v>
      </c>
      <c r="CY139" s="74">
        <v>0</v>
      </c>
      <c r="CZ139" s="74">
        <v>0</v>
      </c>
      <c r="DA139" s="74">
        <v>2.7027940113705627E-5</v>
      </c>
      <c r="DB139" s="74">
        <v>0</v>
      </c>
      <c r="DC139" s="74">
        <v>0</v>
      </c>
      <c r="DD139" s="74">
        <v>13668.06699741239</v>
      </c>
      <c r="DE139" s="74">
        <v>202.84766498243039</v>
      </c>
      <c r="DF139" s="74">
        <v>8304.5949317123268</v>
      </c>
      <c r="DG139" s="74">
        <v>5160.6244007176329</v>
      </c>
      <c r="DH139" s="74">
        <v>0</v>
      </c>
      <c r="DI139" s="74">
        <v>0</v>
      </c>
      <c r="DJ139" s="74">
        <v>0</v>
      </c>
      <c r="DK139" s="74">
        <v>0</v>
      </c>
      <c r="DL139" s="74">
        <v>0</v>
      </c>
      <c r="DM139" s="74">
        <v>0</v>
      </c>
      <c r="DN139" s="74">
        <v>1.531413626043236E-4</v>
      </c>
      <c r="DO139" s="74">
        <v>0</v>
      </c>
      <c r="DP139" s="74">
        <v>0</v>
      </c>
      <c r="DQ139" s="74">
        <v>0</v>
      </c>
      <c r="DR139" s="74">
        <v>0</v>
      </c>
      <c r="DS139" s="74">
        <v>0</v>
      </c>
      <c r="DT139" s="74">
        <v>0</v>
      </c>
      <c r="DU139" s="74">
        <v>0</v>
      </c>
      <c r="DV139" s="74">
        <v>0</v>
      </c>
      <c r="DW139" s="74">
        <v>0</v>
      </c>
      <c r="DX139" s="74">
        <v>0.36941969627617838</v>
      </c>
      <c r="DY139" s="74">
        <v>0</v>
      </c>
      <c r="DZ139" s="74">
        <v>0.36941969627617838</v>
      </c>
      <c r="EA139" s="74">
        <v>0</v>
      </c>
      <c r="EB139" s="74">
        <v>0</v>
      </c>
      <c r="EC139" s="74">
        <v>0</v>
      </c>
      <c r="ED139" s="74">
        <v>0</v>
      </c>
      <c r="EE139" s="74">
        <v>0</v>
      </c>
      <c r="EF139" s="74">
        <v>0</v>
      </c>
      <c r="ER139" s="74" t="s">
        <v>455</v>
      </c>
      <c r="ES139" s="74" t="s">
        <v>194</v>
      </c>
      <c r="ET139" s="74" t="s">
        <v>522</v>
      </c>
      <c r="EU139" s="74" t="s">
        <v>321</v>
      </c>
      <c r="EV139" s="74" t="s">
        <v>302</v>
      </c>
      <c r="EW139" s="74" t="s">
        <v>456</v>
      </c>
      <c r="EX139" s="74">
        <v>2024</v>
      </c>
      <c r="EY139" s="74">
        <v>2.4060163991100169E-5</v>
      </c>
      <c r="EZ139" s="74">
        <v>1038.5926569999999</v>
      </c>
      <c r="FA139" s="74">
        <v>2.4988709647372449E-2</v>
      </c>
      <c r="FB139" s="74">
        <v>2024</v>
      </c>
      <c r="FC139" s="74" t="s">
        <v>209</v>
      </c>
      <c r="FD139" s="74">
        <v>4.6366130773367584E-2</v>
      </c>
      <c r="FE139" s="74">
        <v>1</v>
      </c>
      <c r="FF139" s="74">
        <v>0</v>
      </c>
      <c r="FG139" s="74" t="s">
        <v>457</v>
      </c>
      <c r="FH139" s="74">
        <v>0</v>
      </c>
      <c r="FI139" s="74">
        <v>0</v>
      </c>
      <c r="FJ139" s="74">
        <v>0</v>
      </c>
      <c r="FK139" s="74">
        <v>0</v>
      </c>
      <c r="FL139" s="74">
        <v>0</v>
      </c>
      <c r="FM139" s="74">
        <v>0</v>
      </c>
      <c r="FN139" s="74">
        <v>3.7193986463970197E-3</v>
      </c>
      <c r="FO139" s="74">
        <v>2.7027940113705627E-5</v>
      </c>
      <c r="FP139" s="74">
        <v>0</v>
      </c>
      <c r="FQ139" s="74">
        <v>0</v>
      </c>
      <c r="FR139" s="74">
        <v>0</v>
      </c>
      <c r="FS139" s="74">
        <v>0</v>
      </c>
      <c r="GV139" s="229"/>
      <c r="GW139" s="229"/>
    </row>
    <row r="140" spans="2:205" hidden="1" x14ac:dyDescent="0.25">
      <c r="B140" s="74" t="s">
        <v>237</v>
      </c>
      <c r="C140" s="227" t="s">
        <v>518</v>
      </c>
      <c r="D140" s="227">
        <v>1.3748918377840567E-2</v>
      </c>
      <c r="E140" s="227">
        <v>1.3748918377840567E-2</v>
      </c>
      <c r="F140" s="227">
        <v>1.284945642788838E-2</v>
      </c>
      <c r="G140" s="227">
        <v>1.2448916791534063E-2</v>
      </c>
      <c r="H140" s="227">
        <v>0</v>
      </c>
      <c r="I140" s="228">
        <v>0</v>
      </c>
      <c r="J140" s="228">
        <v>1.284945642788838E-2</v>
      </c>
      <c r="K140" s="228">
        <v>1.284945642788838E-2</v>
      </c>
      <c r="L140" s="322">
        <v>0.34473888160694249</v>
      </c>
      <c r="M140" s="228">
        <v>0.33319996268159185</v>
      </c>
      <c r="N140" s="228">
        <v>0.22562931555711038</v>
      </c>
      <c r="O140" s="228">
        <v>0.23370232190697574</v>
      </c>
      <c r="P140" s="228">
        <v>0.22562931555711038</v>
      </c>
      <c r="Q140" s="228">
        <v>3013.3597155623052</v>
      </c>
      <c r="R140" s="228">
        <v>140.67709199191404</v>
      </c>
      <c r="S140" s="228">
        <v>2763.7636473444759</v>
      </c>
      <c r="T140" s="228">
        <v>574.74923878433992</v>
      </c>
      <c r="U140" s="228">
        <v>1</v>
      </c>
      <c r="V140" s="228">
        <v>2582.9566797611924</v>
      </c>
      <c r="W140" s="228">
        <v>36868.762990621253</v>
      </c>
      <c r="X140" s="228">
        <v>41122.587967191561</v>
      </c>
      <c r="Y140" s="228">
        <v>58172.105186421926</v>
      </c>
      <c r="Z140" s="228">
        <v>60412.085287834554</v>
      </c>
      <c r="AA140" s="228">
        <v>54366.453445254134</v>
      </c>
      <c r="AB140" s="228"/>
      <c r="AC140" s="228"/>
      <c r="AD140" s="228"/>
      <c r="AE140" s="228"/>
      <c r="AF140" s="228"/>
      <c r="AG140" s="228"/>
      <c r="AH140" s="228"/>
      <c r="AI140" s="228"/>
      <c r="AJ140" s="228"/>
      <c r="AS140" s="74" t="s">
        <v>214</v>
      </c>
      <c r="AT140" s="74" t="s">
        <v>194</v>
      </c>
      <c r="AU140" s="74" t="s">
        <v>488</v>
      </c>
      <c r="AV140" s="74">
        <v>2020</v>
      </c>
      <c r="AW140" s="74">
        <v>1</v>
      </c>
      <c r="AX140" s="74">
        <v>0</v>
      </c>
      <c r="AY140" s="74">
        <v>0</v>
      </c>
      <c r="AZ140" s="74">
        <v>0.19410642228472536</v>
      </c>
      <c r="BA140" s="74">
        <v>0.19410642228472536</v>
      </c>
      <c r="BB140" s="74">
        <v>0</v>
      </c>
      <c r="BC140" s="74">
        <v>0</v>
      </c>
      <c r="BD140" s="74">
        <v>0</v>
      </c>
      <c r="BE140" s="74">
        <v>0</v>
      </c>
      <c r="BF140" s="74">
        <v>0</v>
      </c>
      <c r="BG140" s="74">
        <v>0</v>
      </c>
      <c r="BH140" s="74">
        <v>0</v>
      </c>
      <c r="BI140" s="74">
        <v>0</v>
      </c>
      <c r="BJ140" s="74">
        <v>0</v>
      </c>
      <c r="BK140" s="74">
        <v>0</v>
      </c>
      <c r="BL140" s="74">
        <v>0</v>
      </c>
      <c r="BM140" s="74">
        <v>0</v>
      </c>
      <c r="BN140" s="74">
        <v>0.19410642228472536</v>
      </c>
      <c r="BO140" s="74">
        <v>0</v>
      </c>
      <c r="BP140" s="74">
        <v>0</v>
      </c>
      <c r="BQ140" s="74">
        <v>0</v>
      </c>
      <c r="BR140" s="74">
        <v>0</v>
      </c>
      <c r="BS140" s="74">
        <v>0</v>
      </c>
      <c r="BT140" s="74">
        <v>0</v>
      </c>
      <c r="BU140" s="74">
        <v>0</v>
      </c>
      <c r="BV140" s="74">
        <v>0</v>
      </c>
      <c r="BW140" s="74">
        <v>0</v>
      </c>
      <c r="BX140" s="74">
        <v>0</v>
      </c>
      <c r="BY140" s="74">
        <v>0</v>
      </c>
      <c r="CT140" s="74" t="s">
        <v>194</v>
      </c>
      <c r="CU140" s="74" t="s">
        <v>522</v>
      </c>
      <c r="CV140" s="74" t="s">
        <v>321</v>
      </c>
      <c r="CW140" s="74">
        <v>2025</v>
      </c>
      <c r="CX140" s="74">
        <v>0</v>
      </c>
      <c r="CY140" s="74">
        <v>0</v>
      </c>
      <c r="CZ140" s="74">
        <v>0</v>
      </c>
      <c r="DA140" s="74">
        <v>0</v>
      </c>
      <c r="DB140" s="74">
        <v>2.7027940113705627E-5</v>
      </c>
      <c r="DC140" s="74">
        <v>0</v>
      </c>
      <c r="DD140" s="74">
        <v>13668.06699741239</v>
      </c>
      <c r="DE140" s="74">
        <v>202.84766498243039</v>
      </c>
      <c r="DF140" s="74">
        <v>8304.5949317123268</v>
      </c>
      <c r="DG140" s="74">
        <v>5160.6244007176329</v>
      </c>
      <c r="DH140" s="74">
        <v>0</v>
      </c>
      <c r="DI140" s="74">
        <v>0</v>
      </c>
      <c r="DJ140" s="74">
        <v>0</v>
      </c>
      <c r="DK140" s="74">
        <v>0</v>
      </c>
      <c r="DL140" s="74">
        <v>0</v>
      </c>
      <c r="DM140" s="74">
        <v>0</v>
      </c>
      <c r="DN140" s="74">
        <v>1.531413626043236E-4</v>
      </c>
      <c r="DO140" s="74">
        <v>0</v>
      </c>
      <c r="DP140" s="74">
        <v>0</v>
      </c>
      <c r="DQ140" s="74">
        <v>0</v>
      </c>
      <c r="DR140" s="74">
        <v>0</v>
      </c>
      <c r="DS140" s="74">
        <v>0</v>
      </c>
      <c r="DT140" s="74">
        <v>0</v>
      </c>
      <c r="DU140" s="74">
        <v>0</v>
      </c>
      <c r="DV140" s="74">
        <v>0</v>
      </c>
      <c r="DW140" s="74">
        <v>0</v>
      </c>
      <c r="DX140" s="74">
        <v>0</v>
      </c>
      <c r="DY140" s="74">
        <v>0</v>
      </c>
      <c r="DZ140" s="74">
        <v>0</v>
      </c>
      <c r="EA140" s="74">
        <v>0.36941969627617838</v>
      </c>
      <c r="EB140" s="74">
        <v>0</v>
      </c>
      <c r="EC140" s="74">
        <v>0.36941969627617838</v>
      </c>
      <c r="ED140" s="74">
        <v>0</v>
      </c>
      <c r="EE140" s="74">
        <v>0</v>
      </c>
      <c r="EF140" s="74">
        <v>0</v>
      </c>
      <c r="ER140" s="74" t="s">
        <v>455</v>
      </c>
      <c r="ES140" s="74" t="s">
        <v>194</v>
      </c>
      <c r="ET140" s="74" t="s">
        <v>522</v>
      </c>
      <c r="EU140" s="74" t="s">
        <v>321</v>
      </c>
      <c r="EV140" s="74" t="s">
        <v>302</v>
      </c>
      <c r="EW140" s="74" t="s">
        <v>456</v>
      </c>
      <c r="EX140" s="74">
        <v>2025</v>
      </c>
      <c r="EY140" s="74">
        <v>2.4060163991100169E-5</v>
      </c>
      <c r="EZ140" s="74">
        <v>1038.5926569999999</v>
      </c>
      <c r="FA140" s="74">
        <v>2.4988709647372449E-2</v>
      </c>
      <c r="FB140" s="74">
        <v>2025</v>
      </c>
      <c r="FC140" s="74" t="s">
        <v>209</v>
      </c>
      <c r="FD140" s="74">
        <v>4.6366130773367584E-2</v>
      </c>
      <c r="FE140" s="74">
        <v>1</v>
      </c>
      <c r="FF140" s="74">
        <v>0</v>
      </c>
      <c r="FG140" s="74" t="s">
        <v>457</v>
      </c>
      <c r="FH140" s="74">
        <v>0</v>
      </c>
      <c r="FI140" s="74">
        <v>0</v>
      </c>
      <c r="FJ140" s="74">
        <v>0</v>
      </c>
      <c r="FK140" s="74">
        <v>0</v>
      </c>
      <c r="FL140" s="74">
        <v>0</v>
      </c>
      <c r="FM140" s="74">
        <v>0</v>
      </c>
      <c r="FN140" s="74">
        <v>0</v>
      </c>
      <c r="FO140" s="74">
        <v>0</v>
      </c>
      <c r="FP140" s="74">
        <v>3.7193986463970197E-3</v>
      </c>
      <c r="FQ140" s="74">
        <v>2.7027940113705627E-5</v>
      </c>
      <c r="FR140" s="74">
        <v>0</v>
      </c>
      <c r="FS140" s="74">
        <v>0</v>
      </c>
      <c r="GV140" s="229"/>
      <c r="GW140" s="229"/>
    </row>
    <row r="141" spans="2:205" hidden="1" x14ac:dyDescent="0.25">
      <c r="B141" s="74" t="s">
        <v>237</v>
      </c>
      <c r="C141" s="227" t="s">
        <v>519</v>
      </c>
      <c r="D141" s="227">
        <v>2.8785646633087045E-5</v>
      </c>
      <c r="E141" s="227">
        <v>2.8785646633087045E-5</v>
      </c>
      <c r="F141" s="227">
        <v>2.6902473488866395E-5</v>
      </c>
      <c r="G141" s="227">
        <v>2.6063632531188683E-5</v>
      </c>
      <c r="H141" s="227">
        <v>0</v>
      </c>
      <c r="I141" s="228">
        <v>0</v>
      </c>
      <c r="J141" s="228">
        <v>2.6902473488866395E-5</v>
      </c>
      <c r="K141" s="228">
        <v>2.6902473488866395E-5</v>
      </c>
      <c r="L141" s="322">
        <v>0.21393322157476621</v>
      </c>
      <c r="M141" s="228">
        <v>0.20677256105488651</v>
      </c>
      <c r="N141" s="228">
        <v>0.14001787710699024</v>
      </c>
      <c r="O141" s="228">
        <v>0.14502634898627698</v>
      </c>
      <c r="P141" s="228">
        <v>0.14001787710699024</v>
      </c>
      <c r="Q141" s="228">
        <v>10.166476738740609</v>
      </c>
      <c r="R141" s="228">
        <v>0.4746165471129582</v>
      </c>
      <c r="S141" s="228">
        <v>9.3243892148008509</v>
      </c>
      <c r="T141" s="228">
        <v>1.9390896933191077</v>
      </c>
      <c r="U141" s="228">
        <v>1</v>
      </c>
      <c r="V141" s="228">
        <v>8.7143824437391135</v>
      </c>
      <c r="W141" s="228">
        <v>124.38787821929439</v>
      </c>
      <c r="X141" s="228">
        <v>138.73943819125279</v>
      </c>
      <c r="Y141" s="228">
        <v>196.26112049187324</v>
      </c>
      <c r="Z141" s="228">
        <v>203.81836813099349</v>
      </c>
      <c r="AA141" s="228">
        <v>183.42160793633013</v>
      </c>
      <c r="AB141" s="228"/>
      <c r="AC141" s="228"/>
      <c r="AD141" s="228"/>
      <c r="AE141" s="228"/>
      <c r="AF141" s="228"/>
      <c r="AG141" s="228"/>
      <c r="AH141" s="228"/>
      <c r="AI141" s="228"/>
      <c r="AJ141" s="228"/>
      <c r="AS141" s="74" t="s">
        <v>214</v>
      </c>
      <c r="AT141" s="74" t="s">
        <v>194</v>
      </c>
      <c r="AU141" s="74" t="s">
        <v>488</v>
      </c>
      <c r="AV141" s="74">
        <v>2021</v>
      </c>
      <c r="AW141" s="74">
        <v>1</v>
      </c>
      <c r="AX141" s="74">
        <v>0</v>
      </c>
      <c r="AY141" s="74">
        <v>0</v>
      </c>
      <c r="AZ141" s="74">
        <v>0</v>
      </c>
      <c r="BA141" s="74">
        <v>0</v>
      </c>
      <c r="BB141" s="74">
        <v>0</v>
      </c>
      <c r="BC141" s="74">
        <v>0</v>
      </c>
      <c r="BD141" s="74">
        <v>0.19410642228472536</v>
      </c>
      <c r="BE141" s="74">
        <v>0.19410642228472536</v>
      </c>
      <c r="BF141" s="74">
        <v>0</v>
      </c>
      <c r="BG141" s="74">
        <v>0</v>
      </c>
      <c r="BH141" s="74">
        <v>0</v>
      </c>
      <c r="BI141" s="74">
        <v>0</v>
      </c>
      <c r="BJ141" s="74">
        <v>0</v>
      </c>
      <c r="BK141" s="74">
        <v>0</v>
      </c>
      <c r="BL141" s="74">
        <v>0</v>
      </c>
      <c r="BM141" s="74">
        <v>0</v>
      </c>
      <c r="BN141" s="74">
        <v>0</v>
      </c>
      <c r="BO141" s="74">
        <v>0.19410642228472536</v>
      </c>
      <c r="BP141" s="74">
        <v>0</v>
      </c>
      <c r="BQ141" s="74">
        <v>0</v>
      </c>
      <c r="BR141" s="74">
        <v>0</v>
      </c>
      <c r="BS141" s="74">
        <v>0</v>
      </c>
      <c r="BT141" s="74">
        <v>0</v>
      </c>
      <c r="BU141" s="74">
        <v>0</v>
      </c>
      <c r="BV141" s="74">
        <v>0</v>
      </c>
      <c r="BW141" s="74">
        <v>0</v>
      </c>
      <c r="BX141" s="74">
        <v>0</v>
      </c>
      <c r="BY141" s="74">
        <v>0</v>
      </c>
      <c r="CT141" s="74" t="s">
        <v>194</v>
      </c>
      <c r="CU141" s="74" t="s">
        <v>522</v>
      </c>
      <c r="CV141" s="74" t="s">
        <v>321</v>
      </c>
      <c r="CW141" s="74">
        <v>2026</v>
      </c>
      <c r="CX141" s="74">
        <v>0</v>
      </c>
      <c r="CY141" s="74">
        <v>0</v>
      </c>
      <c r="CZ141" s="74">
        <v>0</v>
      </c>
      <c r="DA141" s="74">
        <v>0</v>
      </c>
      <c r="DB141" s="74">
        <v>0</v>
      </c>
      <c r="DC141" s="74">
        <v>2.7027940113705627E-5</v>
      </c>
      <c r="DD141" s="74">
        <v>13668.06699741239</v>
      </c>
      <c r="DE141" s="74">
        <v>202.84766498243039</v>
      </c>
      <c r="DF141" s="74">
        <v>8304.5949317123268</v>
      </c>
      <c r="DG141" s="74">
        <v>5160.6244007176329</v>
      </c>
      <c r="DH141" s="74">
        <v>0</v>
      </c>
      <c r="DI141" s="74">
        <v>0</v>
      </c>
      <c r="DJ141" s="74">
        <v>0</v>
      </c>
      <c r="DK141" s="74">
        <v>0</v>
      </c>
      <c r="DL141" s="74">
        <v>0</v>
      </c>
      <c r="DM141" s="74">
        <v>0</v>
      </c>
      <c r="DN141" s="74">
        <v>1.531413626043236E-4</v>
      </c>
      <c r="DO141" s="74">
        <v>0</v>
      </c>
      <c r="DP141" s="74">
        <v>0</v>
      </c>
      <c r="DQ141" s="74">
        <v>0</v>
      </c>
      <c r="DR141" s="74">
        <v>0</v>
      </c>
      <c r="DS141" s="74">
        <v>0</v>
      </c>
      <c r="DT141" s="74">
        <v>0</v>
      </c>
      <c r="DU141" s="74">
        <v>0</v>
      </c>
      <c r="DV141" s="74">
        <v>0</v>
      </c>
      <c r="DW141" s="74">
        <v>0</v>
      </c>
      <c r="DX141" s="74">
        <v>0</v>
      </c>
      <c r="DY141" s="74">
        <v>0</v>
      </c>
      <c r="DZ141" s="74">
        <v>0</v>
      </c>
      <c r="EA141" s="74">
        <v>0</v>
      </c>
      <c r="EB141" s="74">
        <v>0</v>
      </c>
      <c r="EC141" s="74">
        <v>0</v>
      </c>
      <c r="ED141" s="74">
        <v>0.36941969627617838</v>
      </c>
      <c r="EE141" s="74">
        <v>0</v>
      </c>
      <c r="EF141" s="74">
        <v>0.36941969627617838</v>
      </c>
      <c r="ER141" s="74" t="s">
        <v>455</v>
      </c>
      <c r="ES141" s="74" t="s">
        <v>194</v>
      </c>
      <c r="ET141" s="74" t="s">
        <v>522</v>
      </c>
      <c r="EU141" s="74" t="s">
        <v>321</v>
      </c>
      <c r="EV141" s="74" t="s">
        <v>302</v>
      </c>
      <c r="EW141" s="74" t="s">
        <v>456</v>
      </c>
      <c r="EX141" s="74">
        <v>2026</v>
      </c>
      <c r="EY141" s="74">
        <v>2.4060163991100169E-5</v>
      </c>
      <c r="EZ141" s="74">
        <v>1038.5926569999999</v>
      </c>
      <c r="FA141" s="74">
        <v>2.4988709647372449E-2</v>
      </c>
      <c r="FB141" s="74">
        <v>2026</v>
      </c>
      <c r="FC141" s="74" t="s">
        <v>209</v>
      </c>
      <c r="FD141" s="74">
        <v>4.6366130773367584E-2</v>
      </c>
      <c r="FE141" s="74">
        <v>1</v>
      </c>
      <c r="FF141" s="74">
        <v>0</v>
      </c>
      <c r="FG141" s="74" t="s">
        <v>457</v>
      </c>
      <c r="FH141" s="74">
        <v>0</v>
      </c>
      <c r="FI141" s="74">
        <v>0</v>
      </c>
      <c r="FJ141" s="74">
        <v>0</v>
      </c>
      <c r="FK141" s="74">
        <v>0</v>
      </c>
      <c r="FL141" s="74">
        <v>0</v>
      </c>
      <c r="FM141" s="74">
        <v>0</v>
      </c>
      <c r="FN141" s="74">
        <v>0</v>
      </c>
      <c r="FO141" s="74">
        <v>0</v>
      </c>
      <c r="FP141" s="74">
        <v>0</v>
      </c>
      <c r="FQ141" s="74">
        <v>0</v>
      </c>
      <c r="FR141" s="74">
        <v>3.7193986463970197E-3</v>
      </c>
      <c r="FS141" s="74">
        <v>2.7027940113705627E-5</v>
      </c>
      <c r="GV141" s="229"/>
      <c r="GW141" s="229"/>
    </row>
    <row r="142" spans="2:205" hidden="1" x14ac:dyDescent="0.25">
      <c r="B142" s="74" t="s">
        <v>237</v>
      </c>
      <c r="C142" s="227" t="s">
        <v>520</v>
      </c>
      <c r="D142" s="227">
        <v>1.5695793137197603E-5</v>
      </c>
      <c r="E142" s="227">
        <v>1.5695793137197603E-5</v>
      </c>
      <c r="F142" s="227">
        <v>1.4668965548782806E-5</v>
      </c>
      <c r="G142" s="227">
        <v>1.421160350326124E-5</v>
      </c>
      <c r="H142" s="227">
        <v>0</v>
      </c>
      <c r="I142" s="228">
        <v>0</v>
      </c>
      <c r="J142" s="228">
        <v>1.4668965548782806E-5</v>
      </c>
      <c r="K142" s="228">
        <v>1.4668965548782806E-5</v>
      </c>
      <c r="L142" s="322">
        <v>4.7788955096845179E-2</v>
      </c>
      <c r="M142" s="228">
        <v>4.6189388271602516E-2</v>
      </c>
      <c r="N142" s="228">
        <v>3.1277554708739046E-2</v>
      </c>
      <c r="O142" s="228">
        <v>3.2396424378809484E-2</v>
      </c>
      <c r="P142" s="228">
        <v>3.1277554708739046E-2</v>
      </c>
      <c r="Q142" s="228">
        <v>24.81580936228023</v>
      </c>
      <c r="R142" s="228">
        <v>1.1585128315355673</v>
      </c>
      <c r="S142" s="228">
        <v>22.760320130616254</v>
      </c>
      <c r="T142" s="228">
        <v>4.7332110624324688</v>
      </c>
      <c r="U142" s="228">
        <v>1</v>
      </c>
      <c r="V142" s="228">
        <v>21.271327224875005</v>
      </c>
      <c r="W142" s="228">
        <v>303.62395470851391</v>
      </c>
      <c r="X142" s="228">
        <v>338.65532156919977</v>
      </c>
      <c r="Y142" s="228">
        <v>479.06257757858833</v>
      </c>
      <c r="Z142" s="228">
        <v>497.50940252447242</v>
      </c>
      <c r="AA142" s="228">
        <v>447.72203512017603</v>
      </c>
      <c r="AB142" s="228"/>
      <c r="AC142" s="228"/>
      <c r="AD142" s="228"/>
      <c r="AE142" s="228"/>
      <c r="AF142" s="228"/>
      <c r="AG142" s="228"/>
      <c r="AH142" s="228"/>
      <c r="AI142" s="228"/>
      <c r="AJ142" s="228"/>
      <c r="AS142" s="74" t="s">
        <v>214</v>
      </c>
      <c r="AT142" s="74" t="s">
        <v>194</v>
      </c>
      <c r="AU142" s="74" t="s">
        <v>488</v>
      </c>
      <c r="AV142" s="74">
        <v>2022</v>
      </c>
      <c r="AW142" s="74">
        <v>0.93457943925233644</v>
      </c>
      <c r="AX142" s="74">
        <v>0</v>
      </c>
      <c r="AY142" s="74">
        <v>0</v>
      </c>
      <c r="AZ142" s="74">
        <v>0</v>
      </c>
      <c r="BA142" s="74">
        <v>0</v>
      </c>
      <c r="BB142" s="74">
        <v>0</v>
      </c>
      <c r="BC142" s="74">
        <v>0</v>
      </c>
      <c r="BD142" s="74">
        <v>0</v>
      </c>
      <c r="BE142" s="74">
        <v>0</v>
      </c>
      <c r="BF142" s="74">
        <v>0</v>
      </c>
      <c r="BG142" s="74">
        <v>0</v>
      </c>
      <c r="BH142" s="74">
        <v>0.16708891164986289</v>
      </c>
      <c r="BI142" s="74">
        <v>0.16708891164986289</v>
      </c>
      <c r="BJ142" s="74">
        <v>0</v>
      </c>
      <c r="BK142" s="74">
        <v>0</v>
      </c>
      <c r="BL142" s="74">
        <v>0</v>
      </c>
      <c r="BM142" s="74">
        <v>0</v>
      </c>
      <c r="BN142" s="74">
        <v>0</v>
      </c>
      <c r="BO142" s="74">
        <v>0</v>
      </c>
      <c r="BP142" s="74">
        <v>0.15615786135501206</v>
      </c>
      <c r="BQ142" s="74">
        <v>0</v>
      </c>
      <c r="BR142" s="74">
        <v>0</v>
      </c>
      <c r="BS142" s="74">
        <v>0</v>
      </c>
      <c r="BT142" s="74">
        <v>0</v>
      </c>
      <c r="BU142" s="74">
        <v>0</v>
      </c>
      <c r="BV142" s="74">
        <v>0.16708891164986289</v>
      </c>
      <c r="BW142" s="74">
        <v>0.15615786135501206</v>
      </c>
      <c r="BX142" s="74">
        <v>0.16708891164986289</v>
      </c>
      <c r="BY142" s="74">
        <v>0.15615786135501206</v>
      </c>
      <c r="CT142" s="74" t="s">
        <v>194</v>
      </c>
      <c r="CU142" s="74" t="s">
        <v>522</v>
      </c>
      <c r="CV142" s="74" t="s">
        <v>323</v>
      </c>
      <c r="CW142" s="74">
        <v>2021</v>
      </c>
      <c r="CX142" s="74">
        <v>3.6061248282929692E-6</v>
      </c>
      <c r="CY142" s="74">
        <v>0</v>
      </c>
      <c r="CZ142" s="74">
        <v>0</v>
      </c>
      <c r="DA142" s="74">
        <v>0</v>
      </c>
      <c r="DB142" s="74">
        <v>0</v>
      </c>
      <c r="DC142" s="74">
        <v>0</v>
      </c>
      <c r="DD142" s="74">
        <v>8638.846369758834</v>
      </c>
      <c r="DE142" s="74">
        <v>212.4033892792296</v>
      </c>
      <c r="DF142" s="74">
        <v>8426.4429804796073</v>
      </c>
      <c r="DG142" s="74">
        <v>0</v>
      </c>
      <c r="DH142" s="74">
        <v>0</v>
      </c>
      <c r="DI142" s="74">
        <v>0</v>
      </c>
      <c r="DJ142" s="74">
        <v>0</v>
      </c>
      <c r="DK142" s="74">
        <v>0</v>
      </c>
      <c r="DL142" s="74">
        <v>0</v>
      </c>
      <c r="DM142" s="74">
        <v>0</v>
      </c>
      <c r="DN142" s="74">
        <v>2.0418847923518061E-5</v>
      </c>
      <c r="DO142" s="74">
        <v>3.1152758381795917E-2</v>
      </c>
      <c r="DP142" s="74">
        <v>0</v>
      </c>
      <c r="DQ142" s="74">
        <v>3.1152758381795917E-2</v>
      </c>
      <c r="DR142" s="74">
        <v>0</v>
      </c>
      <c r="DS142" s="74">
        <v>0</v>
      </c>
      <c r="DT142" s="74">
        <v>0</v>
      </c>
      <c r="DU142" s="74">
        <v>0</v>
      </c>
      <c r="DV142" s="74">
        <v>0</v>
      </c>
      <c r="DW142" s="74">
        <v>0</v>
      </c>
      <c r="DX142" s="74">
        <v>0</v>
      </c>
      <c r="DY142" s="74">
        <v>0</v>
      </c>
      <c r="DZ142" s="74">
        <v>0</v>
      </c>
      <c r="EA142" s="74">
        <v>0</v>
      </c>
      <c r="EB142" s="74">
        <v>0</v>
      </c>
      <c r="EC142" s="74">
        <v>0</v>
      </c>
      <c r="ED142" s="74">
        <v>0</v>
      </c>
      <c r="EE142" s="74">
        <v>0</v>
      </c>
      <c r="EF142" s="74">
        <v>0</v>
      </c>
      <c r="ER142" s="74" t="s">
        <v>455</v>
      </c>
      <c r="ES142" s="74" t="s">
        <v>194</v>
      </c>
      <c r="ET142" s="74" t="s">
        <v>522</v>
      </c>
      <c r="EU142" s="74" t="s">
        <v>323</v>
      </c>
      <c r="EV142" s="74" t="s">
        <v>302</v>
      </c>
      <c r="EW142" s="74" t="s">
        <v>456</v>
      </c>
      <c r="EX142" s="74">
        <v>2021</v>
      </c>
      <c r="EY142" s="74">
        <v>5.0524637891041471E-6</v>
      </c>
      <c r="EZ142" s="74">
        <v>1038.5926569999999</v>
      </c>
      <c r="FA142" s="74">
        <v>5.2474517911219633E-3</v>
      </c>
      <c r="FB142" s="74">
        <v>2021</v>
      </c>
      <c r="FC142" s="74" t="s">
        <v>209</v>
      </c>
      <c r="FD142" s="74">
        <v>4.6366130773367584E-2</v>
      </c>
      <c r="FE142" s="74">
        <v>1</v>
      </c>
      <c r="FF142" s="74">
        <v>0</v>
      </c>
      <c r="FG142" s="74" t="s">
        <v>457</v>
      </c>
      <c r="FH142" s="74">
        <v>7.51171676494853E-4</v>
      </c>
      <c r="FI142" s="74">
        <v>3.6061248282929692E-6</v>
      </c>
      <c r="FJ142" s="74">
        <v>0</v>
      </c>
      <c r="FK142" s="74">
        <v>0</v>
      </c>
      <c r="FL142" s="74">
        <v>0</v>
      </c>
      <c r="FM142" s="74">
        <v>0</v>
      </c>
      <c r="FN142" s="74">
        <v>0</v>
      </c>
      <c r="FO142" s="74">
        <v>0</v>
      </c>
      <c r="FP142" s="74">
        <v>0</v>
      </c>
      <c r="FQ142" s="74">
        <v>0</v>
      </c>
      <c r="FR142" s="74">
        <v>0</v>
      </c>
      <c r="FS142" s="74">
        <v>0</v>
      </c>
      <c r="GV142" s="229"/>
      <c r="GW142" s="229"/>
    </row>
    <row r="143" spans="2:205" hidden="1" x14ac:dyDescent="0.25">
      <c r="B143" s="74" t="s">
        <v>237</v>
      </c>
      <c r="C143" s="227" t="s">
        <v>521</v>
      </c>
      <c r="D143" s="227">
        <v>5.2102624532887208E-5</v>
      </c>
      <c r="E143" s="227">
        <v>5.2102624532887208E-5</v>
      </c>
      <c r="F143" s="227">
        <v>4.8694041619520755E-5</v>
      </c>
      <c r="G143" s="227">
        <v>4.7175866827371649E-5</v>
      </c>
      <c r="H143" s="227">
        <v>0</v>
      </c>
      <c r="I143" s="228">
        <v>0</v>
      </c>
      <c r="J143" s="228">
        <v>4.8694041619520755E-5</v>
      </c>
      <c r="K143" s="228">
        <v>4.8694041619520755E-5</v>
      </c>
      <c r="L143" s="322">
        <v>0.27320777695875331</v>
      </c>
      <c r="M143" s="228">
        <v>0.2640631096284905</v>
      </c>
      <c r="N143" s="228">
        <v>0.17881268115955323</v>
      </c>
      <c r="O143" s="228">
        <v>0.18520942121007547</v>
      </c>
      <c r="P143" s="228">
        <v>0.17881268115955323</v>
      </c>
      <c r="Q143" s="228">
        <v>14.409179629711101</v>
      </c>
      <c r="R143" s="228">
        <v>0.67268486992387777</v>
      </c>
      <c r="S143" s="228">
        <v>13.21566975326105</v>
      </c>
      <c r="T143" s="228">
        <v>2.7483161007672399</v>
      </c>
      <c r="U143" s="228">
        <v>1</v>
      </c>
      <c r="V143" s="228">
        <v>12.351093227346775</v>
      </c>
      <c r="W143" s="228">
        <v>176.29778015333065</v>
      </c>
      <c r="X143" s="228">
        <v>196.63857381437404</v>
      </c>
      <c r="Y143" s="228">
        <v>278.16536762627709</v>
      </c>
      <c r="Z143" s="228">
        <v>288.87642727227427</v>
      </c>
      <c r="AA143" s="228">
        <v>259.96763329558604</v>
      </c>
      <c r="AB143" s="228"/>
      <c r="AC143" s="228"/>
      <c r="AD143" s="228"/>
      <c r="AE143" s="228"/>
      <c r="AF143" s="228"/>
      <c r="AG143" s="228"/>
      <c r="AH143" s="228"/>
      <c r="AI143" s="228"/>
      <c r="AJ143" s="228"/>
      <c r="AS143" s="74" t="s">
        <v>214</v>
      </c>
      <c r="AT143" s="74" t="s">
        <v>194</v>
      </c>
      <c r="AU143" s="74" t="s">
        <v>488</v>
      </c>
      <c r="AV143" s="74">
        <v>2023</v>
      </c>
      <c r="AW143" s="74">
        <v>0.87343872827321156</v>
      </c>
      <c r="AX143" s="74">
        <v>0</v>
      </c>
      <c r="AY143" s="74">
        <v>0</v>
      </c>
      <c r="AZ143" s="74">
        <v>0</v>
      </c>
      <c r="BA143" s="74">
        <v>0</v>
      </c>
      <c r="BB143" s="74">
        <v>0</v>
      </c>
      <c r="BC143" s="74">
        <v>0</v>
      </c>
      <c r="BD143" s="74">
        <v>0</v>
      </c>
      <c r="BE143" s="74">
        <v>0</v>
      </c>
      <c r="BF143" s="74">
        <v>0</v>
      </c>
      <c r="BG143" s="74">
        <v>0</v>
      </c>
      <c r="BH143" s="74">
        <v>0</v>
      </c>
      <c r="BI143" s="74">
        <v>0</v>
      </c>
      <c r="BJ143" s="74">
        <v>0</v>
      </c>
      <c r="BK143" s="74">
        <v>0</v>
      </c>
      <c r="BL143" s="74">
        <v>0.17321370024794391</v>
      </c>
      <c r="BM143" s="74">
        <v>0.17321370024794391</v>
      </c>
      <c r="BN143" s="74">
        <v>0</v>
      </c>
      <c r="BO143" s="74">
        <v>0</v>
      </c>
      <c r="BP143" s="74">
        <v>0</v>
      </c>
      <c r="BQ143" s="74">
        <v>0.15129155406406139</v>
      </c>
      <c r="BR143" s="74">
        <v>0</v>
      </c>
      <c r="BS143" s="74">
        <v>0</v>
      </c>
      <c r="BT143" s="74">
        <v>0</v>
      </c>
      <c r="BU143" s="74">
        <v>0</v>
      </c>
      <c r="BV143" s="74">
        <v>0</v>
      </c>
      <c r="BW143" s="74">
        <v>0</v>
      </c>
      <c r="BX143" s="74">
        <v>0</v>
      </c>
      <c r="BY143" s="74">
        <v>0</v>
      </c>
      <c r="CT143" s="74" t="s">
        <v>194</v>
      </c>
      <c r="CU143" s="74" t="s">
        <v>522</v>
      </c>
      <c r="CV143" s="74" t="s">
        <v>323</v>
      </c>
      <c r="CW143" s="74">
        <v>2022</v>
      </c>
      <c r="CX143" s="74">
        <v>0</v>
      </c>
      <c r="CY143" s="74">
        <v>3.5838397316428088E-6</v>
      </c>
      <c r="CZ143" s="74">
        <v>0</v>
      </c>
      <c r="DA143" s="74">
        <v>0</v>
      </c>
      <c r="DB143" s="74">
        <v>0</v>
      </c>
      <c r="DC143" s="74">
        <v>0</v>
      </c>
      <c r="DD143" s="74">
        <v>8489.5410546944313</v>
      </c>
      <c r="DE143" s="74">
        <v>202.84766498243039</v>
      </c>
      <c r="DF143" s="74">
        <v>8286.6933897119998</v>
      </c>
      <c r="DG143" s="74">
        <v>0</v>
      </c>
      <c r="DH143" s="74">
        <v>0</v>
      </c>
      <c r="DI143" s="74">
        <v>0</v>
      </c>
      <c r="DJ143" s="74">
        <v>0</v>
      </c>
      <c r="DK143" s="74">
        <v>0</v>
      </c>
      <c r="DL143" s="74">
        <v>0</v>
      </c>
      <c r="DM143" s="74">
        <v>0</v>
      </c>
      <c r="DN143" s="74">
        <v>1.9285129083556861E-5</v>
      </c>
      <c r="DO143" s="74">
        <v>0</v>
      </c>
      <c r="DP143" s="74">
        <v>0</v>
      </c>
      <c r="DQ143" s="74">
        <v>0</v>
      </c>
      <c r="DR143" s="74">
        <v>3.0425154535226699E-2</v>
      </c>
      <c r="DS143" s="74">
        <v>0</v>
      </c>
      <c r="DT143" s="74">
        <v>3.0425154535226699E-2</v>
      </c>
      <c r="DU143" s="74">
        <v>0</v>
      </c>
      <c r="DV143" s="74">
        <v>0</v>
      </c>
      <c r="DW143" s="74">
        <v>0</v>
      </c>
      <c r="DX143" s="74">
        <v>0</v>
      </c>
      <c r="DY143" s="74">
        <v>0</v>
      </c>
      <c r="DZ143" s="74">
        <v>0</v>
      </c>
      <c r="EA143" s="74">
        <v>0</v>
      </c>
      <c r="EB143" s="74">
        <v>0</v>
      </c>
      <c r="EC143" s="74">
        <v>0</v>
      </c>
      <c r="ED143" s="74">
        <v>0</v>
      </c>
      <c r="EE143" s="74">
        <v>0</v>
      </c>
      <c r="EF143" s="74">
        <v>0</v>
      </c>
      <c r="ER143" s="74" t="s">
        <v>455</v>
      </c>
      <c r="ES143" s="74" t="s">
        <v>194</v>
      </c>
      <c r="ET143" s="74" t="s">
        <v>522</v>
      </c>
      <c r="EU143" s="74" t="s">
        <v>323</v>
      </c>
      <c r="EV143" s="74" t="s">
        <v>302</v>
      </c>
      <c r="EW143" s="74" t="s">
        <v>456</v>
      </c>
      <c r="EX143" s="74">
        <v>2022</v>
      </c>
      <c r="EY143" s="74">
        <v>4.7961948206924844E-6</v>
      </c>
      <c r="EZ143" s="74">
        <v>1038.5926569999999</v>
      </c>
      <c r="FA143" s="74">
        <v>4.9812927223126455E-3</v>
      </c>
      <c r="FB143" s="74">
        <v>2022</v>
      </c>
      <c r="FC143" s="74" t="s">
        <v>209</v>
      </c>
      <c r="FD143" s="74">
        <v>4.6366130773367584E-2</v>
      </c>
      <c r="FE143" s="74">
        <v>1</v>
      </c>
      <c r="FF143" s="74">
        <v>0</v>
      </c>
      <c r="FG143" s="74" t="s">
        <v>457</v>
      </c>
      <c r="FH143" s="74">
        <v>0</v>
      </c>
      <c r="FI143" s="74">
        <v>0</v>
      </c>
      <c r="FJ143" s="74">
        <v>7.4652959275992167E-4</v>
      </c>
      <c r="FK143" s="74">
        <v>3.5838397316428088E-6</v>
      </c>
      <c r="FL143" s="74">
        <v>0</v>
      </c>
      <c r="FM143" s="74">
        <v>0</v>
      </c>
      <c r="FN143" s="74">
        <v>0</v>
      </c>
      <c r="FO143" s="74">
        <v>0</v>
      </c>
      <c r="FP143" s="74">
        <v>0</v>
      </c>
      <c r="FQ143" s="74">
        <v>0</v>
      </c>
      <c r="FR143" s="74">
        <v>0</v>
      </c>
      <c r="FS143" s="74">
        <v>0</v>
      </c>
      <c r="GV143" s="229"/>
      <c r="GW143" s="229"/>
    </row>
    <row r="144" spans="2:205" hidden="1" x14ac:dyDescent="0.25">
      <c r="B144" s="74" t="s">
        <v>243</v>
      </c>
      <c r="C144" s="227" t="s">
        <v>453</v>
      </c>
      <c r="D144" s="227"/>
      <c r="E144" s="227"/>
      <c r="F144" s="227">
        <v>700.40278048952644</v>
      </c>
      <c r="G144" s="227">
        <v>678.56476357538725</v>
      </c>
      <c r="H144" s="227">
        <v>1.2442409268393035</v>
      </c>
      <c r="I144" s="228">
        <v>700.40278048952644</v>
      </c>
      <c r="J144" s="228">
        <v>0</v>
      </c>
      <c r="K144" s="228">
        <v>700.40278048952644</v>
      </c>
      <c r="L144" s="322"/>
      <c r="M144" s="228"/>
      <c r="N144" s="228">
        <v>783.00066800349384</v>
      </c>
      <c r="O144" s="228">
        <v>799.83087416754938</v>
      </c>
      <c r="P144" s="228">
        <v>783.00066800349384</v>
      </c>
      <c r="Q144" s="228"/>
      <c r="R144" s="228"/>
      <c r="S144" s="228">
        <v>0</v>
      </c>
      <c r="T144" s="228">
        <v>0</v>
      </c>
      <c r="U144" s="228">
        <v>0</v>
      </c>
      <c r="V144" s="228">
        <v>0</v>
      </c>
      <c r="W144" s="228"/>
      <c r="X144" s="228"/>
      <c r="Y144" s="228">
        <v>957126.86559349042</v>
      </c>
      <c r="Z144" s="228">
        <v>971316.34062767797</v>
      </c>
      <c r="AA144" s="228">
        <v>894511.08933971066</v>
      </c>
      <c r="AB144" s="228"/>
      <c r="AC144" s="228"/>
      <c r="AD144" s="228"/>
      <c r="AE144" s="228"/>
      <c r="AF144" s="228"/>
      <c r="AG144" s="228"/>
      <c r="AH144" s="228"/>
      <c r="AI144" s="228"/>
      <c r="AJ144" s="228"/>
      <c r="AS144" s="74" t="s">
        <v>214</v>
      </c>
      <c r="AT144" s="74" t="s">
        <v>194</v>
      </c>
      <c r="AU144" s="74" t="s">
        <v>489</v>
      </c>
      <c r="AV144" s="74">
        <v>2020</v>
      </c>
      <c r="AW144" s="74">
        <v>1</v>
      </c>
      <c r="AX144" s="74">
        <v>0</v>
      </c>
      <c r="AY144" s="74">
        <v>0</v>
      </c>
      <c r="AZ144" s="74">
        <v>0.11698428424606497</v>
      </c>
      <c r="BA144" s="74">
        <v>0.11698428424606497</v>
      </c>
      <c r="BB144" s="74">
        <v>0</v>
      </c>
      <c r="BC144" s="74">
        <v>0</v>
      </c>
      <c r="BD144" s="74">
        <v>0</v>
      </c>
      <c r="BE144" s="74">
        <v>0</v>
      </c>
      <c r="BF144" s="74">
        <v>0</v>
      </c>
      <c r="BG144" s="74">
        <v>0</v>
      </c>
      <c r="BH144" s="74">
        <v>0</v>
      </c>
      <c r="BI144" s="74">
        <v>0</v>
      </c>
      <c r="BJ144" s="74">
        <v>0</v>
      </c>
      <c r="BK144" s="74">
        <v>0</v>
      </c>
      <c r="BL144" s="74">
        <v>0</v>
      </c>
      <c r="BM144" s="74">
        <v>0</v>
      </c>
      <c r="BN144" s="74">
        <v>0.11698428424606497</v>
      </c>
      <c r="BO144" s="74">
        <v>0</v>
      </c>
      <c r="BP144" s="74">
        <v>0</v>
      </c>
      <c r="BQ144" s="74">
        <v>0</v>
      </c>
      <c r="BR144" s="74">
        <v>0</v>
      </c>
      <c r="BS144" s="74">
        <v>0</v>
      </c>
      <c r="BT144" s="74">
        <v>0</v>
      </c>
      <c r="BU144" s="74">
        <v>0</v>
      </c>
      <c r="BV144" s="74">
        <v>0</v>
      </c>
      <c r="BW144" s="74">
        <v>0</v>
      </c>
      <c r="BX144" s="74">
        <v>0</v>
      </c>
      <c r="BY144" s="74">
        <v>0</v>
      </c>
      <c r="CT144" s="74" t="s">
        <v>194</v>
      </c>
      <c r="CU144" s="74" t="s">
        <v>522</v>
      </c>
      <c r="CV144" s="74" t="s">
        <v>323</v>
      </c>
      <c r="CW144" s="74">
        <v>2023</v>
      </c>
      <c r="CX144" s="74">
        <v>0</v>
      </c>
      <c r="CY144" s="74">
        <v>0</v>
      </c>
      <c r="CZ144" s="74">
        <v>5.5682303035353873E-6</v>
      </c>
      <c r="DA144" s="74">
        <v>0</v>
      </c>
      <c r="DB144" s="74">
        <v>0</v>
      </c>
      <c r="DC144" s="74">
        <v>0</v>
      </c>
      <c r="DD144" s="74">
        <v>8507.4425966947565</v>
      </c>
      <c r="DE144" s="74">
        <v>202.84766498243039</v>
      </c>
      <c r="DF144" s="74">
        <v>8304.594931712325</v>
      </c>
      <c r="DG144" s="74">
        <v>0</v>
      </c>
      <c r="DH144" s="74">
        <v>0</v>
      </c>
      <c r="DI144" s="74">
        <v>0</v>
      </c>
      <c r="DJ144" s="74">
        <v>0</v>
      </c>
      <c r="DK144" s="74">
        <v>0</v>
      </c>
      <c r="DL144" s="74">
        <v>0</v>
      </c>
      <c r="DM144" s="74">
        <v>0</v>
      </c>
      <c r="DN144" s="74">
        <v>2.002538346707784E-5</v>
      </c>
      <c r="DO144" s="74">
        <v>0</v>
      </c>
      <c r="DP144" s="74">
        <v>0</v>
      </c>
      <c r="DQ144" s="74">
        <v>0</v>
      </c>
      <c r="DR144" s="74">
        <v>0</v>
      </c>
      <c r="DS144" s="74">
        <v>0</v>
      </c>
      <c r="DT144" s="74">
        <v>0</v>
      </c>
      <c r="DU144" s="74">
        <v>4.7371399672503527E-2</v>
      </c>
      <c r="DV144" s="74">
        <v>0</v>
      </c>
      <c r="DW144" s="74">
        <v>4.7371399672503527E-2</v>
      </c>
      <c r="DX144" s="74">
        <v>0</v>
      </c>
      <c r="DY144" s="74">
        <v>0</v>
      </c>
      <c r="DZ144" s="74">
        <v>0</v>
      </c>
      <c r="EA144" s="74">
        <v>0</v>
      </c>
      <c r="EB144" s="74">
        <v>0</v>
      </c>
      <c r="EC144" s="74">
        <v>0</v>
      </c>
      <c r="ED144" s="74">
        <v>0</v>
      </c>
      <c r="EE144" s="74">
        <v>0</v>
      </c>
      <c r="EF144" s="74">
        <v>0</v>
      </c>
      <c r="ER144" s="74" t="s">
        <v>455</v>
      </c>
      <c r="ES144" s="74" t="s">
        <v>194</v>
      </c>
      <c r="ET144" s="74" t="s">
        <v>522</v>
      </c>
      <c r="EU144" s="74" t="s">
        <v>323</v>
      </c>
      <c r="EV144" s="74" t="s">
        <v>302</v>
      </c>
      <c r="EW144" s="74" t="s">
        <v>456</v>
      </c>
      <c r="EX144" s="74">
        <v>2023</v>
      </c>
      <c r="EY144" s="74">
        <v>4.9568163048925292E-6</v>
      </c>
      <c r="EZ144" s="74">
        <v>1038.5926569999999</v>
      </c>
      <c r="FA144" s="74">
        <v>5.1481130163592535E-3</v>
      </c>
      <c r="FB144" s="74">
        <v>2023</v>
      </c>
      <c r="FC144" s="74" t="s">
        <v>209</v>
      </c>
      <c r="FD144" s="74">
        <v>4.6366130773367584E-2</v>
      </c>
      <c r="FE144" s="74">
        <v>1</v>
      </c>
      <c r="FF144" s="74">
        <v>0</v>
      </c>
      <c r="FG144" s="74" t="s">
        <v>457</v>
      </c>
      <c r="FH144" s="74">
        <v>0</v>
      </c>
      <c r="FI144" s="74">
        <v>0</v>
      </c>
      <c r="FJ144" s="74">
        <v>0</v>
      </c>
      <c r="FK144" s="74">
        <v>0</v>
      </c>
      <c r="FL144" s="74">
        <v>7.6626143785535079E-4</v>
      </c>
      <c r="FM144" s="74">
        <v>5.5682303035353873E-6</v>
      </c>
      <c r="FN144" s="74">
        <v>0</v>
      </c>
      <c r="FO144" s="74">
        <v>0</v>
      </c>
      <c r="FP144" s="74">
        <v>0</v>
      </c>
      <c r="FQ144" s="74">
        <v>0</v>
      </c>
      <c r="FR144" s="74">
        <v>0</v>
      </c>
      <c r="FS144" s="74">
        <v>0</v>
      </c>
      <c r="GV144" s="229"/>
      <c r="GW144" s="229"/>
    </row>
    <row r="145" spans="2:205" hidden="1" x14ac:dyDescent="0.25">
      <c r="B145" s="74" t="s">
        <v>243</v>
      </c>
      <c r="C145" s="227" t="s">
        <v>458</v>
      </c>
      <c r="D145" s="227"/>
      <c r="E145" s="227"/>
      <c r="F145" s="227">
        <v>828.60460726216854</v>
      </c>
      <c r="G145" s="227">
        <v>802.77190141066649</v>
      </c>
      <c r="H145" s="227">
        <v>1.3654740904124965</v>
      </c>
      <c r="I145" s="228">
        <v>828.60460726216854</v>
      </c>
      <c r="J145" s="228">
        <v>0</v>
      </c>
      <c r="K145" s="228">
        <v>828.60460726216854</v>
      </c>
      <c r="L145" s="322"/>
      <c r="M145" s="228"/>
      <c r="N145" s="228">
        <v>428.77715403443261</v>
      </c>
      <c r="O145" s="228">
        <v>437.9948921241953</v>
      </c>
      <c r="P145" s="228">
        <v>428.77715403443261</v>
      </c>
      <c r="Q145" s="228"/>
      <c r="R145" s="228"/>
      <c r="S145" s="228">
        <v>0</v>
      </c>
      <c r="T145" s="228">
        <v>0</v>
      </c>
      <c r="U145" s="228">
        <v>0</v>
      </c>
      <c r="V145" s="228">
        <v>0</v>
      </c>
      <c r="W145" s="228"/>
      <c r="X145" s="228"/>
      <c r="Y145" s="228">
        <v>2067756.9255458096</v>
      </c>
      <c r="Z145" s="228">
        <v>2098411.5715770936</v>
      </c>
      <c r="AA145" s="228">
        <v>1932483.107986738</v>
      </c>
      <c r="AB145" s="228"/>
      <c r="AC145" s="228"/>
      <c r="AD145" s="228"/>
      <c r="AE145" s="228"/>
      <c r="AF145" s="228"/>
      <c r="AG145" s="228"/>
      <c r="AH145" s="228"/>
      <c r="AI145" s="228"/>
      <c r="AJ145" s="228"/>
      <c r="AS145" s="74" t="s">
        <v>214</v>
      </c>
      <c r="AT145" s="74" t="s">
        <v>194</v>
      </c>
      <c r="AU145" s="74" t="s">
        <v>489</v>
      </c>
      <c r="AV145" s="74">
        <v>2021</v>
      </c>
      <c r="AW145" s="74">
        <v>1</v>
      </c>
      <c r="AX145" s="74">
        <v>0</v>
      </c>
      <c r="AY145" s="74">
        <v>0</v>
      </c>
      <c r="AZ145" s="74">
        <v>0</v>
      </c>
      <c r="BA145" s="74">
        <v>0</v>
      </c>
      <c r="BB145" s="74">
        <v>0</v>
      </c>
      <c r="BC145" s="74">
        <v>0</v>
      </c>
      <c r="BD145" s="74">
        <v>0.11698428424606497</v>
      </c>
      <c r="BE145" s="74">
        <v>0.11698428424606497</v>
      </c>
      <c r="BF145" s="74">
        <v>0</v>
      </c>
      <c r="BG145" s="74">
        <v>0</v>
      </c>
      <c r="BH145" s="74">
        <v>0</v>
      </c>
      <c r="BI145" s="74">
        <v>0</v>
      </c>
      <c r="BJ145" s="74">
        <v>0</v>
      </c>
      <c r="BK145" s="74">
        <v>0</v>
      </c>
      <c r="BL145" s="74">
        <v>0</v>
      </c>
      <c r="BM145" s="74">
        <v>0</v>
      </c>
      <c r="BN145" s="74">
        <v>0</v>
      </c>
      <c r="BO145" s="74">
        <v>0.11698428424606497</v>
      </c>
      <c r="BP145" s="74">
        <v>0</v>
      </c>
      <c r="BQ145" s="74">
        <v>0</v>
      </c>
      <c r="BR145" s="74">
        <v>0</v>
      </c>
      <c r="BS145" s="74">
        <v>0</v>
      </c>
      <c r="BT145" s="74">
        <v>0</v>
      </c>
      <c r="BU145" s="74">
        <v>0</v>
      </c>
      <c r="BV145" s="74">
        <v>0</v>
      </c>
      <c r="BW145" s="74">
        <v>0</v>
      </c>
      <c r="BX145" s="74">
        <v>0</v>
      </c>
      <c r="BY145" s="74">
        <v>0</v>
      </c>
      <c r="CT145" s="74" t="s">
        <v>194</v>
      </c>
      <c r="CU145" s="74" t="s">
        <v>522</v>
      </c>
      <c r="CV145" s="74" t="s">
        <v>323</v>
      </c>
      <c r="CW145" s="74">
        <v>2024</v>
      </c>
      <c r="CX145" s="74">
        <v>0</v>
      </c>
      <c r="CY145" s="74">
        <v>0</v>
      </c>
      <c r="CZ145" s="74">
        <v>0</v>
      </c>
      <c r="DA145" s="74">
        <v>5.5682303035353873E-6</v>
      </c>
      <c r="DB145" s="74">
        <v>0</v>
      </c>
      <c r="DC145" s="74">
        <v>0</v>
      </c>
      <c r="DD145" s="74">
        <v>8507.4425966947565</v>
      </c>
      <c r="DE145" s="74">
        <v>202.84766498243039</v>
      </c>
      <c r="DF145" s="74">
        <v>8304.594931712325</v>
      </c>
      <c r="DG145" s="74">
        <v>0</v>
      </c>
      <c r="DH145" s="74">
        <v>0</v>
      </c>
      <c r="DI145" s="74">
        <v>0</v>
      </c>
      <c r="DJ145" s="74">
        <v>0</v>
      </c>
      <c r="DK145" s="74">
        <v>0</v>
      </c>
      <c r="DL145" s="74">
        <v>0</v>
      </c>
      <c r="DM145" s="74">
        <v>0</v>
      </c>
      <c r="DN145" s="74">
        <v>2.002538346707784E-5</v>
      </c>
      <c r="DO145" s="74">
        <v>0</v>
      </c>
      <c r="DP145" s="74">
        <v>0</v>
      </c>
      <c r="DQ145" s="74">
        <v>0</v>
      </c>
      <c r="DR145" s="74">
        <v>0</v>
      </c>
      <c r="DS145" s="74">
        <v>0</v>
      </c>
      <c r="DT145" s="74">
        <v>0</v>
      </c>
      <c r="DU145" s="74">
        <v>0</v>
      </c>
      <c r="DV145" s="74">
        <v>0</v>
      </c>
      <c r="DW145" s="74">
        <v>0</v>
      </c>
      <c r="DX145" s="74">
        <v>4.7371399672503527E-2</v>
      </c>
      <c r="DY145" s="74">
        <v>0</v>
      </c>
      <c r="DZ145" s="74">
        <v>4.7371399672503527E-2</v>
      </c>
      <c r="EA145" s="74">
        <v>0</v>
      </c>
      <c r="EB145" s="74">
        <v>0</v>
      </c>
      <c r="EC145" s="74">
        <v>0</v>
      </c>
      <c r="ED145" s="74">
        <v>0</v>
      </c>
      <c r="EE145" s="74">
        <v>0</v>
      </c>
      <c r="EF145" s="74">
        <v>0</v>
      </c>
      <c r="ER145" s="74" t="s">
        <v>455</v>
      </c>
      <c r="ES145" s="74" t="s">
        <v>194</v>
      </c>
      <c r="ET145" s="74" t="s">
        <v>522</v>
      </c>
      <c r="EU145" s="74" t="s">
        <v>323</v>
      </c>
      <c r="EV145" s="74" t="s">
        <v>302</v>
      </c>
      <c r="EW145" s="74" t="s">
        <v>456</v>
      </c>
      <c r="EX145" s="74">
        <v>2024</v>
      </c>
      <c r="EY145" s="74">
        <v>4.9568163048925292E-6</v>
      </c>
      <c r="EZ145" s="74">
        <v>1038.5926569999999</v>
      </c>
      <c r="FA145" s="74">
        <v>5.1481130163592535E-3</v>
      </c>
      <c r="FB145" s="74">
        <v>2024</v>
      </c>
      <c r="FC145" s="74" t="s">
        <v>209</v>
      </c>
      <c r="FD145" s="74">
        <v>4.6366130773367584E-2</v>
      </c>
      <c r="FE145" s="74">
        <v>1</v>
      </c>
      <c r="FF145" s="74">
        <v>0</v>
      </c>
      <c r="FG145" s="74" t="s">
        <v>457</v>
      </c>
      <c r="FH145" s="74">
        <v>0</v>
      </c>
      <c r="FI145" s="74">
        <v>0</v>
      </c>
      <c r="FJ145" s="74">
        <v>0</v>
      </c>
      <c r="FK145" s="74">
        <v>0</v>
      </c>
      <c r="FL145" s="74">
        <v>0</v>
      </c>
      <c r="FM145" s="74">
        <v>0</v>
      </c>
      <c r="FN145" s="74">
        <v>7.6626143785535079E-4</v>
      </c>
      <c r="FO145" s="74">
        <v>5.5682303035353873E-6</v>
      </c>
      <c r="FP145" s="74">
        <v>0</v>
      </c>
      <c r="FQ145" s="74">
        <v>0</v>
      </c>
      <c r="FR145" s="74">
        <v>0</v>
      </c>
      <c r="FS145" s="74">
        <v>0</v>
      </c>
      <c r="GV145" s="229"/>
      <c r="GW145" s="229"/>
    </row>
    <row r="146" spans="2:205" hidden="1" x14ac:dyDescent="0.25">
      <c r="B146" s="74" t="s">
        <v>243</v>
      </c>
      <c r="C146" s="227" t="s">
        <v>459</v>
      </c>
      <c r="D146" s="227"/>
      <c r="E146" s="227"/>
      <c r="F146" s="227">
        <v>1910.4315609584858</v>
      </c>
      <c r="G146" s="227">
        <v>1850.8743351903213</v>
      </c>
      <c r="H146" s="227">
        <v>3.1074724014663224</v>
      </c>
      <c r="I146" s="228">
        <v>1910.4315609584858</v>
      </c>
      <c r="J146" s="228">
        <v>0</v>
      </c>
      <c r="K146" s="228">
        <v>1910.4315609584858</v>
      </c>
      <c r="L146" s="322"/>
      <c r="M146" s="228"/>
      <c r="N146" s="228">
        <v>344.68978899229472</v>
      </c>
      <c r="O146" s="228">
        <v>352.10034990293889</v>
      </c>
      <c r="P146" s="228">
        <v>344.68978899229472</v>
      </c>
      <c r="Q146" s="228"/>
      <c r="R146" s="228"/>
      <c r="S146" s="228">
        <v>0</v>
      </c>
      <c r="T146" s="228">
        <v>0</v>
      </c>
      <c r="U146" s="228">
        <v>0</v>
      </c>
      <c r="V146" s="228">
        <v>0</v>
      </c>
      <c r="W146" s="228"/>
      <c r="X146" s="228"/>
      <c r="Y146" s="228">
        <v>5930439.0077864341</v>
      </c>
      <c r="Z146" s="228">
        <v>6018358.1951666558</v>
      </c>
      <c r="AA146" s="228">
        <v>5542466.3624172285</v>
      </c>
      <c r="AB146" s="228"/>
      <c r="AC146" s="228"/>
      <c r="AD146" s="228"/>
      <c r="AE146" s="228"/>
      <c r="AF146" s="228"/>
      <c r="AG146" s="228"/>
      <c r="AH146" s="228"/>
      <c r="AI146" s="228"/>
      <c r="AJ146" s="228"/>
      <c r="AS146" s="74" t="s">
        <v>214</v>
      </c>
      <c r="AT146" s="74" t="s">
        <v>194</v>
      </c>
      <c r="AU146" s="74" t="s">
        <v>489</v>
      </c>
      <c r="AV146" s="74">
        <v>2022</v>
      </c>
      <c r="AW146" s="74">
        <v>0.93457943925233644</v>
      </c>
      <c r="AX146" s="74">
        <v>0</v>
      </c>
      <c r="AY146" s="74">
        <v>0</v>
      </c>
      <c r="AZ146" s="74">
        <v>0</v>
      </c>
      <c r="BA146" s="74">
        <v>0</v>
      </c>
      <c r="BB146" s="74">
        <v>0</v>
      </c>
      <c r="BC146" s="74">
        <v>0</v>
      </c>
      <c r="BD146" s="74">
        <v>0</v>
      </c>
      <c r="BE146" s="74">
        <v>0</v>
      </c>
      <c r="BF146" s="74">
        <v>0</v>
      </c>
      <c r="BG146" s="74">
        <v>0</v>
      </c>
      <c r="BH146" s="74">
        <v>0.14079497891023379</v>
      </c>
      <c r="BI146" s="74">
        <v>0.14079497891023379</v>
      </c>
      <c r="BJ146" s="74">
        <v>0</v>
      </c>
      <c r="BK146" s="74">
        <v>0</v>
      </c>
      <c r="BL146" s="74">
        <v>0</v>
      </c>
      <c r="BM146" s="74">
        <v>0</v>
      </c>
      <c r="BN146" s="74">
        <v>0</v>
      </c>
      <c r="BO146" s="74">
        <v>0</v>
      </c>
      <c r="BP146" s="74">
        <v>0.13158409243947083</v>
      </c>
      <c r="BQ146" s="74">
        <v>0</v>
      </c>
      <c r="BR146" s="74">
        <v>0</v>
      </c>
      <c r="BS146" s="74">
        <v>0</v>
      </c>
      <c r="BT146" s="74">
        <v>0</v>
      </c>
      <c r="BU146" s="74">
        <v>0</v>
      </c>
      <c r="BV146" s="74">
        <v>0.14079497891023379</v>
      </c>
      <c r="BW146" s="74">
        <v>0.13158409243947083</v>
      </c>
      <c r="BX146" s="74">
        <v>0.14079497891023379</v>
      </c>
      <c r="BY146" s="74">
        <v>0.13158409243947083</v>
      </c>
      <c r="CT146" s="74" t="s">
        <v>194</v>
      </c>
      <c r="CU146" s="74" t="s">
        <v>522</v>
      </c>
      <c r="CV146" s="74" t="s">
        <v>323</v>
      </c>
      <c r="CW146" s="74">
        <v>2025</v>
      </c>
      <c r="CX146" s="74">
        <v>0</v>
      </c>
      <c r="CY146" s="74">
        <v>0</v>
      </c>
      <c r="CZ146" s="74">
        <v>0</v>
      </c>
      <c r="DA146" s="74">
        <v>0</v>
      </c>
      <c r="DB146" s="74">
        <v>5.5682303035353873E-6</v>
      </c>
      <c r="DC146" s="74">
        <v>0</v>
      </c>
      <c r="DD146" s="74">
        <v>8507.4425966947565</v>
      </c>
      <c r="DE146" s="74">
        <v>202.84766498243039</v>
      </c>
      <c r="DF146" s="74">
        <v>8304.594931712325</v>
      </c>
      <c r="DG146" s="74">
        <v>0</v>
      </c>
      <c r="DH146" s="74">
        <v>0</v>
      </c>
      <c r="DI146" s="74">
        <v>0</v>
      </c>
      <c r="DJ146" s="74">
        <v>0</v>
      </c>
      <c r="DK146" s="74">
        <v>0</v>
      </c>
      <c r="DL146" s="74">
        <v>0</v>
      </c>
      <c r="DM146" s="74">
        <v>0</v>
      </c>
      <c r="DN146" s="74">
        <v>2.002538346707784E-5</v>
      </c>
      <c r="DO146" s="74">
        <v>0</v>
      </c>
      <c r="DP146" s="74">
        <v>0</v>
      </c>
      <c r="DQ146" s="74">
        <v>0</v>
      </c>
      <c r="DR146" s="74">
        <v>0</v>
      </c>
      <c r="DS146" s="74">
        <v>0</v>
      </c>
      <c r="DT146" s="74">
        <v>0</v>
      </c>
      <c r="DU146" s="74">
        <v>0</v>
      </c>
      <c r="DV146" s="74">
        <v>0</v>
      </c>
      <c r="DW146" s="74">
        <v>0</v>
      </c>
      <c r="DX146" s="74">
        <v>0</v>
      </c>
      <c r="DY146" s="74">
        <v>0</v>
      </c>
      <c r="DZ146" s="74">
        <v>0</v>
      </c>
      <c r="EA146" s="74">
        <v>4.7371399672503527E-2</v>
      </c>
      <c r="EB146" s="74">
        <v>0</v>
      </c>
      <c r="EC146" s="74">
        <v>4.7371399672503527E-2</v>
      </c>
      <c r="ED146" s="74">
        <v>0</v>
      </c>
      <c r="EE146" s="74">
        <v>0</v>
      </c>
      <c r="EF146" s="74">
        <v>0</v>
      </c>
      <c r="ER146" s="74" t="s">
        <v>455</v>
      </c>
      <c r="ES146" s="74" t="s">
        <v>194</v>
      </c>
      <c r="ET146" s="74" t="s">
        <v>522</v>
      </c>
      <c r="EU146" s="74" t="s">
        <v>323</v>
      </c>
      <c r="EV146" s="74" t="s">
        <v>302</v>
      </c>
      <c r="EW146" s="74" t="s">
        <v>456</v>
      </c>
      <c r="EX146" s="74">
        <v>2025</v>
      </c>
      <c r="EY146" s="74">
        <v>4.9568163048925292E-6</v>
      </c>
      <c r="EZ146" s="74">
        <v>1038.5926569999999</v>
      </c>
      <c r="FA146" s="74">
        <v>5.1481130163592535E-3</v>
      </c>
      <c r="FB146" s="74">
        <v>2025</v>
      </c>
      <c r="FC146" s="74" t="s">
        <v>209</v>
      </c>
      <c r="FD146" s="74">
        <v>4.6366130773367584E-2</v>
      </c>
      <c r="FE146" s="74">
        <v>1</v>
      </c>
      <c r="FF146" s="74">
        <v>0</v>
      </c>
      <c r="FG146" s="74" t="s">
        <v>457</v>
      </c>
      <c r="FH146" s="74">
        <v>0</v>
      </c>
      <c r="FI146" s="74">
        <v>0</v>
      </c>
      <c r="FJ146" s="74">
        <v>0</v>
      </c>
      <c r="FK146" s="74">
        <v>0</v>
      </c>
      <c r="FL146" s="74">
        <v>0</v>
      </c>
      <c r="FM146" s="74">
        <v>0</v>
      </c>
      <c r="FN146" s="74">
        <v>0</v>
      </c>
      <c r="FO146" s="74">
        <v>0</v>
      </c>
      <c r="FP146" s="74">
        <v>7.6626143785535079E-4</v>
      </c>
      <c r="FQ146" s="74">
        <v>5.5682303035353873E-6</v>
      </c>
      <c r="FR146" s="74">
        <v>0</v>
      </c>
      <c r="FS146" s="74">
        <v>0</v>
      </c>
      <c r="GV146" s="229"/>
      <c r="GW146" s="229"/>
    </row>
    <row r="147" spans="2:205" hidden="1" x14ac:dyDescent="0.25">
      <c r="B147" s="74" t="s">
        <v>243</v>
      </c>
      <c r="C147" s="227" t="s">
        <v>460</v>
      </c>
      <c r="D147" s="227"/>
      <c r="E147" s="227"/>
      <c r="F147" s="227">
        <v>2473.2111766925477</v>
      </c>
      <c r="G147" s="227">
        <v>2396.111034330519</v>
      </c>
      <c r="H147" s="227">
        <v>3.5840240812939035</v>
      </c>
      <c r="I147" s="228">
        <v>2473.2111766925477</v>
      </c>
      <c r="J147" s="228">
        <v>0</v>
      </c>
      <c r="K147" s="228">
        <v>2473.2111766925477</v>
      </c>
      <c r="L147" s="322"/>
      <c r="M147" s="228"/>
      <c r="N147" s="228">
        <v>305.09431492041375</v>
      </c>
      <c r="O147" s="228">
        <v>311.65381182857669</v>
      </c>
      <c r="P147" s="228">
        <v>305.09431492041375</v>
      </c>
      <c r="Q147" s="228"/>
      <c r="R147" s="228"/>
      <c r="S147" s="228">
        <v>0</v>
      </c>
      <c r="T147" s="228">
        <v>0</v>
      </c>
      <c r="U147" s="228">
        <v>0</v>
      </c>
      <c r="V147" s="228">
        <v>0</v>
      </c>
      <c r="W147" s="228"/>
      <c r="X147" s="228"/>
      <c r="Y147" s="228">
        <v>8673829.1395280287</v>
      </c>
      <c r="Z147" s="228">
        <v>8802419.2841060162</v>
      </c>
      <c r="AA147" s="228">
        <v>8106382.3733906811</v>
      </c>
      <c r="AB147" s="228"/>
      <c r="AC147" s="228"/>
      <c r="AD147" s="228"/>
      <c r="AE147" s="228"/>
      <c r="AF147" s="228"/>
      <c r="AG147" s="228"/>
      <c r="AH147" s="228"/>
      <c r="AI147" s="228"/>
      <c r="AJ147" s="228"/>
      <c r="AS147" s="74" t="s">
        <v>214</v>
      </c>
      <c r="AT147" s="74" t="s">
        <v>194</v>
      </c>
      <c r="AU147" s="74" t="s">
        <v>489</v>
      </c>
      <c r="AV147" s="74">
        <v>2023</v>
      </c>
      <c r="AW147" s="74">
        <v>0.87343872827321156</v>
      </c>
      <c r="AX147" s="74">
        <v>0</v>
      </c>
      <c r="AY147" s="74">
        <v>0</v>
      </c>
      <c r="AZ147" s="74">
        <v>0</v>
      </c>
      <c r="BA147" s="74">
        <v>0</v>
      </c>
      <c r="BB147" s="74">
        <v>0</v>
      </c>
      <c r="BC147" s="74">
        <v>0</v>
      </c>
      <c r="BD147" s="74">
        <v>0</v>
      </c>
      <c r="BE147" s="74">
        <v>0</v>
      </c>
      <c r="BF147" s="74">
        <v>0</v>
      </c>
      <c r="BG147" s="74">
        <v>0</v>
      </c>
      <c r="BH147" s="74">
        <v>0</v>
      </c>
      <c r="BI147" s="74">
        <v>0</v>
      </c>
      <c r="BJ147" s="74">
        <v>0</v>
      </c>
      <c r="BK147" s="74">
        <v>0</v>
      </c>
      <c r="BL147" s="74">
        <v>0.14595704930172909</v>
      </c>
      <c r="BM147" s="74">
        <v>0.14595704930172909</v>
      </c>
      <c r="BN147" s="74">
        <v>0</v>
      </c>
      <c r="BO147" s="74">
        <v>0</v>
      </c>
      <c r="BP147" s="74">
        <v>0</v>
      </c>
      <c r="BQ147" s="74">
        <v>0.12748453952461269</v>
      </c>
      <c r="BR147" s="74">
        <v>0</v>
      </c>
      <c r="BS147" s="74">
        <v>0</v>
      </c>
      <c r="BT147" s="74">
        <v>0</v>
      </c>
      <c r="BU147" s="74">
        <v>0</v>
      </c>
      <c r="BV147" s="74">
        <v>0</v>
      </c>
      <c r="BW147" s="74">
        <v>0</v>
      </c>
      <c r="BX147" s="74">
        <v>0</v>
      </c>
      <c r="BY147" s="74">
        <v>0</v>
      </c>
      <c r="CT147" s="74" t="s">
        <v>194</v>
      </c>
      <c r="CU147" s="74" t="s">
        <v>522</v>
      </c>
      <c r="CV147" s="74" t="s">
        <v>323</v>
      </c>
      <c r="CW147" s="74">
        <v>2026</v>
      </c>
      <c r="CX147" s="74">
        <v>0</v>
      </c>
      <c r="CY147" s="74">
        <v>0</v>
      </c>
      <c r="CZ147" s="74">
        <v>0</v>
      </c>
      <c r="DA147" s="74">
        <v>0</v>
      </c>
      <c r="DB147" s="74">
        <v>0</v>
      </c>
      <c r="DC147" s="74">
        <v>5.5682303035353873E-6</v>
      </c>
      <c r="DD147" s="74">
        <v>8507.4425966947565</v>
      </c>
      <c r="DE147" s="74">
        <v>202.84766498243039</v>
      </c>
      <c r="DF147" s="74">
        <v>8304.594931712325</v>
      </c>
      <c r="DG147" s="74">
        <v>0</v>
      </c>
      <c r="DH147" s="74">
        <v>0</v>
      </c>
      <c r="DI147" s="74">
        <v>0</v>
      </c>
      <c r="DJ147" s="74">
        <v>0</v>
      </c>
      <c r="DK147" s="74">
        <v>0</v>
      </c>
      <c r="DL147" s="74">
        <v>0</v>
      </c>
      <c r="DM147" s="74">
        <v>0</v>
      </c>
      <c r="DN147" s="74">
        <v>2.002538346707784E-5</v>
      </c>
      <c r="DO147" s="74">
        <v>0</v>
      </c>
      <c r="DP147" s="74">
        <v>0</v>
      </c>
      <c r="DQ147" s="74">
        <v>0</v>
      </c>
      <c r="DR147" s="74">
        <v>0</v>
      </c>
      <c r="DS147" s="74">
        <v>0</v>
      </c>
      <c r="DT147" s="74">
        <v>0</v>
      </c>
      <c r="DU147" s="74">
        <v>0</v>
      </c>
      <c r="DV147" s="74">
        <v>0</v>
      </c>
      <c r="DW147" s="74">
        <v>0</v>
      </c>
      <c r="DX147" s="74">
        <v>0</v>
      </c>
      <c r="DY147" s="74">
        <v>0</v>
      </c>
      <c r="DZ147" s="74">
        <v>0</v>
      </c>
      <c r="EA147" s="74">
        <v>0</v>
      </c>
      <c r="EB147" s="74">
        <v>0</v>
      </c>
      <c r="EC147" s="74">
        <v>0</v>
      </c>
      <c r="ED147" s="74">
        <v>4.7371399672503527E-2</v>
      </c>
      <c r="EE147" s="74">
        <v>0</v>
      </c>
      <c r="EF147" s="74">
        <v>4.7371399672503527E-2</v>
      </c>
      <c r="ER147" s="74" t="s">
        <v>455</v>
      </c>
      <c r="ES147" s="74" t="s">
        <v>194</v>
      </c>
      <c r="ET147" s="74" t="s">
        <v>522</v>
      </c>
      <c r="EU147" s="74" t="s">
        <v>323</v>
      </c>
      <c r="EV147" s="74" t="s">
        <v>302</v>
      </c>
      <c r="EW147" s="74" t="s">
        <v>456</v>
      </c>
      <c r="EX147" s="74">
        <v>2026</v>
      </c>
      <c r="EY147" s="74">
        <v>4.9568163048925292E-6</v>
      </c>
      <c r="EZ147" s="74">
        <v>1038.5926569999999</v>
      </c>
      <c r="FA147" s="74">
        <v>5.1481130163592535E-3</v>
      </c>
      <c r="FB147" s="74">
        <v>2026</v>
      </c>
      <c r="FC147" s="74" t="s">
        <v>209</v>
      </c>
      <c r="FD147" s="74">
        <v>4.6366130773367584E-2</v>
      </c>
      <c r="FE147" s="74">
        <v>1</v>
      </c>
      <c r="FF147" s="74">
        <v>0</v>
      </c>
      <c r="FG147" s="74" t="s">
        <v>457</v>
      </c>
      <c r="FH147" s="74">
        <v>0</v>
      </c>
      <c r="FI147" s="74">
        <v>0</v>
      </c>
      <c r="FJ147" s="74">
        <v>0</v>
      </c>
      <c r="FK147" s="74">
        <v>0</v>
      </c>
      <c r="FL147" s="74">
        <v>0</v>
      </c>
      <c r="FM147" s="74">
        <v>0</v>
      </c>
      <c r="FN147" s="74">
        <v>0</v>
      </c>
      <c r="FO147" s="74">
        <v>0</v>
      </c>
      <c r="FP147" s="74">
        <v>0</v>
      </c>
      <c r="FQ147" s="74">
        <v>0</v>
      </c>
      <c r="FR147" s="74">
        <v>7.6626143785535079E-4</v>
      </c>
      <c r="FS147" s="74">
        <v>5.5682303035353873E-6</v>
      </c>
      <c r="GV147" s="229"/>
      <c r="GW147" s="229"/>
    </row>
    <row r="148" spans="2:205" hidden="1" x14ac:dyDescent="0.25">
      <c r="B148" s="74" t="s">
        <v>243</v>
      </c>
      <c r="C148" s="227" t="s">
        <v>461</v>
      </c>
      <c r="D148" s="227"/>
      <c r="E148" s="227"/>
      <c r="F148" s="227">
        <v>1947.5372930931094</v>
      </c>
      <c r="G148" s="227">
        <v>1886.824150426942</v>
      </c>
      <c r="H148" s="227">
        <v>2.5099395925535939</v>
      </c>
      <c r="I148" s="228">
        <v>1947.5372930931094</v>
      </c>
      <c r="J148" s="228">
        <v>0</v>
      </c>
      <c r="K148" s="228">
        <v>1947.5372930931094</v>
      </c>
      <c r="L148" s="322"/>
      <c r="M148" s="228"/>
      <c r="N148" s="228">
        <v>222.46052882020837</v>
      </c>
      <c r="O148" s="228">
        <v>227.2433579932713</v>
      </c>
      <c r="P148" s="228">
        <v>222.46052882020837</v>
      </c>
      <c r="Q148" s="228"/>
      <c r="R148" s="228"/>
      <c r="S148" s="228">
        <v>0</v>
      </c>
      <c r="T148" s="228">
        <v>0</v>
      </c>
      <c r="U148" s="228">
        <v>0</v>
      </c>
      <c r="V148" s="228">
        <v>0</v>
      </c>
      <c r="W148" s="228"/>
      <c r="X148" s="228"/>
      <c r="Y148" s="228">
        <v>9367346.7138693966</v>
      </c>
      <c r="Z148" s="228">
        <v>9506218.3066656254</v>
      </c>
      <c r="AA148" s="228">
        <v>8754529.6391302776</v>
      </c>
      <c r="AB148" s="228"/>
      <c r="AC148" s="228"/>
      <c r="AD148" s="228"/>
      <c r="AE148" s="228"/>
      <c r="AF148" s="228"/>
      <c r="AG148" s="228"/>
      <c r="AH148" s="228"/>
      <c r="AI148" s="228"/>
      <c r="AJ148" s="228"/>
      <c r="AS148" s="74" t="s">
        <v>214</v>
      </c>
      <c r="AT148" s="74" t="s">
        <v>194</v>
      </c>
      <c r="AU148" s="74" t="s">
        <v>490</v>
      </c>
      <c r="AV148" s="74">
        <v>2020</v>
      </c>
      <c r="AW148" s="74">
        <v>1</v>
      </c>
      <c r="AX148" s="74">
        <v>0</v>
      </c>
      <c r="AY148" s="74">
        <v>0</v>
      </c>
      <c r="AZ148" s="74">
        <v>3.1748251337433468E-2</v>
      </c>
      <c r="BA148" s="74">
        <v>3.1748251337433468E-2</v>
      </c>
      <c r="BB148" s="74">
        <v>0</v>
      </c>
      <c r="BC148" s="74">
        <v>0</v>
      </c>
      <c r="BD148" s="74">
        <v>0</v>
      </c>
      <c r="BE148" s="74">
        <v>0</v>
      </c>
      <c r="BF148" s="74">
        <v>0</v>
      </c>
      <c r="BG148" s="74">
        <v>0</v>
      </c>
      <c r="BH148" s="74">
        <v>0</v>
      </c>
      <c r="BI148" s="74">
        <v>0</v>
      </c>
      <c r="BJ148" s="74">
        <v>0</v>
      </c>
      <c r="BK148" s="74">
        <v>0</v>
      </c>
      <c r="BL148" s="74">
        <v>0</v>
      </c>
      <c r="BM148" s="74">
        <v>0</v>
      </c>
      <c r="BN148" s="74">
        <v>3.1748251337433468E-2</v>
      </c>
      <c r="BO148" s="74">
        <v>0</v>
      </c>
      <c r="BP148" s="74">
        <v>0</v>
      </c>
      <c r="BQ148" s="74">
        <v>0</v>
      </c>
      <c r="BR148" s="74">
        <v>0</v>
      </c>
      <c r="BS148" s="74">
        <v>0</v>
      </c>
      <c r="BT148" s="74">
        <v>0</v>
      </c>
      <c r="BU148" s="74">
        <v>0</v>
      </c>
      <c r="BV148" s="74">
        <v>0</v>
      </c>
      <c r="BW148" s="74">
        <v>0</v>
      </c>
      <c r="BX148" s="74">
        <v>0</v>
      </c>
      <c r="BY148" s="74">
        <v>0</v>
      </c>
      <c r="CT148" s="74" t="s">
        <v>194</v>
      </c>
      <c r="CU148" s="74" t="s">
        <v>522</v>
      </c>
      <c r="CV148" s="74" t="s">
        <v>329</v>
      </c>
      <c r="CW148" s="74">
        <v>2021</v>
      </c>
      <c r="CX148" s="74">
        <v>1.2349820223207454E-5</v>
      </c>
      <c r="CY148" s="74">
        <v>0</v>
      </c>
      <c r="CZ148" s="74">
        <v>0</v>
      </c>
      <c r="DA148" s="74">
        <v>0</v>
      </c>
      <c r="DB148" s="74">
        <v>0</v>
      </c>
      <c r="DC148" s="74">
        <v>0</v>
      </c>
      <c r="DD148" s="74">
        <v>5.1077508752881373</v>
      </c>
      <c r="DE148" s="74">
        <v>0.69026898617840449</v>
      </c>
      <c r="DF148" s="74">
        <v>2.8263721675328051</v>
      </c>
      <c r="DG148" s="74">
        <v>1.5911097215769281</v>
      </c>
      <c r="DH148" s="74">
        <v>0</v>
      </c>
      <c r="DI148" s="74">
        <v>0</v>
      </c>
      <c r="DJ148" s="74">
        <v>0</v>
      </c>
      <c r="DK148" s="74">
        <v>0</v>
      </c>
      <c r="DL148" s="74">
        <v>0</v>
      </c>
      <c r="DM148" s="74">
        <v>0</v>
      </c>
      <c r="DN148" s="74">
        <v>8.0671185393400068E-5</v>
      </c>
      <c r="DO148" s="74">
        <v>6.3079805054739015E-5</v>
      </c>
      <c r="DP148" s="74">
        <v>0</v>
      </c>
      <c r="DQ148" s="74">
        <v>6.3079805054739015E-5</v>
      </c>
      <c r="DR148" s="74">
        <v>0</v>
      </c>
      <c r="DS148" s="74">
        <v>0</v>
      </c>
      <c r="DT148" s="74">
        <v>0</v>
      </c>
      <c r="DU148" s="74">
        <v>0</v>
      </c>
      <c r="DV148" s="74">
        <v>0</v>
      </c>
      <c r="DW148" s="74">
        <v>0</v>
      </c>
      <c r="DX148" s="74">
        <v>0</v>
      </c>
      <c r="DY148" s="74">
        <v>0</v>
      </c>
      <c r="DZ148" s="74">
        <v>0</v>
      </c>
      <c r="EA148" s="74">
        <v>0</v>
      </c>
      <c r="EB148" s="74">
        <v>0</v>
      </c>
      <c r="EC148" s="74">
        <v>0</v>
      </c>
      <c r="ED148" s="74">
        <v>0</v>
      </c>
      <c r="EE148" s="74">
        <v>0</v>
      </c>
      <c r="EF148" s="74">
        <v>0</v>
      </c>
      <c r="ER148" s="74" t="s">
        <v>455</v>
      </c>
      <c r="ES148" s="74" t="s">
        <v>194</v>
      </c>
      <c r="ET148" s="74" t="s">
        <v>522</v>
      </c>
      <c r="EU148" s="74" t="s">
        <v>329</v>
      </c>
      <c r="EV148" s="74" t="s">
        <v>302</v>
      </c>
      <c r="EW148" s="74" t="s">
        <v>456</v>
      </c>
      <c r="EX148" s="74">
        <v>2021</v>
      </c>
      <c r="EY148" s="74">
        <v>1.730306699040106E-5</v>
      </c>
      <c r="EZ148" s="74">
        <v>1038.5926569999999</v>
      </c>
      <c r="FA148" s="74">
        <v>1.797083831980963E-2</v>
      </c>
      <c r="FB148" s="74">
        <v>2021</v>
      </c>
      <c r="FC148" s="74" t="s">
        <v>209</v>
      </c>
      <c r="FD148" s="74">
        <v>4.6366130773367584E-2</v>
      </c>
      <c r="FE148" s="74">
        <v>1</v>
      </c>
      <c r="FF148" s="74">
        <v>0</v>
      </c>
      <c r="FG148" s="74" t="s">
        <v>457</v>
      </c>
      <c r="FH148" s="74">
        <v>2.5725219184573145E-3</v>
      </c>
      <c r="FI148" s="74">
        <v>1.2349820223207454E-5</v>
      </c>
      <c r="FJ148" s="74">
        <v>0</v>
      </c>
      <c r="FK148" s="74">
        <v>0</v>
      </c>
      <c r="FL148" s="74">
        <v>0</v>
      </c>
      <c r="FM148" s="74">
        <v>0</v>
      </c>
      <c r="FN148" s="74">
        <v>0</v>
      </c>
      <c r="FO148" s="74">
        <v>0</v>
      </c>
      <c r="FP148" s="74">
        <v>0</v>
      </c>
      <c r="FQ148" s="74">
        <v>0</v>
      </c>
      <c r="FR148" s="74">
        <v>0</v>
      </c>
      <c r="FS148" s="74">
        <v>0</v>
      </c>
      <c r="GV148" s="229"/>
      <c r="GW148" s="229"/>
    </row>
    <row r="149" spans="2:205" hidden="1" x14ac:dyDescent="0.25">
      <c r="B149" s="74" t="s">
        <v>243</v>
      </c>
      <c r="C149" s="227" t="s">
        <v>462</v>
      </c>
      <c r="D149" s="227"/>
      <c r="E149" s="227"/>
      <c r="F149" s="227">
        <v>281.39674196147746</v>
      </c>
      <c r="G149" s="227">
        <v>272.62323800940914</v>
      </c>
      <c r="H149" s="227">
        <v>1.2994673476104726</v>
      </c>
      <c r="I149" s="228">
        <v>281.39674196147746</v>
      </c>
      <c r="J149" s="228">
        <v>0</v>
      </c>
      <c r="K149" s="228">
        <v>281.39674196147746</v>
      </c>
      <c r="L149" s="322"/>
      <c r="M149" s="228"/>
      <c r="N149" s="228">
        <v>265.67308479385986</v>
      </c>
      <c r="O149" s="228">
        <v>271.38382209379762</v>
      </c>
      <c r="P149" s="228">
        <v>265.67308479385986</v>
      </c>
      <c r="Q149" s="228"/>
      <c r="R149" s="228"/>
      <c r="S149" s="228">
        <v>0</v>
      </c>
      <c r="T149" s="228">
        <v>0</v>
      </c>
      <c r="U149" s="228">
        <v>0</v>
      </c>
      <c r="V149" s="228">
        <v>0</v>
      </c>
      <c r="W149" s="228"/>
      <c r="X149" s="228"/>
      <c r="Y149" s="228">
        <v>1133327.1269553145</v>
      </c>
      <c r="Z149" s="228">
        <v>1150128.7836129495</v>
      </c>
      <c r="AA149" s="228">
        <v>1059184.2307993593</v>
      </c>
      <c r="AB149" s="228"/>
      <c r="AC149" s="228"/>
      <c r="AD149" s="228"/>
      <c r="AE149" s="228"/>
      <c r="AF149" s="228"/>
      <c r="AG149" s="228"/>
      <c r="AH149" s="228"/>
      <c r="AI149" s="228"/>
      <c r="AJ149" s="228"/>
      <c r="AS149" s="74" t="s">
        <v>214</v>
      </c>
      <c r="AT149" s="74" t="s">
        <v>194</v>
      </c>
      <c r="AU149" s="74" t="s">
        <v>490</v>
      </c>
      <c r="AV149" s="74">
        <v>2021</v>
      </c>
      <c r="AW149" s="74">
        <v>1</v>
      </c>
      <c r="AX149" s="74">
        <v>0</v>
      </c>
      <c r="AY149" s="74">
        <v>0</v>
      </c>
      <c r="AZ149" s="74">
        <v>0</v>
      </c>
      <c r="BA149" s="74">
        <v>0</v>
      </c>
      <c r="BB149" s="74">
        <v>0</v>
      </c>
      <c r="BC149" s="74">
        <v>0</v>
      </c>
      <c r="BD149" s="74">
        <v>3.1748251337433468E-2</v>
      </c>
      <c r="BE149" s="74">
        <v>3.1748251337433468E-2</v>
      </c>
      <c r="BF149" s="74">
        <v>0</v>
      </c>
      <c r="BG149" s="74">
        <v>0</v>
      </c>
      <c r="BH149" s="74">
        <v>0</v>
      </c>
      <c r="BI149" s="74">
        <v>0</v>
      </c>
      <c r="BJ149" s="74">
        <v>0</v>
      </c>
      <c r="BK149" s="74">
        <v>0</v>
      </c>
      <c r="BL149" s="74">
        <v>0</v>
      </c>
      <c r="BM149" s="74">
        <v>0</v>
      </c>
      <c r="BN149" s="74">
        <v>0</v>
      </c>
      <c r="BO149" s="74">
        <v>3.1748251337433468E-2</v>
      </c>
      <c r="BP149" s="74">
        <v>0</v>
      </c>
      <c r="BQ149" s="74">
        <v>0</v>
      </c>
      <c r="BR149" s="74">
        <v>0</v>
      </c>
      <c r="BS149" s="74">
        <v>0</v>
      </c>
      <c r="BT149" s="74">
        <v>0</v>
      </c>
      <c r="BU149" s="74">
        <v>0</v>
      </c>
      <c r="BV149" s="74">
        <v>0</v>
      </c>
      <c r="BW149" s="74">
        <v>0</v>
      </c>
      <c r="BX149" s="74">
        <v>0</v>
      </c>
      <c r="BY149" s="74">
        <v>0</v>
      </c>
      <c r="CT149" s="74" t="s">
        <v>194</v>
      </c>
      <c r="CU149" s="74" t="s">
        <v>522</v>
      </c>
      <c r="CV149" s="74" t="s">
        <v>329</v>
      </c>
      <c r="CW149" s="74">
        <v>2022</v>
      </c>
      <c r="CX149" s="74">
        <v>0</v>
      </c>
      <c r="CY149" s="74">
        <v>1.2274568054227134E-5</v>
      </c>
      <c r="CZ149" s="74">
        <v>0</v>
      </c>
      <c r="DA149" s="74">
        <v>0</v>
      </c>
      <c r="DB149" s="74">
        <v>0</v>
      </c>
      <c r="DC149" s="74">
        <v>0</v>
      </c>
      <c r="DD149" s="74">
        <v>5.0739075797640973</v>
      </c>
      <c r="DE149" s="74">
        <v>0.68414811484627203</v>
      </c>
      <c r="DF149" s="74">
        <v>2.80964787594286</v>
      </c>
      <c r="DG149" s="74">
        <v>1.580111588974966</v>
      </c>
      <c r="DH149" s="74">
        <v>0</v>
      </c>
      <c r="DI149" s="74">
        <v>0</v>
      </c>
      <c r="DJ149" s="74">
        <v>0</v>
      </c>
      <c r="DK149" s="74">
        <v>0</v>
      </c>
      <c r="DL149" s="74">
        <v>0</v>
      </c>
      <c r="DM149" s="74">
        <v>0</v>
      </c>
      <c r="DN149" s="74">
        <v>7.6163037215499843E-5</v>
      </c>
      <c r="DO149" s="74">
        <v>0</v>
      </c>
      <c r="DP149" s="74">
        <v>0</v>
      </c>
      <c r="DQ149" s="74">
        <v>0</v>
      </c>
      <c r="DR149" s="74">
        <v>6.22800238886733E-5</v>
      </c>
      <c r="DS149" s="74">
        <v>0</v>
      </c>
      <c r="DT149" s="74">
        <v>6.22800238886733E-5</v>
      </c>
      <c r="DU149" s="74">
        <v>0</v>
      </c>
      <c r="DV149" s="74">
        <v>0</v>
      </c>
      <c r="DW149" s="74">
        <v>0</v>
      </c>
      <c r="DX149" s="74">
        <v>0</v>
      </c>
      <c r="DY149" s="74">
        <v>0</v>
      </c>
      <c r="DZ149" s="74">
        <v>0</v>
      </c>
      <c r="EA149" s="74">
        <v>0</v>
      </c>
      <c r="EB149" s="74">
        <v>0</v>
      </c>
      <c r="EC149" s="74">
        <v>0</v>
      </c>
      <c r="ED149" s="74">
        <v>0</v>
      </c>
      <c r="EE149" s="74">
        <v>0</v>
      </c>
      <c r="EF149" s="74">
        <v>0</v>
      </c>
      <c r="ER149" s="74" t="s">
        <v>455</v>
      </c>
      <c r="ES149" s="74" t="s">
        <v>194</v>
      </c>
      <c r="ET149" s="74" t="s">
        <v>522</v>
      </c>
      <c r="EU149" s="74" t="s">
        <v>329</v>
      </c>
      <c r="EV149" s="74" t="s">
        <v>302</v>
      </c>
      <c r="EW149" s="74" t="s">
        <v>456</v>
      </c>
      <c r="EX149" s="74">
        <v>2022</v>
      </c>
      <c r="EY149" s="74">
        <v>1.6426856147647939E-5</v>
      </c>
      <c r="EZ149" s="74">
        <v>1038.5926569999999</v>
      </c>
      <c r="FA149" s="74">
        <v>1.7060812172542458E-2</v>
      </c>
      <c r="FB149" s="74">
        <v>2022</v>
      </c>
      <c r="FC149" s="74" t="s">
        <v>209</v>
      </c>
      <c r="FD149" s="74">
        <v>4.6366130773367584E-2</v>
      </c>
      <c r="FE149" s="74">
        <v>1</v>
      </c>
      <c r="FF149" s="74">
        <v>0</v>
      </c>
      <c r="FG149" s="74" t="s">
        <v>457</v>
      </c>
      <c r="FH149" s="74">
        <v>0</v>
      </c>
      <c r="FI149" s="74">
        <v>0</v>
      </c>
      <c r="FJ149" s="74">
        <v>2.556846560386147E-3</v>
      </c>
      <c r="FK149" s="74">
        <v>1.2274568054227134E-5</v>
      </c>
      <c r="FL149" s="74">
        <v>0</v>
      </c>
      <c r="FM149" s="74">
        <v>0</v>
      </c>
      <c r="FN149" s="74">
        <v>0</v>
      </c>
      <c r="FO149" s="74">
        <v>0</v>
      </c>
      <c r="FP149" s="74">
        <v>0</v>
      </c>
      <c r="FQ149" s="74">
        <v>0</v>
      </c>
      <c r="FR149" s="74">
        <v>0</v>
      </c>
      <c r="FS149" s="74">
        <v>0</v>
      </c>
      <c r="GV149" s="229"/>
      <c r="GW149" s="229"/>
    </row>
    <row r="150" spans="2:205" hidden="1" x14ac:dyDescent="0.25">
      <c r="B150" s="74" t="s">
        <v>243</v>
      </c>
      <c r="C150" s="227" t="s">
        <v>463</v>
      </c>
      <c r="D150" s="227"/>
      <c r="E150" s="227"/>
      <c r="F150" s="227">
        <v>456.33035406999568</v>
      </c>
      <c r="G150" s="227">
        <v>442.1039265645702</v>
      </c>
      <c r="H150" s="227">
        <v>2.1099350466666991</v>
      </c>
      <c r="I150" s="228">
        <v>456.33035406999568</v>
      </c>
      <c r="J150" s="228">
        <v>0</v>
      </c>
      <c r="K150" s="228">
        <v>456.33035406999568</v>
      </c>
      <c r="L150" s="322"/>
      <c r="M150" s="228"/>
      <c r="N150" s="228">
        <v>153.7131962876438</v>
      </c>
      <c r="O150" s="228">
        <v>157.01775249128667</v>
      </c>
      <c r="P150" s="228">
        <v>153.7131962876438</v>
      </c>
      <c r="Q150" s="228"/>
      <c r="R150" s="228"/>
      <c r="S150" s="228">
        <v>0</v>
      </c>
      <c r="T150" s="228">
        <v>0</v>
      </c>
      <c r="U150" s="228">
        <v>0</v>
      </c>
      <c r="V150" s="228">
        <v>0</v>
      </c>
      <c r="W150" s="228"/>
      <c r="X150" s="228"/>
      <c r="Y150" s="228">
        <v>3176522.8402458578</v>
      </c>
      <c r="Z150" s="228">
        <v>3223615.0211859955</v>
      </c>
      <c r="AA150" s="228">
        <v>2968712.934809213</v>
      </c>
      <c r="AB150" s="228"/>
      <c r="AC150" s="228"/>
      <c r="AD150" s="228"/>
      <c r="AE150" s="228"/>
      <c r="AF150" s="228"/>
      <c r="AG150" s="228"/>
      <c r="AH150" s="228"/>
      <c r="AI150" s="228"/>
      <c r="AJ150" s="228"/>
      <c r="AS150" s="74" t="s">
        <v>214</v>
      </c>
      <c r="AT150" s="74" t="s">
        <v>194</v>
      </c>
      <c r="AU150" s="74" t="s">
        <v>490</v>
      </c>
      <c r="AV150" s="74">
        <v>2022</v>
      </c>
      <c r="AW150" s="74">
        <v>0.93457943925233644</v>
      </c>
      <c r="AX150" s="74">
        <v>0</v>
      </c>
      <c r="AY150" s="74">
        <v>0</v>
      </c>
      <c r="AZ150" s="74">
        <v>0</v>
      </c>
      <c r="BA150" s="74">
        <v>0</v>
      </c>
      <c r="BB150" s="74">
        <v>0</v>
      </c>
      <c r="BC150" s="74">
        <v>0</v>
      </c>
      <c r="BD150" s="74">
        <v>0</v>
      </c>
      <c r="BE150" s="74">
        <v>0</v>
      </c>
      <c r="BF150" s="74">
        <v>0</v>
      </c>
      <c r="BG150" s="74">
        <v>0</v>
      </c>
      <c r="BH150" s="74">
        <v>4.4958863229409986E-2</v>
      </c>
      <c r="BI150" s="74">
        <v>4.4958863229409986E-2</v>
      </c>
      <c r="BJ150" s="74">
        <v>0</v>
      </c>
      <c r="BK150" s="74">
        <v>0</v>
      </c>
      <c r="BL150" s="74">
        <v>0</v>
      </c>
      <c r="BM150" s="74">
        <v>0</v>
      </c>
      <c r="BN150" s="74">
        <v>0</v>
      </c>
      <c r="BO150" s="74">
        <v>0</v>
      </c>
      <c r="BP150" s="74">
        <v>4.2017629186364473E-2</v>
      </c>
      <c r="BQ150" s="74">
        <v>0</v>
      </c>
      <c r="BR150" s="74">
        <v>0</v>
      </c>
      <c r="BS150" s="74">
        <v>0</v>
      </c>
      <c r="BT150" s="74">
        <v>0</v>
      </c>
      <c r="BU150" s="74">
        <v>0</v>
      </c>
      <c r="BV150" s="74">
        <v>4.4958863229409986E-2</v>
      </c>
      <c r="BW150" s="74">
        <v>4.2017629186364473E-2</v>
      </c>
      <c r="BX150" s="74">
        <v>4.4958863229409986E-2</v>
      </c>
      <c r="BY150" s="74">
        <v>4.2017629186364473E-2</v>
      </c>
      <c r="CT150" s="74" t="s">
        <v>194</v>
      </c>
      <c r="CU150" s="74" t="s">
        <v>522</v>
      </c>
      <c r="CV150" s="74" t="s">
        <v>329</v>
      </c>
      <c r="CW150" s="74">
        <v>2023</v>
      </c>
      <c r="CX150" s="74">
        <v>0</v>
      </c>
      <c r="CY150" s="74">
        <v>0</v>
      </c>
      <c r="CZ150" s="74">
        <v>1.9071059790674521E-5</v>
      </c>
      <c r="DA150" s="74">
        <v>0</v>
      </c>
      <c r="DB150" s="74">
        <v>0</v>
      </c>
      <c r="DC150" s="74">
        <v>0</v>
      </c>
      <c r="DD150" s="74">
        <v>5.1712462144137774</v>
      </c>
      <c r="DE150" s="74">
        <v>0.68414811484627203</v>
      </c>
      <c r="DF150" s="74">
        <v>2.9069865105925379</v>
      </c>
      <c r="DG150" s="74">
        <v>1.580111588974966</v>
      </c>
      <c r="DH150" s="74">
        <v>0</v>
      </c>
      <c r="DI150" s="74">
        <v>0</v>
      </c>
      <c r="DJ150" s="74">
        <v>0</v>
      </c>
      <c r="DK150" s="74">
        <v>0</v>
      </c>
      <c r="DL150" s="74">
        <v>0</v>
      </c>
      <c r="DM150" s="74">
        <v>0</v>
      </c>
      <c r="DN150" s="74">
        <v>7.9101580888000841E-5</v>
      </c>
      <c r="DO150" s="74">
        <v>0</v>
      </c>
      <c r="DP150" s="74">
        <v>0</v>
      </c>
      <c r="DQ150" s="74">
        <v>0</v>
      </c>
      <c r="DR150" s="74">
        <v>0</v>
      </c>
      <c r="DS150" s="74">
        <v>0</v>
      </c>
      <c r="DT150" s="74">
        <v>0</v>
      </c>
      <c r="DU150" s="74">
        <v>9.862114574738442E-5</v>
      </c>
      <c r="DV150" s="74">
        <v>0</v>
      </c>
      <c r="DW150" s="74">
        <v>9.862114574738442E-5</v>
      </c>
      <c r="DX150" s="74">
        <v>0</v>
      </c>
      <c r="DY150" s="74">
        <v>0</v>
      </c>
      <c r="DZ150" s="74">
        <v>0</v>
      </c>
      <c r="EA150" s="74">
        <v>0</v>
      </c>
      <c r="EB150" s="74">
        <v>0</v>
      </c>
      <c r="EC150" s="74">
        <v>0</v>
      </c>
      <c r="ED150" s="74">
        <v>0</v>
      </c>
      <c r="EE150" s="74">
        <v>0</v>
      </c>
      <c r="EF150" s="74">
        <v>0</v>
      </c>
      <c r="ER150" s="74" t="s">
        <v>455</v>
      </c>
      <c r="ES150" s="74" t="s">
        <v>194</v>
      </c>
      <c r="ET150" s="74" t="s">
        <v>522</v>
      </c>
      <c r="EU150" s="74" t="s">
        <v>329</v>
      </c>
      <c r="EV150" s="74" t="s">
        <v>302</v>
      </c>
      <c r="EW150" s="74" t="s">
        <v>456</v>
      </c>
      <c r="EX150" s="74">
        <v>2023</v>
      </c>
      <c r="EY150" s="74">
        <v>1.6976981009922589E-5</v>
      </c>
      <c r="EZ150" s="74">
        <v>1038.5926569999999</v>
      </c>
      <c r="FA150" s="74">
        <v>1.7632167814934045E-2</v>
      </c>
      <c r="FB150" s="74">
        <v>2023</v>
      </c>
      <c r="FC150" s="74" t="s">
        <v>209</v>
      </c>
      <c r="FD150" s="74">
        <v>4.6366130773367584E-2</v>
      </c>
      <c r="FE150" s="74">
        <v>1</v>
      </c>
      <c r="FF150" s="74">
        <v>0</v>
      </c>
      <c r="FG150" s="74" t="s">
        <v>457</v>
      </c>
      <c r="FH150" s="74">
        <v>0</v>
      </c>
      <c r="FI150" s="74">
        <v>0</v>
      </c>
      <c r="FJ150" s="74">
        <v>0</v>
      </c>
      <c r="FK150" s="74">
        <v>0</v>
      </c>
      <c r="FL150" s="74">
        <v>2.6244276727112482E-3</v>
      </c>
      <c r="FM150" s="74">
        <v>1.9071059790674521E-5</v>
      </c>
      <c r="FN150" s="74">
        <v>0</v>
      </c>
      <c r="FO150" s="74">
        <v>0</v>
      </c>
      <c r="FP150" s="74">
        <v>0</v>
      </c>
      <c r="FQ150" s="74">
        <v>0</v>
      </c>
      <c r="FR150" s="74">
        <v>0</v>
      </c>
      <c r="FS150" s="74">
        <v>0</v>
      </c>
      <c r="GV150" s="229"/>
      <c r="GW150" s="229"/>
    </row>
    <row r="151" spans="2:205" hidden="1" x14ac:dyDescent="0.25">
      <c r="B151" s="74" t="s">
        <v>243</v>
      </c>
      <c r="C151" s="227" t="s">
        <v>464</v>
      </c>
      <c r="D151" s="227"/>
      <c r="E151" s="227"/>
      <c r="F151" s="227">
        <v>670.67027050653735</v>
      </c>
      <c r="G151" s="227">
        <v>649.7622545177652</v>
      </c>
      <c r="H151" s="227">
        <v>2.8889655685819728</v>
      </c>
      <c r="I151" s="228">
        <v>670.67027050653735</v>
      </c>
      <c r="J151" s="228">
        <v>0</v>
      </c>
      <c r="K151" s="228">
        <v>670.67027050653735</v>
      </c>
      <c r="L151" s="322"/>
      <c r="M151" s="228"/>
      <c r="N151" s="228">
        <v>129.61881186508967</v>
      </c>
      <c r="O151" s="228">
        <v>132.40550717987088</v>
      </c>
      <c r="P151" s="228">
        <v>129.61881186508967</v>
      </c>
      <c r="Q151" s="228"/>
      <c r="R151" s="228"/>
      <c r="S151" s="228">
        <v>0</v>
      </c>
      <c r="T151" s="228">
        <v>0</v>
      </c>
      <c r="U151" s="228">
        <v>0</v>
      </c>
      <c r="V151" s="228">
        <v>0</v>
      </c>
      <c r="W151" s="228"/>
      <c r="X151" s="228"/>
      <c r="Y151" s="228">
        <v>5536366.0499288328</v>
      </c>
      <c r="Z151" s="228">
        <v>5618443.0771961408</v>
      </c>
      <c r="AA151" s="228">
        <v>5174173.8784381617</v>
      </c>
      <c r="AB151" s="228"/>
      <c r="AC151" s="228"/>
      <c r="AD151" s="228"/>
      <c r="AE151" s="228"/>
      <c r="AF151" s="228"/>
      <c r="AG151" s="228"/>
      <c r="AH151" s="228"/>
      <c r="AI151" s="228"/>
      <c r="AJ151" s="228"/>
      <c r="AS151" s="74" t="s">
        <v>214</v>
      </c>
      <c r="AT151" s="74" t="s">
        <v>194</v>
      </c>
      <c r="AU151" s="74" t="s">
        <v>490</v>
      </c>
      <c r="AV151" s="74">
        <v>2023</v>
      </c>
      <c r="AW151" s="74">
        <v>0.87343872827321156</v>
      </c>
      <c r="AX151" s="74">
        <v>0</v>
      </c>
      <c r="AY151" s="74">
        <v>0</v>
      </c>
      <c r="AZ151" s="74">
        <v>0</v>
      </c>
      <c r="BA151" s="74">
        <v>0</v>
      </c>
      <c r="BB151" s="74">
        <v>0</v>
      </c>
      <c r="BC151" s="74">
        <v>0</v>
      </c>
      <c r="BD151" s="74">
        <v>0</v>
      </c>
      <c r="BE151" s="74">
        <v>0</v>
      </c>
      <c r="BF151" s="74">
        <v>0</v>
      </c>
      <c r="BG151" s="74">
        <v>0</v>
      </c>
      <c r="BH151" s="74">
        <v>0</v>
      </c>
      <c r="BI151" s="74">
        <v>0</v>
      </c>
      <c r="BJ151" s="74">
        <v>0</v>
      </c>
      <c r="BK151" s="74">
        <v>0</v>
      </c>
      <c r="BL151" s="74">
        <v>4.6606946904514779E-2</v>
      </c>
      <c r="BM151" s="74">
        <v>4.6606946904514779E-2</v>
      </c>
      <c r="BN151" s="74">
        <v>0</v>
      </c>
      <c r="BO151" s="74">
        <v>0</v>
      </c>
      <c r="BP151" s="74">
        <v>0</v>
      </c>
      <c r="BQ151" s="74">
        <v>4.0708312432976484E-2</v>
      </c>
      <c r="BR151" s="74">
        <v>0</v>
      </c>
      <c r="BS151" s="74">
        <v>0</v>
      </c>
      <c r="BT151" s="74">
        <v>0</v>
      </c>
      <c r="BU151" s="74">
        <v>0</v>
      </c>
      <c r="BV151" s="74">
        <v>0</v>
      </c>
      <c r="BW151" s="74">
        <v>0</v>
      </c>
      <c r="BX151" s="74">
        <v>0</v>
      </c>
      <c r="BY151" s="74">
        <v>0</v>
      </c>
      <c r="CT151" s="74" t="s">
        <v>194</v>
      </c>
      <c r="CU151" s="74" t="s">
        <v>522</v>
      </c>
      <c r="CV151" s="74" t="s">
        <v>329</v>
      </c>
      <c r="CW151" s="74">
        <v>2024</v>
      </c>
      <c r="CX151" s="74">
        <v>0</v>
      </c>
      <c r="CY151" s="74">
        <v>0</v>
      </c>
      <c r="CZ151" s="74">
        <v>0</v>
      </c>
      <c r="DA151" s="74">
        <v>1.9071059790674521E-5</v>
      </c>
      <c r="DB151" s="74">
        <v>0</v>
      </c>
      <c r="DC151" s="74">
        <v>0</v>
      </c>
      <c r="DD151" s="74">
        <v>5.1712462144137774</v>
      </c>
      <c r="DE151" s="74">
        <v>0.68414811484627203</v>
      </c>
      <c r="DF151" s="74">
        <v>2.9069865105925379</v>
      </c>
      <c r="DG151" s="74">
        <v>1.580111588974966</v>
      </c>
      <c r="DH151" s="74">
        <v>0</v>
      </c>
      <c r="DI151" s="74">
        <v>0</v>
      </c>
      <c r="DJ151" s="74">
        <v>0</v>
      </c>
      <c r="DK151" s="74">
        <v>0</v>
      </c>
      <c r="DL151" s="74">
        <v>0</v>
      </c>
      <c r="DM151" s="74">
        <v>0</v>
      </c>
      <c r="DN151" s="74">
        <v>7.9101580888000841E-5</v>
      </c>
      <c r="DO151" s="74">
        <v>0</v>
      </c>
      <c r="DP151" s="74">
        <v>0</v>
      </c>
      <c r="DQ151" s="74">
        <v>0</v>
      </c>
      <c r="DR151" s="74">
        <v>0</v>
      </c>
      <c r="DS151" s="74">
        <v>0</v>
      </c>
      <c r="DT151" s="74">
        <v>0</v>
      </c>
      <c r="DU151" s="74">
        <v>0</v>
      </c>
      <c r="DV151" s="74">
        <v>0</v>
      </c>
      <c r="DW151" s="74">
        <v>0</v>
      </c>
      <c r="DX151" s="74">
        <v>9.862114574738442E-5</v>
      </c>
      <c r="DY151" s="74">
        <v>0</v>
      </c>
      <c r="DZ151" s="74">
        <v>9.862114574738442E-5</v>
      </c>
      <c r="EA151" s="74">
        <v>0</v>
      </c>
      <c r="EB151" s="74">
        <v>0</v>
      </c>
      <c r="EC151" s="74">
        <v>0</v>
      </c>
      <c r="ED151" s="74">
        <v>0</v>
      </c>
      <c r="EE151" s="74">
        <v>0</v>
      </c>
      <c r="EF151" s="74">
        <v>0</v>
      </c>
      <c r="ER151" s="74" t="s">
        <v>455</v>
      </c>
      <c r="ES151" s="74" t="s">
        <v>194</v>
      </c>
      <c r="ET151" s="74" t="s">
        <v>522</v>
      </c>
      <c r="EU151" s="74" t="s">
        <v>329</v>
      </c>
      <c r="EV151" s="74" t="s">
        <v>302</v>
      </c>
      <c r="EW151" s="74" t="s">
        <v>456</v>
      </c>
      <c r="EX151" s="74">
        <v>2024</v>
      </c>
      <c r="EY151" s="74">
        <v>1.6976981009922589E-5</v>
      </c>
      <c r="EZ151" s="74">
        <v>1038.5926569999999</v>
      </c>
      <c r="FA151" s="74">
        <v>1.7632167814934045E-2</v>
      </c>
      <c r="FB151" s="74">
        <v>2024</v>
      </c>
      <c r="FC151" s="74" t="s">
        <v>209</v>
      </c>
      <c r="FD151" s="74">
        <v>4.6366130773367584E-2</v>
      </c>
      <c r="FE151" s="74">
        <v>1</v>
      </c>
      <c r="FF151" s="74">
        <v>0</v>
      </c>
      <c r="FG151" s="74" t="s">
        <v>457</v>
      </c>
      <c r="FH151" s="74">
        <v>0</v>
      </c>
      <c r="FI151" s="74">
        <v>0</v>
      </c>
      <c r="FJ151" s="74">
        <v>0</v>
      </c>
      <c r="FK151" s="74">
        <v>0</v>
      </c>
      <c r="FL151" s="74">
        <v>0</v>
      </c>
      <c r="FM151" s="74">
        <v>0</v>
      </c>
      <c r="FN151" s="74">
        <v>2.6244276727112482E-3</v>
      </c>
      <c r="FO151" s="74">
        <v>1.9071059790674521E-5</v>
      </c>
      <c r="FP151" s="74">
        <v>0</v>
      </c>
      <c r="FQ151" s="74">
        <v>0</v>
      </c>
      <c r="FR151" s="74">
        <v>0</v>
      </c>
      <c r="FS151" s="74">
        <v>0</v>
      </c>
      <c r="GV151" s="229"/>
      <c r="GW151" s="229"/>
    </row>
    <row r="152" spans="2:205" hidden="1" x14ac:dyDescent="0.25">
      <c r="B152" s="74" t="s">
        <v>243</v>
      </c>
      <c r="C152" s="227" t="s">
        <v>465</v>
      </c>
      <c r="D152" s="227"/>
      <c r="E152" s="227"/>
      <c r="F152" s="227">
        <v>586.43709165974929</v>
      </c>
      <c r="G152" s="227">
        <v>568.1549912112207</v>
      </c>
      <c r="H152" s="227">
        <v>2.621150019462009</v>
      </c>
      <c r="I152" s="228">
        <v>586.43709165974929</v>
      </c>
      <c r="J152" s="228">
        <v>0</v>
      </c>
      <c r="K152" s="228">
        <v>586.43709165974929</v>
      </c>
      <c r="L152" s="322"/>
      <c r="M152" s="228"/>
      <c r="N152" s="228">
        <v>99.430988820256204</v>
      </c>
      <c r="O152" s="228">
        <v>101.56866465036455</v>
      </c>
      <c r="P152" s="228">
        <v>99.430988820256204</v>
      </c>
      <c r="Q152" s="228"/>
      <c r="R152" s="228"/>
      <c r="S152" s="228">
        <v>0</v>
      </c>
      <c r="T152" s="228">
        <v>0</v>
      </c>
      <c r="U152" s="228">
        <v>0</v>
      </c>
      <c r="V152" s="228">
        <v>0</v>
      </c>
      <c r="W152" s="228"/>
      <c r="X152" s="228"/>
      <c r="Y152" s="228">
        <v>6310785.9583922708</v>
      </c>
      <c r="Z152" s="228">
        <v>6404343.8168347711</v>
      </c>
      <c r="AA152" s="228">
        <v>5897930.8022357672</v>
      </c>
      <c r="AB152" s="228"/>
      <c r="AC152" s="228"/>
      <c r="AD152" s="228"/>
      <c r="AE152" s="228"/>
      <c r="AF152" s="228"/>
      <c r="AG152" s="228"/>
      <c r="AH152" s="228"/>
      <c r="AI152" s="228"/>
      <c r="AJ152" s="228"/>
      <c r="AS152" s="74" t="s">
        <v>214</v>
      </c>
      <c r="AT152" s="74" t="s">
        <v>194</v>
      </c>
      <c r="AU152" s="74" t="s">
        <v>491</v>
      </c>
      <c r="AV152" s="74">
        <v>2020</v>
      </c>
      <c r="AW152" s="74">
        <v>1</v>
      </c>
      <c r="AX152" s="74">
        <v>0</v>
      </c>
      <c r="AY152" s="74">
        <v>0</v>
      </c>
      <c r="AZ152" s="74">
        <v>1.1617060486160135E-2</v>
      </c>
      <c r="BA152" s="74">
        <v>1.1617060486160135E-2</v>
      </c>
      <c r="BB152" s="74">
        <v>0</v>
      </c>
      <c r="BC152" s="74">
        <v>0</v>
      </c>
      <c r="BD152" s="74">
        <v>0</v>
      </c>
      <c r="BE152" s="74">
        <v>0</v>
      </c>
      <c r="BF152" s="74">
        <v>0</v>
      </c>
      <c r="BG152" s="74">
        <v>0</v>
      </c>
      <c r="BH152" s="74">
        <v>0</v>
      </c>
      <c r="BI152" s="74">
        <v>0</v>
      </c>
      <c r="BJ152" s="74">
        <v>0</v>
      </c>
      <c r="BK152" s="74">
        <v>0</v>
      </c>
      <c r="BL152" s="74">
        <v>0</v>
      </c>
      <c r="BM152" s="74">
        <v>0</v>
      </c>
      <c r="BN152" s="74">
        <v>1.1617060486160135E-2</v>
      </c>
      <c r="BO152" s="74">
        <v>0</v>
      </c>
      <c r="BP152" s="74">
        <v>0</v>
      </c>
      <c r="BQ152" s="74">
        <v>0</v>
      </c>
      <c r="BR152" s="74">
        <v>0</v>
      </c>
      <c r="BS152" s="74">
        <v>0</v>
      </c>
      <c r="BT152" s="74">
        <v>0</v>
      </c>
      <c r="BU152" s="74">
        <v>0</v>
      </c>
      <c r="BV152" s="74">
        <v>0</v>
      </c>
      <c r="BW152" s="74">
        <v>0</v>
      </c>
      <c r="BX152" s="74">
        <v>0</v>
      </c>
      <c r="BY152" s="74">
        <v>0</v>
      </c>
      <c r="CT152" s="74" t="s">
        <v>194</v>
      </c>
      <c r="CU152" s="74" t="s">
        <v>522</v>
      </c>
      <c r="CV152" s="74" t="s">
        <v>329</v>
      </c>
      <c r="CW152" s="74">
        <v>2025</v>
      </c>
      <c r="CX152" s="74">
        <v>0</v>
      </c>
      <c r="CY152" s="74">
        <v>0</v>
      </c>
      <c r="CZ152" s="74">
        <v>0</v>
      </c>
      <c r="DA152" s="74">
        <v>0</v>
      </c>
      <c r="DB152" s="74">
        <v>1.9071059790674521E-5</v>
      </c>
      <c r="DC152" s="74">
        <v>0</v>
      </c>
      <c r="DD152" s="74">
        <v>5.1712462144137774</v>
      </c>
      <c r="DE152" s="74">
        <v>0.68414811484627203</v>
      </c>
      <c r="DF152" s="74">
        <v>2.9069865105925379</v>
      </c>
      <c r="DG152" s="74">
        <v>1.580111588974966</v>
      </c>
      <c r="DH152" s="74">
        <v>0</v>
      </c>
      <c r="DI152" s="74">
        <v>0</v>
      </c>
      <c r="DJ152" s="74">
        <v>0</v>
      </c>
      <c r="DK152" s="74">
        <v>0</v>
      </c>
      <c r="DL152" s="74">
        <v>0</v>
      </c>
      <c r="DM152" s="74">
        <v>0</v>
      </c>
      <c r="DN152" s="74">
        <v>7.9101580888000841E-5</v>
      </c>
      <c r="DO152" s="74">
        <v>0</v>
      </c>
      <c r="DP152" s="74">
        <v>0</v>
      </c>
      <c r="DQ152" s="74">
        <v>0</v>
      </c>
      <c r="DR152" s="74">
        <v>0</v>
      </c>
      <c r="DS152" s="74">
        <v>0</v>
      </c>
      <c r="DT152" s="74">
        <v>0</v>
      </c>
      <c r="DU152" s="74">
        <v>0</v>
      </c>
      <c r="DV152" s="74">
        <v>0</v>
      </c>
      <c r="DW152" s="74">
        <v>0</v>
      </c>
      <c r="DX152" s="74">
        <v>0</v>
      </c>
      <c r="DY152" s="74">
        <v>0</v>
      </c>
      <c r="DZ152" s="74">
        <v>0</v>
      </c>
      <c r="EA152" s="74">
        <v>9.862114574738442E-5</v>
      </c>
      <c r="EB152" s="74">
        <v>0</v>
      </c>
      <c r="EC152" s="74">
        <v>9.862114574738442E-5</v>
      </c>
      <c r="ED152" s="74">
        <v>0</v>
      </c>
      <c r="EE152" s="74">
        <v>0</v>
      </c>
      <c r="EF152" s="74">
        <v>0</v>
      </c>
      <c r="ER152" s="74" t="s">
        <v>455</v>
      </c>
      <c r="ES152" s="74" t="s">
        <v>194</v>
      </c>
      <c r="ET152" s="74" t="s">
        <v>522</v>
      </c>
      <c r="EU152" s="74" t="s">
        <v>329</v>
      </c>
      <c r="EV152" s="74" t="s">
        <v>302</v>
      </c>
      <c r="EW152" s="74" t="s">
        <v>456</v>
      </c>
      <c r="EX152" s="74">
        <v>2025</v>
      </c>
      <c r="EY152" s="74">
        <v>1.6976981009922589E-5</v>
      </c>
      <c r="EZ152" s="74">
        <v>1038.5926569999999</v>
      </c>
      <c r="FA152" s="74">
        <v>1.7632167814934045E-2</v>
      </c>
      <c r="FB152" s="74">
        <v>2025</v>
      </c>
      <c r="FC152" s="74" t="s">
        <v>209</v>
      </c>
      <c r="FD152" s="74">
        <v>4.6366130773367584E-2</v>
      </c>
      <c r="FE152" s="74">
        <v>1</v>
      </c>
      <c r="FF152" s="74">
        <v>0</v>
      </c>
      <c r="FG152" s="74" t="s">
        <v>457</v>
      </c>
      <c r="FH152" s="74">
        <v>0</v>
      </c>
      <c r="FI152" s="74">
        <v>0</v>
      </c>
      <c r="FJ152" s="74">
        <v>0</v>
      </c>
      <c r="FK152" s="74">
        <v>0</v>
      </c>
      <c r="FL152" s="74">
        <v>0</v>
      </c>
      <c r="FM152" s="74">
        <v>0</v>
      </c>
      <c r="FN152" s="74">
        <v>0</v>
      </c>
      <c r="FO152" s="74">
        <v>0</v>
      </c>
      <c r="FP152" s="74">
        <v>2.6244276727112482E-3</v>
      </c>
      <c r="FQ152" s="74">
        <v>1.9071059790674521E-5</v>
      </c>
      <c r="FR152" s="74">
        <v>0</v>
      </c>
      <c r="FS152" s="74">
        <v>0</v>
      </c>
      <c r="GV152" s="229"/>
      <c r="GW152" s="229"/>
    </row>
    <row r="153" spans="2:205" hidden="1" x14ac:dyDescent="0.25">
      <c r="B153" s="74" t="s">
        <v>243</v>
      </c>
      <c r="C153" s="227" t="s">
        <v>466</v>
      </c>
      <c r="D153" s="227"/>
      <c r="E153" s="227"/>
      <c r="F153" s="227">
        <v>618.05782889601301</v>
      </c>
      <c r="G153" s="227">
        <v>598.79025517844286</v>
      </c>
      <c r="H153" s="227">
        <v>2.4743681460513698</v>
      </c>
      <c r="I153" s="228">
        <v>618.05782889601301</v>
      </c>
      <c r="J153" s="228">
        <v>0</v>
      </c>
      <c r="K153" s="228">
        <v>618.05782889601301</v>
      </c>
      <c r="L153" s="322"/>
      <c r="M153" s="228"/>
      <c r="N153" s="228">
        <v>77.184714753422682</v>
      </c>
      <c r="O153" s="228">
        <v>78.844155309615914</v>
      </c>
      <c r="P153" s="228">
        <v>77.184714753422682</v>
      </c>
      <c r="Q153" s="228"/>
      <c r="R153" s="228"/>
      <c r="S153" s="228">
        <v>0</v>
      </c>
      <c r="T153" s="228">
        <v>0</v>
      </c>
      <c r="U153" s="228">
        <v>0</v>
      </c>
      <c r="V153" s="228">
        <v>0</v>
      </c>
      <c r="W153" s="228"/>
      <c r="X153" s="228"/>
      <c r="Y153" s="228">
        <v>8568041.9890313614</v>
      </c>
      <c r="Z153" s="228">
        <v>8695063.8314491324</v>
      </c>
      <c r="AA153" s="228">
        <v>8007515.8775994033</v>
      </c>
      <c r="AB153" s="228"/>
      <c r="AC153" s="228"/>
      <c r="AD153" s="228"/>
      <c r="AE153" s="228"/>
      <c r="AF153" s="228"/>
      <c r="AG153" s="228"/>
      <c r="AH153" s="228"/>
      <c r="AI153" s="228"/>
      <c r="AJ153" s="228"/>
      <c r="AS153" s="74" t="s">
        <v>214</v>
      </c>
      <c r="AT153" s="74" t="s">
        <v>194</v>
      </c>
      <c r="AU153" s="74" t="s">
        <v>491</v>
      </c>
      <c r="AV153" s="74">
        <v>2021</v>
      </c>
      <c r="AW153" s="74">
        <v>1</v>
      </c>
      <c r="AX153" s="74">
        <v>0</v>
      </c>
      <c r="AY153" s="74">
        <v>0</v>
      </c>
      <c r="AZ153" s="74">
        <v>0</v>
      </c>
      <c r="BA153" s="74">
        <v>0</v>
      </c>
      <c r="BB153" s="74">
        <v>0</v>
      </c>
      <c r="BC153" s="74">
        <v>0</v>
      </c>
      <c r="BD153" s="74">
        <v>1.1617060486160135E-2</v>
      </c>
      <c r="BE153" s="74">
        <v>1.1617060486160135E-2</v>
      </c>
      <c r="BF153" s="74">
        <v>0</v>
      </c>
      <c r="BG153" s="74">
        <v>0</v>
      </c>
      <c r="BH153" s="74">
        <v>0</v>
      </c>
      <c r="BI153" s="74">
        <v>0</v>
      </c>
      <c r="BJ153" s="74">
        <v>0</v>
      </c>
      <c r="BK153" s="74">
        <v>0</v>
      </c>
      <c r="BL153" s="74">
        <v>0</v>
      </c>
      <c r="BM153" s="74">
        <v>0</v>
      </c>
      <c r="BN153" s="74">
        <v>0</v>
      </c>
      <c r="BO153" s="74">
        <v>1.1617060486160135E-2</v>
      </c>
      <c r="BP153" s="74">
        <v>0</v>
      </c>
      <c r="BQ153" s="74">
        <v>0</v>
      </c>
      <c r="BR153" s="74">
        <v>0</v>
      </c>
      <c r="BS153" s="74">
        <v>0</v>
      </c>
      <c r="BT153" s="74">
        <v>0</v>
      </c>
      <c r="BU153" s="74">
        <v>0</v>
      </c>
      <c r="BV153" s="74">
        <v>0</v>
      </c>
      <c r="BW153" s="74">
        <v>0</v>
      </c>
      <c r="BX153" s="74">
        <v>0</v>
      </c>
      <c r="BY153" s="74">
        <v>0</v>
      </c>
      <c r="CT153" s="74" t="s">
        <v>194</v>
      </c>
      <c r="CU153" s="74" t="s">
        <v>522</v>
      </c>
      <c r="CV153" s="74" t="s">
        <v>329</v>
      </c>
      <c r="CW153" s="74">
        <v>2026</v>
      </c>
      <c r="CX153" s="74">
        <v>0</v>
      </c>
      <c r="CY153" s="74">
        <v>0</v>
      </c>
      <c r="CZ153" s="74">
        <v>0</v>
      </c>
      <c r="DA153" s="74">
        <v>0</v>
      </c>
      <c r="DB153" s="74">
        <v>0</v>
      </c>
      <c r="DC153" s="74">
        <v>1.9071059790674521E-5</v>
      </c>
      <c r="DD153" s="74">
        <v>5.1712462144137774</v>
      </c>
      <c r="DE153" s="74">
        <v>0.68414811484627203</v>
      </c>
      <c r="DF153" s="74">
        <v>2.9069865105925379</v>
      </c>
      <c r="DG153" s="74">
        <v>1.580111588974966</v>
      </c>
      <c r="DH153" s="74">
        <v>0</v>
      </c>
      <c r="DI153" s="74">
        <v>0</v>
      </c>
      <c r="DJ153" s="74">
        <v>0</v>
      </c>
      <c r="DK153" s="74">
        <v>0</v>
      </c>
      <c r="DL153" s="74">
        <v>0</v>
      </c>
      <c r="DM153" s="74">
        <v>0</v>
      </c>
      <c r="DN153" s="74">
        <v>7.9101580888000841E-5</v>
      </c>
      <c r="DO153" s="74">
        <v>0</v>
      </c>
      <c r="DP153" s="74">
        <v>0</v>
      </c>
      <c r="DQ153" s="74">
        <v>0</v>
      </c>
      <c r="DR153" s="74">
        <v>0</v>
      </c>
      <c r="DS153" s="74">
        <v>0</v>
      </c>
      <c r="DT153" s="74">
        <v>0</v>
      </c>
      <c r="DU153" s="74">
        <v>0</v>
      </c>
      <c r="DV153" s="74">
        <v>0</v>
      </c>
      <c r="DW153" s="74">
        <v>0</v>
      </c>
      <c r="DX153" s="74">
        <v>0</v>
      </c>
      <c r="DY153" s="74">
        <v>0</v>
      </c>
      <c r="DZ153" s="74">
        <v>0</v>
      </c>
      <c r="EA153" s="74">
        <v>0</v>
      </c>
      <c r="EB153" s="74">
        <v>0</v>
      </c>
      <c r="EC153" s="74">
        <v>0</v>
      </c>
      <c r="ED153" s="74">
        <v>9.862114574738442E-5</v>
      </c>
      <c r="EE153" s="74">
        <v>0</v>
      </c>
      <c r="EF153" s="74">
        <v>9.862114574738442E-5</v>
      </c>
      <c r="ER153" s="74" t="s">
        <v>455</v>
      </c>
      <c r="ES153" s="74" t="s">
        <v>194</v>
      </c>
      <c r="ET153" s="74" t="s">
        <v>522</v>
      </c>
      <c r="EU153" s="74" t="s">
        <v>329</v>
      </c>
      <c r="EV153" s="74" t="s">
        <v>302</v>
      </c>
      <c r="EW153" s="74" t="s">
        <v>456</v>
      </c>
      <c r="EX153" s="74">
        <v>2026</v>
      </c>
      <c r="EY153" s="74">
        <v>1.6976981009922589E-5</v>
      </c>
      <c r="EZ153" s="74">
        <v>1038.5926569999999</v>
      </c>
      <c r="FA153" s="74">
        <v>1.7632167814934045E-2</v>
      </c>
      <c r="FB153" s="74">
        <v>2026</v>
      </c>
      <c r="FC153" s="74" t="s">
        <v>209</v>
      </c>
      <c r="FD153" s="74">
        <v>4.6366130773367584E-2</v>
      </c>
      <c r="FE153" s="74">
        <v>1</v>
      </c>
      <c r="FF153" s="74">
        <v>0</v>
      </c>
      <c r="FG153" s="74" t="s">
        <v>457</v>
      </c>
      <c r="FH153" s="74">
        <v>0</v>
      </c>
      <c r="FI153" s="74">
        <v>0</v>
      </c>
      <c r="FJ153" s="74">
        <v>0</v>
      </c>
      <c r="FK153" s="74">
        <v>0</v>
      </c>
      <c r="FL153" s="74">
        <v>0</v>
      </c>
      <c r="FM153" s="74">
        <v>0</v>
      </c>
      <c r="FN153" s="74">
        <v>0</v>
      </c>
      <c r="FO153" s="74">
        <v>0</v>
      </c>
      <c r="FP153" s="74">
        <v>0</v>
      </c>
      <c r="FQ153" s="74">
        <v>0</v>
      </c>
      <c r="FR153" s="74">
        <v>2.6244276727112482E-3</v>
      </c>
      <c r="FS153" s="74">
        <v>1.9071059790674521E-5</v>
      </c>
      <c r="GV153" s="229"/>
      <c r="GW153" s="229"/>
    </row>
    <row r="154" spans="2:205" hidden="1" x14ac:dyDescent="0.25">
      <c r="B154" s="74" t="s">
        <v>243</v>
      </c>
      <c r="C154" s="227" t="s">
        <v>467</v>
      </c>
      <c r="D154" s="227"/>
      <c r="E154" s="227"/>
      <c r="F154" s="227">
        <v>300.47252516268838</v>
      </c>
      <c r="G154" s="227">
        <v>291.10397822286046</v>
      </c>
      <c r="H154" s="227">
        <v>3.4940690399060066</v>
      </c>
      <c r="I154" s="228">
        <v>300.47252516268838</v>
      </c>
      <c r="J154" s="228">
        <v>0</v>
      </c>
      <c r="K154" s="228">
        <v>300.47252516268838</v>
      </c>
      <c r="L154" s="322"/>
      <c r="M154" s="228"/>
      <c r="N154" s="228">
        <v>112.26745336805064</v>
      </c>
      <c r="O154" s="228">
        <v>114.68056776825709</v>
      </c>
      <c r="P154" s="228">
        <v>112.26745336805064</v>
      </c>
      <c r="Q154" s="228"/>
      <c r="R154" s="228"/>
      <c r="S154" s="228">
        <v>0</v>
      </c>
      <c r="T154" s="228">
        <v>0</v>
      </c>
      <c r="U154" s="228">
        <v>0</v>
      </c>
      <c r="V154" s="228">
        <v>0</v>
      </c>
      <c r="W154" s="228"/>
      <c r="X154" s="228"/>
      <c r="Y154" s="228">
        <v>2863747.1705185352</v>
      </c>
      <c r="Z154" s="228">
        <v>2906202.4295244575</v>
      </c>
      <c r="AA154" s="228">
        <v>2676399.2247836776</v>
      </c>
      <c r="AB154" s="228"/>
      <c r="AC154" s="228"/>
      <c r="AD154" s="228"/>
      <c r="AE154" s="228"/>
      <c r="AF154" s="228"/>
      <c r="AG154" s="228"/>
      <c r="AH154" s="228"/>
      <c r="AI154" s="228"/>
      <c r="AJ154" s="228"/>
      <c r="AS154" s="74" t="s">
        <v>214</v>
      </c>
      <c r="AT154" s="74" t="s">
        <v>194</v>
      </c>
      <c r="AU154" s="74" t="s">
        <v>491</v>
      </c>
      <c r="AV154" s="74">
        <v>2022</v>
      </c>
      <c r="AW154" s="74">
        <v>0.93457943925233644</v>
      </c>
      <c r="AX154" s="74">
        <v>0</v>
      </c>
      <c r="AY154" s="74">
        <v>0</v>
      </c>
      <c r="AZ154" s="74">
        <v>0</v>
      </c>
      <c r="BA154" s="74">
        <v>0</v>
      </c>
      <c r="BB154" s="74">
        <v>0</v>
      </c>
      <c r="BC154" s="74">
        <v>0</v>
      </c>
      <c r="BD154" s="74">
        <v>0</v>
      </c>
      <c r="BE154" s="74">
        <v>0</v>
      </c>
      <c r="BF154" s="74">
        <v>0</v>
      </c>
      <c r="BG154" s="74">
        <v>0</v>
      </c>
      <c r="BH154" s="74">
        <v>6.7029786285206592E-3</v>
      </c>
      <c r="BI154" s="74">
        <v>6.7029786285206592E-3</v>
      </c>
      <c r="BJ154" s="74">
        <v>0</v>
      </c>
      <c r="BK154" s="74">
        <v>0</v>
      </c>
      <c r="BL154" s="74">
        <v>0</v>
      </c>
      <c r="BM154" s="74">
        <v>0</v>
      </c>
      <c r="BN154" s="74">
        <v>0</v>
      </c>
      <c r="BO154" s="74">
        <v>0</v>
      </c>
      <c r="BP154" s="74">
        <v>6.2644660079632332E-3</v>
      </c>
      <c r="BQ154" s="74">
        <v>0</v>
      </c>
      <c r="BR154" s="74">
        <v>0</v>
      </c>
      <c r="BS154" s="74">
        <v>0</v>
      </c>
      <c r="BT154" s="74">
        <v>0</v>
      </c>
      <c r="BU154" s="74">
        <v>0</v>
      </c>
      <c r="BV154" s="74">
        <v>6.7029786285206592E-3</v>
      </c>
      <c r="BW154" s="74">
        <v>6.2644660079632332E-3</v>
      </c>
      <c r="BX154" s="74">
        <v>6.7029786285206592E-3</v>
      </c>
      <c r="BY154" s="74">
        <v>6.2644660079632332E-3</v>
      </c>
      <c r="CT154" s="74" t="s">
        <v>194</v>
      </c>
      <c r="CU154" s="74" t="s">
        <v>522</v>
      </c>
      <c r="CV154" s="74" t="s">
        <v>330</v>
      </c>
      <c r="CW154" s="74">
        <v>2021</v>
      </c>
      <c r="CX154" s="74">
        <v>2.6039735995040767E-5</v>
      </c>
      <c r="CY154" s="74">
        <v>0</v>
      </c>
      <c r="CZ154" s="74">
        <v>0</v>
      </c>
      <c r="DA154" s="74">
        <v>0</v>
      </c>
      <c r="DB154" s="74">
        <v>0</v>
      </c>
      <c r="DC154" s="74">
        <v>0</v>
      </c>
      <c r="DD154" s="74">
        <v>7.7861316135679426E-2</v>
      </c>
      <c r="DE154" s="74">
        <v>3.6425060683954513E-2</v>
      </c>
      <c r="DF154" s="74">
        <v>1.541613253274161E-3</v>
      </c>
      <c r="DG154" s="74">
        <v>3.9894642198450757E-2</v>
      </c>
      <c r="DH154" s="74">
        <v>0</v>
      </c>
      <c r="DI154" s="74">
        <v>0</v>
      </c>
      <c r="DJ154" s="74">
        <v>0</v>
      </c>
      <c r="DK154" s="74">
        <v>0</v>
      </c>
      <c r="DL154" s="74">
        <v>0</v>
      </c>
      <c r="DM154" s="74">
        <v>0</v>
      </c>
      <c r="DN154" s="74">
        <v>4.3906563190431109E-4</v>
      </c>
      <c r="DO154" s="74">
        <v>2.0274881163994999E-6</v>
      </c>
      <c r="DP154" s="74">
        <v>0</v>
      </c>
      <c r="DQ154" s="74">
        <v>2.0274881163994999E-6</v>
      </c>
      <c r="DR154" s="74">
        <v>0</v>
      </c>
      <c r="DS154" s="74">
        <v>0</v>
      </c>
      <c r="DT154" s="74">
        <v>0</v>
      </c>
      <c r="DU154" s="74">
        <v>0</v>
      </c>
      <c r="DV154" s="74">
        <v>0</v>
      </c>
      <c r="DW154" s="74">
        <v>0</v>
      </c>
      <c r="DX154" s="74">
        <v>0</v>
      </c>
      <c r="DY154" s="74">
        <v>0</v>
      </c>
      <c r="DZ154" s="74">
        <v>0</v>
      </c>
      <c r="EA154" s="74">
        <v>0</v>
      </c>
      <c r="EB154" s="74">
        <v>0</v>
      </c>
      <c r="EC154" s="74">
        <v>0</v>
      </c>
      <c r="ED154" s="74">
        <v>0</v>
      </c>
      <c r="EE154" s="74">
        <v>0</v>
      </c>
      <c r="EF154" s="74">
        <v>0</v>
      </c>
      <c r="ER154" s="74" t="s">
        <v>455</v>
      </c>
      <c r="ES154" s="74" t="s">
        <v>194</v>
      </c>
      <c r="ET154" s="74" t="s">
        <v>522</v>
      </c>
      <c r="EU154" s="74" t="s">
        <v>330</v>
      </c>
      <c r="EV154" s="74" t="s">
        <v>302</v>
      </c>
      <c r="EW154" s="74" t="s">
        <v>456</v>
      </c>
      <c r="EX154" s="74">
        <v>2021</v>
      </c>
      <c r="EY154" s="74">
        <v>3.6483712976473463E-5</v>
      </c>
      <c r="EZ154" s="74">
        <v>1038.5926569999999</v>
      </c>
      <c r="FA154" s="74">
        <v>3.7891716397460952E-2</v>
      </c>
      <c r="FB154" s="74">
        <v>2021</v>
      </c>
      <c r="FC154" s="74" t="s">
        <v>209</v>
      </c>
      <c r="FD154" s="74">
        <v>4.6366130773367584E-2</v>
      </c>
      <c r="FE154" s="74">
        <v>1</v>
      </c>
      <c r="FF154" s="74">
        <v>0</v>
      </c>
      <c r="FG154" s="74" t="s">
        <v>457</v>
      </c>
      <c r="FH154" s="74">
        <v>5.4241916390169462E-3</v>
      </c>
      <c r="FI154" s="74">
        <v>2.6039735995040767E-5</v>
      </c>
      <c r="FJ154" s="74">
        <v>0</v>
      </c>
      <c r="FK154" s="74">
        <v>0</v>
      </c>
      <c r="FL154" s="74">
        <v>0</v>
      </c>
      <c r="FM154" s="74">
        <v>0</v>
      </c>
      <c r="FN154" s="74">
        <v>0</v>
      </c>
      <c r="FO154" s="74">
        <v>0</v>
      </c>
      <c r="FP154" s="74">
        <v>0</v>
      </c>
      <c r="FQ154" s="74">
        <v>0</v>
      </c>
      <c r="FR154" s="74">
        <v>0</v>
      </c>
      <c r="FS154" s="74">
        <v>0</v>
      </c>
      <c r="GV154" s="229"/>
      <c r="GW154" s="229"/>
    </row>
    <row r="155" spans="2:205" hidden="1" x14ac:dyDescent="0.25">
      <c r="B155" s="74" t="s">
        <v>243</v>
      </c>
      <c r="C155" s="227" t="s">
        <v>468</v>
      </c>
      <c r="D155" s="227"/>
      <c r="E155" s="227"/>
      <c r="F155" s="227">
        <v>314.32860392789121</v>
      </c>
      <c r="G155" s="227">
        <v>304.52904565320364</v>
      </c>
      <c r="H155" s="227">
        <v>3.0879624521342133</v>
      </c>
      <c r="I155" s="228">
        <v>314.32860392789121</v>
      </c>
      <c r="J155" s="228">
        <v>0</v>
      </c>
      <c r="K155" s="228">
        <v>314.32860392789121</v>
      </c>
      <c r="L155" s="322"/>
      <c r="M155" s="228"/>
      <c r="N155" s="228">
        <v>72.685291715351681</v>
      </c>
      <c r="O155" s="228">
        <v>74.24786070629402</v>
      </c>
      <c r="P155" s="228">
        <v>72.685291715351681</v>
      </c>
      <c r="Q155" s="228"/>
      <c r="R155" s="228"/>
      <c r="S155" s="228">
        <v>0</v>
      </c>
      <c r="T155" s="228">
        <v>0</v>
      </c>
      <c r="U155" s="228">
        <v>0</v>
      </c>
      <c r="V155" s="228">
        <v>0</v>
      </c>
      <c r="W155" s="228"/>
      <c r="X155" s="228"/>
      <c r="Y155" s="228">
        <v>4627230.6028567245</v>
      </c>
      <c r="Z155" s="228">
        <v>4695829.6313417852</v>
      </c>
      <c r="AA155" s="228">
        <v>4324514.5821090881</v>
      </c>
      <c r="AB155" s="228"/>
      <c r="AC155" s="228"/>
      <c r="AD155" s="228"/>
      <c r="AE155" s="228"/>
      <c r="AF155" s="228"/>
      <c r="AG155" s="228"/>
      <c r="AH155" s="228"/>
      <c r="AI155" s="228"/>
      <c r="AJ155" s="228"/>
      <c r="AS155" s="74" t="s">
        <v>214</v>
      </c>
      <c r="AT155" s="74" t="s">
        <v>194</v>
      </c>
      <c r="AU155" s="74" t="s">
        <v>491</v>
      </c>
      <c r="AV155" s="74">
        <v>2023</v>
      </c>
      <c r="AW155" s="74">
        <v>0.87343872827321156</v>
      </c>
      <c r="AX155" s="74">
        <v>0</v>
      </c>
      <c r="AY155" s="74">
        <v>0</v>
      </c>
      <c r="AZ155" s="74">
        <v>0</v>
      </c>
      <c r="BA155" s="74">
        <v>0</v>
      </c>
      <c r="BB155" s="74">
        <v>0</v>
      </c>
      <c r="BC155" s="74">
        <v>0</v>
      </c>
      <c r="BD155" s="74">
        <v>0</v>
      </c>
      <c r="BE155" s="74">
        <v>0</v>
      </c>
      <c r="BF155" s="74">
        <v>0</v>
      </c>
      <c r="BG155" s="74">
        <v>0</v>
      </c>
      <c r="BH155" s="74">
        <v>0</v>
      </c>
      <c r="BI155" s="74">
        <v>0</v>
      </c>
      <c r="BJ155" s="74">
        <v>0</v>
      </c>
      <c r="BK155" s="74">
        <v>0</v>
      </c>
      <c r="BL155" s="74">
        <v>6.9487193708219494E-3</v>
      </c>
      <c r="BM155" s="74">
        <v>6.9487193708219494E-3</v>
      </c>
      <c r="BN155" s="74">
        <v>0</v>
      </c>
      <c r="BO155" s="74">
        <v>0</v>
      </c>
      <c r="BP155" s="74">
        <v>0</v>
      </c>
      <c r="BQ155" s="74">
        <v>6.0692806103781541E-3</v>
      </c>
      <c r="BR155" s="74">
        <v>0</v>
      </c>
      <c r="BS155" s="74">
        <v>0</v>
      </c>
      <c r="BT155" s="74">
        <v>0</v>
      </c>
      <c r="BU155" s="74">
        <v>0</v>
      </c>
      <c r="BV155" s="74">
        <v>0</v>
      </c>
      <c r="BW155" s="74">
        <v>0</v>
      </c>
      <c r="BX155" s="74">
        <v>0</v>
      </c>
      <c r="BY155" s="74">
        <v>0</v>
      </c>
      <c r="CT155" s="74" t="s">
        <v>194</v>
      </c>
      <c r="CU155" s="74" t="s">
        <v>522</v>
      </c>
      <c r="CV155" s="74" t="s">
        <v>330</v>
      </c>
      <c r="CW155" s="74">
        <v>2022</v>
      </c>
      <c r="CX155" s="74">
        <v>0</v>
      </c>
      <c r="CY155" s="74">
        <v>2.608392092763208E-5</v>
      </c>
      <c r="CZ155" s="74">
        <v>0</v>
      </c>
      <c r="DA155" s="74">
        <v>0</v>
      </c>
      <c r="DB155" s="74">
        <v>0</v>
      </c>
      <c r="DC155" s="74">
        <v>0</v>
      </c>
      <c r="DD155" s="74">
        <v>7.7861316135679426E-2</v>
      </c>
      <c r="DE155" s="74">
        <v>3.6425060683954513E-2</v>
      </c>
      <c r="DF155" s="74">
        <v>1.541613253274161E-3</v>
      </c>
      <c r="DG155" s="74">
        <v>3.989464219845075E-2</v>
      </c>
      <c r="DH155" s="74">
        <v>0</v>
      </c>
      <c r="DI155" s="74">
        <v>0</v>
      </c>
      <c r="DJ155" s="74">
        <v>0</v>
      </c>
      <c r="DK155" s="74">
        <v>0</v>
      </c>
      <c r="DL155" s="74">
        <v>0</v>
      </c>
      <c r="DM155" s="74">
        <v>0</v>
      </c>
      <c r="DN155" s="74">
        <v>4.1817227979900961E-4</v>
      </c>
      <c r="DO155" s="74">
        <v>0</v>
      </c>
      <c r="DP155" s="74">
        <v>0</v>
      </c>
      <c r="DQ155" s="74">
        <v>0</v>
      </c>
      <c r="DR155" s="74">
        <v>2.030928413404426E-6</v>
      </c>
      <c r="DS155" s="74">
        <v>0</v>
      </c>
      <c r="DT155" s="74">
        <v>2.030928413404426E-6</v>
      </c>
      <c r="DU155" s="74">
        <v>0</v>
      </c>
      <c r="DV155" s="74">
        <v>0</v>
      </c>
      <c r="DW155" s="74">
        <v>0</v>
      </c>
      <c r="DX155" s="74">
        <v>0</v>
      </c>
      <c r="DY155" s="74">
        <v>0</v>
      </c>
      <c r="DZ155" s="74">
        <v>0</v>
      </c>
      <c r="EA155" s="74">
        <v>0</v>
      </c>
      <c r="EB155" s="74">
        <v>0</v>
      </c>
      <c r="EC155" s="74">
        <v>0</v>
      </c>
      <c r="ED155" s="74">
        <v>0</v>
      </c>
      <c r="EE155" s="74">
        <v>0</v>
      </c>
      <c r="EF155" s="74">
        <v>0</v>
      </c>
      <c r="ER155" s="74" t="s">
        <v>455</v>
      </c>
      <c r="ES155" s="74" t="s">
        <v>194</v>
      </c>
      <c r="ET155" s="74" t="s">
        <v>522</v>
      </c>
      <c r="EU155" s="74" t="s">
        <v>330</v>
      </c>
      <c r="EV155" s="74" t="s">
        <v>302</v>
      </c>
      <c r="EW155" s="74" t="s">
        <v>456</v>
      </c>
      <c r="EX155" s="74">
        <v>2022</v>
      </c>
      <c r="EY155" s="74">
        <v>3.490769002639374E-5</v>
      </c>
      <c r="EZ155" s="74">
        <v>1038.5926569999999</v>
      </c>
      <c r="FA155" s="74">
        <v>3.6254870534244671E-2</v>
      </c>
      <c r="FB155" s="74">
        <v>2022</v>
      </c>
      <c r="FC155" s="74" t="s">
        <v>209</v>
      </c>
      <c r="FD155" s="74">
        <v>4.6366130773367584E-2</v>
      </c>
      <c r="FE155" s="74">
        <v>1</v>
      </c>
      <c r="FF155" s="74">
        <v>0</v>
      </c>
      <c r="FG155" s="74" t="s">
        <v>457</v>
      </c>
      <c r="FH155" s="74">
        <v>0</v>
      </c>
      <c r="FI155" s="74">
        <v>0</v>
      </c>
      <c r="FJ155" s="74">
        <v>5.4333955549851409E-3</v>
      </c>
      <c r="FK155" s="74">
        <v>2.608392092763208E-5</v>
      </c>
      <c r="FL155" s="74">
        <v>0</v>
      </c>
      <c r="FM155" s="74">
        <v>0</v>
      </c>
      <c r="FN155" s="74">
        <v>0</v>
      </c>
      <c r="FO155" s="74">
        <v>0</v>
      </c>
      <c r="FP155" s="74">
        <v>0</v>
      </c>
      <c r="FQ155" s="74">
        <v>0</v>
      </c>
      <c r="FR155" s="74">
        <v>0</v>
      </c>
      <c r="FS155" s="74">
        <v>0</v>
      </c>
      <c r="GV155" s="229"/>
      <c r="GW155" s="229"/>
    </row>
    <row r="156" spans="2:205" hidden="1" x14ac:dyDescent="0.25">
      <c r="B156" s="74" t="s">
        <v>243</v>
      </c>
      <c r="C156" s="227" t="s">
        <v>469</v>
      </c>
      <c r="D156" s="227"/>
      <c r="E156" s="227"/>
      <c r="F156" s="227">
        <v>247.52244313228002</v>
      </c>
      <c r="G156" s="227">
        <v>239.80578616802731</v>
      </c>
      <c r="H156" s="227">
        <v>2.471487681322122</v>
      </c>
      <c r="I156" s="228">
        <v>247.52244313228002</v>
      </c>
      <c r="J156" s="228">
        <v>0</v>
      </c>
      <c r="K156" s="228">
        <v>247.52244313228002</v>
      </c>
      <c r="L156" s="322"/>
      <c r="M156" s="228"/>
      <c r="N156" s="228">
        <v>57.233439532429792</v>
      </c>
      <c r="O156" s="228">
        <v>58.463863320036836</v>
      </c>
      <c r="P156" s="228">
        <v>57.233439532429792</v>
      </c>
      <c r="Q156" s="228"/>
      <c r="R156" s="228"/>
      <c r="S156" s="228">
        <v>0</v>
      </c>
      <c r="T156" s="228">
        <v>0</v>
      </c>
      <c r="U156" s="228">
        <v>0</v>
      </c>
      <c r="V156" s="228">
        <v>0</v>
      </c>
      <c r="W156" s="228"/>
      <c r="X156" s="228"/>
      <c r="Y156" s="228">
        <v>4627522.2372660311</v>
      </c>
      <c r="Z156" s="228">
        <v>4696125.5892523099</v>
      </c>
      <c r="AA156" s="228">
        <v>4324787.1376318047</v>
      </c>
      <c r="AB156" s="228"/>
      <c r="AC156" s="228"/>
      <c r="AD156" s="228"/>
      <c r="AE156" s="228"/>
      <c r="AF156" s="228"/>
      <c r="AG156" s="228"/>
      <c r="AH156" s="228"/>
      <c r="AI156" s="228"/>
      <c r="AJ156" s="228"/>
      <c r="AS156" s="74" t="s">
        <v>214</v>
      </c>
      <c r="AT156" s="74" t="s">
        <v>194</v>
      </c>
      <c r="AU156" s="74" t="s">
        <v>492</v>
      </c>
      <c r="AV156" s="74">
        <v>2020</v>
      </c>
      <c r="AW156" s="74">
        <v>1</v>
      </c>
      <c r="AX156" s="74">
        <v>0</v>
      </c>
      <c r="AY156" s="74">
        <v>0</v>
      </c>
      <c r="AZ156" s="74">
        <v>0.1834596737348044</v>
      </c>
      <c r="BA156" s="74">
        <v>0.1834596737348044</v>
      </c>
      <c r="BB156" s="74">
        <v>0</v>
      </c>
      <c r="BC156" s="74">
        <v>0</v>
      </c>
      <c r="BD156" s="74">
        <v>0</v>
      </c>
      <c r="BE156" s="74">
        <v>0</v>
      </c>
      <c r="BF156" s="74">
        <v>0</v>
      </c>
      <c r="BG156" s="74">
        <v>0</v>
      </c>
      <c r="BH156" s="74">
        <v>0</v>
      </c>
      <c r="BI156" s="74">
        <v>0</v>
      </c>
      <c r="BJ156" s="74">
        <v>0</v>
      </c>
      <c r="BK156" s="74">
        <v>0</v>
      </c>
      <c r="BL156" s="74">
        <v>0</v>
      </c>
      <c r="BM156" s="74">
        <v>0</v>
      </c>
      <c r="BN156" s="74">
        <v>0.1834596737348044</v>
      </c>
      <c r="BO156" s="74">
        <v>0</v>
      </c>
      <c r="BP156" s="74">
        <v>0</v>
      </c>
      <c r="BQ156" s="74">
        <v>0</v>
      </c>
      <c r="BR156" s="74">
        <v>0</v>
      </c>
      <c r="BS156" s="74">
        <v>0</v>
      </c>
      <c r="BT156" s="74">
        <v>0</v>
      </c>
      <c r="BU156" s="74">
        <v>0</v>
      </c>
      <c r="BV156" s="74">
        <v>0</v>
      </c>
      <c r="BW156" s="74">
        <v>0</v>
      </c>
      <c r="BX156" s="74">
        <v>0</v>
      </c>
      <c r="BY156" s="74">
        <v>0</v>
      </c>
      <c r="CT156" s="74" t="s">
        <v>194</v>
      </c>
      <c r="CU156" s="74" t="s">
        <v>522</v>
      </c>
      <c r="CV156" s="74" t="s">
        <v>330</v>
      </c>
      <c r="CW156" s="74">
        <v>2023</v>
      </c>
      <c r="CX156" s="74">
        <v>0</v>
      </c>
      <c r="CY156" s="74">
        <v>0</v>
      </c>
      <c r="CZ156" s="74">
        <v>4.0467651042181643E-5</v>
      </c>
      <c r="DA156" s="74">
        <v>0</v>
      </c>
      <c r="DB156" s="74">
        <v>0</v>
      </c>
      <c r="DC156" s="74">
        <v>0</v>
      </c>
      <c r="DD156" s="74">
        <v>7.7900575334948541E-2</v>
      </c>
      <c r="DE156" s="74">
        <v>3.6425060683954513E-2</v>
      </c>
      <c r="DF156" s="74">
        <v>1.5808724525432679E-3</v>
      </c>
      <c r="DG156" s="74">
        <v>3.9894642198450757E-2</v>
      </c>
      <c r="DH156" s="74">
        <v>0</v>
      </c>
      <c r="DI156" s="74">
        <v>0</v>
      </c>
      <c r="DJ156" s="74">
        <v>0</v>
      </c>
      <c r="DK156" s="74">
        <v>0</v>
      </c>
      <c r="DL156" s="74">
        <v>0</v>
      </c>
      <c r="DM156" s="74">
        <v>0</v>
      </c>
      <c r="DN156" s="74">
        <v>4.3389847624049018E-4</v>
      </c>
      <c r="DO156" s="74">
        <v>0</v>
      </c>
      <c r="DP156" s="74">
        <v>0</v>
      </c>
      <c r="DQ156" s="74">
        <v>0</v>
      </c>
      <c r="DR156" s="74">
        <v>0</v>
      </c>
      <c r="DS156" s="74">
        <v>0</v>
      </c>
      <c r="DT156" s="74">
        <v>0</v>
      </c>
      <c r="DU156" s="74">
        <v>3.1524532986398797E-6</v>
      </c>
      <c r="DV156" s="74">
        <v>0</v>
      </c>
      <c r="DW156" s="74">
        <v>3.1524532986398797E-6</v>
      </c>
      <c r="DX156" s="74">
        <v>0</v>
      </c>
      <c r="DY156" s="74">
        <v>0</v>
      </c>
      <c r="DZ156" s="74">
        <v>0</v>
      </c>
      <c r="EA156" s="74">
        <v>0</v>
      </c>
      <c r="EB156" s="74">
        <v>0</v>
      </c>
      <c r="EC156" s="74">
        <v>0</v>
      </c>
      <c r="ED156" s="74">
        <v>0</v>
      </c>
      <c r="EE156" s="74">
        <v>0</v>
      </c>
      <c r="EF156" s="74">
        <v>0</v>
      </c>
      <c r="ER156" s="74" t="s">
        <v>455</v>
      </c>
      <c r="ES156" s="74" t="s">
        <v>194</v>
      </c>
      <c r="ET156" s="74" t="s">
        <v>522</v>
      </c>
      <c r="EU156" s="74" t="s">
        <v>330</v>
      </c>
      <c r="EV156" s="74" t="s">
        <v>302</v>
      </c>
      <c r="EW156" s="74" t="s">
        <v>456</v>
      </c>
      <c r="EX156" s="74">
        <v>2023</v>
      </c>
      <c r="EY156" s="74">
        <v>3.6024140808117769E-5</v>
      </c>
      <c r="EZ156" s="74">
        <v>1038.5926569999999</v>
      </c>
      <c r="FA156" s="74">
        <v>3.741440811804516E-2</v>
      </c>
      <c r="FB156" s="74">
        <v>2023</v>
      </c>
      <c r="FC156" s="74" t="s">
        <v>209</v>
      </c>
      <c r="FD156" s="74">
        <v>4.6366130773367584E-2</v>
      </c>
      <c r="FE156" s="74">
        <v>1</v>
      </c>
      <c r="FF156" s="74">
        <v>0</v>
      </c>
      <c r="FG156" s="74" t="s">
        <v>457</v>
      </c>
      <c r="FH156" s="74">
        <v>0</v>
      </c>
      <c r="FI156" s="74">
        <v>0</v>
      </c>
      <c r="FJ156" s="74">
        <v>0</v>
      </c>
      <c r="FK156" s="74">
        <v>0</v>
      </c>
      <c r="FL156" s="74">
        <v>5.5688789406793298E-3</v>
      </c>
      <c r="FM156" s="74">
        <v>4.0467651042181643E-5</v>
      </c>
      <c r="FN156" s="74">
        <v>0</v>
      </c>
      <c r="FO156" s="74">
        <v>0</v>
      </c>
      <c r="FP156" s="74">
        <v>0</v>
      </c>
      <c r="FQ156" s="74">
        <v>0</v>
      </c>
      <c r="FR156" s="74">
        <v>0</v>
      </c>
      <c r="FS156" s="74">
        <v>0</v>
      </c>
      <c r="GV156" s="229"/>
      <c r="GW156" s="229"/>
    </row>
    <row r="157" spans="2:205" hidden="1" x14ac:dyDescent="0.25">
      <c r="B157" s="74" t="s">
        <v>243</v>
      </c>
      <c r="C157" s="227" t="s">
        <v>470</v>
      </c>
      <c r="D157" s="227"/>
      <c r="E157" s="227"/>
      <c r="F157" s="227">
        <v>171.49597488532334</v>
      </c>
      <c r="G157" s="227">
        <v>166.14962349455686</v>
      </c>
      <c r="H157" s="227">
        <v>1.7427205259793324</v>
      </c>
      <c r="I157" s="228">
        <v>171.49597488532334</v>
      </c>
      <c r="J157" s="228">
        <v>0</v>
      </c>
      <c r="K157" s="228">
        <v>171.49597488532334</v>
      </c>
      <c r="L157" s="322"/>
      <c r="M157" s="228"/>
      <c r="N157" s="228">
        <v>42.306394891483848</v>
      </c>
      <c r="O157" s="228">
        <v>43.215947399719958</v>
      </c>
      <c r="P157" s="228">
        <v>42.306394891483848</v>
      </c>
      <c r="Q157" s="228"/>
      <c r="R157" s="228"/>
      <c r="S157" s="228">
        <v>0</v>
      </c>
      <c r="T157" s="228">
        <v>0</v>
      </c>
      <c r="U157" s="228">
        <v>0</v>
      </c>
      <c r="V157" s="228">
        <v>0</v>
      </c>
      <c r="W157" s="228"/>
      <c r="X157" s="228"/>
      <c r="Y157" s="228">
        <v>4337422.1225414341</v>
      </c>
      <c r="Z157" s="228">
        <v>4401724.7193370759</v>
      </c>
      <c r="AA157" s="228">
        <v>4053665.5350854523</v>
      </c>
      <c r="AB157" s="228"/>
      <c r="AC157" s="228"/>
      <c r="AD157" s="228"/>
      <c r="AE157" s="228"/>
      <c r="AF157" s="228"/>
      <c r="AG157" s="228"/>
      <c r="AH157" s="228"/>
      <c r="AI157" s="228"/>
      <c r="AJ157" s="228"/>
      <c r="AS157" s="74" t="s">
        <v>214</v>
      </c>
      <c r="AT157" s="74" t="s">
        <v>194</v>
      </c>
      <c r="AU157" s="74" t="s">
        <v>492</v>
      </c>
      <c r="AV157" s="74">
        <v>2021</v>
      </c>
      <c r="AW157" s="74">
        <v>1</v>
      </c>
      <c r="AX157" s="74">
        <v>0</v>
      </c>
      <c r="AY157" s="74">
        <v>0</v>
      </c>
      <c r="AZ157" s="74">
        <v>0</v>
      </c>
      <c r="BA157" s="74">
        <v>0</v>
      </c>
      <c r="BB157" s="74">
        <v>0</v>
      </c>
      <c r="BC157" s="74">
        <v>0</v>
      </c>
      <c r="BD157" s="74">
        <v>0.1834596737348044</v>
      </c>
      <c r="BE157" s="74">
        <v>0.1834596737348044</v>
      </c>
      <c r="BF157" s="74">
        <v>0</v>
      </c>
      <c r="BG157" s="74">
        <v>0</v>
      </c>
      <c r="BH157" s="74">
        <v>0</v>
      </c>
      <c r="BI157" s="74">
        <v>0</v>
      </c>
      <c r="BJ157" s="74">
        <v>0</v>
      </c>
      <c r="BK157" s="74">
        <v>0</v>
      </c>
      <c r="BL157" s="74">
        <v>0</v>
      </c>
      <c r="BM157" s="74">
        <v>0</v>
      </c>
      <c r="BN157" s="74">
        <v>0</v>
      </c>
      <c r="BO157" s="74">
        <v>0.1834596737348044</v>
      </c>
      <c r="BP157" s="74">
        <v>0</v>
      </c>
      <c r="BQ157" s="74">
        <v>0</v>
      </c>
      <c r="BR157" s="74">
        <v>0</v>
      </c>
      <c r="BS157" s="74">
        <v>0</v>
      </c>
      <c r="BT157" s="74">
        <v>0</v>
      </c>
      <c r="BU157" s="74">
        <v>0</v>
      </c>
      <c r="BV157" s="74">
        <v>0</v>
      </c>
      <c r="BW157" s="74">
        <v>0</v>
      </c>
      <c r="BX157" s="74">
        <v>0</v>
      </c>
      <c r="BY157" s="74">
        <v>0</v>
      </c>
      <c r="CT157" s="74" t="s">
        <v>194</v>
      </c>
      <c r="CU157" s="74" t="s">
        <v>522</v>
      </c>
      <c r="CV157" s="74" t="s">
        <v>330</v>
      </c>
      <c r="CW157" s="74">
        <v>2024</v>
      </c>
      <c r="CX157" s="74">
        <v>0</v>
      </c>
      <c r="CY157" s="74">
        <v>0</v>
      </c>
      <c r="CZ157" s="74">
        <v>0</v>
      </c>
      <c r="DA157" s="74">
        <v>4.0467651042181643E-5</v>
      </c>
      <c r="DB157" s="74">
        <v>0</v>
      </c>
      <c r="DC157" s="74">
        <v>0</v>
      </c>
      <c r="DD157" s="74">
        <v>7.7900575334948541E-2</v>
      </c>
      <c r="DE157" s="74">
        <v>3.6425060683954513E-2</v>
      </c>
      <c r="DF157" s="74">
        <v>1.5808724525432679E-3</v>
      </c>
      <c r="DG157" s="74">
        <v>3.9894642198450757E-2</v>
      </c>
      <c r="DH157" s="74">
        <v>0</v>
      </c>
      <c r="DI157" s="74">
        <v>0</v>
      </c>
      <c r="DJ157" s="74">
        <v>0</v>
      </c>
      <c r="DK157" s="74">
        <v>0</v>
      </c>
      <c r="DL157" s="74">
        <v>0</v>
      </c>
      <c r="DM157" s="74">
        <v>0</v>
      </c>
      <c r="DN157" s="74">
        <v>4.3389847624049018E-4</v>
      </c>
      <c r="DO157" s="74">
        <v>0</v>
      </c>
      <c r="DP157" s="74">
        <v>0</v>
      </c>
      <c r="DQ157" s="74">
        <v>0</v>
      </c>
      <c r="DR157" s="74">
        <v>0</v>
      </c>
      <c r="DS157" s="74">
        <v>0</v>
      </c>
      <c r="DT157" s="74">
        <v>0</v>
      </c>
      <c r="DU157" s="74">
        <v>0</v>
      </c>
      <c r="DV157" s="74">
        <v>0</v>
      </c>
      <c r="DW157" s="74">
        <v>0</v>
      </c>
      <c r="DX157" s="74">
        <v>3.1524532986398797E-6</v>
      </c>
      <c r="DY157" s="74">
        <v>0</v>
      </c>
      <c r="DZ157" s="74">
        <v>3.1524532986398797E-6</v>
      </c>
      <c r="EA157" s="74">
        <v>0</v>
      </c>
      <c r="EB157" s="74">
        <v>0</v>
      </c>
      <c r="EC157" s="74">
        <v>0</v>
      </c>
      <c r="ED157" s="74">
        <v>0</v>
      </c>
      <c r="EE157" s="74">
        <v>0</v>
      </c>
      <c r="EF157" s="74">
        <v>0</v>
      </c>
      <c r="ER157" s="74" t="s">
        <v>455</v>
      </c>
      <c r="ES157" s="74" t="s">
        <v>194</v>
      </c>
      <c r="ET157" s="74" t="s">
        <v>522</v>
      </c>
      <c r="EU157" s="74" t="s">
        <v>330</v>
      </c>
      <c r="EV157" s="74" t="s">
        <v>302</v>
      </c>
      <c r="EW157" s="74" t="s">
        <v>456</v>
      </c>
      <c r="EX157" s="74">
        <v>2024</v>
      </c>
      <c r="EY157" s="74">
        <v>3.6024140808117769E-5</v>
      </c>
      <c r="EZ157" s="74">
        <v>1038.5926569999999</v>
      </c>
      <c r="FA157" s="74">
        <v>3.741440811804516E-2</v>
      </c>
      <c r="FB157" s="74">
        <v>2024</v>
      </c>
      <c r="FC157" s="74" t="s">
        <v>209</v>
      </c>
      <c r="FD157" s="74">
        <v>4.6366130773367584E-2</v>
      </c>
      <c r="FE157" s="74">
        <v>1</v>
      </c>
      <c r="FF157" s="74">
        <v>0</v>
      </c>
      <c r="FG157" s="74" t="s">
        <v>457</v>
      </c>
      <c r="FH157" s="74">
        <v>0</v>
      </c>
      <c r="FI157" s="74">
        <v>0</v>
      </c>
      <c r="FJ157" s="74">
        <v>0</v>
      </c>
      <c r="FK157" s="74">
        <v>0</v>
      </c>
      <c r="FL157" s="74">
        <v>0</v>
      </c>
      <c r="FM157" s="74">
        <v>0</v>
      </c>
      <c r="FN157" s="74">
        <v>5.5688789406793298E-3</v>
      </c>
      <c r="FO157" s="74">
        <v>4.0467651042181643E-5</v>
      </c>
      <c r="FP157" s="74">
        <v>0</v>
      </c>
      <c r="FQ157" s="74">
        <v>0</v>
      </c>
      <c r="FR157" s="74">
        <v>0</v>
      </c>
      <c r="FS157" s="74">
        <v>0</v>
      </c>
      <c r="GV157" s="229"/>
      <c r="GW157" s="229"/>
    </row>
    <row r="158" spans="2:205" hidden="1" x14ac:dyDescent="0.25">
      <c r="B158" s="74" t="s">
        <v>243</v>
      </c>
      <c r="C158" s="227" t="s">
        <v>471</v>
      </c>
      <c r="D158" s="227"/>
      <c r="E158" s="227"/>
      <c r="F158" s="227">
        <v>116.79287940764119</v>
      </c>
      <c r="G158" s="227">
        <v>113.15176381606746</v>
      </c>
      <c r="H158" s="227">
        <v>1.1433413491685407</v>
      </c>
      <c r="I158" s="228">
        <v>116.79287940764119</v>
      </c>
      <c r="J158" s="228">
        <v>0</v>
      </c>
      <c r="K158" s="228">
        <v>116.79287940764119</v>
      </c>
      <c r="L158" s="322"/>
      <c r="M158" s="228"/>
      <c r="N158" s="228">
        <v>29.84772001871022</v>
      </c>
      <c r="O158" s="228">
        <v>30.489388488847581</v>
      </c>
      <c r="P158" s="228">
        <v>29.84772001871022</v>
      </c>
      <c r="Q158" s="228"/>
      <c r="R158" s="228"/>
      <c r="S158" s="228">
        <v>0</v>
      </c>
      <c r="T158" s="228">
        <v>0</v>
      </c>
      <c r="U158" s="228">
        <v>0</v>
      </c>
      <c r="V158" s="228">
        <v>0</v>
      </c>
      <c r="W158" s="228"/>
      <c r="X158" s="228"/>
      <c r="Y158" s="228">
        <v>4186865.2241390268</v>
      </c>
      <c r="Z158" s="228">
        <v>4248935.80402249</v>
      </c>
      <c r="AA158" s="228">
        <v>3912958.1534009594</v>
      </c>
      <c r="AB158" s="228"/>
      <c r="AC158" s="228"/>
      <c r="AD158" s="228"/>
      <c r="AE158" s="228"/>
      <c r="AF158" s="228"/>
      <c r="AG158" s="228"/>
      <c r="AH158" s="228"/>
      <c r="AI158" s="228"/>
      <c r="AJ158" s="228"/>
      <c r="AS158" s="74" t="s">
        <v>214</v>
      </c>
      <c r="AT158" s="74" t="s">
        <v>194</v>
      </c>
      <c r="AU158" s="74" t="s">
        <v>492</v>
      </c>
      <c r="AV158" s="74">
        <v>2022</v>
      </c>
      <c r="AW158" s="74">
        <v>0.93457943925233644</v>
      </c>
      <c r="AX158" s="74">
        <v>0</v>
      </c>
      <c r="AY158" s="74">
        <v>0</v>
      </c>
      <c r="AZ158" s="74">
        <v>0</v>
      </c>
      <c r="BA158" s="74">
        <v>0</v>
      </c>
      <c r="BB158" s="74">
        <v>0</v>
      </c>
      <c r="BC158" s="74">
        <v>0</v>
      </c>
      <c r="BD158" s="74">
        <v>0</v>
      </c>
      <c r="BE158" s="74">
        <v>0</v>
      </c>
      <c r="BF158" s="74">
        <v>0</v>
      </c>
      <c r="BG158" s="74">
        <v>0</v>
      </c>
      <c r="BH158" s="74">
        <v>0.16607149521065592</v>
      </c>
      <c r="BI158" s="74">
        <v>0.16607149521065592</v>
      </c>
      <c r="BJ158" s="74">
        <v>0</v>
      </c>
      <c r="BK158" s="74">
        <v>0</v>
      </c>
      <c r="BL158" s="74">
        <v>0</v>
      </c>
      <c r="BM158" s="74">
        <v>0</v>
      </c>
      <c r="BN158" s="74">
        <v>0</v>
      </c>
      <c r="BO158" s="74">
        <v>0</v>
      </c>
      <c r="BP158" s="74">
        <v>0.1552070048697719</v>
      </c>
      <c r="BQ158" s="74">
        <v>0</v>
      </c>
      <c r="BR158" s="74">
        <v>0</v>
      </c>
      <c r="BS158" s="74">
        <v>0</v>
      </c>
      <c r="BT158" s="74">
        <v>0</v>
      </c>
      <c r="BU158" s="74">
        <v>0</v>
      </c>
      <c r="BV158" s="74">
        <v>0.16607149521065592</v>
      </c>
      <c r="BW158" s="74">
        <v>0.1552070048697719</v>
      </c>
      <c r="BX158" s="74">
        <v>0.16607149521065592</v>
      </c>
      <c r="BY158" s="74">
        <v>0.1552070048697719</v>
      </c>
      <c r="CT158" s="74" t="s">
        <v>194</v>
      </c>
      <c r="CU158" s="74" t="s">
        <v>522</v>
      </c>
      <c r="CV158" s="74" t="s">
        <v>330</v>
      </c>
      <c r="CW158" s="74">
        <v>2025</v>
      </c>
      <c r="CX158" s="74">
        <v>0</v>
      </c>
      <c r="CY158" s="74">
        <v>0</v>
      </c>
      <c r="CZ158" s="74">
        <v>0</v>
      </c>
      <c r="DA158" s="74">
        <v>0</v>
      </c>
      <c r="DB158" s="74">
        <v>4.0467651042181643E-5</v>
      </c>
      <c r="DC158" s="74">
        <v>0</v>
      </c>
      <c r="DD158" s="74">
        <v>7.7900575334948541E-2</v>
      </c>
      <c r="DE158" s="74">
        <v>3.6425060683954513E-2</v>
      </c>
      <c r="DF158" s="74">
        <v>1.5808724525432679E-3</v>
      </c>
      <c r="DG158" s="74">
        <v>3.9894642198450757E-2</v>
      </c>
      <c r="DH158" s="74">
        <v>0</v>
      </c>
      <c r="DI158" s="74">
        <v>0</v>
      </c>
      <c r="DJ158" s="74">
        <v>0</v>
      </c>
      <c r="DK158" s="74">
        <v>0</v>
      </c>
      <c r="DL158" s="74">
        <v>0</v>
      </c>
      <c r="DM158" s="74">
        <v>0</v>
      </c>
      <c r="DN158" s="74">
        <v>4.3389847624049018E-4</v>
      </c>
      <c r="DO158" s="74">
        <v>0</v>
      </c>
      <c r="DP158" s="74">
        <v>0</v>
      </c>
      <c r="DQ158" s="74">
        <v>0</v>
      </c>
      <c r="DR158" s="74">
        <v>0</v>
      </c>
      <c r="DS158" s="74">
        <v>0</v>
      </c>
      <c r="DT158" s="74">
        <v>0</v>
      </c>
      <c r="DU158" s="74">
        <v>0</v>
      </c>
      <c r="DV158" s="74">
        <v>0</v>
      </c>
      <c r="DW158" s="74">
        <v>0</v>
      </c>
      <c r="DX158" s="74">
        <v>0</v>
      </c>
      <c r="DY158" s="74">
        <v>0</v>
      </c>
      <c r="DZ158" s="74">
        <v>0</v>
      </c>
      <c r="EA158" s="74">
        <v>3.1524532986398797E-6</v>
      </c>
      <c r="EB158" s="74">
        <v>0</v>
      </c>
      <c r="EC158" s="74">
        <v>3.1524532986398797E-6</v>
      </c>
      <c r="ED158" s="74">
        <v>0</v>
      </c>
      <c r="EE158" s="74">
        <v>0</v>
      </c>
      <c r="EF158" s="74">
        <v>0</v>
      </c>
      <c r="ER158" s="74" t="s">
        <v>455</v>
      </c>
      <c r="ES158" s="74" t="s">
        <v>194</v>
      </c>
      <c r="ET158" s="74" t="s">
        <v>522</v>
      </c>
      <c r="EU158" s="74" t="s">
        <v>330</v>
      </c>
      <c r="EV158" s="74" t="s">
        <v>302</v>
      </c>
      <c r="EW158" s="74" t="s">
        <v>456</v>
      </c>
      <c r="EX158" s="74">
        <v>2025</v>
      </c>
      <c r="EY158" s="74">
        <v>3.6024140808117769E-5</v>
      </c>
      <c r="EZ158" s="74">
        <v>1038.5926569999999</v>
      </c>
      <c r="FA158" s="74">
        <v>3.741440811804516E-2</v>
      </c>
      <c r="FB158" s="74">
        <v>2025</v>
      </c>
      <c r="FC158" s="74" t="s">
        <v>209</v>
      </c>
      <c r="FD158" s="74">
        <v>4.6366130773367584E-2</v>
      </c>
      <c r="FE158" s="74">
        <v>1</v>
      </c>
      <c r="FF158" s="74">
        <v>0</v>
      </c>
      <c r="FG158" s="74" t="s">
        <v>457</v>
      </c>
      <c r="FH158" s="74">
        <v>0</v>
      </c>
      <c r="FI158" s="74">
        <v>0</v>
      </c>
      <c r="FJ158" s="74">
        <v>0</v>
      </c>
      <c r="FK158" s="74">
        <v>0</v>
      </c>
      <c r="FL158" s="74">
        <v>0</v>
      </c>
      <c r="FM158" s="74">
        <v>0</v>
      </c>
      <c r="FN158" s="74">
        <v>0</v>
      </c>
      <c r="FO158" s="74">
        <v>0</v>
      </c>
      <c r="FP158" s="74">
        <v>5.5688789406793298E-3</v>
      </c>
      <c r="FQ158" s="74">
        <v>4.0467651042181643E-5</v>
      </c>
      <c r="FR158" s="74">
        <v>0</v>
      </c>
      <c r="FS158" s="74">
        <v>0</v>
      </c>
      <c r="GV158" s="229"/>
      <c r="GW158" s="229"/>
    </row>
    <row r="159" spans="2:205" hidden="1" x14ac:dyDescent="0.25">
      <c r="B159" s="74" t="s">
        <v>243</v>
      </c>
      <c r="C159" s="227" t="s">
        <v>472</v>
      </c>
      <c r="D159" s="227"/>
      <c r="E159" s="227"/>
      <c r="F159" s="227">
        <v>183.89890087767833</v>
      </c>
      <c r="G159" s="227">
        <v>178.16469460824578</v>
      </c>
      <c r="H159" s="227">
        <v>5.6429779474423247</v>
      </c>
      <c r="I159" s="228">
        <v>183.89890087767833</v>
      </c>
      <c r="J159" s="228">
        <v>0</v>
      </c>
      <c r="K159" s="228">
        <v>183.89890087767833</v>
      </c>
      <c r="L159" s="322"/>
      <c r="M159" s="228"/>
      <c r="N159" s="228">
        <v>43.572908790497152</v>
      </c>
      <c r="O159" s="228">
        <v>44.509391454356873</v>
      </c>
      <c r="P159" s="228">
        <v>43.572908790497152</v>
      </c>
      <c r="Q159" s="228"/>
      <c r="R159" s="228"/>
      <c r="S159" s="228">
        <v>0</v>
      </c>
      <c r="T159" s="228">
        <v>0</v>
      </c>
      <c r="U159" s="228">
        <v>0</v>
      </c>
      <c r="V159" s="228">
        <v>0</v>
      </c>
      <c r="W159" s="228"/>
      <c r="X159" s="228"/>
      <c r="Y159" s="228">
        <v>4515921.2318189312</v>
      </c>
      <c r="Z159" s="228">
        <v>4582870.0908247</v>
      </c>
      <c r="AA159" s="228">
        <v>4220487.1325410567</v>
      </c>
      <c r="AB159" s="228"/>
      <c r="AC159" s="228"/>
      <c r="AD159" s="228"/>
      <c r="AE159" s="228"/>
      <c r="AF159" s="228"/>
      <c r="AG159" s="228"/>
      <c r="AH159" s="228"/>
      <c r="AI159" s="228"/>
      <c r="AJ159" s="228"/>
      <c r="AS159" s="74" t="s">
        <v>214</v>
      </c>
      <c r="AT159" s="74" t="s">
        <v>194</v>
      </c>
      <c r="AU159" s="74" t="s">
        <v>492</v>
      </c>
      <c r="AV159" s="74">
        <v>2023</v>
      </c>
      <c r="AW159" s="74">
        <v>0.87343872827321156</v>
      </c>
      <c r="AX159" s="74">
        <v>0</v>
      </c>
      <c r="AY159" s="74">
        <v>0</v>
      </c>
      <c r="AZ159" s="74">
        <v>0</v>
      </c>
      <c r="BA159" s="74">
        <v>0</v>
      </c>
      <c r="BB159" s="74">
        <v>0</v>
      </c>
      <c r="BC159" s="74">
        <v>0</v>
      </c>
      <c r="BD159" s="74">
        <v>0</v>
      </c>
      <c r="BE159" s="74">
        <v>0</v>
      </c>
      <c r="BF159" s="74">
        <v>0</v>
      </c>
      <c r="BG159" s="74">
        <v>0</v>
      </c>
      <c r="BH159" s="74">
        <v>0</v>
      </c>
      <c r="BI159" s="74">
        <v>0</v>
      </c>
      <c r="BJ159" s="74">
        <v>0</v>
      </c>
      <c r="BK159" s="74">
        <v>0</v>
      </c>
      <c r="BL159" s="74">
        <v>0.17215689274061674</v>
      </c>
      <c r="BM159" s="74">
        <v>0.17215689274061674</v>
      </c>
      <c r="BN159" s="74">
        <v>0</v>
      </c>
      <c r="BO159" s="74">
        <v>0</v>
      </c>
      <c r="BP159" s="74">
        <v>0</v>
      </c>
      <c r="BQ159" s="74">
        <v>0.15036849745883196</v>
      </c>
      <c r="BR159" s="74">
        <v>0</v>
      </c>
      <c r="BS159" s="74">
        <v>0</v>
      </c>
      <c r="BT159" s="74">
        <v>0</v>
      </c>
      <c r="BU159" s="74">
        <v>0</v>
      </c>
      <c r="BV159" s="74">
        <v>0</v>
      </c>
      <c r="BW159" s="74">
        <v>0</v>
      </c>
      <c r="BX159" s="74">
        <v>0</v>
      </c>
      <c r="BY159" s="74">
        <v>0</v>
      </c>
      <c r="CT159" s="74" t="s">
        <v>194</v>
      </c>
      <c r="CU159" s="74" t="s">
        <v>522</v>
      </c>
      <c r="CV159" s="74" t="s">
        <v>330</v>
      </c>
      <c r="CW159" s="74">
        <v>2026</v>
      </c>
      <c r="CX159" s="74">
        <v>0</v>
      </c>
      <c r="CY159" s="74">
        <v>0</v>
      </c>
      <c r="CZ159" s="74">
        <v>0</v>
      </c>
      <c r="DA159" s="74">
        <v>0</v>
      </c>
      <c r="DB159" s="74">
        <v>0</v>
      </c>
      <c r="DC159" s="74">
        <v>4.0467651042181643E-5</v>
      </c>
      <c r="DD159" s="74">
        <v>7.7900575334948541E-2</v>
      </c>
      <c r="DE159" s="74">
        <v>3.6425060683954513E-2</v>
      </c>
      <c r="DF159" s="74">
        <v>1.5808724525432679E-3</v>
      </c>
      <c r="DG159" s="74">
        <v>3.9894642198450757E-2</v>
      </c>
      <c r="DH159" s="74">
        <v>0</v>
      </c>
      <c r="DI159" s="74">
        <v>0</v>
      </c>
      <c r="DJ159" s="74">
        <v>0</v>
      </c>
      <c r="DK159" s="74">
        <v>0</v>
      </c>
      <c r="DL159" s="74">
        <v>0</v>
      </c>
      <c r="DM159" s="74">
        <v>0</v>
      </c>
      <c r="DN159" s="74">
        <v>4.3389847624049018E-4</v>
      </c>
      <c r="DO159" s="74">
        <v>0</v>
      </c>
      <c r="DP159" s="74">
        <v>0</v>
      </c>
      <c r="DQ159" s="74">
        <v>0</v>
      </c>
      <c r="DR159" s="74">
        <v>0</v>
      </c>
      <c r="DS159" s="74">
        <v>0</v>
      </c>
      <c r="DT159" s="74">
        <v>0</v>
      </c>
      <c r="DU159" s="74">
        <v>0</v>
      </c>
      <c r="DV159" s="74">
        <v>0</v>
      </c>
      <c r="DW159" s="74">
        <v>0</v>
      </c>
      <c r="DX159" s="74">
        <v>0</v>
      </c>
      <c r="DY159" s="74">
        <v>0</v>
      </c>
      <c r="DZ159" s="74">
        <v>0</v>
      </c>
      <c r="EA159" s="74">
        <v>0</v>
      </c>
      <c r="EB159" s="74">
        <v>0</v>
      </c>
      <c r="EC159" s="74">
        <v>0</v>
      </c>
      <c r="ED159" s="74">
        <v>3.1524532986398797E-6</v>
      </c>
      <c r="EE159" s="74">
        <v>0</v>
      </c>
      <c r="EF159" s="74">
        <v>3.1524532986398797E-6</v>
      </c>
      <c r="ER159" s="74" t="s">
        <v>455</v>
      </c>
      <c r="ES159" s="74" t="s">
        <v>194</v>
      </c>
      <c r="ET159" s="74" t="s">
        <v>522</v>
      </c>
      <c r="EU159" s="74" t="s">
        <v>330</v>
      </c>
      <c r="EV159" s="74" t="s">
        <v>302</v>
      </c>
      <c r="EW159" s="74" t="s">
        <v>456</v>
      </c>
      <c r="EX159" s="74">
        <v>2026</v>
      </c>
      <c r="EY159" s="74">
        <v>3.6024140808117769E-5</v>
      </c>
      <c r="EZ159" s="74">
        <v>1038.5926569999999</v>
      </c>
      <c r="FA159" s="74">
        <v>3.741440811804516E-2</v>
      </c>
      <c r="FB159" s="74">
        <v>2026</v>
      </c>
      <c r="FC159" s="74" t="s">
        <v>209</v>
      </c>
      <c r="FD159" s="74">
        <v>4.6366130773367584E-2</v>
      </c>
      <c r="FE159" s="74">
        <v>1</v>
      </c>
      <c r="FF159" s="74">
        <v>0</v>
      </c>
      <c r="FG159" s="74" t="s">
        <v>457</v>
      </c>
      <c r="FH159" s="74">
        <v>0</v>
      </c>
      <c r="FI159" s="74">
        <v>0</v>
      </c>
      <c r="FJ159" s="74">
        <v>0</v>
      </c>
      <c r="FK159" s="74">
        <v>0</v>
      </c>
      <c r="FL159" s="74">
        <v>0</v>
      </c>
      <c r="FM159" s="74">
        <v>0</v>
      </c>
      <c r="FN159" s="74">
        <v>0</v>
      </c>
      <c r="FO159" s="74">
        <v>0</v>
      </c>
      <c r="FP159" s="74">
        <v>0</v>
      </c>
      <c r="FQ159" s="74">
        <v>0</v>
      </c>
      <c r="FR159" s="74">
        <v>5.5688789406793298E-3</v>
      </c>
      <c r="FS159" s="74">
        <v>4.0467651042181643E-5</v>
      </c>
      <c r="GV159" s="229"/>
      <c r="GW159" s="229"/>
    </row>
    <row r="160" spans="2:205" hidden="1" x14ac:dyDescent="0.25">
      <c r="B160" s="74" t="s">
        <v>243</v>
      </c>
      <c r="C160" s="227" t="s">
        <v>473</v>
      </c>
      <c r="D160" s="227"/>
      <c r="E160" s="227"/>
      <c r="F160" s="227">
        <v>72.560561613846005</v>
      </c>
      <c r="G160" s="227">
        <v>70.298137869518754</v>
      </c>
      <c r="H160" s="227">
        <v>2.0682451797430872</v>
      </c>
      <c r="I160" s="228">
        <v>72.560561613846005</v>
      </c>
      <c r="J160" s="228">
        <v>0</v>
      </c>
      <c r="K160" s="228">
        <v>72.560561613846005</v>
      </c>
      <c r="L160" s="322"/>
      <c r="M160" s="228"/>
      <c r="N160" s="228">
        <v>25.419307653155553</v>
      </c>
      <c r="O160" s="228">
        <v>25.965667555372395</v>
      </c>
      <c r="P160" s="228">
        <v>25.419307653155553</v>
      </c>
      <c r="Q160" s="228"/>
      <c r="R160" s="228"/>
      <c r="S160" s="228">
        <v>0</v>
      </c>
      <c r="T160" s="228">
        <v>0</v>
      </c>
      <c r="U160" s="228">
        <v>0</v>
      </c>
      <c r="V160" s="228">
        <v>0</v>
      </c>
      <c r="W160" s="228"/>
      <c r="X160" s="228"/>
      <c r="Y160" s="228">
        <v>3054363.3204414602</v>
      </c>
      <c r="Z160" s="228">
        <v>3099644.4776617927</v>
      </c>
      <c r="AA160" s="228">
        <v>2854545.1592910844</v>
      </c>
      <c r="AB160" s="228"/>
      <c r="AC160" s="228"/>
      <c r="AD160" s="228"/>
      <c r="AE160" s="228"/>
      <c r="AF160" s="228"/>
      <c r="AG160" s="228"/>
      <c r="AH160" s="228"/>
      <c r="AI160" s="228"/>
      <c r="AJ160" s="228"/>
      <c r="AS160" s="74" t="s">
        <v>214</v>
      </c>
      <c r="AT160" s="74" t="s">
        <v>194</v>
      </c>
      <c r="AU160" s="74" t="s">
        <v>493</v>
      </c>
      <c r="AV160" s="74">
        <v>2020</v>
      </c>
      <c r="AW160" s="74">
        <v>1</v>
      </c>
      <c r="AX160" s="74">
        <v>0</v>
      </c>
      <c r="AY160" s="74">
        <v>0</v>
      </c>
      <c r="AZ160" s="74">
        <v>0.16896951251911377</v>
      </c>
      <c r="BA160" s="74">
        <v>0.16896951251911377</v>
      </c>
      <c r="BB160" s="74">
        <v>0</v>
      </c>
      <c r="BC160" s="74">
        <v>0</v>
      </c>
      <c r="BD160" s="74">
        <v>0</v>
      </c>
      <c r="BE160" s="74">
        <v>0</v>
      </c>
      <c r="BF160" s="74">
        <v>0</v>
      </c>
      <c r="BG160" s="74">
        <v>0</v>
      </c>
      <c r="BH160" s="74">
        <v>0</v>
      </c>
      <c r="BI160" s="74">
        <v>0</v>
      </c>
      <c r="BJ160" s="74">
        <v>0</v>
      </c>
      <c r="BK160" s="74">
        <v>0</v>
      </c>
      <c r="BL160" s="74">
        <v>0</v>
      </c>
      <c r="BM160" s="74">
        <v>0</v>
      </c>
      <c r="BN160" s="74">
        <v>0.16896951251911377</v>
      </c>
      <c r="BO160" s="74">
        <v>0</v>
      </c>
      <c r="BP160" s="74">
        <v>0</v>
      </c>
      <c r="BQ160" s="74">
        <v>0</v>
      </c>
      <c r="BR160" s="74">
        <v>0</v>
      </c>
      <c r="BS160" s="74">
        <v>0</v>
      </c>
      <c r="BT160" s="74">
        <v>0</v>
      </c>
      <c r="BU160" s="74">
        <v>0</v>
      </c>
      <c r="BV160" s="74">
        <v>0</v>
      </c>
      <c r="BW160" s="74">
        <v>0</v>
      </c>
      <c r="BX160" s="74">
        <v>0</v>
      </c>
      <c r="BY160" s="74">
        <v>0</v>
      </c>
      <c r="CT160" s="74" t="s">
        <v>194</v>
      </c>
      <c r="CU160" s="74" t="s">
        <v>523</v>
      </c>
      <c r="CV160" s="74" t="s">
        <v>318</v>
      </c>
      <c r="CW160" s="74">
        <v>2021</v>
      </c>
      <c r="CX160" s="74">
        <v>5.3044750637370941E-8</v>
      </c>
      <c r="CY160" s="74">
        <v>0</v>
      </c>
      <c r="CZ160" s="74">
        <v>0</v>
      </c>
      <c r="DA160" s="74">
        <v>0</v>
      </c>
      <c r="DB160" s="74">
        <v>0</v>
      </c>
      <c r="DC160" s="74">
        <v>0</v>
      </c>
      <c r="DD160" s="74">
        <v>13887.861023877969</v>
      </c>
      <c r="DE160" s="74">
        <v>212.40338927922949</v>
      </c>
      <c r="DF160" s="74">
        <v>8426.4429804796036</v>
      </c>
      <c r="DG160" s="74">
        <v>5249.0146541191416</v>
      </c>
      <c r="DH160" s="74">
        <v>0</v>
      </c>
      <c r="DI160" s="74">
        <v>0</v>
      </c>
      <c r="DJ160" s="74">
        <v>0</v>
      </c>
      <c r="DK160" s="74">
        <v>0</v>
      </c>
      <c r="DL160" s="74">
        <v>0</v>
      </c>
      <c r="DM160" s="74">
        <v>0</v>
      </c>
      <c r="DN160" s="74">
        <v>5.2699117260250431E-6</v>
      </c>
      <c r="DO160" s="74">
        <v>7.3667812489806991E-4</v>
      </c>
      <c r="DP160" s="74">
        <v>0</v>
      </c>
      <c r="DQ160" s="74">
        <v>7.3667812489806991E-4</v>
      </c>
      <c r="DR160" s="74">
        <v>0</v>
      </c>
      <c r="DS160" s="74">
        <v>0</v>
      </c>
      <c r="DT160" s="74">
        <v>0</v>
      </c>
      <c r="DU160" s="74">
        <v>0</v>
      </c>
      <c r="DV160" s="74">
        <v>0</v>
      </c>
      <c r="DW160" s="74">
        <v>0</v>
      </c>
      <c r="DX160" s="74">
        <v>0</v>
      </c>
      <c r="DY160" s="74">
        <v>0</v>
      </c>
      <c r="DZ160" s="74">
        <v>0</v>
      </c>
      <c r="EA160" s="74">
        <v>0</v>
      </c>
      <c r="EB160" s="74">
        <v>0</v>
      </c>
      <c r="EC160" s="74">
        <v>0</v>
      </c>
      <c r="ED160" s="74">
        <v>0</v>
      </c>
      <c r="EE160" s="74">
        <v>0</v>
      </c>
      <c r="EF160" s="74">
        <v>0</v>
      </c>
      <c r="ER160" s="74" t="s">
        <v>455</v>
      </c>
      <c r="ES160" s="74" t="s">
        <v>194</v>
      </c>
      <c r="ET160" s="74" t="s">
        <v>523</v>
      </c>
      <c r="EU160" s="74" t="s">
        <v>318</v>
      </c>
      <c r="EV160" s="74" t="s">
        <v>302</v>
      </c>
      <c r="EW160" s="74" t="s">
        <v>456</v>
      </c>
      <c r="EX160" s="74">
        <v>2021</v>
      </c>
      <c r="EY160" s="74">
        <v>5.7882864084100021E-8</v>
      </c>
      <c r="EZ160" s="74">
        <v>1413.2822269999999</v>
      </c>
      <c r="FA160" s="74">
        <v>8.1804823057915189E-5</v>
      </c>
      <c r="FB160" s="74">
        <v>2021</v>
      </c>
      <c r="FC160" s="74" t="s">
        <v>209</v>
      </c>
      <c r="FD160" s="74">
        <v>4.6366130773367584E-2</v>
      </c>
      <c r="FE160" s="74">
        <v>1</v>
      </c>
      <c r="FF160" s="74">
        <v>0</v>
      </c>
      <c r="FG160" s="74" t="s">
        <v>457</v>
      </c>
      <c r="FH160" s="74">
        <v>1.1049455069581468E-5</v>
      </c>
      <c r="FI160" s="74">
        <v>5.3044750637370941E-8</v>
      </c>
      <c r="FJ160" s="74">
        <v>0</v>
      </c>
      <c r="FK160" s="74">
        <v>0</v>
      </c>
      <c r="FL160" s="74">
        <v>0</v>
      </c>
      <c r="FM160" s="74">
        <v>0</v>
      </c>
      <c r="FN160" s="74">
        <v>0</v>
      </c>
      <c r="FO160" s="74">
        <v>0</v>
      </c>
      <c r="FP160" s="74">
        <v>0</v>
      </c>
      <c r="FQ160" s="74">
        <v>0</v>
      </c>
      <c r="FR160" s="74">
        <v>0</v>
      </c>
      <c r="FS160" s="74">
        <v>0</v>
      </c>
      <c r="GV160" s="229"/>
      <c r="GW160" s="229"/>
    </row>
    <row r="161" spans="2:205" hidden="1" x14ac:dyDescent="0.25">
      <c r="B161" s="74" t="s">
        <v>243</v>
      </c>
      <c r="C161" s="227" t="s">
        <v>474</v>
      </c>
      <c r="D161" s="227"/>
      <c r="E161" s="227"/>
      <c r="F161" s="227">
        <v>81.080975419906565</v>
      </c>
      <c r="G161" s="227">
        <v>78.552932530686192</v>
      </c>
      <c r="H161" s="227">
        <v>2.3827393047699945</v>
      </c>
      <c r="I161" s="228">
        <v>81.080975419906565</v>
      </c>
      <c r="J161" s="228">
        <v>0</v>
      </c>
      <c r="K161" s="228">
        <v>81.080975419906565</v>
      </c>
      <c r="L161" s="322"/>
      <c r="M161" s="228"/>
      <c r="N161" s="228">
        <v>19.771518172069154</v>
      </c>
      <c r="O161" s="228">
        <v>20.196496822472881</v>
      </c>
      <c r="P161" s="228">
        <v>19.771518172069154</v>
      </c>
      <c r="Q161" s="228"/>
      <c r="R161" s="228"/>
      <c r="S161" s="228">
        <v>0</v>
      </c>
      <c r="T161" s="228">
        <v>0</v>
      </c>
      <c r="U161" s="228">
        <v>0</v>
      </c>
      <c r="V161" s="228">
        <v>0</v>
      </c>
      <c r="W161" s="228"/>
      <c r="X161" s="228"/>
      <c r="Y161" s="228">
        <v>4387960.6484574098</v>
      </c>
      <c r="Z161" s="228">
        <v>4453012.4825564111</v>
      </c>
      <c r="AA161" s="228">
        <v>4100897.8022966445</v>
      </c>
      <c r="AB161" s="228"/>
      <c r="AC161" s="228"/>
      <c r="AD161" s="228"/>
      <c r="AE161" s="228"/>
      <c r="AF161" s="228"/>
      <c r="AG161" s="228"/>
      <c r="AH161" s="228"/>
      <c r="AI161" s="228"/>
      <c r="AJ161" s="228"/>
      <c r="AS161" s="74" t="s">
        <v>214</v>
      </c>
      <c r="AT161" s="74" t="s">
        <v>194</v>
      </c>
      <c r="AU161" s="74" t="s">
        <v>493</v>
      </c>
      <c r="AV161" s="74">
        <v>2021</v>
      </c>
      <c r="AW161" s="74">
        <v>1</v>
      </c>
      <c r="AX161" s="74">
        <v>0</v>
      </c>
      <c r="AY161" s="74">
        <v>0</v>
      </c>
      <c r="AZ161" s="74">
        <v>0</v>
      </c>
      <c r="BA161" s="74">
        <v>0</v>
      </c>
      <c r="BB161" s="74">
        <v>0</v>
      </c>
      <c r="BC161" s="74">
        <v>0</v>
      </c>
      <c r="BD161" s="74">
        <v>0.16896951251911377</v>
      </c>
      <c r="BE161" s="74">
        <v>0.16896951251911377</v>
      </c>
      <c r="BF161" s="74">
        <v>0</v>
      </c>
      <c r="BG161" s="74">
        <v>0</v>
      </c>
      <c r="BH161" s="74">
        <v>0</v>
      </c>
      <c r="BI161" s="74">
        <v>0</v>
      </c>
      <c r="BJ161" s="74">
        <v>0</v>
      </c>
      <c r="BK161" s="74">
        <v>0</v>
      </c>
      <c r="BL161" s="74">
        <v>0</v>
      </c>
      <c r="BM161" s="74">
        <v>0</v>
      </c>
      <c r="BN161" s="74">
        <v>0</v>
      </c>
      <c r="BO161" s="74">
        <v>0.16896951251911377</v>
      </c>
      <c r="BP161" s="74">
        <v>0</v>
      </c>
      <c r="BQ161" s="74">
        <v>0</v>
      </c>
      <c r="BR161" s="74">
        <v>0</v>
      </c>
      <c r="BS161" s="74">
        <v>0</v>
      </c>
      <c r="BT161" s="74">
        <v>0</v>
      </c>
      <c r="BU161" s="74">
        <v>0</v>
      </c>
      <c r="BV161" s="74">
        <v>0</v>
      </c>
      <c r="BW161" s="74">
        <v>0</v>
      </c>
      <c r="BX161" s="74">
        <v>0</v>
      </c>
      <c r="BY161" s="74">
        <v>0</v>
      </c>
      <c r="CT161" s="74" t="s">
        <v>194</v>
      </c>
      <c r="CU161" s="74" t="s">
        <v>523</v>
      </c>
      <c r="CV161" s="74" t="s">
        <v>318</v>
      </c>
      <c r="CW161" s="74">
        <v>2022</v>
      </c>
      <c r="CX161" s="74">
        <v>0</v>
      </c>
      <c r="CY161" s="74">
        <v>5.2666942439921476E-8</v>
      </c>
      <c r="CZ161" s="74">
        <v>0</v>
      </c>
      <c r="DA161" s="74">
        <v>0</v>
      </c>
      <c r="DB161" s="74">
        <v>0</v>
      </c>
      <c r="DC161" s="74">
        <v>0</v>
      </c>
      <c r="DD161" s="74">
        <v>13650.16545541206</v>
      </c>
      <c r="DE161" s="74">
        <v>202.84766498243039</v>
      </c>
      <c r="DF161" s="74">
        <v>8286.6933897119998</v>
      </c>
      <c r="DG161" s="74">
        <v>5160.6244007176319</v>
      </c>
      <c r="DH161" s="74">
        <v>0</v>
      </c>
      <c r="DI161" s="74">
        <v>0</v>
      </c>
      <c r="DJ161" s="74">
        <v>0</v>
      </c>
      <c r="DK161" s="74">
        <v>0</v>
      </c>
      <c r="DL161" s="74">
        <v>0</v>
      </c>
      <c r="DM161" s="74">
        <v>0</v>
      </c>
      <c r="DN161" s="74">
        <v>5.0647282003299022E-6</v>
      </c>
      <c r="DO161" s="74">
        <v>0</v>
      </c>
      <c r="DP161" s="74">
        <v>0</v>
      </c>
      <c r="DQ161" s="74">
        <v>0</v>
      </c>
      <c r="DR161" s="74">
        <v>7.1891247833559145E-4</v>
      </c>
      <c r="DS161" s="74">
        <v>0</v>
      </c>
      <c r="DT161" s="74">
        <v>7.1891247833559145E-4</v>
      </c>
      <c r="DU161" s="74">
        <v>0</v>
      </c>
      <c r="DV161" s="74">
        <v>0</v>
      </c>
      <c r="DW161" s="74">
        <v>0</v>
      </c>
      <c r="DX161" s="74">
        <v>0</v>
      </c>
      <c r="DY161" s="74">
        <v>0</v>
      </c>
      <c r="DZ161" s="74">
        <v>0</v>
      </c>
      <c r="EA161" s="74">
        <v>0</v>
      </c>
      <c r="EB161" s="74">
        <v>0</v>
      </c>
      <c r="EC161" s="74">
        <v>0</v>
      </c>
      <c r="ED161" s="74">
        <v>0</v>
      </c>
      <c r="EE161" s="74">
        <v>0</v>
      </c>
      <c r="EF161" s="74">
        <v>0</v>
      </c>
      <c r="ER161" s="74" t="s">
        <v>455</v>
      </c>
      <c r="ES161" s="74" t="s">
        <v>194</v>
      </c>
      <c r="ET161" s="74" t="s">
        <v>523</v>
      </c>
      <c r="EU161" s="74" t="s">
        <v>318</v>
      </c>
      <c r="EV161" s="74" t="s">
        <v>302</v>
      </c>
      <c r="EW161" s="74" t="s">
        <v>456</v>
      </c>
      <c r="EX161" s="74">
        <v>2022</v>
      </c>
      <c r="EY161" s="74">
        <v>5.4735053700366652E-8</v>
      </c>
      <c r="EZ161" s="74">
        <v>1413.2822269999999</v>
      </c>
      <c r="FA161" s="74">
        <v>7.7356078588618763E-5</v>
      </c>
      <c r="FB161" s="74">
        <v>2022</v>
      </c>
      <c r="FC161" s="74" t="s">
        <v>209</v>
      </c>
      <c r="FD161" s="74">
        <v>4.6366130773367584E-2</v>
      </c>
      <c r="FE161" s="74">
        <v>1</v>
      </c>
      <c r="FF161" s="74">
        <v>0</v>
      </c>
      <c r="FG161" s="74" t="s">
        <v>457</v>
      </c>
      <c r="FH161" s="74">
        <v>0</v>
      </c>
      <c r="FI161" s="74">
        <v>0</v>
      </c>
      <c r="FJ161" s="74">
        <v>1.0970755958878205E-5</v>
      </c>
      <c r="FK161" s="74">
        <v>5.2666942439921476E-8</v>
      </c>
      <c r="FL161" s="74">
        <v>0</v>
      </c>
      <c r="FM161" s="74">
        <v>0</v>
      </c>
      <c r="FN161" s="74">
        <v>0</v>
      </c>
      <c r="FO161" s="74">
        <v>0</v>
      </c>
      <c r="FP161" s="74">
        <v>0</v>
      </c>
      <c r="FQ161" s="74">
        <v>0</v>
      </c>
      <c r="FR161" s="74">
        <v>0</v>
      </c>
      <c r="FS161" s="74">
        <v>0</v>
      </c>
      <c r="GV161" s="229"/>
      <c r="GW161" s="229"/>
    </row>
    <row r="162" spans="2:205" hidden="1" x14ac:dyDescent="0.25">
      <c r="B162" s="74" t="s">
        <v>243</v>
      </c>
      <c r="C162" s="227" t="s">
        <v>475</v>
      </c>
      <c r="D162" s="227"/>
      <c r="E162" s="227"/>
      <c r="F162" s="227">
        <v>55.398740621922805</v>
      </c>
      <c r="G162" s="227">
        <v>53.67149312654503</v>
      </c>
      <c r="H162" s="227">
        <v>1.6837026005032376</v>
      </c>
      <c r="I162" s="228">
        <v>55.398740621922805</v>
      </c>
      <c r="J162" s="228">
        <v>0</v>
      </c>
      <c r="K162" s="228">
        <v>55.398740621922805</v>
      </c>
      <c r="L162" s="322"/>
      <c r="M162" s="228"/>
      <c r="N162" s="228">
        <v>14.558393290775813</v>
      </c>
      <c r="O162" s="228">
        <v>14.871330387842328</v>
      </c>
      <c r="P162" s="228">
        <v>14.558393290775813</v>
      </c>
      <c r="Q162" s="228"/>
      <c r="R162" s="228"/>
      <c r="S162" s="228">
        <v>0</v>
      </c>
      <c r="T162" s="228">
        <v>0</v>
      </c>
      <c r="U162" s="228">
        <v>0</v>
      </c>
      <c r="V162" s="228">
        <v>0</v>
      </c>
      <c r="W162" s="228"/>
      <c r="X162" s="228"/>
      <c r="Y162" s="228">
        <v>4071647.9683932597</v>
      </c>
      <c r="Z162" s="228">
        <v>4132010.4441238856</v>
      </c>
      <c r="AA162" s="228">
        <v>3805278.4751338875</v>
      </c>
      <c r="AB162" s="228"/>
      <c r="AC162" s="228"/>
      <c r="AD162" s="228"/>
      <c r="AE162" s="228"/>
      <c r="AF162" s="228"/>
      <c r="AG162" s="228"/>
      <c r="AH162" s="228"/>
      <c r="AI162" s="228"/>
      <c r="AJ162" s="228"/>
      <c r="AS162" s="74" t="s">
        <v>214</v>
      </c>
      <c r="AT162" s="74" t="s">
        <v>194</v>
      </c>
      <c r="AU162" s="74" t="s">
        <v>493</v>
      </c>
      <c r="AV162" s="74">
        <v>2022</v>
      </c>
      <c r="AW162" s="74">
        <v>0.93457943925233644</v>
      </c>
      <c r="AX162" s="74">
        <v>0</v>
      </c>
      <c r="AY162" s="74">
        <v>0</v>
      </c>
      <c r="AZ162" s="74">
        <v>0</v>
      </c>
      <c r="BA162" s="74">
        <v>0</v>
      </c>
      <c r="BB162" s="74">
        <v>0</v>
      </c>
      <c r="BC162" s="74">
        <v>0</v>
      </c>
      <c r="BD162" s="74">
        <v>0</v>
      </c>
      <c r="BE162" s="74">
        <v>0</v>
      </c>
      <c r="BF162" s="74">
        <v>0</v>
      </c>
      <c r="BG162" s="74">
        <v>0</v>
      </c>
      <c r="BH162" s="74">
        <v>0.17651612138792283</v>
      </c>
      <c r="BI162" s="74">
        <v>0.17651612138792283</v>
      </c>
      <c r="BJ162" s="74">
        <v>0</v>
      </c>
      <c r="BK162" s="74">
        <v>0</v>
      </c>
      <c r="BL162" s="74">
        <v>0</v>
      </c>
      <c r="BM162" s="74">
        <v>0</v>
      </c>
      <c r="BN162" s="74">
        <v>0</v>
      </c>
      <c r="BO162" s="74">
        <v>0</v>
      </c>
      <c r="BP162" s="74">
        <v>0.16496833774572228</v>
      </c>
      <c r="BQ162" s="74">
        <v>0</v>
      </c>
      <c r="BR162" s="74">
        <v>0</v>
      </c>
      <c r="BS162" s="74">
        <v>0</v>
      </c>
      <c r="BT162" s="74">
        <v>0</v>
      </c>
      <c r="BU162" s="74">
        <v>0</v>
      </c>
      <c r="BV162" s="74">
        <v>0.17651612138792283</v>
      </c>
      <c r="BW162" s="74">
        <v>0.16496833774572228</v>
      </c>
      <c r="BX162" s="74">
        <v>0.17651612138792283</v>
      </c>
      <c r="BY162" s="74">
        <v>0.16496833774572228</v>
      </c>
      <c r="CT162" s="74" t="s">
        <v>194</v>
      </c>
      <c r="CU162" s="74" t="s">
        <v>523</v>
      </c>
      <c r="CV162" s="74" t="s">
        <v>318</v>
      </c>
      <c r="CW162" s="74">
        <v>2023</v>
      </c>
      <c r="CX162" s="74">
        <v>0</v>
      </c>
      <c r="CY162" s="74">
        <v>0</v>
      </c>
      <c r="CZ162" s="74">
        <v>7.9061649164489187E-8</v>
      </c>
      <c r="DA162" s="74">
        <v>0</v>
      </c>
      <c r="DB162" s="74">
        <v>0</v>
      </c>
      <c r="DC162" s="74">
        <v>0</v>
      </c>
      <c r="DD162" s="74">
        <v>13668.06699741239</v>
      </c>
      <c r="DE162" s="74">
        <v>202.84766498243039</v>
      </c>
      <c r="DF162" s="74">
        <v>8304.594931712325</v>
      </c>
      <c r="DG162" s="74">
        <v>5160.624400717631</v>
      </c>
      <c r="DH162" s="74">
        <v>0</v>
      </c>
      <c r="DI162" s="74">
        <v>0</v>
      </c>
      <c r="DJ162" s="74">
        <v>0</v>
      </c>
      <c r="DK162" s="74">
        <v>0</v>
      </c>
      <c r="DL162" s="74">
        <v>0</v>
      </c>
      <c r="DM162" s="74">
        <v>0</v>
      </c>
      <c r="DN162" s="74">
        <v>5.0685530610880846E-6</v>
      </c>
      <c r="DO162" s="74">
        <v>0</v>
      </c>
      <c r="DP162" s="74">
        <v>0</v>
      </c>
      <c r="DQ162" s="74">
        <v>0</v>
      </c>
      <c r="DR162" s="74">
        <v>0</v>
      </c>
      <c r="DS162" s="74">
        <v>0</v>
      </c>
      <c r="DT162" s="74">
        <v>0</v>
      </c>
      <c r="DU162" s="74">
        <v>1.0806199177061516E-3</v>
      </c>
      <c r="DV162" s="74">
        <v>0</v>
      </c>
      <c r="DW162" s="74">
        <v>1.0806199177061516E-3</v>
      </c>
      <c r="DX162" s="74">
        <v>0</v>
      </c>
      <c r="DY162" s="74">
        <v>0</v>
      </c>
      <c r="DZ162" s="74">
        <v>0</v>
      </c>
      <c r="EA162" s="74">
        <v>0</v>
      </c>
      <c r="EB162" s="74">
        <v>0</v>
      </c>
      <c r="EC162" s="74">
        <v>0</v>
      </c>
      <c r="ED162" s="74">
        <v>0</v>
      </c>
      <c r="EE162" s="74">
        <v>0</v>
      </c>
      <c r="EF162" s="74">
        <v>0</v>
      </c>
      <c r="ER162" s="74" t="s">
        <v>455</v>
      </c>
      <c r="ES162" s="74" t="s">
        <v>194</v>
      </c>
      <c r="ET162" s="74" t="s">
        <v>523</v>
      </c>
      <c r="EU162" s="74" t="s">
        <v>318</v>
      </c>
      <c r="EV162" s="74" t="s">
        <v>302</v>
      </c>
      <c r="EW162" s="74" t="s">
        <v>456</v>
      </c>
      <c r="EX162" s="74">
        <v>2023</v>
      </c>
      <c r="EY162" s="74">
        <v>5.4674116755196683E-8</v>
      </c>
      <c r="EZ162" s="74">
        <v>1413.2822269999999</v>
      </c>
      <c r="FA162" s="74">
        <v>7.7269957487042379E-5</v>
      </c>
      <c r="FB162" s="74">
        <v>2023</v>
      </c>
      <c r="FC162" s="74" t="s">
        <v>209</v>
      </c>
      <c r="FD162" s="74">
        <v>4.6366130773367584E-2</v>
      </c>
      <c r="FE162" s="74">
        <v>1</v>
      </c>
      <c r="FF162" s="74">
        <v>0</v>
      </c>
      <c r="FG162" s="74" t="s">
        <v>457</v>
      </c>
      <c r="FH162" s="74">
        <v>0</v>
      </c>
      <c r="FI162" s="74">
        <v>0</v>
      </c>
      <c r="FJ162" s="74">
        <v>0</v>
      </c>
      <c r="FK162" s="74">
        <v>0</v>
      </c>
      <c r="FL162" s="74">
        <v>1.0879918693293281E-5</v>
      </c>
      <c r="FM162" s="74">
        <v>7.9061649164489187E-8</v>
      </c>
      <c r="FN162" s="74">
        <v>0</v>
      </c>
      <c r="FO162" s="74">
        <v>0</v>
      </c>
      <c r="FP162" s="74">
        <v>0</v>
      </c>
      <c r="FQ162" s="74">
        <v>0</v>
      </c>
      <c r="FR162" s="74">
        <v>0</v>
      </c>
      <c r="FS162" s="74">
        <v>0</v>
      </c>
      <c r="GV162" s="229"/>
      <c r="GW162" s="229"/>
    </row>
    <row r="163" spans="2:205" hidden="1" x14ac:dyDescent="0.25">
      <c r="B163" s="74" t="s">
        <v>243</v>
      </c>
      <c r="C163" s="227" t="s">
        <v>476</v>
      </c>
      <c r="D163" s="227"/>
      <c r="E163" s="227"/>
      <c r="F163" s="227">
        <v>27.72353346389021</v>
      </c>
      <c r="G163" s="227">
        <v>26.859138260093289</v>
      </c>
      <c r="H163" s="227">
        <v>0.74204739836082012</v>
      </c>
      <c r="I163" s="228">
        <v>27.72353346389021</v>
      </c>
      <c r="J163" s="228">
        <v>0</v>
      </c>
      <c r="K163" s="228">
        <v>27.72353346389021</v>
      </c>
      <c r="L163" s="322"/>
      <c r="M163" s="228"/>
      <c r="N163" s="228">
        <v>10.771932875014331</v>
      </c>
      <c r="O163" s="228">
        <v>11.003471442977938</v>
      </c>
      <c r="P163" s="228">
        <v>10.771932875014331</v>
      </c>
      <c r="Q163" s="228"/>
      <c r="R163" s="228"/>
      <c r="S163" s="228">
        <v>0</v>
      </c>
      <c r="T163" s="228">
        <v>0</v>
      </c>
      <c r="U163" s="228">
        <v>0</v>
      </c>
      <c r="V163" s="228">
        <v>0</v>
      </c>
      <c r="W163" s="228"/>
      <c r="X163" s="228"/>
      <c r="Y163" s="228">
        <v>2753840.1093427776</v>
      </c>
      <c r="Z163" s="228">
        <v>2794665.9882145762</v>
      </c>
      <c r="AA163" s="228">
        <v>2573682.345180166</v>
      </c>
      <c r="AB163" s="228"/>
      <c r="AC163" s="228"/>
      <c r="AD163" s="228"/>
      <c r="AE163" s="228"/>
      <c r="AF163" s="228"/>
      <c r="AG163" s="228"/>
      <c r="AH163" s="228"/>
      <c r="AI163" s="228"/>
      <c r="AJ163" s="228"/>
      <c r="AS163" s="74" t="s">
        <v>214</v>
      </c>
      <c r="AT163" s="74" t="s">
        <v>194</v>
      </c>
      <c r="AU163" s="74" t="s">
        <v>493</v>
      </c>
      <c r="AV163" s="74">
        <v>2023</v>
      </c>
      <c r="AW163" s="74">
        <v>0.87343872827321156</v>
      </c>
      <c r="AX163" s="74">
        <v>0</v>
      </c>
      <c r="AY163" s="74">
        <v>0</v>
      </c>
      <c r="AZ163" s="74">
        <v>0</v>
      </c>
      <c r="BA163" s="74">
        <v>0</v>
      </c>
      <c r="BB163" s="74">
        <v>0</v>
      </c>
      <c r="BC163" s="74">
        <v>0</v>
      </c>
      <c r="BD163" s="74">
        <v>0</v>
      </c>
      <c r="BE163" s="74">
        <v>0</v>
      </c>
      <c r="BF163" s="74">
        <v>0</v>
      </c>
      <c r="BG163" s="74">
        <v>0</v>
      </c>
      <c r="BH163" s="74">
        <v>0</v>
      </c>
      <c r="BI163" s="74">
        <v>0</v>
      </c>
      <c r="BJ163" s="74">
        <v>0</v>
      </c>
      <c r="BK163" s="74">
        <v>0</v>
      </c>
      <c r="BL163" s="74">
        <v>0.18298455972234257</v>
      </c>
      <c r="BM163" s="74">
        <v>0.18298455972234257</v>
      </c>
      <c r="BN163" s="74">
        <v>0</v>
      </c>
      <c r="BO163" s="74">
        <v>0</v>
      </c>
      <c r="BP163" s="74">
        <v>0</v>
      </c>
      <c r="BQ163" s="74">
        <v>0.15982580113751643</v>
      </c>
      <c r="BR163" s="74">
        <v>0</v>
      </c>
      <c r="BS163" s="74">
        <v>0</v>
      </c>
      <c r="BT163" s="74">
        <v>0</v>
      </c>
      <c r="BU163" s="74">
        <v>0</v>
      </c>
      <c r="BV163" s="74">
        <v>0</v>
      </c>
      <c r="BW163" s="74">
        <v>0</v>
      </c>
      <c r="BX163" s="74">
        <v>0</v>
      </c>
      <c r="BY163" s="74">
        <v>0</v>
      </c>
      <c r="CT163" s="74" t="s">
        <v>194</v>
      </c>
      <c r="CU163" s="74" t="s">
        <v>523</v>
      </c>
      <c r="CV163" s="74" t="s">
        <v>318</v>
      </c>
      <c r="CW163" s="74">
        <v>2024</v>
      </c>
      <c r="CX163" s="74">
        <v>0</v>
      </c>
      <c r="CY163" s="74">
        <v>0</v>
      </c>
      <c r="CZ163" s="74">
        <v>0</v>
      </c>
      <c r="DA163" s="74">
        <v>7.9061649164489187E-8</v>
      </c>
      <c r="DB163" s="74">
        <v>0</v>
      </c>
      <c r="DC163" s="74">
        <v>0</v>
      </c>
      <c r="DD163" s="74">
        <v>13668.06699741239</v>
      </c>
      <c r="DE163" s="74">
        <v>202.84766498243039</v>
      </c>
      <c r="DF163" s="74">
        <v>8304.594931712325</v>
      </c>
      <c r="DG163" s="74">
        <v>5160.624400717631</v>
      </c>
      <c r="DH163" s="74">
        <v>0</v>
      </c>
      <c r="DI163" s="74">
        <v>0</v>
      </c>
      <c r="DJ163" s="74">
        <v>0</v>
      </c>
      <c r="DK163" s="74">
        <v>0</v>
      </c>
      <c r="DL163" s="74">
        <v>0</v>
      </c>
      <c r="DM163" s="74">
        <v>0</v>
      </c>
      <c r="DN163" s="74">
        <v>5.0685530610880846E-6</v>
      </c>
      <c r="DO163" s="74">
        <v>0</v>
      </c>
      <c r="DP163" s="74">
        <v>0</v>
      </c>
      <c r="DQ163" s="74">
        <v>0</v>
      </c>
      <c r="DR163" s="74">
        <v>0</v>
      </c>
      <c r="DS163" s="74">
        <v>0</v>
      </c>
      <c r="DT163" s="74">
        <v>0</v>
      </c>
      <c r="DU163" s="74">
        <v>0</v>
      </c>
      <c r="DV163" s="74">
        <v>0</v>
      </c>
      <c r="DW163" s="74">
        <v>0</v>
      </c>
      <c r="DX163" s="74">
        <v>1.0806199177061516E-3</v>
      </c>
      <c r="DY163" s="74">
        <v>0</v>
      </c>
      <c r="DZ163" s="74">
        <v>1.0806199177061516E-3</v>
      </c>
      <c r="EA163" s="74">
        <v>0</v>
      </c>
      <c r="EB163" s="74">
        <v>0</v>
      </c>
      <c r="EC163" s="74">
        <v>0</v>
      </c>
      <c r="ED163" s="74">
        <v>0</v>
      </c>
      <c r="EE163" s="74">
        <v>0</v>
      </c>
      <c r="EF163" s="74">
        <v>0</v>
      </c>
      <c r="ER163" s="74" t="s">
        <v>455</v>
      </c>
      <c r="ES163" s="74" t="s">
        <v>194</v>
      </c>
      <c r="ET163" s="74" t="s">
        <v>523</v>
      </c>
      <c r="EU163" s="74" t="s">
        <v>318</v>
      </c>
      <c r="EV163" s="74" t="s">
        <v>302</v>
      </c>
      <c r="EW163" s="74" t="s">
        <v>456</v>
      </c>
      <c r="EX163" s="74">
        <v>2024</v>
      </c>
      <c r="EY163" s="74">
        <v>5.4674116755196683E-8</v>
      </c>
      <c r="EZ163" s="74">
        <v>1413.2822269999999</v>
      </c>
      <c r="FA163" s="74">
        <v>7.7269957487042379E-5</v>
      </c>
      <c r="FB163" s="74">
        <v>2024</v>
      </c>
      <c r="FC163" s="74" t="s">
        <v>209</v>
      </c>
      <c r="FD163" s="74">
        <v>4.6366130773367584E-2</v>
      </c>
      <c r="FE163" s="74">
        <v>1</v>
      </c>
      <c r="FF163" s="74">
        <v>0</v>
      </c>
      <c r="FG163" s="74" t="s">
        <v>457</v>
      </c>
      <c r="FH163" s="74">
        <v>0</v>
      </c>
      <c r="FI163" s="74">
        <v>0</v>
      </c>
      <c r="FJ163" s="74">
        <v>0</v>
      </c>
      <c r="FK163" s="74">
        <v>0</v>
      </c>
      <c r="FL163" s="74">
        <v>0</v>
      </c>
      <c r="FM163" s="74">
        <v>0</v>
      </c>
      <c r="FN163" s="74">
        <v>1.0879918693293281E-5</v>
      </c>
      <c r="FO163" s="74">
        <v>7.9061649164489187E-8</v>
      </c>
      <c r="FP163" s="74">
        <v>0</v>
      </c>
      <c r="FQ163" s="74">
        <v>0</v>
      </c>
      <c r="FR163" s="74">
        <v>0</v>
      </c>
      <c r="FS163" s="74">
        <v>0</v>
      </c>
      <c r="GV163" s="229"/>
      <c r="GW163" s="229"/>
    </row>
    <row r="164" spans="2:205" hidden="1" x14ac:dyDescent="0.25">
      <c r="B164" s="74" t="s">
        <v>243</v>
      </c>
      <c r="C164" s="227" t="s">
        <v>477</v>
      </c>
      <c r="D164" s="227"/>
      <c r="E164" s="227"/>
      <c r="F164" s="227">
        <v>23.585643701694917</v>
      </c>
      <c r="G164" s="227">
        <v>22.849120331129015</v>
      </c>
      <c r="H164" s="227">
        <v>5.3156520958405986</v>
      </c>
      <c r="I164" s="228">
        <v>23.585643701694917</v>
      </c>
      <c r="J164" s="228">
        <v>0</v>
      </c>
      <c r="K164" s="228">
        <v>23.585643701694917</v>
      </c>
      <c r="L164" s="322"/>
      <c r="M164" s="228"/>
      <c r="N164" s="228">
        <v>5.732909541970117</v>
      </c>
      <c r="O164" s="228">
        <v>5.8558430721507237</v>
      </c>
      <c r="P164" s="228">
        <v>5.732909541970117</v>
      </c>
      <c r="Q164" s="228"/>
      <c r="R164" s="228"/>
      <c r="S164" s="228">
        <v>0</v>
      </c>
      <c r="T164" s="228">
        <v>0</v>
      </c>
      <c r="U164" s="228">
        <v>0</v>
      </c>
      <c r="V164" s="228">
        <v>0</v>
      </c>
      <c r="W164" s="228"/>
      <c r="X164" s="228"/>
      <c r="Y164" s="228">
        <v>4402064.706595907</v>
      </c>
      <c r="Z164" s="228">
        <v>4467325.6343772933</v>
      </c>
      <c r="AA164" s="228">
        <v>4114079.1650429037</v>
      </c>
      <c r="AB164" s="228"/>
      <c r="AC164" s="228"/>
      <c r="AD164" s="228"/>
      <c r="AE164" s="228"/>
      <c r="AF164" s="228"/>
      <c r="AG164" s="228"/>
      <c r="AH164" s="228"/>
      <c r="AI164" s="228"/>
      <c r="AJ164" s="228"/>
      <c r="AS164" s="74" t="s">
        <v>214</v>
      </c>
      <c r="AT164" s="74" t="s">
        <v>194</v>
      </c>
      <c r="AU164" s="74" t="s">
        <v>494</v>
      </c>
      <c r="AV164" s="74">
        <v>2020</v>
      </c>
      <c r="AW164" s="74">
        <v>1</v>
      </c>
      <c r="AX164" s="74">
        <v>0</v>
      </c>
      <c r="AY164" s="74">
        <v>0</v>
      </c>
      <c r="AZ164" s="74">
        <v>5.4013116927240916E-2</v>
      </c>
      <c r="BA164" s="74">
        <v>5.4013116927240916E-2</v>
      </c>
      <c r="BB164" s="74">
        <v>0</v>
      </c>
      <c r="BC164" s="74">
        <v>0</v>
      </c>
      <c r="BD164" s="74">
        <v>0</v>
      </c>
      <c r="BE164" s="74">
        <v>0</v>
      </c>
      <c r="BF164" s="74">
        <v>0</v>
      </c>
      <c r="BG164" s="74">
        <v>0</v>
      </c>
      <c r="BH164" s="74">
        <v>0</v>
      </c>
      <c r="BI164" s="74">
        <v>0</v>
      </c>
      <c r="BJ164" s="74">
        <v>0</v>
      </c>
      <c r="BK164" s="74">
        <v>0</v>
      </c>
      <c r="BL164" s="74">
        <v>0</v>
      </c>
      <c r="BM164" s="74">
        <v>0</v>
      </c>
      <c r="BN164" s="74">
        <v>5.4013116927240916E-2</v>
      </c>
      <c r="BO164" s="74">
        <v>0</v>
      </c>
      <c r="BP164" s="74">
        <v>0</v>
      </c>
      <c r="BQ164" s="74">
        <v>0</v>
      </c>
      <c r="BR164" s="74">
        <v>0</v>
      </c>
      <c r="BS164" s="74">
        <v>0</v>
      </c>
      <c r="BT164" s="74">
        <v>0</v>
      </c>
      <c r="BU164" s="74">
        <v>0</v>
      </c>
      <c r="BV164" s="74">
        <v>0</v>
      </c>
      <c r="BW164" s="74">
        <v>0</v>
      </c>
      <c r="BX164" s="74">
        <v>0</v>
      </c>
      <c r="BY164" s="74">
        <v>0</v>
      </c>
      <c r="CT164" s="74" t="s">
        <v>194</v>
      </c>
      <c r="CU164" s="74" t="s">
        <v>523</v>
      </c>
      <c r="CV164" s="74" t="s">
        <v>318</v>
      </c>
      <c r="CW164" s="74">
        <v>2025</v>
      </c>
      <c r="CX164" s="74">
        <v>0</v>
      </c>
      <c r="CY164" s="74">
        <v>0</v>
      </c>
      <c r="CZ164" s="74">
        <v>0</v>
      </c>
      <c r="DA164" s="74">
        <v>0</v>
      </c>
      <c r="DB164" s="74">
        <v>7.9061649164489187E-8</v>
      </c>
      <c r="DC164" s="74">
        <v>0</v>
      </c>
      <c r="DD164" s="74">
        <v>13668.06699741239</v>
      </c>
      <c r="DE164" s="74">
        <v>202.84766498243039</v>
      </c>
      <c r="DF164" s="74">
        <v>8304.594931712325</v>
      </c>
      <c r="DG164" s="74">
        <v>5160.624400717631</v>
      </c>
      <c r="DH164" s="74">
        <v>0</v>
      </c>
      <c r="DI164" s="74">
        <v>0</v>
      </c>
      <c r="DJ164" s="74">
        <v>0</v>
      </c>
      <c r="DK164" s="74">
        <v>0</v>
      </c>
      <c r="DL164" s="74">
        <v>0</v>
      </c>
      <c r="DM164" s="74">
        <v>0</v>
      </c>
      <c r="DN164" s="74">
        <v>5.0685530610880846E-6</v>
      </c>
      <c r="DO164" s="74">
        <v>0</v>
      </c>
      <c r="DP164" s="74">
        <v>0</v>
      </c>
      <c r="DQ164" s="74">
        <v>0</v>
      </c>
      <c r="DR164" s="74">
        <v>0</v>
      </c>
      <c r="DS164" s="74">
        <v>0</v>
      </c>
      <c r="DT164" s="74">
        <v>0</v>
      </c>
      <c r="DU164" s="74">
        <v>0</v>
      </c>
      <c r="DV164" s="74">
        <v>0</v>
      </c>
      <c r="DW164" s="74">
        <v>0</v>
      </c>
      <c r="DX164" s="74">
        <v>0</v>
      </c>
      <c r="DY164" s="74">
        <v>0</v>
      </c>
      <c r="DZ164" s="74">
        <v>0</v>
      </c>
      <c r="EA164" s="74">
        <v>1.0806199177061516E-3</v>
      </c>
      <c r="EB164" s="74">
        <v>0</v>
      </c>
      <c r="EC164" s="74">
        <v>1.0806199177061516E-3</v>
      </c>
      <c r="ED164" s="74">
        <v>0</v>
      </c>
      <c r="EE164" s="74">
        <v>0</v>
      </c>
      <c r="EF164" s="74">
        <v>0</v>
      </c>
      <c r="ER164" s="74" t="s">
        <v>455</v>
      </c>
      <c r="ES164" s="74" t="s">
        <v>194</v>
      </c>
      <c r="ET164" s="74" t="s">
        <v>523</v>
      </c>
      <c r="EU164" s="74" t="s">
        <v>318</v>
      </c>
      <c r="EV164" s="74" t="s">
        <v>302</v>
      </c>
      <c r="EW164" s="74" t="s">
        <v>456</v>
      </c>
      <c r="EX164" s="74">
        <v>2025</v>
      </c>
      <c r="EY164" s="74">
        <v>5.4674116755196683E-8</v>
      </c>
      <c r="EZ164" s="74">
        <v>1413.2822269999999</v>
      </c>
      <c r="FA164" s="74">
        <v>7.7269957487042379E-5</v>
      </c>
      <c r="FB164" s="74">
        <v>2025</v>
      </c>
      <c r="FC164" s="74" t="s">
        <v>209</v>
      </c>
      <c r="FD164" s="74">
        <v>4.6366130773367584E-2</v>
      </c>
      <c r="FE164" s="74">
        <v>1</v>
      </c>
      <c r="FF164" s="74">
        <v>0</v>
      </c>
      <c r="FG164" s="74" t="s">
        <v>457</v>
      </c>
      <c r="FH164" s="74">
        <v>0</v>
      </c>
      <c r="FI164" s="74">
        <v>0</v>
      </c>
      <c r="FJ164" s="74">
        <v>0</v>
      </c>
      <c r="FK164" s="74">
        <v>0</v>
      </c>
      <c r="FL164" s="74">
        <v>0</v>
      </c>
      <c r="FM164" s="74">
        <v>0</v>
      </c>
      <c r="FN164" s="74">
        <v>0</v>
      </c>
      <c r="FO164" s="74">
        <v>0</v>
      </c>
      <c r="FP164" s="74">
        <v>1.0879918693293281E-5</v>
      </c>
      <c r="FQ164" s="74">
        <v>7.9061649164489187E-8</v>
      </c>
      <c r="FR164" s="74">
        <v>0</v>
      </c>
      <c r="FS164" s="74">
        <v>0</v>
      </c>
      <c r="GV164" s="229"/>
      <c r="GW164" s="229"/>
    </row>
    <row r="165" spans="2:205" hidden="1" x14ac:dyDescent="0.25">
      <c r="B165" s="74" t="s">
        <v>243</v>
      </c>
      <c r="C165" s="227" t="s">
        <v>478</v>
      </c>
      <c r="D165" s="227"/>
      <c r="E165" s="227"/>
      <c r="F165" s="227">
        <v>18.171042205845534</v>
      </c>
      <c r="G165" s="227">
        <v>17.603870662845061</v>
      </c>
      <c r="H165" s="227">
        <v>3.050618776355861</v>
      </c>
      <c r="I165" s="228">
        <v>18.171042205845534</v>
      </c>
      <c r="J165" s="228">
        <v>0</v>
      </c>
      <c r="K165" s="228">
        <v>18.171042205845534</v>
      </c>
      <c r="L165" s="322"/>
      <c r="M165" s="228"/>
      <c r="N165" s="228">
        <v>4.3258298409053646</v>
      </c>
      <c r="O165" s="228">
        <v>4.4186576398509025</v>
      </c>
      <c r="P165" s="228">
        <v>4.3258298409053646</v>
      </c>
      <c r="Q165" s="228"/>
      <c r="R165" s="228"/>
      <c r="S165" s="228">
        <v>0</v>
      </c>
      <c r="T165" s="228">
        <v>0</v>
      </c>
      <c r="U165" s="228">
        <v>0</v>
      </c>
      <c r="V165" s="228">
        <v>0</v>
      </c>
      <c r="W165" s="228"/>
      <c r="X165" s="228"/>
      <c r="Y165" s="228">
        <v>4494632.4463343751</v>
      </c>
      <c r="Z165" s="228">
        <v>4561265.6975550121</v>
      </c>
      <c r="AA165" s="228">
        <v>4200591.0713405376</v>
      </c>
      <c r="AB165" s="228"/>
      <c r="AC165" s="228"/>
      <c r="AD165" s="228"/>
      <c r="AE165" s="228"/>
      <c r="AF165" s="228"/>
      <c r="AG165" s="228"/>
      <c r="AH165" s="228"/>
      <c r="AI165" s="228"/>
      <c r="AJ165" s="228"/>
      <c r="AS165" s="74" t="s">
        <v>214</v>
      </c>
      <c r="AT165" s="74" t="s">
        <v>194</v>
      </c>
      <c r="AU165" s="74" t="s">
        <v>494</v>
      </c>
      <c r="AV165" s="74">
        <v>2021</v>
      </c>
      <c r="AW165" s="74">
        <v>1</v>
      </c>
      <c r="AX165" s="74">
        <v>0</v>
      </c>
      <c r="AY165" s="74">
        <v>0</v>
      </c>
      <c r="AZ165" s="74">
        <v>0</v>
      </c>
      <c r="BA165" s="74">
        <v>0</v>
      </c>
      <c r="BB165" s="74">
        <v>0</v>
      </c>
      <c r="BC165" s="74">
        <v>0</v>
      </c>
      <c r="BD165" s="74">
        <v>5.4013116927240916E-2</v>
      </c>
      <c r="BE165" s="74">
        <v>5.4013116927240916E-2</v>
      </c>
      <c r="BF165" s="74">
        <v>0</v>
      </c>
      <c r="BG165" s="74">
        <v>0</v>
      </c>
      <c r="BH165" s="74">
        <v>0</v>
      </c>
      <c r="BI165" s="74">
        <v>0</v>
      </c>
      <c r="BJ165" s="74">
        <v>0</v>
      </c>
      <c r="BK165" s="74">
        <v>0</v>
      </c>
      <c r="BL165" s="74">
        <v>0</v>
      </c>
      <c r="BM165" s="74">
        <v>0</v>
      </c>
      <c r="BN165" s="74">
        <v>0</v>
      </c>
      <c r="BO165" s="74">
        <v>5.4013116927240916E-2</v>
      </c>
      <c r="BP165" s="74">
        <v>0</v>
      </c>
      <c r="BQ165" s="74">
        <v>0</v>
      </c>
      <c r="BR165" s="74">
        <v>0</v>
      </c>
      <c r="BS165" s="74">
        <v>0</v>
      </c>
      <c r="BT165" s="74">
        <v>0</v>
      </c>
      <c r="BU165" s="74">
        <v>0</v>
      </c>
      <c r="BV165" s="74">
        <v>0</v>
      </c>
      <c r="BW165" s="74">
        <v>0</v>
      </c>
      <c r="BX165" s="74">
        <v>0</v>
      </c>
      <c r="BY165" s="74">
        <v>0</v>
      </c>
      <c r="CT165" s="74" t="s">
        <v>194</v>
      </c>
      <c r="CU165" s="74" t="s">
        <v>523</v>
      </c>
      <c r="CV165" s="74" t="s">
        <v>318</v>
      </c>
      <c r="CW165" s="74">
        <v>2026</v>
      </c>
      <c r="CX165" s="74">
        <v>0</v>
      </c>
      <c r="CY165" s="74">
        <v>0</v>
      </c>
      <c r="CZ165" s="74">
        <v>0</v>
      </c>
      <c r="DA165" s="74">
        <v>0</v>
      </c>
      <c r="DB165" s="74">
        <v>0</v>
      </c>
      <c r="DC165" s="74">
        <v>7.9061649164489187E-8</v>
      </c>
      <c r="DD165" s="74">
        <v>13668.06699741239</v>
      </c>
      <c r="DE165" s="74">
        <v>202.84766498243039</v>
      </c>
      <c r="DF165" s="74">
        <v>8304.594931712325</v>
      </c>
      <c r="DG165" s="74">
        <v>5160.624400717631</v>
      </c>
      <c r="DH165" s="74">
        <v>0</v>
      </c>
      <c r="DI165" s="74">
        <v>0</v>
      </c>
      <c r="DJ165" s="74">
        <v>0</v>
      </c>
      <c r="DK165" s="74">
        <v>0</v>
      </c>
      <c r="DL165" s="74">
        <v>0</v>
      </c>
      <c r="DM165" s="74">
        <v>0</v>
      </c>
      <c r="DN165" s="74">
        <v>5.0685530610880846E-6</v>
      </c>
      <c r="DO165" s="74">
        <v>0</v>
      </c>
      <c r="DP165" s="74">
        <v>0</v>
      </c>
      <c r="DQ165" s="74">
        <v>0</v>
      </c>
      <c r="DR165" s="74">
        <v>0</v>
      </c>
      <c r="DS165" s="74">
        <v>0</v>
      </c>
      <c r="DT165" s="74">
        <v>0</v>
      </c>
      <c r="DU165" s="74">
        <v>0</v>
      </c>
      <c r="DV165" s="74">
        <v>0</v>
      </c>
      <c r="DW165" s="74">
        <v>0</v>
      </c>
      <c r="DX165" s="74">
        <v>0</v>
      </c>
      <c r="DY165" s="74">
        <v>0</v>
      </c>
      <c r="DZ165" s="74">
        <v>0</v>
      </c>
      <c r="EA165" s="74">
        <v>0</v>
      </c>
      <c r="EB165" s="74">
        <v>0</v>
      </c>
      <c r="EC165" s="74">
        <v>0</v>
      </c>
      <c r="ED165" s="74">
        <v>1.0806199177061516E-3</v>
      </c>
      <c r="EE165" s="74">
        <v>0</v>
      </c>
      <c r="EF165" s="74">
        <v>1.0806199177061516E-3</v>
      </c>
      <c r="ER165" s="74" t="s">
        <v>455</v>
      </c>
      <c r="ES165" s="74" t="s">
        <v>194</v>
      </c>
      <c r="ET165" s="74" t="s">
        <v>523</v>
      </c>
      <c r="EU165" s="74" t="s">
        <v>318</v>
      </c>
      <c r="EV165" s="74" t="s">
        <v>302</v>
      </c>
      <c r="EW165" s="74" t="s">
        <v>456</v>
      </c>
      <c r="EX165" s="74">
        <v>2026</v>
      </c>
      <c r="EY165" s="74">
        <v>5.4674116755196683E-8</v>
      </c>
      <c r="EZ165" s="74">
        <v>1413.2822269999999</v>
      </c>
      <c r="FA165" s="74">
        <v>7.7269957487042379E-5</v>
      </c>
      <c r="FB165" s="74">
        <v>2026</v>
      </c>
      <c r="FC165" s="74" t="s">
        <v>209</v>
      </c>
      <c r="FD165" s="74">
        <v>4.6366130773367584E-2</v>
      </c>
      <c r="FE165" s="74">
        <v>1</v>
      </c>
      <c r="FF165" s="74">
        <v>0</v>
      </c>
      <c r="FG165" s="74" t="s">
        <v>457</v>
      </c>
      <c r="FH165" s="74">
        <v>0</v>
      </c>
      <c r="FI165" s="74">
        <v>0</v>
      </c>
      <c r="FJ165" s="74">
        <v>0</v>
      </c>
      <c r="FK165" s="74">
        <v>0</v>
      </c>
      <c r="FL165" s="74">
        <v>0</v>
      </c>
      <c r="FM165" s="74">
        <v>0</v>
      </c>
      <c r="FN165" s="74">
        <v>0</v>
      </c>
      <c r="FO165" s="74">
        <v>0</v>
      </c>
      <c r="FP165" s="74">
        <v>0</v>
      </c>
      <c r="FQ165" s="74">
        <v>0</v>
      </c>
      <c r="FR165" s="74">
        <v>1.0879918693293281E-5</v>
      </c>
      <c r="FS165" s="74">
        <v>7.9061649164489187E-8</v>
      </c>
      <c r="GV165" s="229"/>
      <c r="GW165" s="229"/>
    </row>
    <row r="166" spans="2:205" hidden="1" x14ac:dyDescent="0.25">
      <c r="B166" s="74" t="s">
        <v>243</v>
      </c>
      <c r="C166" s="227" t="s">
        <v>479</v>
      </c>
      <c r="D166" s="227"/>
      <c r="E166" s="227"/>
      <c r="F166" s="227">
        <v>7.2615843281645285</v>
      </c>
      <c r="G166" s="227">
        <v>7.0347892509743355</v>
      </c>
      <c r="H166" s="227">
        <v>1.4632597193525885</v>
      </c>
      <c r="I166" s="228">
        <v>7.2615843281645285</v>
      </c>
      <c r="J166" s="228">
        <v>0</v>
      </c>
      <c r="K166" s="228">
        <v>7.2615843281645285</v>
      </c>
      <c r="L166" s="322"/>
      <c r="M166" s="228"/>
      <c r="N166" s="228">
        <v>2.8443472711159821</v>
      </c>
      <c r="O166" s="228">
        <v>2.9053262932717647</v>
      </c>
      <c r="P166" s="228">
        <v>2.8443472711159821</v>
      </c>
      <c r="Q166" s="228"/>
      <c r="R166" s="228"/>
      <c r="S166" s="228">
        <v>0</v>
      </c>
      <c r="T166" s="228">
        <v>0</v>
      </c>
      <c r="U166" s="228">
        <v>0</v>
      </c>
      <c r="V166" s="228">
        <v>0</v>
      </c>
      <c r="W166" s="228"/>
      <c r="X166" s="228"/>
      <c r="Y166" s="228">
        <v>2731697.1137942378</v>
      </c>
      <c r="Z166" s="228">
        <v>2772194.7211548993</v>
      </c>
      <c r="AA166" s="228">
        <v>2552987.9568170449</v>
      </c>
      <c r="AB166" s="228"/>
      <c r="AC166" s="228"/>
      <c r="AD166" s="228"/>
      <c r="AE166" s="228"/>
      <c r="AF166" s="228"/>
      <c r="AG166" s="228"/>
      <c r="AH166" s="228"/>
      <c r="AI166" s="228"/>
      <c r="AJ166" s="228"/>
      <c r="AS166" s="74" t="s">
        <v>214</v>
      </c>
      <c r="AT166" s="74" t="s">
        <v>194</v>
      </c>
      <c r="AU166" s="74" t="s">
        <v>494</v>
      </c>
      <c r="AV166" s="74">
        <v>2022</v>
      </c>
      <c r="AW166" s="74">
        <v>0.93457943925233644</v>
      </c>
      <c r="AX166" s="74">
        <v>0</v>
      </c>
      <c r="AY166" s="74">
        <v>0</v>
      </c>
      <c r="AZ166" s="74">
        <v>0</v>
      </c>
      <c r="BA166" s="74">
        <v>0</v>
      </c>
      <c r="BB166" s="74">
        <v>0</v>
      </c>
      <c r="BC166" s="74">
        <v>0</v>
      </c>
      <c r="BD166" s="74">
        <v>0</v>
      </c>
      <c r="BE166" s="74">
        <v>0</v>
      </c>
      <c r="BF166" s="74">
        <v>0</v>
      </c>
      <c r="BG166" s="74">
        <v>0</v>
      </c>
      <c r="BH166" s="74">
        <v>4.5737781460232357E-2</v>
      </c>
      <c r="BI166" s="74">
        <v>4.5737781460232357E-2</v>
      </c>
      <c r="BJ166" s="74">
        <v>0</v>
      </c>
      <c r="BK166" s="74">
        <v>0</v>
      </c>
      <c r="BL166" s="74">
        <v>0</v>
      </c>
      <c r="BM166" s="74">
        <v>0</v>
      </c>
      <c r="BN166" s="74">
        <v>0</v>
      </c>
      <c r="BO166" s="74">
        <v>0</v>
      </c>
      <c r="BP166" s="74">
        <v>4.2745590149749865E-2</v>
      </c>
      <c r="BQ166" s="74">
        <v>0</v>
      </c>
      <c r="BR166" s="74">
        <v>0</v>
      </c>
      <c r="BS166" s="74">
        <v>0</v>
      </c>
      <c r="BT166" s="74">
        <v>0</v>
      </c>
      <c r="BU166" s="74">
        <v>0</v>
      </c>
      <c r="BV166" s="74">
        <v>4.5737781460232357E-2</v>
      </c>
      <c r="BW166" s="74">
        <v>4.2745590149749865E-2</v>
      </c>
      <c r="BX166" s="74">
        <v>4.5737781460232357E-2</v>
      </c>
      <c r="BY166" s="74">
        <v>4.2745590149749865E-2</v>
      </c>
      <c r="CT166" s="74" t="s">
        <v>194</v>
      </c>
      <c r="CU166" s="74" t="s">
        <v>523</v>
      </c>
      <c r="CV166" s="74" t="s">
        <v>320</v>
      </c>
      <c r="CW166" s="74">
        <v>2021</v>
      </c>
      <c r="CX166" s="74">
        <v>1.9378680481551873E-7</v>
      </c>
      <c r="CY166" s="74">
        <v>0</v>
      </c>
      <c r="CZ166" s="74">
        <v>0</v>
      </c>
      <c r="DA166" s="74">
        <v>0</v>
      </c>
      <c r="DB166" s="74">
        <v>0</v>
      </c>
      <c r="DC166" s="74">
        <v>0</v>
      </c>
      <c r="DD166" s="74">
        <v>8638.8463697588304</v>
      </c>
      <c r="DE166" s="74">
        <v>212.40338927922949</v>
      </c>
      <c r="DF166" s="74">
        <v>8426.4429804796018</v>
      </c>
      <c r="DG166" s="74">
        <v>0</v>
      </c>
      <c r="DH166" s="74">
        <v>0</v>
      </c>
      <c r="DI166" s="74">
        <v>0</v>
      </c>
      <c r="DJ166" s="74">
        <v>0</v>
      </c>
      <c r="DK166" s="74">
        <v>0</v>
      </c>
      <c r="DL166" s="74">
        <v>0</v>
      </c>
      <c r="DM166" s="74">
        <v>0</v>
      </c>
      <c r="DN166" s="74">
        <v>5.9018678468812647E-6</v>
      </c>
      <c r="DO166" s="74">
        <v>1.674094435287707E-3</v>
      </c>
      <c r="DP166" s="74">
        <v>0</v>
      </c>
      <c r="DQ166" s="74">
        <v>1.674094435287707E-3</v>
      </c>
      <c r="DR166" s="74">
        <v>0</v>
      </c>
      <c r="DS166" s="74">
        <v>0</v>
      </c>
      <c r="DT166" s="74">
        <v>0</v>
      </c>
      <c r="DU166" s="74">
        <v>0</v>
      </c>
      <c r="DV166" s="74">
        <v>0</v>
      </c>
      <c r="DW166" s="74">
        <v>0</v>
      </c>
      <c r="DX166" s="74">
        <v>0</v>
      </c>
      <c r="DY166" s="74">
        <v>0</v>
      </c>
      <c r="DZ166" s="74">
        <v>0</v>
      </c>
      <c r="EA166" s="74">
        <v>0</v>
      </c>
      <c r="EB166" s="74">
        <v>0</v>
      </c>
      <c r="EC166" s="74">
        <v>0</v>
      </c>
      <c r="ED166" s="74">
        <v>0</v>
      </c>
      <c r="EE166" s="74">
        <v>0</v>
      </c>
      <c r="EF166" s="74">
        <v>0</v>
      </c>
      <c r="ER166" s="74" t="s">
        <v>455</v>
      </c>
      <c r="ES166" s="74" t="s">
        <v>194</v>
      </c>
      <c r="ET166" s="74" t="s">
        <v>523</v>
      </c>
      <c r="EU166" s="74" t="s">
        <v>320</v>
      </c>
      <c r="EV166" s="74" t="s">
        <v>302</v>
      </c>
      <c r="EW166" s="74" t="s">
        <v>456</v>
      </c>
      <c r="EX166" s="74">
        <v>2021</v>
      </c>
      <c r="EY166" s="74">
        <v>2.114617403164144E-7</v>
      </c>
      <c r="EZ166" s="74">
        <v>1413.2822269999999</v>
      </c>
      <c r="FA166" s="74">
        <v>2.9885511927967782E-4</v>
      </c>
      <c r="FB166" s="74">
        <v>2021</v>
      </c>
      <c r="FC166" s="74" t="s">
        <v>209</v>
      </c>
      <c r="FD166" s="74">
        <v>4.6366130773367584E-2</v>
      </c>
      <c r="FE166" s="74">
        <v>1</v>
      </c>
      <c r="FF166" s="74">
        <v>0</v>
      </c>
      <c r="FG166" s="74" t="s">
        <v>457</v>
      </c>
      <c r="FH166" s="74">
        <v>4.0366644524826711E-5</v>
      </c>
      <c r="FI166" s="74">
        <v>1.9378680481551873E-7</v>
      </c>
      <c r="FJ166" s="74">
        <v>0</v>
      </c>
      <c r="FK166" s="74">
        <v>0</v>
      </c>
      <c r="FL166" s="74">
        <v>0</v>
      </c>
      <c r="FM166" s="74">
        <v>0</v>
      </c>
      <c r="FN166" s="74">
        <v>0</v>
      </c>
      <c r="FO166" s="74">
        <v>0</v>
      </c>
      <c r="FP166" s="74">
        <v>0</v>
      </c>
      <c r="FQ166" s="74">
        <v>0</v>
      </c>
      <c r="FR166" s="74">
        <v>0</v>
      </c>
      <c r="FS166" s="74">
        <v>0</v>
      </c>
      <c r="GV166" s="229"/>
      <c r="GW166" s="229"/>
    </row>
    <row r="167" spans="2:205" hidden="1" x14ac:dyDescent="0.25">
      <c r="B167" s="74" t="s">
        <v>243</v>
      </c>
      <c r="C167" s="227" t="s">
        <v>480</v>
      </c>
      <c r="D167" s="227"/>
      <c r="E167" s="227"/>
      <c r="F167" s="227">
        <v>5.0865816615857842</v>
      </c>
      <c r="G167" s="227">
        <v>4.927737881839982</v>
      </c>
      <c r="H167" s="227">
        <v>0.83921996367837703</v>
      </c>
      <c r="I167" s="228">
        <v>5.0865816615857842</v>
      </c>
      <c r="J167" s="228">
        <v>0</v>
      </c>
      <c r="K167" s="228">
        <v>5.0865816615857842</v>
      </c>
      <c r="L167" s="322"/>
      <c r="M167" s="228"/>
      <c r="N167" s="228">
        <v>2.6796537596579024</v>
      </c>
      <c r="O167" s="228">
        <v>2.7371137653883966</v>
      </c>
      <c r="P167" s="228">
        <v>2.6796537596579024</v>
      </c>
      <c r="Q167" s="228"/>
      <c r="R167" s="228"/>
      <c r="S167" s="228">
        <v>0</v>
      </c>
      <c r="T167" s="228">
        <v>0</v>
      </c>
      <c r="U167" s="228">
        <v>0</v>
      </c>
      <c r="V167" s="228">
        <v>0</v>
      </c>
      <c r="W167" s="228"/>
      <c r="X167" s="228"/>
      <c r="Y167" s="228">
        <v>2031099.1143093142</v>
      </c>
      <c r="Z167" s="228">
        <v>2061210.3056366853</v>
      </c>
      <c r="AA167" s="228">
        <v>1898223.4713171159</v>
      </c>
      <c r="AB167" s="228"/>
      <c r="AC167" s="228"/>
      <c r="AD167" s="228"/>
      <c r="AE167" s="228"/>
      <c r="AF167" s="228"/>
      <c r="AG167" s="228"/>
      <c r="AH167" s="228"/>
      <c r="AI167" s="228"/>
      <c r="AJ167" s="228"/>
      <c r="AS167" s="74" t="s">
        <v>214</v>
      </c>
      <c r="AT167" s="74" t="s">
        <v>194</v>
      </c>
      <c r="AU167" s="74" t="s">
        <v>494</v>
      </c>
      <c r="AV167" s="74">
        <v>2023</v>
      </c>
      <c r="AW167" s="74">
        <v>0.87343872827321156</v>
      </c>
      <c r="AX167" s="74">
        <v>0</v>
      </c>
      <c r="AY167" s="74">
        <v>0</v>
      </c>
      <c r="AZ167" s="74">
        <v>0</v>
      </c>
      <c r="BA167" s="74">
        <v>0</v>
      </c>
      <c r="BB167" s="74">
        <v>0</v>
      </c>
      <c r="BC167" s="74">
        <v>0</v>
      </c>
      <c r="BD167" s="74">
        <v>0</v>
      </c>
      <c r="BE167" s="74">
        <v>0</v>
      </c>
      <c r="BF167" s="74">
        <v>0</v>
      </c>
      <c r="BG167" s="74">
        <v>0</v>
      </c>
      <c r="BH167" s="74">
        <v>0</v>
      </c>
      <c r="BI167" s="74">
        <v>0</v>
      </c>
      <c r="BJ167" s="74">
        <v>0</v>
      </c>
      <c r="BK167" s="74">
        <v>0</v>
      </c>
      <c r="BL167" s="74">
        <v>4.741480593348029E-2</v>
      </c>
      <c r="BM167" s="74">
        <v>4.741480593348029E-2</v>
      </c>
      <c r="BN167" s="74">
        <v>0</v>
      </c>
      <c r="BO167" s="74">
        <v>0</v>
      </c>
      <c r="BP167" s="74">
        <v>0</v>
      </c>
      <c r="BQ167" s="74">
        <v>4.1413927795860152E-2</v>
      </c>
      <c r="BR167" s="74">
        <v>0</v>
      </c>
      <c r="BS167" s="74">
        <v>0</v>
      </c>
      <c r="BT167" s="74">
        <v>0</v>
      </c>
      <c r="BU167" s="74">
        <v>0</v>
      </c>
      <c r="BV167" s="74">
        <v>0</v>
      </c>
      <c r="BW167" s="74">
        <v>0</v>
      </c>
      <c r="BX167" s="74">
        <v>0</v>
      </c>
      <c r="BY167" s="74">
        <v>0</v>
      </c>
      <c r="CT167" s="74" t="s">
        <v>194</v>
      </c>
      <c r="CU167" s="74" t="s">
        <v>523</v>
      </c>
      <c r="CV167" s="74" t="s">
        <v>320</v>
      </c>
      <c r="CW167" s="74">
        <v>2022</v>
      </c>
      <c r="CX167" s="74">
        <v>0</v>
      </c>
      <c r="CY167" s="74">
        <v>1.9240246787325537E-7</v>
      </c>
      <c r="CZ167" s="74">
        <v>0</v>
      </c>
      <c r="DA167" s="74">
        <v>0</v>
      </c>
      <c r="DB167" s="74">
        <v>0</v>
      </c>
      <c r="DC167" s="74">
        <v>0</v>
      </c>
      <c r="DD167" s="74">
        <v>8489.5410546944331</v>
      </c>
      <c r="DE167" s="74">
        <v>202.84766498243039</v>
      </c>
      <c r="DF167" s="74">
        <v>8286.6933897120016</v>
      </c>
      <c r="DG167" s="74">
        <v>0</v>
      </c>
      <c r="DH167" s="74">
        <v>0</v>
      </c>
      <c r="DI167" s="74">
        <v>0</v>
      </c>
      <c r="DJ167" s="74">
        <v>0</v>
      </c>
      <c r="DK167" s="74">
        <v>0</v>
      </c>
      <c r="DL167" s="74">
        <v>0</v>
      </c>
      <c r="DM167" s="74">
        <v>0</v>
      </c>
      <c r="DN167" s="74">
        <v>5.6355118077226561E-6</v>
      </c>
      <c r="DO167" s="74">
        <v>0</v>
      </c>
      <c r="DP167" s="74">
        <v>0</v>
      </c>
      <c r="DQ167" s="74">
        <v>0</v>
      </c>
      <c r="DR167" s="74">
        <v>1.6334086500345282E-3</v>
      </c>
      <c r="DS167" s="74">
        <v>0</v>
      </c>
      <c r="DT167" s="74">
        <v>1.6334086500345282E-3</v>
      </c>
      <c r="DU167" s="74">
        <v>0</v>
      </c>
      <c r="DV167" s="74">
        <v>0</v>
      </c>
      <c r="DW167" s="74">
        <v>0</v>
      </c>
      <c r="DX167" s="74">
        <v>0</v>
      </c>
      <c r="DY167" s="74">
        <v>0</v>
      </c>
      <c r="DZ167" s="74">
        <v>0</v>
      </c>
      <c r="EA167" s="74">
        <v>0</v>
      </c>
      <c r="EB167" s="74">
        <v>0</v>
      </c>
      <c r="EC167" s="74">
        <v>0</v>
      </c>
      <c r="ED167" s="74">
        <v>0</v>
      </c>
      <c r="EE167" s="74">
        <v>0</v>
      </c>
      <c r="EF167" s="74">
        <v>0</v>
      </c>
      <c r="ER167" s="74" t="s">
        <v>455</v>
      </c>
      <c r="ES167" s="74" t="s">
        <v>194</v>
      </c>
      <c r="ET167" s="74" t="s">
        <v>523</v>
      </c>
      <c r="EU167" s="74" t="s">
        <v>320</v>
      </c>
      <c r="EV167" s="74" t="s">
        <v>302</v>
      </c>
      <c r="EW167" s="74" t="s">
        <v>456</v>
      </c>
      <c r="EX167" s="74">
        <v>2022</v>
      </c>
      <c r="EY167" s="74">
        <v>1.9995767597746661E-7</v>
      </c>
      <c r="EZ167" s="74">
        <v>1413.2822269999999</v>
      </c>
      <c r="FA167" s="74">
        <v>2.8259662961117838E-4</v>
      </c>
      <c r="FB167" s="74">
        <v>2022</v>
      </c>
      <c r="FC167" s="74" t="s">
        <v>209</v>
      </c>
      <c r="FD167" s="74">
        <v>4.6366130773367584E-2</v>
      </c>
      <c r="FE167" s="74">
        <v>1</v>
      </c>
      <c r="FF167" s="74">
        <v>0</v>
      </c>
      <c r="FG167" s="74" t="s">
        <v>457</v>
      </c>
      <c r="FH167" s="74">
        <v>0</v>
      </c>
      <c r="FI167" s="74">
        <v>0</v>
      </c>
      <c r="FJ167" s="74">
        <v>4.0078281045671725E-5</v>
      </c>
      <c r="FK167" s="74">
        <v>1.9240246787325537E-7</v>
      </c>
      <c r="FL167" s="74">
        <v>0</v>
      </c>
      <c r="FM167" s="74">
        <v>0</v>
      </c>
      <c r="FN167" s="74">
        <v>0</v>
      </c>
      <c r="FO167" s="74">
        <v>0</v>
      </c>
      <c r="FP167" s="74">
        <v>0</v>
      </c>
      <c r="FQ167" s="74">
        <v>0</v>
      </c>
      <c r="FR167" s="74">
        <v>0</v>
      </c>
      <c r="FS167" s="74">
        <v>0</v>
      </c>
      <c r="GV167" s="229"/>
      <c r="GW167" s="229"/>
    </row>
    <row r="168" spans="2:205" hidden="1" x14ac:dyDescent="0.25">
      <c r="B168" s="74" t="s">
        <v>243</v>
      </c>
      <c r="C168" s="227" t="s">
        <v>481</v>
      </c>
      <c r="D168" s="227"/>
      <c r="E168" s="227"/>
      <c r="F168" s="227">
        <v>3.1756004536647651</v>
      </c>
      <c r="G168" s="227">
        <v>3.0762072362253527</v>
      </c>
      <c r="H168" s="227">
        <v>0.59462287195723906</v>
      </c>
      <c r="I168" s="228">
        <v>3.1756004536647651</v>
      </c>
      <c r="J168" s="228">
        <v>0</v>
      </c>
      <c r="K168" s="228">
        <v>3.1756004536647651</v>
      </c>
      <c r="L168" s="322"/>
      <c r="M168" s="228"/>
      <c r="N168" s="228">
        <v>1.4277548531615987</v>
      </c>
      <c r="O168" s="228">
        <v>1.4582633751958007</v>
      </c>
      <c r="P168" s="228">
        <v>1.4277548531615987</v>
      </c>
      <c r="Q168" s="228"/>
      <c r="R168" s="228"/>
      <c r="S168" s="228">
        <v>0</v>
      </c>
      <c r="T168" s="228">
        <v>0</v>
      </c>
      <c r="U168" s="228">
        <v>0</v>
      </c>
      <c r="V168" s="228">
        <v>0</v>
      </c>
      <c r="W168" s="228"/>
      <c r="X168" s="228"/>
      <c r="Y168" s="228">
        <v>2379885.0887440918</v>
      </c>
      <c r="Z168" s="228">
        <v>2415167.0573784485</v>
      </c>
      <c r="AA168" s="228">
        <v>2224191.6717234501</v>
      </c>
      <c r="AB168" s="228"/>
      <c r="AC168" s="228"/>
      <c r="AD168" s="228"/>
      <c r="AE168" s="228"/>
      <c r="AF168" s="228"/>
      <c r="AG168" s="228"/>
      <c r="AH168" s="228"/>
      <c r="AI168" s="228"/>
      <c r="AJ168" s="228"/>
      <c r="AS168" s="74" t="s">
        <v>214</v>
      </c>
      <c r="AT168" s="74" t="s">
        <v>194</v>
      </c>
      <c r="AU168" s="74" t="s">
        <v>495</v>
      </c>
      <c r="AV168" s="74">
        <v>2020</v>
      </c>
      <c r="AW168" s="74">
        <v>1</v>
      </c>
      <c r="AX168" s="74">
        <v>0</v>
      </c>
      <c r="AY168" s="74">
        <v>0</v>
      </c>
      <c r="AZ168" s="74">
        <v>3.9080000128722897E-2</v>
      </c>
      <c r="BA168" s="74">
        <v>3.9080000128722897E-2</v>
      </c>
      <c r="BB168" s="74">
        <v>0</v>
      </c>
      <c r="BC168" s="74">
        <v>0</v>
      </c>
      <c r="BD168" s="74">
        <v>0</v>
      </c>
      <c r="BE168" s="74">
        <v>0</v>
      </c>
      <c r="BF168" s="74">
        <v>0</v>
      </c>
      <c r="BG168" s="74">
        <v>0</v>
      </c>
      <c r="BH168" s="74">
        <v>0</v>
      </c>
      <c r="BI168" s="74">
        <v>0</v>
      </c>
      <c r="BJ168" s="74">
        <v>0</v>
      </c>
      <c r="BK168" s="74">
        <v>0</v>
      </c>
      <c r="BL168" s="74">
        <v>0</v>
      </c>
      <c r="BM168" s="74">
        <v>0</v>
      </c>
      <c r="BN168" s="74">
        <v>3.9080000128722897E-2</v>
      </c>
      <c r="BO168" s="74">
        <v>0</v>
      </c>
      <c r="BP168" s="74">
        <v>0</v>
      </c>
      <c r="BQ168" s="74">
        <v>0</v>
      </c>
      <c r="BR168" s="74">
        <v>0</v>
      </c>
      <c r="BS168" s="74">
        <v>0</v>
      </c>
      <c r="BT168" s="74">
        <v>0</v>
      </c>
      <c r="BU168" s="74">
        <v>0</v>
      </c>
      <c r="BV168" s="74">
        <v>0</v>
      </c>
      <c r="BW168" s="74">
        <v>0</v>
      </c>
      <c r="BX168" s="74">
        <v>0</v>
      </c>
      <c r="BY168" s="74">
        <v>0</v>
      </c>
      <c r="CT168" s="74" t="s">
        <v>194</v>
      </c>
      <c r="CU168" s="74" t="s">
        <v>523</v>
      </c>
      <c r="CV168" s="74" t="s">
        <v>320</v>
      </c>
      <c r="CW168" s="74">
        <v>2023</v>
      </c>
      <c r="CX168" s="74">
        <v>0</v>
      </c>
      <c r="CY168" s="74">
        <v>0</v>
      </c>
      <c r="CZ168" s="74">
        <v>2.8882740688297127E-7</v>
      </c>
      <c r="DA168" s="74">
        <v>0</v>
      </c>
      <c r="DB168" s="74">
        <v>0</v>
      </c>
      <c r="DC168" s="74">
        <v>0</v>
      </c>
      <c r="DD168" s="74">
        <v>8507.4425966947547</v>
      </c>
      <c r="DE168" s="74">
        <v>202.84766498243039</v>
      </c>
      <c r="DF168" s="74">
        <v>8304.594931712325</v>
      </c>
      <c r="DG168" s="74">
        <v>0</v>
      </c>
      <c r="DH168" s="74">
        <v>0</v>
      </c>
      <c r="DI168" s="74">
        <v>0</v>
      </c>
      <c r="DJ168" s="74">
        <v>0</v>
      </c>
      <c r="DK168" s="74">
        <v>0</v>
      </c>
      <c r="DL168" s="74">
        <v>0</v>
      </c>
      <c r="DM168" s="74">
        <v>0</v>
      </c>
      <c r="DN168" s="74">
        <v>5.6508265740555834E-6</v>
      </c>
      <c r="DO168" s="74">
        <v>0</v>
      </c>
      <c r="DP168" s="74">
        <v>0</v>
      </c>
      <c r="DQ168" s="74">
        <v>0</v>
      </c>
      <c r="DR168" s="74">
        <v>0</v>
      </c>
      <c r="DS168" s="74">
        <v>0</v>
      </c>
      <c r="DT168" s="74">
        <v>0</v>
      </c>
      <c r="DU168" s="74">
        <v>2.4571825844090776E-3</v>
      </c>
      <c r="DV168" s="74">
        <v>0</v>
      </c>
      <c r="DW168" s="74">
        <v>2.4571825844090776E-3</v>
      </c>
      <c r="DX168" s="74">
        <v>0</v>
      </c>
      <c r="DY168" s="74">
        <v>0</v>
      </c>
      <c r="DZ168" s="74">
        <v>0</v>
      </c>
      <c r="EA168" s="74">
        <v>0</v>
      </c>
      <c r="EB168" s="74">
        <v>0</v>
      </c>
      <c r="EC168" s="74">
        <v>0</v>
      </c>
      <c r="ED168" s="74">
        <v>0</v>
      </c>
      <c r="EE168" s="74">
        <v>0</v>
      </c>
      <c r="EF168" s="74">
        <v>0</v>
      </c>
      <c r="ER168" s="74" t="s">
        <v>455</v>
      </c>
      <c r="ES168" s="74" t="s">
        <v>194</v>
      </c>
      <c r="ET168" s="74" t="s">
        <v>523</v>
      </c>
      <c r="EU168" s="74" t="s">
        <v>320</v>
      </c>
      <c r="EV168" s="74" t="s">
        <v>302</v>
      </c>
      <c r="EW168" s="74" t="s">
        <v>456</v>
      </c>
      <c r="EX168" s="74">
        <v>2023</v>
      </c>
      <c r="EY168" s="74">
        <v>1.9973506159941101E-7</v>
      </c>
      <c r="EZ168" s="74">
        <v>1413.2822269999999</v>
      </c>
      <c r="FA168" s="74">
        <v>2.8228201266719777E-4</v>
      </c>
      <c r="FB168" s="74">
        <v>2023</v>
      </c>
      <c r="FC168" s="74" t="s">
        <v>209</v>
      </c>
      <c r="FD168" s="74">
        <v>4.6366130773367584E-2</v>
      </c>
      <c r="FE168" s="74">
        <v>1</v>
      </c>
      <c r="FF168" s="74">
        <v>0</v>
      </c>
      <c r="FG168" s="74" t="s">
        <v>457</v>
      </c>
      <c r="FH168" s="74">
        <v>0</v>
      </c>
      <c r="FI168" s="74">
        <v>0</v>
      </c>
      <c r="FJ168" s="74">
        <v>0</v>
      </c>
      <c r="FK168" s="74">
        <v>0</v>
      </c>
      <c r="FL168" s="74">
        <v>3.974643504771327E-5</v>
      </c>
      <c r="FM168" s="74">
        <v>2.8882740688297127E-7</v>
      </c>
      <c r="FN168" s="74">
        <v>0</v>
      </c>
      <c r="FO168" s="74">
        <v>0</v>
      </c>
      <c r="FP168" s="74">
        <v>0</v>
      </c>
      <c r="FQ168" s="74">
        <v>0</v>
      </c>
      <c r="FR168" s="74">
        <v>0</v>
      </c>
      <c r="FS168" s="74">
        <v>0</v>
      </c>
      <c r="GV168" s="229"/>
      <c r="GW168" s="229"/>
    </row>
    <row r="169" spans="2:205" hidden="1" x14ac:dyDescent="0.25">
      <c r="B169" s="74" t="s">
        <v>243</v>
      </c>
      <c r="C169" s="227" t="s">
        <v>482</v>
      </c>
      <c r="D169" s="227"/>
      <c r="E169" s="227"/>
      <c r="F169" s="227">
        <v>195.40768454821918</v>
      </c>
      <c r="G169" s="227">
        <v>189.315697173525</v>
      </c>
      <c r="H169" s="227">
        <v>0.34628142647870269</v>
      </c>
      <c r="I169" s="228">
        <v>195.40768454821918</v>
      </c>
      <c r="J169" s="228">
        <v>0</v>
      </c>
      <c r="K169" s="228">
        <v>195.40768454821918</v>
      </c>
      <c r="L169" s="322"/>
      <c r="M169" s="228"/>
      <c r="N169" s="228">
        <v>608.77120593744996</v>
      </c>
      <c r="O169" s="228">
        <v>621.85864820678114</v>
      </c>
      <c r="P169" s="228">
        <v>608.77120593744996</v>
      </c>
      <c r="Q169" s="228"/>
      <c r="R169" s="228"/>
      <c r="S169" s="228">
        <v>0</v>
      </c>
      <c r="T169" s="228">
        <v>0</v>
      </c>
      <c r="U169" s="228">
        <v>0</v>
      </c>
      <c r="V169" s="228">
        <v>0</v>
      </c>
      <c r="W169" s="228"/>
      <c r="X169" s="228"/>
      <c r="Y169" s="228">
        <v>343456.16288572905</v>
      </c>
      <c r="Z169" s="228">
        <v>348547.92535086791</v>
      </c>
      <c r="AA169" s="228">
        <v>320987.06811750378</v>
      </c>
      <c r="AB169" s="228"/>
      <c r="AC169" s="228"/>
      <c r="AD169" s="228"/>
      <c r="AE169" s="228"/>
      <c r="AF169" s="228"/>
      <c r="AG169" s="228"/>
      <c r="AH169" s="228"/>
      <c r="AI169" s="228"/>
      <c r="AJ169" s="228"/>
      <c r="AS169" s="74" t="s">
        <v>214</v>
      </c>
      <c r="AT169" s="74" t="s">
        <v>194</v>
      </c>
      <c r="AU169" s="74" t="s">
        <v>495</v>
      </c>
      <c r="AV169" s="74">
        <v>2021</v>
      </c>
      <c r="AW169" s="74">
        <v>1</v>
      </c>
      <c r="AX169" s="74">
        <v>0</v>
      </c>
      <c r="AY169" s="74">
        <v>0</v>
      </c>
      <c r="AZ169" s="74">
        <v>0</v>
      </c>
      <c r="BA169" s="74">
        <v>0</v>
      </c>
      <c r="BB169" s="74">
        <v>0</v>
      </c>
      <c r="BC169" s="74">
        <v>0</v>
      </c>
      <c r="BD169" s="74">
        <v>3.9080000128722897E-2</v>
      </c>
      <c r="BE169" s="74">
        <v>3.9080000128722897E-2</v>
      </c>
      <c r="BF169" s="74">
        <v>0</v>
      </c>
      <c r="BG169" s="74">
        <v>0</v>
      </c>
      <c r="BH169" s="74">
        <v>0</v>
      </c>
      <c r="BI169" s="74">
        <v>0</v>
      </c>
      <c r="BJ169" s="74">
        <v>0</v>
      </c>
      <c r="BK169" s="74">
        <v>0</v>
      </c>
      <c r="BL169" s="74">
        <v>0</v>
      </c>
      <c r="BM169" s="74">
        <v>0</v>
      </c>
      <c r="BN169" s="74">
        <v>0</v>
      </c>
      <c r="BO169" s="74">
        <v>3.9080000128722897E-2</v>
      </c>
      <c r="BP169" s="74">
        <v>0</v>
      </c>
      <c r="BQ169" s="74">
        <v>0</v>
      </c>
      <c r="BR169" s="74">
        <v>0</v>
      </c>
      <c r="BS169" s="74">
        <v>0</v>
      </c>
      <c r="BT169" s="74">
        <v>0</v>
      </c>
      <c r="BU169" s="74">
        <v>0</v>
      </c>
      <c r="BV169" s="74">
        <v>0</v>
      </c>
      <c r="BW169" s="74">
        <v>0</v>
      </c>
      <c r="BX169" s="74">
        <v>0</v>
      </c>
      <c r="BY169" s="74">
        <v>0</v>
      </c>
      <c r="CT169" s="74" t="s">
        <v>194</v>
      </c>
      <c r="CU169" s="74" t="s">
        <v>523</v>
      </c>
      <c r="CV169" s="74" t="s">
        <v>320</v>
      </c>
      <c r="CW169" s="74">
        <v>2024</v>
      </c>
      <c r="CX169" s="74">
        <v>0</v>
      </c>
      <c r="CY169" s="74">
        <v>0</v>
      </c>
      <c r="CZ169" s="74">
        <v>0</v>
      </c>
      <c r="DA169" s="74">
        <v>2.8882740688297127E-7</v>
      </c>
      <c r="DB169" s="74">
        <v>0</v>
      </c>
      <c r="DC169" s="74">
        <v>0</v>
      </c>
      <c r="DD169" s="74">
        <v>8507.4425966947547</v>
      </c>
      <c r="DE169" s="74">
        <v>202.84766498243039</v>
      </c>
      <c r="DF169" s="74">
        <v>8304.594931712325</v>
      </c>
      <c r="DG169" s="74">
        <v>0</v>
      </c>
      <c r="DH169" s="74">
        <v>0</v>
      </c>
      <c r="DI169" s="74">
        <v>0</v>
      </c>
      <c r="DJ169" s="74">
        <v>0</v>
      </c>
      <c r="DK169" s="74">
        <v>0</v>
      </c>
      <c r="DL169" s="74">
        <v>0</v>
      </c>
      <c r="DM169" s="74">
        <v>0</v>
      </c>
      <c r="DN169" s="74">
        <v>5.6508265740555834E-6</v>
      </c>
      <c r="DO169" s="74">
        <v>0</v>
      </c>
      <c r="DP169" s="74">
        <v>0</v>
      </c>
      <c r="DQ169" s="74">
        <v>0</v>
      </c>
      <c r="DR169" s="74">
        <v>0</v>
      </c>
      <c r="DS169" s="74">
        <v>0</v>
      </c>
      <c r="DT169" s="74">
        <v>0</v>
      </c>
      <c r="DU169" s="74">
        <v>0</v>
      </c>
      <c r="DV169" s="74">
        <v>0</v>
      </c>
      <c r="DW169" s="74">
        <v>0</v>
      </c>
      <c r="DX169" s="74">
        <v>2.4571825844090776E-3</v>
      </c>
      <c r="DY169" s="74">
        <v>0</v>
      </c>
      <c r="DZ169" s="74">
        <v>2.4571825844090776E-3</v>
      </c>
      <c r="EA169" s="74">
        <v>0</v>
      </c>
      <c r="EB169" s="74">
        <v>0</v>
      </c>
      <c r="EC169" s="74">
        <v>0</v>
      </c>
      <c r="ED169" s="74">
        <v>0</v>
      </c>
      <c r="EE169" s="74">
        <v>0</v>
      </c>
      <c r="EF169" s="74">
        <v>0</v>
      </c>
      <c r="ER169" s="74" t="s">
        <v>455</v>
      </c>
      <c r="ES169" s="74" t="s">
        <v>194</v>
      </c>
      <c r="ET169" s="74" t="s">
        <v>523</v>
      </c>
      <c r="EU169" s="74" t="s">
        <v>320</v>
      </c>
      <c r="EV169" s="74" t="s">
        <v>302</v>
      </c>
      <c r="EW169" s="74" t="s">
        <v>456</v>
      </c>
      <c r="EX169" s="74">
        <v>2024</v>
      </c>
      <c r="EY169" s="74">
        <v>1.9973506159941101E-7</v>
      </c>
      <c r="EZ169" s="74">
        <v>1413.2822269999999</v>
      </c>
      <c r="FA169" s="74">
        <v>2.8228201266719777E-4</v>
      </c>
      <c r="FB169" s="74">
        <v>2024</v>
      </c>
      <c r="FC169" s="74" t="s">
        <v>209</v>
      </c>
      <c r="FD169" s="74">
        <v>4.6366130773367584E-2</v>
      </c>
      <c r="FE169" s="74">
        <v>1</v>
      </c>
      <c r="FF169" s="74">
        <v>0</v>
      </c>
      <c r="FG169" s="74" t="s">
        <v>457</v>
      </c>
      <c r="FH169" s="74">
        <v>0</v>
      </c>
      <c r="FI169" s="74">
        <v>0</v>
      </c>
      <c r="FJ169" s="74">
        <v>0</v>
      </c>
      <c r="FK169" s="74">
        <v>0</v>
      </c>
      <c r="FL169" s="74">
        <v>0</v>
      </c>
      <c r="FM169" s="74">
        <v>0</v>
      </c>
      <c r="FN169" s="74">
        <v>3.974643504771327E-5</v>
      </c>
      <c r="FO169" s="74">
        <v>2.8882740688297127E-7</v>
      </c>
      <c r="FP169" s="74">
        <v>0</v>
      </c>
      <c r="FQ169" s="74">
        <v>0</v>
      </c>
      <c r="FR169" s="74">
        <v>0</v>
      </c>
      <c r="FS169" s="74">
        <v>0</v>
      </c>
      <c r="GV169" s="229"/>
      <c r="GW169" s="229"/>
    </row>
    <row r="170" spans="2:205" hidden="1" x14ac:dyDescent="0.25">
      <c r="B170" s="74" t="s">
        <v>243</v>
      </c>
      <c r="C170" s="227" t="s">
        <v>483</v>
      </c>
      <c r="D170" s="227"/>
      <c r="E170" s="227"/>
      <c r="F170" s="227">
        <v>297.33401429723762</v>
      </c>
      <c r="G170" s="227">
        <v>288.06498743921111</v>
      </c>
      <c r="H170" s="227">
        <v>0.65091089960089099</v>
      </c>
      <c r="I170" s="228">
        <v>297.33401429723762</v>
      </c>
      <c r="J170" s="228">
        <v>0</v>
      </c>
      <c r="K170" s="228">
        <v>297.33401429723762</v>
      </c>
      <c r="L170" s="322"/>
      <c r="M170" s="228"/>
      <c r="N170" s="228">
        <v>347.42540859339761</v>
      </c>
      <c r="O170" s="228">
        <v>354.89513630186934</v>
      </c>
      <c r="P170" s="228">
        <v>347.42540859339761</v>
      </c>
      <c r="Q170" s="228"/>
      <c r="R170" s="228"/>
      <c r="S170" s="228">
        <v>0</v>
      </c>
      <c r="T170" s="228">
        <v>0</v>
      </c>
      <c r="U170" s="228">
        <v>0</v>
      </c>
      <c r="V170" s="228">
        <v>0</v>
      </c>
      <c r="W170" s="228"/>
      <c r="X170" s="228"/>
      <c r="Y170" s="228">
        <v>915728.63535257918</v>
      </c>
      <c r="Z170" s="228">
        <v>929304.37862812611</v>
      </c>
      <c r="AA170" s="228">
        <v>855821.1545351207</v>
      </c>
      <c r="AB170" s="228"/>
      <c r="AC170" s="228"/>
      <c r="AD170" s="228"/>
      <c r="AE170" s="228"/>
      <c r="AF170" s="228"/>
      <c r="AG170" s="228"/>
      <c r="AH170" s="228"/>
      <c r="AI170" s="228"/>
      <c r="AJ170" s="228"/>
      <c r="AS170" s="74" t="s">
        <v>214</v>
      </c>
      <c r="AT170" s="74" t="s">
        <v>194</v>
      </c>
      <c r="AU170" s="74" t="s">
        <v>495</v>
      </c>
      <c r="AV170" s="74">
        <v>2022</v>
      </c>
      <c r="AW170" s="74">
        <v>0.93457943925233644</v>
      </c>
      <c r="AX170" s="74">
        <v>0</v>
      </c>
      <c r="AY170" s="74">
        <v>0</v>
      </c>
      <c r="AZ170" s="74">
        <v>0</v>
      </c>
      <c r="BA170" s="74">
        <v>0</v>
      </c>
      <c r="BB170" s="74">
        <v>0</v>
      </c>
      <c r="BC170" s="74">
        <v>0</v>
      </c>
      <c r="BD170" s="74">
        <v>0</v>
      </c>
      <c r="BE170" s="74">
        <v>0</v>
      </c>
      <c r="BF170" s="74">
        <v>0</v>
      </c>
      <c r="BG170" s="74">
        <v>0</v>
      </c>
      <c r="BH170" s="74">
        <v>3.9730803656358511E-2</v>
      </c>
      <c r="BI170" s="74">
        <v>3.9730803656358511E-2</v>
      </c>
      <c r="BJ170" s="74">
        <v>0</v>
      </c>
      <c r="BK170" s="74">
        <v>0</v>
      </c>
      <c r="BL170" s="74">
        <v>0</v>
      </c>
      <c r="BM170" s="74">
        <v>0</v>
      </c>
      <c r="BN170" s="74">
        <v>0</v>
      </c>
      <c r="BO170" s="74">
        <v>0</v>
      </c>
      <c r="BP170" s="74">
        <v>3.7131592202204217E-2</v>
      </c>
      <c r="BQ170" s="74">
        <v>0</v>
      </c>
      <c r="BR170" s="74">
        <v>0</v>
      </c>
      <c r="BS170" s="74">
        <v>0</v>
      </c>
      <c r="BT170" s="74">
        <v>0</v>
      </c>
      <c r="BU170" s="74">
        <v>0</v>
      </c>
      <c r="BV170" s="74">
        <v>3.9730803656358511E-2</v>
      </c>
      <c r="BW170" s="74">
        <v>3.7131592202204217E-2</v>
      </c>
      <c r="BX170" s="74">
        <v>3.9730803656358511E-2</v>
      </c>
      <c r="BY170" s="74">
        <v>3.7131592202204217E-2</v>
      </c>
      <c r="CT170" s="74" t="s">
        <v>194</v>
      </c>
      <c r="CU170" s="74" t="s">
        <v>523</v>
      </c>
      <c r="CV170" s="74" t="s">
        <v>320</v>
      </c>
      <c r="CW170" s="74">
        <v>2025</v>
      </c>
      <c r="CX170" s="74">
        <v>0</v>
      </c>
      <c r="CY170" s="74">
        <v>0</v>
      </c>
      <c r="CZ170" s="74">
        <v>0</v>
      </c>
      <c r="DA170" s="74">
        <v>0</v>
      </c>
      <c r="DB170" s="74">
        <v>2.8882740688297127E-7</v>
      </c>
      <c r="DC170" s="74">
        <v>0</v>
      </c>
      <c r="DD170" s="74">
        <v>8507.4425966947547</v>
      </c>
      <c r="DE170" s="74">
        <v>202.84766498243039</v>
      </c>
      <c r="DF170" s="74">
        <v>8304.594931712325</v>
      </c>
      <c r="DG170" s="74">
        <v>0</v>
      </c>
      <c r="DH170" s="74">
        <v>0</v>
      </c>
      <c r="DI170" s="74">
        <v>0</v>
      </c>
      <c r="DJ170" s="74">
        <v>0</v>
      </c>
      <c r="DK170" s="74">
        <v>0</v>
      </c>
      <c r="DL170" s="74">
        <v>0</v>
      </c>
      <c r="DM170" s="74">
        <v>0</v>
      </c>
      <c r="DN170" s="74">
        <v>5.6508265740555834E-6</v>
      </c>
      <c r="DO170" s="74">
        <v>0</v>
      </c>
      <c r="DP170" s="74">
        <v>0</v>
      </c>
      <c r="DQ170" s="74">
        <v>0</v>
      </c>
      <c r="DR170" s="74">
        <v>0</v>
      </c>
      <c r="DS170" s="74">
        <v>0</v>
      </c>
      <c r="DT170" s="74">
        <v>0</v>
      </c>
      <c r="DU170" s="74">
        <v>0</v>
      </c>
      <c r="DV170" s="74">
        <v>0</v>
      </c>
      <c r="DW170" s="74">
        <v>0</v>
      </c>
      <c r="DX170" s="74">
        <v>0</v>
      </c>
      <c r="DY170" s="74">
        <v>0</v>
      </c>
      <c r="DZ170" s="74">
        <v>0</v>
      </c>
      <c r="EA170" s="74">
        <v>2.4571825844090776E-3</v>
      </c>
      <c r="EB170" s="74">
        <v>0</v>
      </c>
      <c r="EC170" s="74">
        <v>2.4571825844090776E-3</v>
      </c>
      <c r="ED170" s="74">
        <v>0</v>
      </c>
      <c r="EE170" s="74">
        <v>0</v>
      </c>
      <c r="EF170" s="74">
        <v>0</v>
      </c>
      <c r="ER170" s="74" t="s">
        <v>455</v>
      </c>
      <c r="ES170" s="74" t="s">
        <v>194</v>
      </c>
      <c r="ET170" s="74" t="s">
        <v>523</v>
      </c>
      <c r="EU170" s="74" t="s">
        <v>320</v>
      </c>
      <c r="EV170" s="74" t="s">
        <v>302</v>
      </c>
      <c r="EW170" s="74" t="s">
        <v>456</v>
      </c>
      <c r="EX170" s="74">
        <v>2025</v>
      </c>
      <c r="EY170" s="74">
        <v>1.9973506159941101E-7</v>
      </c>
      <c r="EZ170" s="74">
        <v>1413.2822269999999</v>
      </c>
      <c r="FA170" s="74">
        <v>2.8228201266719777E-4</v>
      </c>
      <c r="FB170" s="74">
        <v>2025</v>
      </c>
      <c r="FC170" s="74" t="s">
        <v>209</v>
      </c>
      <c r="FD170" s="74">
        <v>4.6366130773367584E-2</v>
      </c>
      <c r="FE170" s="74">
        <v>1</v>
      </c>
      <c r="FF170" s="74">
        <v>0</v>
      </c>
      <c r="FG170" s="74" t="s">
        <v>457</v>
      </c>
      <c r="FH170" s="74">
        <v>0</v>
      </c>
      <c r="FI170" s="74">
        <v>0</v>
      </c>
      <c r="FJ170" s="74">
        <v>0</v>
      </c>
      <c r="FK170" s="74">
        <v>0</v>
      </c>
      <c r="FL170" s="74">
        <v>0</v>
      </c>
      <c r="FM170" s="74">
        <v>0</v>
      </c>
      <c r="FN170" s="74">
        <v>0</v>
      </c>
      <c r="FO170" s="74">
        <v>0</v>
      </c>
      <c r="FP170" s="74">
        <v>3.974643504771327E-5</v>
      </c>
      <c r="FQ170" s="74">
        <v>2.8882740688297127E-7</v>
      </c>
      <c r="FR170" s="74">
        <v>0</v>
      </c>
      <c r="FS170" s="74">
        <v>0</v>
      </c>
      <c r="GV170" s="229"/>
      <c r="GW170" s="229"/>
    </row>
    <row r="171" spans="2:205" hidden="1" x14ac:dyDescent="0.25">
      <c r="B171" s="74" t="s">
        <v>243</v>
      </c>
      <c r="C171" s="227" t="s">
        <v>484</v>
      </c>
      <c r="D171" s="227"/>
      <c r="E171" s="227"/>
      <c r="F171" s="227">
        <v>70.075412413353249</v>
      </c>
      <c r="G171" s="227">
        <v>67.890972404598458</v>
      </c>
      <c r="H171" s="227">
        <v>0.17449773077450542</v>
      </c>
      <c r="I171" s="228">
        <v>70.075412413353249</v>
      </c>
      <c r="J171" s="228">
        <v>0</v>
      </c>
      <c r="K171" s="228">
        <v>70.075412413353249</v>
      </c>
      <c r="L171" s="322"/>
      <c r="M171" s="228"/>
      <c r="N171" s="228">
        <v>227.9501917740231</v>
      </c>
      <c r="O171" s="228">
        <v>232.85143458675643</v>
      </c>
      <c r="P171" s="228">
        <v>227.9501917740231</v>
      </c>
      <c r="Q171" s="228"/>
      <c r="R171" s="228"/>
      <c r="S171" s="228">
        <v>0</v>
      </c>
      <c r="T171" s="228">
        <v>0</v>
      </c>
      <c r="U171" s="228">
        <v>0</v>
      </c>
      <c r="V171" s="228">
        <v>0</v>
      </c>
      <c r="W171" s="228"/>
      <c r="X171" s="228"/>
      <c r="Y171" s="228">
        <v>328934.53915853507</v>
      </c>
      <c r="Z171" s="228">
        <v>333811.01750122366</v>
      </c>
      <c r="AA171" s="228">
        <v>307415.4571575094</v>
      </c>
      <c r="AB171" s="228"/>
      <c r="AC171" s="228"/>
      <c r="AD171" s="228"/>
      <c r="AE171" s="228"/>
      <c r="AF171" s="228"/>
      <c r="AG171" s="228"/>
      <c r="AH171" s="228"/>
      <c r="AI171" s="228"/>
      <c r="AJ171" s="228"/>
      <c r="AS171" s="74" t="s">
        <v>214</v>
      </c>
      <c r="AT171" s="74" t="s">
        <v>194</v>
      </c>
      <c r="AU171" s="74" t="s">
        <v>495</v>
      </c>
      <c r="AV171" s="74">
        <v>2023</v>
      </c>
      <c r="AW171" s="74">
        <v>0.87343872827321156</v>
      </c>
      <c r="AX171" s="74">
        <v>0</v>
      </c>
      <c r="AY171" s="74">
        <v>0</v>
      </c>
      <c r="AZ171" s="74">
        <v>0</v>
      </c>
      <c r="BA171" s="74">
        <v>0</v>
      </c>
      <c r="BB171" s="74">
        <v>0</v>
      </c>
      <c r="BC171" s="74">
        <v>0</v>
      </c>
      <c r="BD171" s="74">
        <v>0</v>
      </c>
      <c r="BE171" s="74">
        <v>0</v>
      </c>
      <c r="BF171" s="74">
        <v>0</v>
      </c>
      <c r="BG171" s="74">
        <v>0</v>
      </c>
      <c r="BH171" s="74">
        <v>0</v>
      </c>
      <c r="BI171" s="74">
        <v>0</v>
      </c>
      <c r="BJ171" s="74">
        <v>0</v>
      </c>
      <c r="BK171" s="74">
        <v>0</v>
      </c>
      <c r="BL171" s="74">
        <v>4.1186861226506076E-2</v>
      </c>
      <c r="BM171" s="74">
        <v>4.1186861226506076E-2</v>
      </c>
      <c r="BN171" s="74">
        <v>0</v>
      </c>
      <c r="BO171" s="74">
        <v>0</v>
      </c>
      <c r="BP171" s="74">
        <v>0</v>
      </c>
      <c r="BQ171" s="74">
        <v>3.5974199691244713E-2</v>
      </c>
      <c r="BR171" s="74">
        <v>0</v>
      </c>
      <c r="BS171" s="74">
        <v>0</v>
      </c>
      <c r="BT171" s="74">
        <v>0</v>
      </c>
      <c r="BU171" s="74">
        <v>0</v>
      </c>
      <c r="BV171" s="74">
        <v>0</v>
      </c>
      <c r="BW171" s="74">
        <v>0</v>
      </c>
      <c r="BX171" s="74">
        <v>0</v>
      </c>
      <c r="BY171" s="74">
        <v>0</v>
      </c>
      <c r="CT171" s="74" t="s">
        <v>194</v>
      </c>
      <c r="CU171" s="74" t="s">
        <v>523</v>
      </c>
      <c r="CV171" s="74" t="s">
        <v>320</v>
      </c>
      <c r="CW171" s="74">
        <v>2026</v>
      </c>
      <c r="CX171" s="74">
        <v>0</v>
      </c>
      <c r="CY171" s="74">
        <v>0</v>
      </c>
      <c r="CZ171" s="74">
        <v>0</v>
      </c>
      <c r="DA171" s="74">
        <v>0</v>
      </c>
      <c r="DB171" s="74">
        <v>0</v>
      </c>
      <c r="DC171" s="74">
        <v>2.8882740688297127E-7</v>
      </c>
      <c r="DD171" s="74">
        <v>8507.4425966947547</v>
      </c>
      <c r="DE171" s="74">
        <v>202.84766498243039</v>
      </c>
      <c r="DF171" s="74">
        <v>8304.594931712325</v>
      </c>
      <c r="DG171" s="74">
        <v>0</v>
      </c>
      <c r="DH171" s="74">
        <v>0</v>
      </c>
      <c r="DI171" s="74">
        <v>0</v>
      </c>
      <c r="DJ171" s="74">
        <v>0</v>
      </c>
      <c r="DK171" s="74">
        <v>0</v>
      </c>
      <c r="DL171" s="74">
        <v>0</v>
      </c>
      <c r="DM171" s="74">
        <v>0</v>
      </c>
      <c r="DN171" s="74">
        <v>5.6508265740555834E-6</v>
      </c>
      <c r="DO171" s="74">
        <v>0</v>
      </c>
      <c r="DP171" s="74">
        <v>0</v>
      </c>
      <c r="DQ171" s="74">
        <v>0</v>
      </c>
      <c r="DR171" s="74">
        <v>0</v>
      </c>
      <c r="DS171" s="74">
        <v>0</v>
      </c>
      <c r="DT171" s="74">
        <v>0</v>
      </c>
      <c r="DU171" s="74">
        <v>0</v>
      </c>
      <c r="DV171" s="74">
        <v>0</v>
      </c>
      <c r="DW171" s="74">
        <v>0</v>
      </c>
      <c r="DX171" s="74">
        <v>0</v>
      </c>
      <c r="DY171" s="74">
        <v>0</v>
      </c>
      <c r="DZ171" s="74">
        <v>0</v>
      </c>
      <c r="EA171" s="74">
        <v>0</v>
      </c>
      <c r="EB171" s="74">
        <v>0</v>
      </c>
      <c r="EC171" s="74">
        <v>0</v>
      </c>
      <c r="ED171" s="74">
        <v>2.4571825844090776E-3</v>
      </c>
      <c r="EE171" s="74">
        <v>0</v>
      </c>
      <c r="EF171" s="74">
        <v>2.4571825844090776E-3</v>
      </c>
      <c r="ER171" s="74" t="s">
        <v>455</v>
      </c>
      <c r="ES171" s="74" t="s">
        <v>194</v>
      </c>
      <c r="ET171" s="74" t="s">
        <v>523</v>
      </c>
      <c r="EU171" s="74" t="s">
        <v>320</v>
      </c>
      <c r="EV171" s="74" t="s">
        <v>302</v>
      </c>
      <c r="EW171" s="74" t="s">
        <v>456</v>
      </c>
      <c r="EX171" s="74">
        <v>2026</v>
      </c>
      <c r="EY171" s="74">
        <v>1.9973506159941101E-7</v>
      </c>
      <c r="EZ171" s="74">
        <v>1413.2822269999999</v>
      </c>
      <c r="FA171" s="74">
        <v>2.8228201266719777E-4</v>
      </c>
      <c r="FB171" s="74">
        <v>2026</v>
      </c>
      <c r="FC171" s="74" t="s">
        <v>209</v>
      </c>
      <c r="FD171" s="74">
        <v>4.6366130773367584E-2</v>
      </c>
      <c r="FE171" s="74">
        <v>1</v>
      </c>
      <c r="FF171" s="74">
        <v>0</v>
      </c>
      <c r="FG171" s="74" t="s">
        <v>457</v>
      </c>
      <c r="FH171" s="74">
        <v>0</v>
      </c>
      <c r="FI171" s="74">
        <v>0</v>
      </c>
      <c r="FJ171" s="74">
        <v>0</v>
      </c>
      <c r="FK171" s="74">
        <v>0</v>
      </c>
      <c r="FL171" s="74">
        <v>0</v>
      </c>
      <c r="FM171" s="74">
        <v>0</v>
      </c>
      <c r="FN171" s="74">
        <v>0</v>
      </c>
      <c r="FO171" s="74">
        <v>0</v>
      </c>
      <c r="FP171" s="74">
        <v>0</v>
      </c>
      <c r="FQ171" s="74">
        <v>0</v>
      </c>
      <c r="FR171" s="74">
        <v>3.974643504771327E-5</v>
      </c>
      <c r="FS171" s="74">
        <v>2.8882740688297127E-7</v>
      </c>
      <c r="GV171" s="229"/>
      <c r="GW171" s="229"/>
    </row>
    <row r="172" spans="2:205" hidden="1" x14ac:dyDescent="0.25">
      <c r="B172" s="74" t="s">
        <v>243</v>
      </c>
      <c r="C172" s="227" t="s">
        <v>485</v>
      </c>
      <c r="D172" s="227"/>
      <c r="E172" s="227"/>
      <c r="F172" s="227">
        <v>111.01027102058157</v>
      </c>
      <c r="G172" s="227">
        <v>107.54960160718952</v>
      </c>
      <c r="H172" s="227">
        <v>0.25168808945583537</v>
      </c>
      <c r="I172" s="228">
        <v>111.01027102058157</v>
      </c>
      <c r="J172" s="228">
        <v>0</v>
      </c>
      <c r="K172" s="228">
        <v>111.01027102058157</v>
      </c>
      <c r="L172" s="322"/>
      <c r="M172" s="228"/>
      <c r="N172" s="228">
        <v>182.4892275354261</v>
      </c>
      <c r="O172" s="228">
        <v>186.41268641842922</v>
      </c>
      <c r="P172" s="228">
        <v>182.4892275354261</v>
      </c>
      <c r="Q172" s="228"/>
      <c r="R172" s="228"/>
      <c r="S172" s="228">
        <v>0</v>
      </c>
      <c r="T172" s="228">
        <v>0</v>
      </c>
      <c r="U172" s="228">
        <v>0</v>
      </c>
      <c r="V172" s="228">
        <v>0</v>
      </c>
      <c r="W172" s="228"/>
      <c r="X172" s="228"/>
      <c r="Y172" s="228">
        <v>650893.16008509975</v>
      </c>
      <c r="Z172" s="228">
        <v>660542.69827795378</v>
      </c>
      <c r="AA172" s="228">
        <v>608311.3645655138</v>
      </c>
      <c r="AB172" s="228"/>
      <c r="AC172" s="228"/>
      <c r="AD172" s="228"/>
      <c r="AE172" s="228"/>
      <c r="AF172" s="228"/>
      <c r="AG172" s="228"/>
      <c r="AH172" s="228"/>
      <c r="AI172" s="228"/>
      <c r="AJ172" s="228"/>
      <c r="AS172" s="74" t="s">
        <v>214</v>
      </c>
      <c r="AT172" s="74" t="s">
        <v>194</v>
      </c>
      <c r="AU172" s="74" t="s">
        <v>496</v>
      </c>
      <c r="AV172" s="74">
        <v>2020</v>
      </c>
      <c r="AW172" s="74">
        <v>1</v>
      </c>
      <c r="AX172" s="74">
        <v>0</v>
      </c>
      <c r="AY172" s="74">
        <v>0</v>
      </c>
      <c r="AZ172" s="74">
        <v>1.2930141584453166E-2</v>
      </c>
      <c r="BA172" s="74">
        <v>1.2930141584453166E-2</v>
      </c>
      <c r="BB172" s="74">
        <v>0</v>
      </c>
      <c r="BC172" s="74">
        <v>0</v>
      </c>
      <c r="BD172" s="74">
        <v>0</v>
      </c>
      <c r="BE172" s="74">
        <v>0</v>
      </c>
      <c r="BF172" s="74">
        <v>0</v>
      </c>
      <c r="BG172" s="74">
        <v>0</v>
      </c>
      <c r="BH172" s="74">
        <v>0</v>
      </c>
      <c r="BI172" s="74">
        <v>0</v>
      </c>
      <c r="BJ172" s="74">
        <v>0</v>
      </c>
      <c r="BK172" s="74">
        <v>0</v>
      </c>
      <c r="BL172" s="74">
        <v>0</v>
      </c>
      <c r="BM172" s="74">
        <v>0</v>
      </c>
      <c r="BN172" s="74">
        <v>1.2930141584453166E-2</v>
      </c>
      <c r="BO172" s="74">
        <v>0</v>
      </c>
      <c r="BP172" s="74">
        <v>0</v>
      </c>
      <c r="BQ172" s="74">
        <v>0</v>
      </c>
      <c r="BR172" s="74">
        <v>0</v>
      </c>
      <c r="BS172" s="74">
        <v>0</v>
      </c>
      <c r="BT172" s="74">
        <v>0</v>
      </c>
      <c r="BU172" s="74">
        <v>0</v>
      </c>
      <c r="BV172" s="74">
        <v>0</v>
      </c>
      <c r="BW172" s="74">
        <v>0</v>
      </c>
      <c r="BX172" s="74">
        <v>0</v>
      </c>
      <c r="BY172" s="74">
        <v>0</v>
      </c>
      <c r="CT172" s="74" t="s">
        <v>194</v>
      </c>
      <c r="CU172" s="74" t="s">
        <v>523</v>
      </c>
      <c r="CV172" s="74" t="s">
        <v>327</v>
      </c>
      <c r="CW172" s="74">
        <v>2021</v>
      </c>
      <c r="CX172" s="74">
        <v>1.2226685238537014E-6</v>
      </c>
      <c r="CY172" s="74">
        <v>0</v>
      </c>
      <c r="CZ172" s="74">
        <v>0</v>
      </c>
      <c r="DA172" s="74">
        <v>0</v>
      </c>
      <c r="DB172" s="74">
        <v>0</v>
      </c>
      <c r="DC172" s="74">
        <v>0</v>
      </c>
      <c r="DD172" s="74">
        <v>5.1077508752881382</v>
      </c>
      <c r="DE172" s="74">
        <v>0.69026898617840471</v>
      </c>
      <c r="DF172" s="74">
        <v>2.8263721675328068</v>
      </c>
      <c r="DG172" s="74">
        <v>1.591109721576927</v>
      </c>
      <c r="DH172" s="74">
        <v>0</v>
      </c>
      <c r="DI172" s="74">
        <v>0</v>
      </c>
      <c r="DJ172" s="74">
        <v>0</v>
      </c>
      <c r="DK172" s="74">
        <v>0</v>
      </c>
      <c r="DL172" s="74">
        <v>0</v>
      </c>
      <c r="DM172" s="74">
        <v>0</v>
      </c>
      <c r="DN172" s="74">
        <v>3.5212452676118277E-5</v>
      </c>
      <c r="DO172" s="74">
        <v>6.245086222900999E-6</v>
      </c>
      <c r="DP172" s="74">
        <v>0</v>
      </c>
      <c r="DQ172" s="74">
        <v>6.245086222900999E-6</v>
      </c>
      <c r="DR172" s="74">
        <v>0</v>
      </c>
      <c r="DS172" s="74">
        <v>0</v>
      </c>
      <c r="DT172" s="74">
        <v>0</v>
      </c>
      <c r="DU172" s="74">
        <v>0</v>
      </c>
      <c r="DV172" s="74">
        <v>0</v>
      </c>
      <c r="DW172" s="74">
        <v>0</v>
      </c>
      <c r="DX172" s="74">
        <v>0</v>
      </c>
      <c r="DY172" s="74">
        <v>0</v>
      </c>
      <c r="DZ172" s="74">
        <v>0</v>
      </c>
      <c r="EA172" s="74">
        <v>0</v>
      </c>
      <c r="EB172" s="74">
        <v>0</v>
      </c>
      <c r="EC172" s="74">
        <v>0</v>
      </c>
      <c r="ED172" s="74">
        <v>0</v>
      </c>
      <c r="EE172" s="74">
        <v>0</v>
      </c>
      <c r="EF172" s="74">
        <v>0</v>
      </c>
      <c r="ER172" s="74" t="s">
        <v>455</v>
      </c>
      <c r="ES172" s="74" t="s">
        <v>194</v>
      </c>
      <c r="ET172" s="74" t="s">
        <v>523</v>
      </c>
      <c r="EU172" s="74" t="s">
        <v>327</v>
      </c>
      <c r="EV172" s="74" t="s">
        <v>302</v>
      </c>
      <c r="EW172" s="74" t="s">
        <v>456</v>
      </c>
      <c r="EX172" s="74">
        <v>2021</v>
      </c>
      <c r="EY172" s="74">
        <v>1.334185855070666E-6</v>
      </c>
      <c r="EZ172" s="74">
        <v>1413.2822269999999</v>
      </c>
      <c r="FA172" s="74">
        <v>1.8855811564861698E-3</v>
      </c>
      <c r="FB172" s="74">
        <v>2021</v>
      </c>
      <c r="FC172" s="74" t="s">
        <v>209</v>
      </c>
      <c r="FD172" s="74">
        <v>4.6366130773367584E-2</v>
      </c>
      <c r="FE172" s="74">
        <v>1</v>
      </c>
      <c r="FF172" s="74">
        <v>0</v>
      </c>
      <c r="FG172" s="74" t="s">
        <v>457</v>
      </c>
      <c r="FH172" s="74">
        <v>2.5468723590897738E-4</v>
      </c>
      <c r="FI172" s="74">
        <v>1.2226685238537014E-6</v>
      </c>
      <c r="FJ172" s="74">
        <v>0</v>
      </c>
      <c r="FK172" s="74">
        <v>0</v>
      </c>
      <c r="FL172" s="74">
        <v>0</v>
      </c>
      <c r="FM172" s="74">
        <v>0</v>
      </c>
      <c r="FN172" s="74">
        <v>0</v>
      </c>
      <c r="FO172" s="74">
        <v>0</v>
      </c>
      <c r="FP172" s="74">
        <v>0</v>
      </c>
      <c r="FQ172" s="74">
        <v>0</v>
      </c>
      <c r="FR172" s="74">
        <v>0</v>
      </c>
      <c r="FS172" s="74">
        <v>0</v>
      </c>
      <c r="GV172" s="229"/>
      <c r="GW172" s="229"/>
    </row>
    <row r="173" spans="2:205" hidden="1" x14ac:dyDescent="0.25">
      <c r="B173" s="74" t="s">
        <v>243</v>
      </c>
      <c r="C173" s="227" t="s">
        <v>486</v>
      </c>
      <c r="D173" s="227"/>
      <c r="E173" s="227"/>
      <c r="F173" s="227">
        <v>60.614467802078558</v>
      </c>
      <c r="G173" s="227">
        <v>58.724876837040718</v>
      </c>
      <c r="H173" s="227">
        <v>0.11716264772136581</v>
      </c>
      <c r="I173" s="228">
        <v>60.614467802078558</v>
      </c>
      <c r="J173" s="228">
        <v>0</v>
      </c>
      <c r="K173" s="228">
        <v>60.614467802078558</v>
      </c>
      <c r="L173" s="322"/>
      <c r="M173" s="228"/>
      <c r="N173" s="228">
        <v>168.42100509138575</v>
      </c>
      <c r="O173" s="228">
        <v>172.04207117577303</v>
      </c>
      <c r="P173" s="228">
        <v>168.42100509138575</v>
      </c>
      <c r="Q173" s="228"/>
      <c r="R173" s="228"/>
      <c r="S173" s="228">
        <v>0</v>
      </c>
      <c r="T173" s="228">
        <v>0</v>
      </c>
      <c r="U173" s="228">
        <v>0</v>
      </c>
      <c r="V173" s="228">
        <v>0</v>
      </c>
      <c r="W173" s="228"/>
      <c r="X173" s="228"/>
      <c r="Y173" s="228">
        <v>385091.39945479005</v>
      </c>
      <c r="Z173" s="228">
        <v>390800.40731453273</v>
      </c>
      <c r="AA173" s="228">
        <v>359898.50416335516</v>
      </c>
      <c r="AB173" s="228"/>
      <c r="AC173" s="228"/>
      <c r="AD173" s="228"/>
      <c r="AE173" s="228"/>
      <c r="AF173" s="228"/>
      <c r="AG173" s="228"/>
      <c r="AH173" s="228"/>
      <c r="AI173" s="228"/>
      <c r="AJ173" s="228"/>
      <c r="AS173" s="74" t="s">
        <v>214</v>
      </c>
      <c r="AT173" s="74" t="s">
        <v>194</v>
      </c>
      <c r="AU173" s="74" t="s">
        <v>496</v>
      </c>
      <c r="AV173" s="74">
        <v>2021</v>
      </c>
      <c r="AW173" s="74">
        <v>1</v>
      </c>
      <c r="AX173" s="74">
        <v>0</v>
      </c>
      <c r="AY173" s="74">
        <v>0</v>
      </c>
      <c r="AZ173" s="74">
        <v>0</v>
      </c>
      <c r="BA173" s="74">
        <v>0</v>
      </c>
      <c r="BB173" s="74">
        <v>0</v>
      </c>
      <c r="BC173" s="74">
        <v>0</v>
      </c>
      <c r="BD173" s="74">
        <v>1.2930141584453166E-2</v>
      </c>
      <c r="BE173" s="74">
        <v>1.2930141584453166E-2</v>
      </c>
      <c r="BF173" s="74">
        <v>0</v>
      </c>
      <c r="BG173" s="74">
        <v>0</v>
      </c>
      <c r="BH173" s="74">
        <v>0</v>
      </c>
      <c r="BI173" s="74">
        <v>0</v>
      </c>
      <c r="BJ173" s="74">
        <v>0</v>
      </c>
      <c r="BK173" s="74">
        <v>0</v>
      </c>
      <c r="BL173" s="74">
        <v>0</v>
      </c>
      <c r="BM173" s="74">
        <v>0</v>
      </c>
      <c r="BN173" s="74">
        <v>0</v>
      </c>
      <c r="BO173" s="74">
        <v>1.2930141584453166E-2</v>
      </c>
      <c r="BP173" s="74">
        <v>0</v>
      </c>
      <c r="BQ173" s="74">
        <v>0</v>
      </c>
      <c r="BR173" s="74">
        <v>0</v>
      </c>
      <c r="BS173" s="74">
        <v>0</v>
      </c>
      <c r="BT173" s="74">
        <v>0</v>
      </c>
      <c r="BU173" s="74">
        <v>0</v>
      </c>
      <c r="BV173" s="74">
        <v>0</v>
      </c>
      <c r="BW173" s="74">
        <v>0</v>
      </c>
      <c r="BX173" s="74">
        <v>0</v>
      </c>
      <c r="BY173" s="74">
        <v>0</v>
      </c>
      <c r="CT173" s="74" t="s">
        <v>194</v>
      </c>
      <c r="CU173" s="74" t="s">
        <v>523</v>
      </c>
      <c r="CV173" s="74" t="s">
        <v>327</v>
      </c>
      <c r="CW173" s="74">
        <v>2022</v>
      </c>
      <c r="CX173" s="74">
        <v>0</v>
      </c>
      <c r="CY173" s="74">
        <v>1.2147569073848707E-6</v>
      </c>
      <c r="CZ173" s="74">
        <v>0</v>
      </c>
      <c r="DA173" s="74">
        <v>0</v>
      </c>
      <c r="DB173" s="74">
        <v>0</v>
      </c>
      <c r="DC173" s="74">
        <v>0</v>
      </c>
      <c r="DD173" s="74">
        <v>5.0739075797640973</v>
      </c>
      <c r="DE173" s="74">
        <v>0.68414811484627203</v>
      </c>
      <c r="DF173" s="74">
        <v>2.8096478759428591</v>
      </c>
      <c r="DG173" s="74">
        <v>1.580111588974966</v>
      </c>
      <c r="DH173" s="74">
        <v>0</v>
      </c>
      <c r="DI173" s="74">
        <v>0</v>
      </c>
      <c r="DJ173" s="74">
        <v>0</v>
      </c>
      <c r="DK173" s="74">
        <v>0</v>
      </c>
      <c r="DL173" s="74">
        <v>0</v>
      </c>
      <c r="DM173" s="74">
        <v>0</v>
      </c>
      <c r="DN173" s="74">
        <v>3.3564033958077607E-5</v>
      </c>
      <c r="DO173" s="74">
        <v>0</v>
      </c>
      <c r="DP173" s="74">
        <v>0</v>
      </c>
      <c r="DQ173" s="74">
        <v>0</v>
      </c>
      <c r="DR173" s="74">
        <v>6.1635642799508888E-6</v>
      </c>
      <c r="DS173" s="74">
        <v>0</v>
      </c>
      <c r="DT173" s="74">
        <v>6.1635642799508888E-6</v>
      </c>
      <c r="DU173" s="74">
        <v>0</v>
      </c>
      <c r="DV173" s="74">
        <v>0</v>
      </c>
      <c r="DW173" s="74">
        <v>0</v>
      </c>
      <c r="DX173" s="74">
        <v>0</v>
      </c>
      <c r="DY173" s="74">
        <v>0</v>
      </c>
      <c r="DZ173" s="74">
        <v>0</v>
      </c>
      <c r="EA173" s="74">
        <v>0</v>
      </c>
      <c r="EB173" s="74">
        <v>0</v>
      </c>
      <c r="EC173" s="74">
        <v>0</v>
      </c>
      <c r="ED173" s="74">
        <v>0</v>
      </c>
      <c r="EE173" s="74">
        <v>0</v>
      </c>
      <c r="EF173" s="74">
        <v>0</v>
      </c>
      <c r="ER173" s="74" t="s">
        <v>455</v>
      </c>
      <c r="ES173" s="74" t="s">
        <v>194</v>
      </c>
      <c r="ET173" s="74" t="s">
        <v>523</v>
      </c>
      <c r="EU173" s="74" t="s">
        <v>327</v>
      </c>
      <c r="EV173" s="74" t="s">
        <v>302</v>
      </c>
      <c r="EW173" s="74" t="s">
        <v>456</v>
      </c>
      <c r="EX173" s="74">
        <v>2022</v>
      </c>
      <c r="EY173" s="74">
        <v>1.2624576532888501E-6</v>
      </c>
      <c r="EZ173" s="74">
        <v>1413.2822269999999</v>
      </c>
      <c r="FA173" s="74">
        <v>1.7842089637332599E-3</v>
      </c>
      <c r="FB173" s="74">
        <v>2022</v>
      </c>
      <c r="FC173" s="74" t="s">
        <v>209</v>
      </c>
      <c r="FD173" s="74">
        <v>4.6366130773367584E-2</v>
      </c>
      <c r="FE173" s="74">
        <v>1</v>
      </c>
      <c r="FF173" s="74">
        <v>0</v>
      </c>
      <c r="FG173" s="74" t="s">
        <v>457</v>
      </c>
      <c r="FH173" s="74">
        <v>0</v>
      </c>
      <c r="FI173" s="74">
        <v>0</v>
      </c>
      <c r="FJ173" s="74">
        <v>2.5303921137026801E-4</v>
      </c>
      <c r="FK173" s="74">
        <v>1.2147569073848707E-6</v>
      </c>
      <c r="FL173" s="74">
        <v>0</v>
      </c>
      <c r="FM173" s="74">
        <v>0</v>
      </c>
      <c r="FN173" s="74">
        <v>0</v>
      </c>
      <c r="FO173" s="74">
        <v>0</v>
      </c>
      <c r="FP173" s="74">
        <v>0</v>
      </c>
      <c r="FQ173" s="74">
        <v>0</v>
      </c>
      <c r="FR173" s="74">
        <v>0</v>
      </c>
      <c r="FS173" s="74">
        <v>0</v>
      </c>
      <c r="GV173" s="229"/>
      <c r="GW173" s="229"/>
    </row>
    <row r="174" spans="2:205" hidden="1" x14ac:dyDescent="0.25">
      <c r="B174" s="74" t="s">
        <v>243</v>
      </c>
      <c r="C174" s="227" t="s">
        <v>487</v>
      </c>
      <c r="D174" s="227"/>
      <c r="E174" s="227"/>
      <c r="F174" s="227">
        <v>233.34448603762652</v>
      </c>
      <c r="G174" s="227">
        <v>226.07002275826781</v>
      </c>
      <c r="H174" s="227">
        <v>1.0259384254532498</v>
      </c>
      <c r="I174" s="228">
        <v>233.34448603762652</v>
      </c>
      <c r="J174" s="228">
        <v>0</v>
      </c>
      <c r="K174" s="228">
        <v>233.34448603762652</v>
      </c>
      <c r="L174" s="322"/>
      <c r="M174" s="228"/>
      <c r="N174" s="228">
        <v>231.84405157637718</v>
      </c>
      <c r="O174" s="228">
        <v>236.82850970207355</v>
      </c>
      <c r="P174" s="228">
        <v>231.84405157637718</v>
      </c>
      <c r="Q174" s="228"/>
      <c r="R174" s="228"/>
      <c r="S174" s="228">
        <v>0</v>
      </c>
      <c r="T174" s="228">
        <v>0</v>
      </c>
      <c r="U174" s="228">
        <v>0</v>
      </c>
      <c r="V174" s="228">
        <v>0</v>
      </c>
      <c r="W174" s="228"/>
      <c r="X174" s="228"/>
      <c r="Y174" s="228">
        <v>1076924.7619795322</v>
      </c>
      <c r="Z174" s="228">
        <v>1092890.2494954758</v>
      </c>
      <c r="AA174" s="228">
        <v>1006471.7401677871</v>
      </c>
      <c r="AB174" s="228"/>
      <c r="AC174" s="228"/>
      <c r="AD174" s="228"/>
      <c r="AE174" s="228"/>
      <c r="AF174" s="228"/>
      <c r="AG174" s="228"/>
      <c r="AH174" s="228"/>
      <c r="AI174" s="228"/>
      <c r="AJ174" s="228"/>
      <c r="AS174" s="74" t="s">
        <v>214</v>
      </c>
      <c r="AT174" s="74" t="s">
        <v>194</v>
      </c>
      <c r="AU174" s="74" t="s">
        <v>496</v>
      </c>
      <c r="AV174" s="74">
        <v>2022</v>
      </c>
      <c r="AW174" s="74">
        <v>0.93457943925233644</v>
      </c>
      <c r="AX174" s="74">
        <v>0</v>
      </c>
      <c r="AY174" s="74">
        <v>0</v>
      </c>
      <c r="AZ174" s="74">
        <v>0</v>
      </c>
      <c r="BA174" s="74">
        <v>0</v>
      </c>
      <c r="BB174" s="74">
        <v>0</v>
      </c>
      <c r="BC174" s="74">
        <v>0</v>
      </c>
      <c r="BD174" s="74">
        <v>0</v>
      </c>
      <c r="BE174" s="74">
        <v>0</v>
      </c>
      <c r="BF174" s="74">
        <v>0</v>
      </c>
      <c r="BG174" s="74">
        <v>0</v>
      </c>
      <c r="BH174" s="74">
        <v>1.4556325463589377E-2</v>
      </c>
      <c r="BI174" s="74">
        <v>1.4556325463589377E-2</v>
      </c>
      <c r="BJ174" s="74">
        <v>0</v>
      </c>
      <c r="BK174" s="74">
        <v>0</v>
      </c>
      <c r="BL174" s="74">
        <v>0</v>
      </c>
      <c r="BM174" s="74">
        <v>0</v>
      </c>
      <c r="BN174" s="74">
        <v>0</v>
      </c>
      <c r="BO174" s="74">
        <v>0</v>
      </c>
      <c r="BP174" s="74">
        <v>1.3604042489335867E-2</v>
      </c>
      <c r="BQ174" s="74">
        <v>0</v>
      </c>
      <c r="BR174" s="74">
        <v>0</v>
      </c>
      <c r="BS174" s="74">
        <v>0</v>
      </c>
      <c r="BT174" s="74">
        <v>0</v>
      </c>
      <c r="BU174" s="74">
        <v>0</v>
      </c>
      <c r="BV174" s="74">
        <v>1.4556325463589377E-2</v>
      </c>
      <c r="BW174" s="74">
        <v>1.3604042489335867E-2</v>
      </c>
      <c r="BX174" s="74">
        <v>1.4556325463589377E-2</v>
      </c>
      <c r="BY174" s="74">
        <v>1.3604042489335867E-2</v>
      </c>
      <c r="CT174" s="74" t="s">
        <v>194</v>
      </c>
      <c r="CU174" s="74" t="s">
        <v>523</v>
      </c>
      <c r="CV174" s="74" t="s">
        <v>327</v>
      </c>
      <c r="CW174" s="74">
        <v>2023</v>
      </c>
      <c r="CX174" s="74">
        <v>0</v>
      </c>
      <c r="CY174" s="74">
        <v>0</v>
      </c>
      <c r="CZ174" s="74">
        <v>1.8235477508753922E-6</v>
      </c>
      <c r="DA174" s="74">
        <v>0</v>
      </c>
      <c r="DB174" s="74">
        <v>0</v>
      </c>
      <c r="DC174" s="74">
        <v>0</v>
      </c>
      <c r="DD174" s="74">
        <v>5.1712462144137747</v>
      </c>
      <c r="DE174" s="74">
        <v>0.68414811484627192</v>
      </c>
      <c r="DF174" s="74">
        <v>2.906986510592537</v>
      </c>
      <c r="DG174" s="74">
        <v>1.580111588974966</v>
      </c>
      <c r="DH174" s="74">
        <v>0</v>
      </c>
      <c r="DI174" s="74">
        <v>0</v>
      </c>
      <c r="DJ174" s="74">
        <v>0</v>
      </c>
      <c r="DK174" s="74">
        <v>0</v>
      </c>
      <c r="DL174" s="74">
        <v>0</v>
      </c>
      <c r="DM174" s="74">
        <v>0</v>
      </c>
      <c r="DN174" s="74">
        <v>3.3671303687200702E-5</v>
      </c>
      <c r="DO174" s="74">
        <v>0</v>
      </c>
      <c r="DP174" s="74">
        <v>0</v>
      </c>
      <c r="DQ174" s="74">
        <v>0</v>
      </c>
      <c r="DR174" s="74">
        <v>0</v>
      </c>
      <c r="DS174" s="74">
        <v>0</v>
      </c>
      <c r="DT174" s="74">
        <v>0</v>
      </c>
      <c r="DU174" s="74">
        <v>9.4300144035171257E-6</v>
      </c>
      <c r="DV174" s="74">
        <v>0</v>
      </c>
      <c r="DW174" s="74">
        <v>9.4300144035171257E-6</v>
      </c>
      <c r="DX174" s="74">
        <v>0</v>
      </c>
      <c r="DY174" s="74">
        <v>0</v>
      </c>
      <c r="DZ174" s="74">
        <v>0</v>
      </c>
      <c r="EA174" s="74">
        <v>0</v>
      </c>
      <c r="EB174" s="74">
        <v>0</v>
      </c>
      <c r="EC174" s="74">
        <v>0</v>
      </c>
      <c r="ED174" s="74">
        <v>0</v>
      </c>
      <c r="EE174" s="74">
        <v>0</v>
      </c>
      <c r="EF174" s="74">
        <v>0</v>
      </c>
      <c r="ER174" s="74" t="s">
        <v>455</v>
      </c>
      <c r="ES174" s="74" t="s">
        <v>194</v>
      </c>
      <c r="ET174" s="74" t="s">
        <v>523</v>
      </c>
      <c r="EU174" s="74" t="s">
        <v>327</v>
      </c>
      <c r="EV174" s="74" t="s">
        <v>302</v>
      </c>
      <c r="EW174" s="74" t="s">
        <v>456</v>
      </c>
      <c r="EX174" s="74">
        <v>2023</v>
      </c>
      <c r="EY174" s="74">
        <v>1.261052149729486E-6</v>
      </c>
      <c r="EZ174" s="74">
        <v>1413.2822269999999</v>
      </c>
      <c r="FA174" s="74">
        <v>1.7822225905328253E-3</v>
      </c>
      <c r="FB174" s="74">
        <v>2023</v>
      </c>
      <c r="FC174" s="74" t="s">
        <v>209</v>
      </c>
      <c r="FD174" s="74">
        <v>4.6366130773367584E-2</v>
      </c>
      <c r="FE174" s="74">
        <v>1</v>
      </c>
      <c r="FF174" s="74">
        <v>0</v>
      </c>
      <c r="FG174" s="74" t="s">
        <v>457</v>
      </c>
      <c r="FH174" s="74">
        <v>0</v>
      </c>
      <c r="FI174" s="74">
        <v>0</v>
      </c>
      <c r="FJ174" s="74">
        <v>0</v>
      </c>
      <c r="FK174" s="74">
        <v>0</v>
      </c>
      <c r="FL174" s="74">
        <v>2.5094406039500282E-4</v>
      </c>
      <c r="FM174" s="74">
        <v>1.8235477508753922E-6</v>
      </c>
      <c r="FN174" s="74">
        <v>0</v>
      </c>
      <c r="FO174" s="74">
        <v>0</v>
      </c>
      <c r="FP174" s="74">
        <v>0</v>
      </c>
      <c r="FQ174" s="74">
        <v>0</v>
      </c>
      <c r="FR174" s="74">
        <v>0</v>
      </c>
      <c r="FS174" s="74">
        <v>0</v>
      </c>
      <c r="GV174" s="229"/>
      <c r="GW174" s="229"/>
    </row>
    <row r="175" spans="2:205" hidden="1" x14ac:dyDescent="0.25">
      <c r="B175" s="74" t="s">
        <v>243</v>
      </c>
      <c r="C175" s="227" t="s">
        <v>488</v>
      </c>
      <c r="D175" s="227"/>
      <c r="E175" s="227"/>
      <c r="F175" s="227">
        <v>230.89726476341227</v>
      </c>
      <c r="G175" s="227">
        <v>223.69923677681629</v>
      </c>
      <c r="H175" s="227">
        <v>1.042008530924482</v>
      </c>
      <c r="I175" s="228">
        <v>230.89726476341227</v>
      </c>
      <c r="J175" s="228">
        <v>0</v>
      </c>
      <c r="K175" s="228">
        <v>230.89726476341227</v>
      </c>
      <c r="L175" s="322"/>
      <c r="M175" s="228"/>
      <c r="N175" s="228">
        <v>159.72680278649807</v>
      </c>
      <c r="O175" s="228">
        <v>163.16090366332682</v>
      </c>
      <c r="P175" s="228">
        <v>159.72680278649807</v>
      </c>
      <c r="Q175" s="228"/>
      <c r="R175" s="228"/>
      <c r="S175" s="228">
        <v>0</v>
      </c>
      <c r="T175" s="228">
        <v>0</v>
      </c>
      <c r="U175" s="228">
        <v>0</v>
      </c>
      <c r="V175" s="228">
        <v>0</v>
      </c>
      <c r="W175" s="228"/>
      <c r="X175" s="228"/>
      <c r="Y175" s="228">
        <v>1546766.5350259894</v>
      </c>
      <c r="Z175" s="228">
        <v>1569697.4608221836</v>
      </c>
      <c r="AA175" s="228">
        <v>1445576.2009588685</v>
      </c>
      <c r="AB175" s="228"/>
      <c r="AC175" s="228"/>
      <c r="AD175" s="228"/>
      <c r="AE175" s="228"/>
      <c r="AF175" s="228"/>
      <c r="AG175" s="228"/>
      <c r="AH175" s="228"/>
      <c r="AI175" s="228"/>
      <c r="AJ175" s="228"/>
      <c r="AS175" s="74" t="s">
        <v>214</v>
      </c>
      <c r="AT175" s="74" t="s">
        <v>194</v>
      </c>
      <c r="AU175" s="74" t="s">
        <v>496</v>
      </c>
      <c r="AV175" s="74">
        <v>2023</v>
      </c>
      <c r="AW175" s="74">
        <v>0.87343872827321156</v>
      </c>
      <c r="AX175" s="74">
        <v>0</v>
      </c>
      <c r="AY175" s="74">
        <v>0</v>
      </c>
      <c r="AZ175" s="74">
        <v>0</v>
      </c>
      <c r="BA175" s="74">
        <v>0</v>
      </c>
      <c r="BB175" s="74">
        <v>0</v>
      </c>
      <c r="BC175" s="74">
        <v>0</v>
      </c>
      <c r="BD175" s="74">
        <v>0</v>
      </c>
      <c r="BE175" s="74">
        <v>0</v>
      </c>
      <c r="BF175" s="74">
        <v>0</v>
      </c>
      <c r="BG175" s="74">
        <v>0</v>
      </c>
      <c r="BH175" s="74">
        <v>0</v>
      </c>
      <c r="BI175" s="74">
        <v>0</v>
      </c>
      <c r="BJ175" s="74">
        <v>0</v>
      </c>
      <c r="BK175" s="74">
        <v>0</v>
      </c>
      <c r="BL175" s="74">
        <v>1.5089752730081406E-2</v>
      </c>
      <c r="BM175" s="74">
        <v>1.5089752730081406E-2</v>
      </c>
      <c r="BN175" s="74">
        <v>0</v>
      </c>
      <c r="BO175" s="74">
        <v>0</v>
      </c>
      <c r="BP175" s="74">
        <v>0</v>
      </c>
      <c r="BQ175" s="74">
        <v>1.3179974434519525E-2</v>
      </c>
      <c r="BR175" s="74">
        <v>0</v>
      </c>
      <c r="BS175" s="74">
        <v>0</v>
      </c>
      <c r="BT175" s="74">
        <v>0</v>
      </c>
      <c r="BU175" s="74">
        <v>0</v>
      </c>
      <c r="BV175" s="74">
        <v>0</v>
      </c>
      <c r="BW175" s="74">
        <v>0</v>
      </c>
      <c r="BX175" s="74">
        <v>0</v>
      </c>
      <c r="BY175" s="74">
        <v>0</v>
      </c>
      <c r="CT175" s="74" t="s">
        <v>194</v>
      </c>
      <c r="CU175" s="74" t="s">
        <v>523</v>
      </c>
      <c r="CV175" s="74" t="s">
        <v>327</v>
      </c>
      <c r="CW175" s="74">
        <v>2024</v>
      </c>
      <c r="CX175" s="74">
        <v>0</v>
      </c>
      <c r="CY175" s="74">
        <v>0</v>
      </c>
      <c r="CZ175" s="74">
        <v>0</v>
      </c>
      <c r="DA175" s="74">
        <v>1.8235477508753922E-6</v>
      </c>
      <c r="DB175" s="74">
        <v>0</v>
      </c>
      <c r="DC175" s="74">
        <v>0</v>
      </c>
      <c r="DD175" s="74">
        <v>5.1712462144137747</v>
      </c>
      <c r="DE175" s="74">
        <v>0.68414811484627192</v>
      </c>
      <c r="DF175" s="74">
        <v>2.906986510592537</v>
      </c>
      <c r="DG175" s="74">
        <v>1.580111588974966</v>
      </c>
      <c r="DH175" s="74">
        <v>0</v>
      </c>
      <c r="DI175" s="74">
        <v>0</v>
      </c>
      <c r="DJ175" s="74">
        <v>0</v>
      </c>
      <c r="DK175" s="74">
        <v>0</v>
      </c>
      <c r="DL175" s="74">
        <v>0</v>
      </c>
      <c r="DM175" s="74">
        <v>0</v>
      </c>
      <c r="DN175" s="74">
        <v>3.3671303687200702E-5</v>
      </c>
      <c r="DO175" s="74">
        <v>0</v>
      </c>
      <c r="DP175" s="74">
        <v>0</v>
      </c>
      <c r="DQ175" s="74">
        <v>0</v>
      </c>
      <c r="DR175" s="74">
        <v>0</v>
      </c>
      <c r="DS175" s="74">
        <v>0</v>
      </c>
      <c r="DT175" s="74">
        <v>0</v>
      </c>
      <c r="DU175" s="74">
        <v>0</v>
      </c>
      <c r="DV175" s="74">
        <v>0</v>
      </c>
      <c r="DW175" s="74">
        <v>0</v>
      </c>
      <c r="DX175" s="74">
        <v>9.4300144035171257E-6</v>
      </c>
      <c r="DY175" s="74">
        <v>0</v>
      </c>
      <c r="DZ175" s="74">
        <v>9.4300144035171257E-6</v>
      </c>
      <c r="EA175" s="74">
        <v>0</v>
      </c>
      <c r="EB175" s="74">
        <v>0</v>
      </c>
      <c r="EC175" s="74">
        <v>0</v>
      </c>
      <c r="ED175" s="74">
        <v>0</v>
      </c>
      <c r="EE175" s="74">
        <v>0</v>
      </c>
      <c r="EF175" s="74">
        <v>0</v>
      </c>
      <c r="ER175" s="74" t="s">
        <v>455</v>
      </c>
      <c r="ES175" s="74" t="s">
        <v>194</v>
      </c>
      <c r="ET175" s="74" t="s">
        <v>523</v>
      </c>
      <c r="EU175" s="74" t="s">
        <v>327</v>
      </c>
      <c r="EV175" s="74" t="s">
        <v>302</v>
      </c>
      <c r="EW175" s="74" t="s">
        <v>456</v>
      </c>
      <c r="EX175" s="74">
        <v>2024</v>
      </c>
      <c r="EY175" s="74">
        <v>1.261052149729486E-6</v>
      </c>
      <c r="EZ175" s="74">
        <v>1413.2822269999999</v>
      </c>
      <c r="FA175" s="74">
        <v>1.7822225905328253E-3</v>
      </c>
      <c r="FB175" s="74">
        <v>2024</v>
      </c>
      <c r="FC175" s="74" t="s">
        <v>209</v>
      </c>
      <c r="FD175" s="74">
        <v>4.6366130773367584E-2</v>
      </c>
      <c r="FE175" s="74">
        <v>1</v>
      </c>
      <c r="FF175" s="74">
        <v>0</v>
      </c>
      <c r="FG175" s="74" t="s">
        <v>457</v>
      </c>
      <c r="FH175" s="74">
        <v>0</v>
      </c>
      <c r="FI175" s="74">
        <v>0</v>
      </c>
      <c r="FJ175" s="74">
        <v>0</v>
      </c>
      <c r="FK175" s="74">
        <v>0</v>
      </c>
      <c r="FL175" s="74">
        <v>0</v>
      </c>
      <c r="FM175" s="74">
        <v>0</v>
      </c>
      <c r="FN175" s="74">
        <v>2.5094406039500282E-4</v>
      </c>
      <c r="FO175" s="74">
        <v>1.8235477508753922E-6</v>
      </c>
      <c r="FP175" s="74">
        <v>0</v>
      </c>
      <c r="FQ175" s="74">
        <v>0</v>
      </c>
      <c r="FR175" s="74">
        <v>0</v>
      </c>
      <c r="FS175" s="74">
        <v>0</v>
      </c>
      <c r="GV175" s="229"/>
      <c r="GW175" s="229"/>
    </row>
    <row r="176" spans="2:205" hidden="1" x14ac:dyDescent="0.25">
      <c r="B176" s="74" t="s">
        <v>243</v>
      </c>
      <c r="C176" s="227" t="s">
        <v>489</v>
      </c>
      <c r="D176" s="227"/>
      <c r="E176" s="227"/>
      <c r="F176" s="227">
        <v>194.34157970102302</v>
      </c>
      <c r="G176" s="227">
        <v>188.28305919591725</v>
      </c>
      <c r="H176" s="227">
        <v>0.89409578210532603</v>
      </c>
      <c r="I176" s="228">
        <v>194.34157970102302</v>
      </c>
      <c r="J176" s="228">
        <v>0</v>
      </c>
      <c r="K176" s="228">
        <v>194.34157970102302</v>
      </c>
      <c r="L176" s="322"/>
      <c r="M176" s="228"/>
      <c r="N176" s="228">
        <v>127.29759687824291</v>
      </c>
      <c r="O176" s="228">
        <v>130.0344161066098</v>
      </c>
      <c r="P176" s="228">
        <v>127.29759687824291</v>
      </c>
      <c r="Q176" s="228"/>
      <c r="R176" s="228"/>
      <c r="S176" s="228">
        <v>0</v>
      </c>
      <c r="T176" s="228">
        <v>0</v>
      </c>
      <c r="U176" s="228">
        <v>0</v>
      </c>
      <c r="V176" s="228">
        <v>0</v>
      </c>
      <c r="W176" s="228"/>
      <c r="X176" s="228"/>
      <c r="Y176" s="228">
        <v>1633538.2236554672</v>
      </c>
      <c r="Z176" s="228">
        <v>1657755.5460138544</v>
      </c>
      <c r="AA176" s="228">
        <v>1526671.2370611841</v>
      </c>
      <c r="AB176" s="228"/>
      <c r="AC176" s="228"/>
      <c r="AD176" s="228"/>
      <c r="AE176" s="228"/>
      <c r="AF176" s="228"/>
      <c r="AG176" s="228"/>
      <c r="AH176" s="228"/>
      <c r="AI176" s="228"/>
      <c r="AJ176" s="228"/>
      <c r="AS176" s="74" t="s">
        <v>214</v>
      </c>
      <c r="AT176" s="74" t="s">
        <v>194</v>
      </c>
      <c r="AU176" s="74" t="s">
        <v>497</v>
      </c>
      <c r="AV176" s="74">
        <v>2020</v>
      </c>
      <c r="AW176" s="74">
        <v>1</v>
      </c>
      <c r="AX176" s="74">
        <v>0</v>
      </c>
      <c r="AY176" s="74">
        <v>0</v>
      </c>
      <c r="AZ176" s="74">
        <v>8.7887280820094768E-2</v>
      </c>
      <c r="BA176" s="74">
        <v>8.7887280820094768E-2</v>
      </c>
      <c r="BB176" s="74">
        <v>0</v>
      </c>
      <c r="BC176" s="74">
        <v>0</v>
      </c>
      <c r="BD176" s="74">
        <v>0</v>
      </c>
      <c r="BE176" s="74">
        <v>0</v>
      </c>
      <c r="BF176" s="74">
        <v>0</v>
      </c>
      <c r="BG176" s="74">
        <v>0</v>
      </c>
      <c r="BH176" s="74">
        <v>0</v>
      </c>
      <c r="BI176" s="74">
        <v>0</v>
      </c>
      <c r="BJ176" s="74">
        <v>0</v>
      </c>
      <c r="BK176" s="74">
        <v>0</v>
      </c>
      <c r="BL176" s="74">
        <v>0</v>
      </c>
      <c r="BM176" s="74">
        <v>0</v>
      </c>
      <c r="BN176" s="74">
        <v>8.7887280820094768E-2</v>
      </c>
      <c r="BO176" s="74">
        <v>0</v>
      </c>
      <c r="BP176" s="74">
        <v>0</v>
      </c>
      <c r="BQ176" s="74">
        <v>0</v>
      </c>
      <c r="BR176" s="74">
        <v>0</v>
      </c>
      <c r="BS176" s="74">
        <v>0</v>
      </c>
      <c r="BT176" s="74">
        <v>0</v>
      </c>
      <c r="BU176" s="74">
        <v>0</v>
      </c>
      <c r="BV176" s="74">
        <v>0</v>
      </c>
      <c r="BW176" s="74">
        <v>0</v>
      </c>
      <c r="BX176" s="74">
        <v>0</v>
      </c>
      <c r="BY176" s="74">
        <v>0</v>
      </c>
      <c r="CT176" s="74" t="s">
        <v>194</v>
      </c>
      <c r="CU176" s="74" t="s">
        <v>523</v>
      </c>
      <c r="CV176" s="74" t="s">
        <v>327</v>
      </c>
      <c r="CW176" s="74">
        <v>2025</v>
      </c>
      <c r="CX176" s="74">
        <v>0</v>
      </c>
      <c r="CY176" s="74">
        <v>0</v>
      </c>
      <c r="CZ176" s="74">
        <v>0</v>
      </c>
      <c r="DA176" s="74">
        <v>0</v>
      </c>
      <c r="DB176" s="74">
        <v>1.8235477508753922E-6</v>
      </c>
      <c r="DC176" s="74">
        <v>0</v>
      </c>
      <c r="DD176" s="74">
        <v>5.1712462144137747</v>
      </c>
      <c r="DE176" s="74">
        <v>0.68414811484627192</v>
      </c>
      <c r="DF176" s="74">
        <v>2.906986510592537</v>
      </c>
      <c r="DG176" s="74">
        <v>1.580111588974966</v>
      </c>
      <c r="DH176" s="74">
        <v>0</v>
      </c>
      <c r="DI176" s="74">
        <v>0</v>
      </c>
      <c r="DJ176" s="74">
        <v>0</v>
      </c>
      <c r="DK176" s="74">
        <v>0</v>
      </c>
      <c r="DL176" s="74">
        <v>0</v>
      </c>
      <c r="DM176" s="74">
        <v>0</v>
      </c>
      <c r="DN176" s="74">
        <v>3.3671303687200702E-5</v>
      </c>
      <c r="DO176" s="74">
        <v>0</v>
      </c>
      <c r="DP176" s="74">
        <v>0</v>
      </c>
      <c r="DQ176" s="74">
        <v>0</v>
      </c>
      <c r="DR176" s="74">
        <v>0</v>
      </c>
      <c r="DS176" s="74">
        <v>0</v>
      </c>
      <c r="DT176" s="74">
        <v>0</v>
      </c>
      <c r="DU176" s="74">
        <v>0</v>
      </c>
      <c r="DV176" s="74">
        <v>0</v>
      </c>
      <c r="DW176" s="74">
        <v>0</v>
      </c>
      <c r="DX176" s="74">
        <v>0</v>
      </c>
      <c r="DY176" s="74">
        <v>0</v>
      </c>
      <c r="DZ176" s="74">
        <v>0</v>
      </c>
      <c r="EA176" s="74">
        <v>9.4300144035171257E-6</v>
      </c>
      <c r="EB176" s="74">
        <v>0</v>
      </c>
      <c r="EC176" s="74">
        <v>9.4300144035171257E-6</v>
      </c>
      <c r="ED176" s="74">
        <v>0</v>
      </c>
      <c r="EE176" s="74">
        <v>0</v>
      </c>
      <c r="EF176" s="74">
        <v>0</v>
      </c>
      <c r="ER176" s="74" t="s">
        <v>455</v>
      </c>
      <c r="ES176" s="74" t="s">
        <v>194</v>
      </c>
      <c r="ET176" s="74" t="s">
        <v>523</v>
      </c>
      <c r="EU176" s="74" t="s">
        <v>327</v>
      </c>
      <c r="EV176" s="74" t="s">
        <v>302</v>
      </c>
      <c r="EW176" s="74" t="s">
        <v>456</v>
      </c>
      <c r="EX176" s="74">
        <v>2025</v>
      </c>
      <c r="EY176" s="74">
        <v>1.261052149729486E-6</v>
      </c>
      <c r="EZ176" s="74">
        <v>1413.2822269999999</v>
      </c>
      <c r="FA176" s="74">
        <v>1.7822225905328253E-3</v>
      </c>
      <c r="FB176" s="74">
        <v>2025</v>
      </c>
      <c r="FC176" s="74" t="s">
        <v>209</v>
      </c>
      <c r="FD176" s="74">
        <v>4.6366130773367584E-2</v>
      </c>
      <c r="FE176" s="74">
        <v>1</v>
      </c>
      <c r="FF176" s="74">
        <v>0</v>
      </c>
      <c r="FG176" s="74" t="s">
        <v>457</v>
      </c>
      <c r="FH176" s="74">
        <v>0</v>
      </c>
      <c r="FI176" s="74">
        <v>0</v>
      </c>
      <c r="FJ176" s="74">
        <v>0</v>
      </c>
      <c r="FK176" s="74">
        <v>0</v>
      </c>
      <c r="FL176" s="74">
        <v>0</v>
      </c>
      <c r="FM176" s="74">
        <v>0</v>
      </c>
      <c r="FN176" s="74">
        <v>0</v>
      </c>
      <c r="FO176" s="74">
        <v>0</v>
      </c>
      <c r="FP176" s="74">
        <v>2.5094406039500282E-4</v>
      </c>
      <c r="FQ176" s="74">
        <v>1.8235477508753922E-6</v>
      </c>
      <c r="FR176" s="74">
        <v>0</v>
      </c>
      <c r="FS176" s="74">
        <v>0</v>
      </c>
      <c r="GV176" s="229"/>
      <c r="GW176" s="229"/>
    </row>
    <row r="177" spans="2:205" hidden="1" x14ac:dyDescent="0.25">
      <c r="B177" s="74" t="s">
        <v>243</v>
      </c>
      <c r="C177" s="227" t="s">
        <v>490</v>
      </c>
      <c r="D177" s="227"/>
      <c r="E177" s="227"/>
      <c r="F177" s="227">
        <v>62.115751306783636</v>
      </c>
      <c r="G177" s="227">
        <v>60.179312433975404</v>
      </c>
      <c r="H177" s="227">
        <v>0.27684870955430357</v>
      </c>
      <c r="I177" s="228">
        <v>62.115751306783636</v>
      </c>
      <c r="J177" s="228">
        <v>0</v>
      </c>
      <c r="K177" s="228">
        <v>62.115751306783636</v>
      </c>
      <c r="L177" s="322"/>
      <c r="M177" s="228"/>
      <c r="N177" s="228">
        <v>104.49999424724578</v>
      </c>
      <c r="O177" s="228">
        <v>106.74666972487962</v>
      </c>
      <c r="P177" s="228">
        <v>104.49999424724578</v>
      </c>
      <c r="Q177" s="228"/>
      <c r="R177" s="228"/>
      <c r="S177" s="228">
        <v>0</v>
      </c>
      <c r="T177" s="228">
        <v>0</v>
      </c>
      <c r="U177" s="228">
        <v>0</v>
      </c>
      <c r="V177" s="228">
        <v>0</v>
      </c>
      <c r="W177" s="228"/>
      <c r="X177" s="228"/>
      <c r="Y177" s="228">
        <v>636017.7756661477</v>
      </c>
      <c r="Z177" s="228">
        <v>645446.78520870022</v>
      </c>
      <c r="AA177" s="228">
        <v>594409.13613658666</v>
      </c>
      <c r="AB177" s="228"/>
      <c r="AC177" s="228"/>
      <c r="AD177" s="228"/>
      <c r="AE177" s="228"/>
      <c r="AF177" s="228"/>
      <c r="AG177" s="228"/>
      <c r="AH177" s="228"/>
      <c r="AI177" s="228"/>
      <c r="AJ177" s="228"/>
      <c r="AS177" s="74" t="s">
        <v>214</v>
      </c>
      <c r="AT177" s="74" t="s">
        <v>194</v>
      </c>
      <c r="AU177" s="74" t="s">
        <v>497</v>
      </c>
      <c r="AV177" s="74">
        <v>2021</v>
      </c>
      <c r="AW177" s="74">
        <v>1</v>
      </c>
      <c r="AX177" s="74">
        <v>0</v>
      </c>
      <c r="AY177" s="74">
        <v>0</v>
      </c>
      <c r="AZ177" s="74">
        <v>0</v>
      </c>
      <c r="BA177" s="74">
        <v>0</v>
      </c>
      <c r="BB177" s="74">
        <v>0</v>
      </c>
      <c r="BC177" s="74">
        <v>0</v>
      </c>
      <c r="BD177" s="74">
        <v>8.7887280820094768E-2</v>
      </c>
      <c r="BE177" s="74">
        <v>8.7887280820094768E-2</v>
      </c>
      <c r="BF177" s="74">
        <v>0</v>
      </c>
      <c r="BG177" s="74">
        <v>0</v>
      </c>
      <c r="BH177" s="74">
        <v>0</v>
      </c>
      <c r="BI177" s="74">
        <v>0</v>
      </c>
      <c r="BJ177" s="74">
        <v>0</v>
      </c>
      <c r="BK177" s="74">
        <v>0</v>
      </c>
      <c r="BL177" s="74">
        <v>0</v>
      </c>
      <c r="BM177" s="74">
        <v>0</v>
      </c>
      <c r="BN177" s="74">
        <v>0</v>
      </c>
      <c r="BO177" s="74">
        <v>8.7887280820094768E-2</v>
      </c>
      <c r="BP177" s="74">
        <v>0</v>
      </c>
      <c r="BQ177" s="74">
        <v>0</v>
      </c>
      <c r="BR177" s="74">
        <v>0</v>
      </c>
      <c r="BS177" s="74">
        <v>0</v>
      </c>
      <c r="BT177" s="74">
        <v>0</v>
      </c>
      <c r="BU177" s="74">
        <v>0</v>
      </c>
      <c r="BV177" s="74">
        <v>0</v>
      </c>
      <c r="BW177" s="74">
        <v>0</v>
      </c>
      <c r="BX177" s="74">
        <v>0</v>
      </c>
      <c r="BY177" s="74">
        <v>0</v>
      </c>
      <c r="CT177" s="74" t="s">
        <v>194</v>
      </c>
      <c r="CU177" s="74" t="s">
        <v>523</v>
      </c>
      <c r="CV177" s="74" t="s">
        <v>327</v>
      </c>
      <c r="CW177" s="74">
        <v>2026</v>
      </c>
      <c r="CX177" s="74">
        <v>0</v>
      </c>
      <c r="CY177" s="74">
        <v>0</v>
      </c>
      <c r="CZ177" s="74">
        <v>0</v>
      </c>
      <c r="DA177" s="74">
        <v>0</v>
      </c>
      <c r="DB177" s="74">
        <v>0</v>
      </c>
      <c r="DC177" s="74">
        <v>1.8235477508753922E-6</v>
      </c>
      <c r="DD177" s="74">
        <v>5.1712462144137747</v>
      </c>
      <c r="DE177" s="74">
        <v>0.68414811484627192</v>
      </c>
      <c r="DF177" s="74">
        <v>2.906986510592537</v>
      </c>
      <c r="DG177" s="74">
        <v>1.580111588974966</v>
      </c>
      <c r="DH177" s="74">
        <v>0</v>
      </c>
      <c r="DI177" s="74">
        <v>0</v>
      </c>
      <c r="DJ177" s="74">
        <v>0</v>
      </c>
      <c r="DK177" s="74">
        <v>0</v>
      </c>
      <c r="DL177" s="74">
        <v>0</v>
      </c>
      <c r="DM177" s="74">
        <v>0</v>
      </c>
      <c r="DN177" s="74">
        <v>3.3671303687200702E-5</v>
      </c>
      <c r="DO177" s="74">
        <v>0</v>
      </c>
      <c r="DP177" s="74">
        <v>0</v>
      </c>
      <c r="DQ177" s="74">
        <v>0</v>
      </c>
      <c r="DR177" s="74">
        <v>0</v>
      </c>
      <c r="DS177" s="74">
        <v>0</v>
      </c>
      <c r="DT177" s="74">
        <v>0</v>
      </c>
      <c r="DU177" s="74">
        <v>0</v>
      </c>
      <c r="DV177" s="74">
        <v>0</v>
      </c>
      <c r="DW177" s="74">
        <v>0</v>
      </c>
      <c r="DX177" s="74">
        <v>0</v>
      </c>
      <c r="DY177" s="74">
        <v>0</v>
      </c>
      <c r="DZ177" s="74">
        <v>0</v>
      </c>
      <c r="EA177" s="74">
        <v>0</v>
      </c>
      <c r="EB177" s="74">
        <v>0</v>
      </c>
      <c r="EC177" s="74">
        <v>0</v>
      </c>
      <c r="ED177" s="74">
        <v>9.4300144035171257E-6</v>
      </c>
      <c r="EE177" s="74">
        <v>0</v>
      </c>
      <c r="EF177" s="74">
        <v>9.4300144035171257E-6</v>
      </c>
      <c r="ER177" s="74" t="s">
        <v>455</v>
      </c>
      <c r="ES177" s="74" t="s">
        <v>194</v>
      </c>
      <c r="ET177" s="74" t="s">
        <v>523</v>
      </c>
      <c r="EU177" s="74" t="s">
        <v>327</v>
      </c>
      <c r="EV177" s="74" t="s">
        <v>302</v>
      </c>
      <c r="EW177" s="74" t="s">
        <v>456</v>
      </c>
      <c r="EX177" s="74">
        <v>2026</v>
      </c>
      <c r="EY177" s="74">
        <v>1.261052149729486E-6</v>
      </c>
      <c r="EZ177" s="74">
        <v>1413.2822269999999</v>
      </c>
      <c r="FA177" s="74">
        <v>1.7822225905328253E-3</v>
      </c>
      <c r="FB177" s="74">
        <v>2026</v>
      </c>
      <c r="FC177" s="74" t="s">
        <v>209</v>
      </c>
      <c r="FD177" s="74">
        <v>4.6366130773367584E-2</v>
      </c>
      <c r="FE177" s="74">
        <v>1</v>
      </c>
      <c r="FF177" s="74">
        <v>0</v>
      </c>
      <c r="FG177" s="74" t="s">
        <v>457</v>
      </c>
      <c r="FH177" s="74">
        <v>0</v>
      </c>
      <c r="FI177" s="74">
        <v>0</v>
      </c>
      <c r="FJ177" s="74">
        <v>0</v>
      </c>
      <c r="FK177" s="74">
        <v>0</v>
      </c>
      <c r="FL177" s="74">
        <v>0</v>
      </c>
      <c r="FM177" s="74">
        <v>0</v>
      </c>
      <c r="FN177" s="74">
        <v>0</v>
      </c>
      <c r="FO177" s="74">
        <v>0</v>
      </c>
      <c r="FP177" s="74">
        <v>0</v>
      </c>
      <c r="FQ177" s="74">
        <v>0</v>
      </c>
      <c r="FR177" s="74">
        <v>2.5094406039500282E-4</v>
      </c>
      <c r="FS177" s="74">
        <v>1.8235477508753922E-6</v>
      </c>
      <c r="GV177" s="229"/>
      <c r="GW177" s="229"/>
    </row>
    <row r="178" spans="2:205" hidden="1" x14ac:dyDescent="0.25">
      <c r="B178" s="74" t="s">
        <v>243</v>
      </c>
      <c r="C178" s="227" t="s">
        <v>491</v>
      </c>
      <c r="D178" s="227"/>
      <c r="E178" s="227"/>
      <c r="F178" s="227">
        <v>9.2642979504566156</v>
      </c>
      <c r="G178" s="227">
        <v>8.9754908937635456</v>
      </c>
      <c r="H178" s="227">
        <v>3.6374587232822497E-2</v>
      </c>
      <c r="I178" s="228">
        <v>9.2642979504566156</v>
      </c>
      <c r="J178" s="228">
        <v>0</v>
      </c>
      <c r="K178" s="228">
        <v>9.2642979504566156</v>
      </c>
      <c r="L178" s="322"/>
      <c r="M178" s="228"/>
      <c r="N178" s="228">
        <v>74.588726661841221</v>
      </c>
      <c r="O178" s="228">
        <v>76.192369361467925</v>
      </c>
      <c r="P178" s="228">
        <v>74.588726661841221</v>
      </c>
      <c r="Q178" s="228"/>
      <c r="R178" s="228"/>
      <c r="S178" s="228">
        <v>0</v>
      </c>
      <c r="T178" s="228">
        <v>0</v>
      </c>
      <c r="U178" s="228">
        <v>0</v>
      </c>
      <c r="V178" s="228">
        <v>0</v>
      </c>
      <c r="W178" s="228"/>
      <c r="X178" s="228"/>
      <c r="Y178" s="228">
        <v>132899.42395624591</v>
      </c>
      <c r="Z178" s="228">
        <v>134869.66753217537</v>
      </c>
      <c r="AA178" s="228">
        <v>124205.06911798683</v>
      </c>
      <c r="AB178" s="228"/>
      <c r="AC178" s="228"/>
      <c r="AD178" s="228"/>
      <c r="AE178" s="228"/>
      <c r="AF178" s="228"/>
      <c r="AG178" s="228"/>
      <c r="AH178" s="228"/>
      <c r="AI178" s="228"/>
      <c r="AJ178" s="228"/>
      <c r="AS178" s="74" t="s">
        <v>214</v>
      </c>
      <c r="AT178" s="74" t="s">
        <v>194</v>
      </c>
      <c r="AU178" s="74" t="s">
        <v>497</v>
      </c>
      <c r="AV178" s="74">
        <v>2022</v>
      </c>
      <c r="AW178" s="74">
        <v>0.93457943925233644</v>
      </c>
      <c r="AX178" s="74">
        <v>0</v>
      </c>
      <c r="AY178" s="74">
        <v>0</v>
      </c>
      <c r="AZ178" s="74">
        <v>0</v>
      </c>
      <c r="BA178" s="74">
        <v>0</v>
      </c>
      <c r="BB178" s="74">
        <v>0</v>
      </c>
      <c r="BC178" s="74">
        <v>0</v>
      </c>
      <c r="BD178" s="74">
        <v>0</v>
      </c>
      <c r="BE178" s="74">
        <v>0</v>
      </c>
      <c r="BF178" s="74">
        <v>0</v>
      </c>
      <c r="BG178" s="74">
        <v>0</v>
      </c>
      <c r="BH178" s="74">
        <v>8.6747465476463212E-2</v>
      </c>
      <c r="BI178" s="74">
        <v>8.6747465476463212E-2</v>
      </c>
      <c r="BJ178" s="74">
        <v>0</v>
      </c>
      <c r="BK178" s="74">
        <v>0</v>
      </c>
      <c r="BL178" s="74">
        <v>0</v>
      </c>
      <c r="BM178" s="74">
        <v>0</v>
      </c>
      <c r="BN178" s="74">
        <v>0</v>
      </c>
      <c r="BO178" s="74">
        <v>0</v>
      </c>
      <c r="BP178" s="74">
        <v>8.1072397641554397E-2</v>
      </c>
      <c r="BQ178" s="74">
        <v>0</v>
      </c>
      <c r="BR178" s="74">
        <v>0</v>
      </c>
      <c r="BS178" s="74">
        <v>0</v>
      </c>
      <c r="BT178" s="74">
        <v>0</v>
      </c>
      <c r="BU178" s="74">
        <v>0</v>
      </c>
      <c r="BV178" s="74">
        <v>8.6747465476463212E-2</v>
      </c>
      <c r="BW178" s="74">
        <v>8.1072397641554397E-2</v>
      </c>
      <c r="BX178" s="74">
        <v>8.6747465476463212E-2</v>
      </c>
      <c r="BY178" s="74">
        <v>8.1072397641554397E-2</v>
      </c>
      <c r="CT178" s="74" t="s">
        <v>194</v>
      </c>
      <c r="CU178" s="74" t="s">
        <v>523</v>
      </c>
      <c r="CV178" s="74" t="s">
        <v>328</v>
      </c>
      <c r="CW178" s="74">
        <v>2021</v>
      </c>
      <c r="CX178" s="74">
        <v>1.5946088008253137E-4</v>
      </c>
      <c r="CY178" s="74">
        <v>0</v>
      </c>
      <c r="CZ178" s="74">
        <v>0</v>
      </c>
      <c r="DA178" s="74">
        <v>0</v>
      </c>
      <c r="DB178" s="74">
        <v>0</v>
      </c>
      <c r="DC178" s="74">
        <v>0</v>
      </c>
      <c r="DD178" s="74">
        <v>7.786131613567944E-2</v>
      </c>
      <c r="DE178" s="74">
        <v>3.6425060683954513E-2</v>
      </c>
      <c r="DF178" s="74">
        <v>1.541613253274161E-3</v>
      </c>
      <c r="DG178" s="74">
        <v>3.989464219845075E-2</v>
      </c>
      <c r="DH178" s="74">
        <v>0</v>
      </c>
      <c r="DI178" s="74">
        <v>0</v>
      </c>
      <c r="DJ178" s="74">
        <v>0</v>
      </c>
      <c r="DK178" s="74">
        <v>0</v>
      </c>
      <c r="DL178" s="74">
        <v>0</v>
      </c>
      <c r="DM178" s="74">
        <v>0</v>
      </c>
      <c r="DN178" s="74">
        <v>2.18286455612838E-3</v>
      </c>
      <c r="DO178" s="74">
        <v>1.2415833995379644E-5</v>
      </c>
      <c r="DP178" s="74">
        <v>0</v>
      </c>
      <c r="DQ178" s="74">
        <v>1.2415833995379644E-5</v>
      </c>
      <c r="DR178" s="74">
        <v>0</v>
      </c>
      <c r="DS178" s="74">
        <v>0</v>
      </c>
      <c r="DT178" s="74">
        <v>0</v>
      </c>
      <c r="DU178" s="74">
        <v>0</v>
      </c>
      <c r="DV178" s="74">
        <v>0</v>
      </c>
      <c r="DW178" s="74">
        <v>0</v>
      </c>
      <c r="DX178" s="74">
        <v>0</v>
      </c>
      <c r="DY178" s="74">
        <v>0</v>
      </c>
      <c r="DZ178" s="74">
        <v>0</v>
      </c>
      <c r="EA178" s="74">
        <v>0</v>
      </c>
      <c r="EB178" s="74">
        <v>0</v>
      </c>
      <c r="EC178" s="74">
        <v>0</v>
      </c>
      <c r="ED178" s="74">
        <v>0</v>
      </c>
      <c r="EE178" s="74">
        <v>0</v>
      </c>
      <c r="EF178" s="74">
        <v>0</v>
      </c>
      <c r="ER178" s="74" t="s">
        <v>455</v>
      </c>
      <c r="ES178" s="74" t="s">
        <v>194</v>
      </c>
      <c r="ET178" s="74" t="s">
        <v>523</v>
      </c>
      <c r="EU178" s="74" t="s">
        <v>328</v>
      </c>
      <c r="EV178" s="74" t="s">
        <v>302</v>
      </c>
      <c r="EW178" s="74" t="s">
        <v>456</v>
      </c>
      <c r="EX178" s="74">
        <v>2021</v>
      </c>
      <c r="EY178" s="74">
        <v>1.740050115731038E-4</v>
      </c>
      <c r="EZ178" s="74">
        <v>1413.2822269999999</v>
      </c>
      <c r="FA178" s="74">
        <v>0.2459181902651969</v>
      </c>
      <c r="FB178" s="74">
        <v>2021</v>
      </c>
      <c r="FC178" s="74" t="s">
        <v>209</v>
      </c>
      <c r="FD178" s="74">
        <v>4.6366130773367584E-2</v>
      </c>
      <c r="FE178" s="74">
        <v>1</v>
      </c>
      <c r="FF178" s="74">
        <v>0</v>
      </c>
      <c r="FG178" s="74" t="s">
        <v>457</v>
      </c>
      <c r="FH178" s="74">
        <v>3.3216403294514134E-2</v>
      </c>
      <c r="FI178" s="74">
        <v>1.5946088008253137E-4</v>
      </c>
      <c r="FJ178" s="74">
        <v>0</v>
      </c>
      <c r="FK178" s="74">
        <v>0</v>
      </c>
      <c r="FL178" s="74">
        <v>0</v>
      </c>
      <c r="FM178" s="74">
        <v>0</v>
      </c>
      <c r="FN178" s="74">
        <v>0</v>
      </c>
      <c r="FO178" s="74">
        <v>0</v>
      </c>
      <c r="FP178" s="74">
        <v>0</v>
      </c>
      <c r="FQ178" s="74">
        <v>0</v>
      </c>
      <c r="FR178" s="74">
        <v>0</v>
      </c>
      <c r="FS178" s="74">
        <v>0</v>
      </c>
      <c r="GV178" s="229"/>
      <c r="GW178" s="229"/>
    </row>
    <row r="179" spans="2:205" hidden="1" x14ac:dyDescent="0.25">
      <c r="B179" s="74" t="s">
        <v>243</v>
      </c>
      <c r="C179" s="227" t="s">
        <v>492</v>
      </c>
      <c r="D179" s="227"/>
      <c r="E179" s="227"/>
      <c r="F179" s="227">
        <v>227.96280834034795</v>
      </c>
      <c r="G179" s="227">
        <v>220.85591958541505</v>
      </c>
      <c r="H179" s="227">
        <v>2.3016483486799948</v>
      </c>
      <c r="I179" s="228">
        <v>227.96280834034795</v>
      </c>
      <c r="J179" s="228">
        <v>0</v>
      </c>
      <c r="K179" s="228">
        <v>227.96280834034795</v>
      </c>
      <c r="L179" s="322"/>
      <c r="M179" s="228"/>
      <c r="N179" s="228">
        <v>98.544080247475108</v>
      </c>
      <c r="O179" s="228">
        <v>100.66260735572621</v>
      </c>
      <c r="P179" s="228">
        <v>98.544080247475108</v>
      </c>
      <c r="Q179" s="228"/>
      <c r="R179" s="228"/>
      <c r="S179" s="228">
        <v>0</v>
      </c>
      <c r="T179" s="228">
        <v>0</v>
      </c>
      <c r="U179" s="228">
        <v>0</v>
      </c>
      <c r="V179" s="228">
        <v>0</v>
      </c>
      <c r="W179" s="228"/>
      <c r="X179" s="228"/>
      <c r="Y179" s="228">
        <v>2475239.550783894</v>
      </c>
      <c r="Z179" s="228">
        <v>2511935.1562172486</v>
      </c>
      <c r="AA179" s="228">
        <v>2313307.9913868168</v>
      </c>
      <c r="AB179" s="228"/>
      <c r="AC179" s="228"/>
      <c r="AD179" s="228"/>
      <c r="AE179" s="228"/>
      <c r="AF179" s="228"/>
      <c r="AG179" s="228"/>
      <c r="AH179" s="228"/>
      <c r="AI179" s="228"/>
      <c r="AJ179" s="228"/>
      <c r="AS179" s="74" t="s">
        <v>214</v>
      </c>
      <c r="AT179" s="74" t="s">
        <v>194</v>
      </c>
      <c r="AU179" s="74" t="s">
        <v>497</v>
      </c>
      <c r="AV179" s="74">
        <v>2023</v>
      </c>
      <c r="AW179" s="74">
        <v>0.87343872827321156</v>
      </c>
      <c r="AX179" s="74">
        <v>0</v>
      </c>
      <c r="AY179" s="74">
        <v>0</v>
      </c>
      <c r="AZ179" s="74">
        <v>0</v>
      </c>
      <c r="BA179" s="74">
        <v>0</v>
      </c>
      <c r="BB179" s="74">
        <v>0</v>
      </c>
      <c r="BC179" s="74">
        <v>0</v>
      </c>
      <c r="BD179" s="74">
        <v>0</v>
      </c>
      <c r="BE179" s="74">
        <v>0</v>
      </c>
      <c r="BF179" s="74">
        <v>0</v>
      </c>
      <c r="BG179" s="74">
        <v>0</v>
      </c>
      <c r="BH179" s="74">
        <v>0</v>
      </c>
      <c r="BI179" s="74">
        <v>0</v>
      </c>
      <c r="BJ179" s="74">
        <v>0</v>
      </c>
      <c r="BK179" s="74">
        <v>0</v>
      </c>
      <c r="BL179" s="74">
        <v>8.9923798314679448E-2</v>
      </c>
      <c r="BM179" s="74">
        <v>8.9923798314679448E-2</v>
      </c>
      <c r="BN179" s="74">
        <v>0</v>
      </c>
      <c r="BO179" s="74">
        <v>0</v>
      </c>
      <c r="BP179" s="74">
        <v>0</v>
      </c>
      <c r="BQ179" s="74">
        <v>7.8542928041470381E-2</v>
      </c>
      <c r="BR179" s="74">
        <v>0</v>
      </c>
      <c r="BS179" s="74">
        <v>0</v>
      </c>
      <c r="BT179" s="74">
        <v>0</v>
      </c>
      <c r="BU179" s="74">
        <v>0</v>
      </c>
      <c r="BV179" s="74">
        <v>0</v>
      </c>
      <c r="BW179" s="74">
        <v>0</v>
      </c>
      <c r="BX179" s="74">
        <v>0</v>
      </c>
      <c r="BY179" s="74">
        <v>0</v>
      </c>
      <c r="CT179" s="74" t="s">
        <v>194</v>
      </c>
      <c r="CU179" s="74" t="s">
        <v>523</v>
      </c>
      <c r="CV179" s="74" t="s">
        <v>328</v>
      </c>
      <c r="CW179" s="74">
        <v>2022</v>
      </c>
      <c r="CX179" s="74">
        <v>0</v>
      </c>
      <c r="CY179" s="74">
        <v>1.5963810714576481E-4</v>
      </c>
      <c r="CZ179" s="74">
        <v>0</v>
      </c>
      <c r="DA179" s="74">
        <v>0</v>
      </c>
      <c r="DB179" s="74">
        <v>0</v>
      </c>
      <c r="DC179" s="74">
        <v>0</v>
      </c>
      <c r="DD179" s="74">
        <v>7.7861316135679426E-2</v>
      </c>
      <c r="DE179" s="74">
        <v>3.6425060683954513E-2</v>
      </c>
      <c r="DF179" s="74">
        <v>1.541613253274161E-3</v>
      </c>
      <c r="DG179" s="74">
        <v>3.9894642198450757E-2</v>
      </c>
      <c r="DH179" s="74">
        <v>0</v>
      </c>
      <c r="DI179" s="74">
        <v>0</v>
      </c>
      <c r="DJ179" s="74">
        <v>0</v>
      </c>
      <c r="DK179" s="74">
        <v>0</v>
      </c>
      <c r="DL179" s="74">
        <v>0</v>
      </c>
      <c r="DM179" s="74">
        <v>0</v>
      </c>
      <c r="DN179" s="74">
        <v>2.0918520907013982E-3</v>
      </c>
      <c r="DO179" s="74">
        <v>0</v>
      </c>
      <c r="DP179" s="74">
        <v>0</v>
      </c>
      <c r="DQ179" s="74">
        <v>0</v>
      </c>
      <c r="DR179" s="74">
        <v>1.2429633127777858E-5</v>
      </c>
      <c r="DS179" s="74">
        <v>0</v>
      </c>
      <c r="DT179" s="74">
        <v>1.2429633127777858E-5</v>
      </c>
      <c r="DU179" s="74">
        <v>0</v>
      </c>
      <c r="DV179" s="74">
        <v>0</v>
      </c>
      <c r="DW179" s="74">
        <v>0</v>
      </c>
      <c r="DX179" s="74">
        <v>0</v>
      </c>
      <c r="DY179" s="74">
        <v>0</v>
      </c>
      <c r="DZ179" s="74">
        <v>0</v>
      </c>
      <c r="EA179" s="74">
        <v>0</v>
      </c>
      <c r="EB179" s="74">
        <v>0</v>
      </c>
      <c r="EC179" s="74">
        <v>0</v>
      </c>
      <c r="ED179" s="74">
        <v>0</v>
      </c>
      <c r="EE179" s="74">
        <v>0</v>
      </c>
      <c r="EF179" s="74">
        <v>0</v>
      </c>
      <c r="ER179" s="74" t="s">
        <v>455</v>
      </c>
      <c r="ES179" s="74" t="s">
        <v>194</v>
      </c>
      <c r="ET179" s="74" t="s">
        <v>523</v>
      </c>
      <c r="EU179" s="74" t="s">
        <v>328</v>
      </c>
      <c r="EV179" s="74" t="s">
        <v>302</v>
      </c>
      <c r="EW179" s="74" t="s">
        <v>456</v>
      </c>
      <c r="EX179" s="74">
        <v>2022</v>
      </c>
      <c r="EY179" s="74">
        <v>1.6590673318876931E-4</v>
      </c>
      <c r="EZ179" s="74">
        <v>1413.2822269999999</v>
      </c>
      <c r="FA179" s="74">
        <v>0.23447303735531869</v>
      </c>
      <c r="FB179" s="74">
        <v>2022</v>
      </c>
      <c r="FC179" s="74" t="s">
        <v>209</v>
      </c>
      <c r="FD179" s="74">
        <v>4.6366130773367584E-2</v>
      </c>
      <c r="FE179" s="74">
        <v>1</v>
      </c>
      <c r="FF179" s="74">
        <v>0</v>
      </c>
      <c r="FG179" s="74" t="s">
        <v>457</v>
      </c>
      <c r="FH179" s="74">
        <v>0</v>
      </c>
      <c r="FI179" s="74">
        <v>0</v>
      </c>
      <c r="FJ179" s="74">
        <v>3.3253320471968675E-2</v>
      </c>
      <c r="FK179" s="74">
        <v>1.5963810714576481E-4</v>
      </c>
      <c r="FL179" s="74">
        <v>0</v>
      </c>
      <c r="FM179" s="74">
        <v>0</v>
      </c>
      <c r="FN179" s="74">
        <v>0</v>
      </c>
      <c r="FO179" s="74">
        <v>0</v>
      </c>
      <c r="FP179" s="74">
        <v>0</v>
      </c>
      <c r="FQ179" s="74">
        <v>0</v>
      </c>
      <c r="FR179" s="74">
        <v>0</v>
      </c>
      <c r="FS179" s="74">
        <v>0</v>
      </c>
      <c r="GV179" s="229"/>
      <c r="GW179" s="229"/>
    </row>
    <row r="180" spans="2:205" hidden="1" x14ac:dyDescent="0.25">
      <c r="B180" s="74" t="s">
        <v>243</v>
      </c>
      <c r="C180" s="227" t="s">
        <v>493</v>
      </c>
      <c r="D180" s="227"/>
      <c r="E180" s="227"/>
      <c r="F180" s="227">
        <v>242.2955450919886</v>
      </c>
      <c r="G180" s="227">
        <v>234.741893896438</v>
      </c>
      <c r="H180" s="227">
        <v>2.4190538753976365</v>
      </c>
      <c r="I180" s="228">
        <v>242.2955450919886</v>
      </c>
      <c r="J180" s="228">
        <v>0</v>
      </c>
      <c r="K180" s="228">
        <v>242.2955450919886</v>
      </c>
      <c r="L180" s="322"/>
      <c r="M180" s="228"/>
      <c r="N180" s="228">
        <v>74.454218769518334</v>
      </c>
      <c r="O180" s="228">
        <v>76.054878226622407</v>
      </c>
      <c r="P180" s="228">
        <v>74.454218769518334</v>
      </c>
      <c r="Q180" s="228"/>
      <c r="R180" s="228"/>
      <c r="S180" s="228">
        <v>0</v>
      </c>
      <c r="T180" s="228">
        <v>0</v>
      </c>
      <c r="U180" s="228">
        <v>0</v>
      </c>
      <c r="V180" s="228">
        <v>0</v>
      </c>
      <c r="W180" s="228"/>
      <c r="X180" s="228"/>
      <c r="Y180" s="228">
        <v>3482089.2292347536</v>
      </c>
      <c r="Z180" s="228">
        <v>3533711.4540005405</v>
      </c>
      <c r="AA180" s="228">
        <v>3254288.9992848164</v>
      </c>
      <c r="AB180" s="228"/>
      <c r="AC180" s="228"/>
      <c r="AD180" s="228"/>
      <c r="AE180" s="228"/>
      <c r="AF180" s="228"/>
      <c r="AG180" s="228"/>
      <c r="AH180" s="228"/>
      <c r="AI180" s="228"/>
      <c r="AJ180" s="228"/>
      <c r="AS180" s="74" t="s">
        <v>214</v>
      </c>
      <c r="AT180" s="74" t="s">
        <v>194</v>
      </c>
      <c r="AU180" s="74" t="s">
        <v>498</v>
      </c>
      <c r="AV180" s="74">
        <v>2020</v>
      </c>
      <c r="AW180" s="74">
        <v>1</v>
      </c>
      <c r="AX180" s="74">
        <v>0</v>
      </c>
      <c r="AY180" s="74">
        <v>0</v>
      </c>
      <c r="AZ180" s="74">
        <v>4.8710529227609475E-2</v>
      </c>
      <c r="BA180" s="74">
        <v>4.8710529227609475E-2</v>
      </c>
      <c r="BB180" s="74">
        <v>0</v>
      </c>
      <c r="BC180" s="74">
        <v>0</v>
      </c>
      <c r="BD180" s="74">
        <v>0</v>
      </c>
      <c r="BE180" s="74">
        <v>0</v>
      </c>
      <c r="BF180" s="74">
        <v>0</v>
      </c>
      <c r="BG180" s="74">
        <v>0</v>
      </c>
      <c r="BH180" s="74">
        <v>0</v>
      </c>
      <c r="BI180" s="74">
        <v>0</v>
      </c>
      <c r="BJ180" s="74">
        <v>0</v>
      </c>
      <c r="BK180" s="74">
        <v>0</v>
      </c>
      <c r="BL180" s="74">
        <v>0</v>
      </c>
      <c r="BM180" s="74">
        <v>0</v>
      </c>
      <c r="BN180" s="74">
        <v>4.8710529227609475E-2</v>
      </c>
      <c r="BO180" s="74">
        <v>0</v>
      </c>
      <c r="BP180" s="74">
        <v>0</v>
      </c>
      <c r="BQ180" s="74">
        <v>0</v>
      </c>
      <c r="BR180" s="74">
        <v>0</v>
      </c>
      <c r="BS180" s="74">
        <v>0</v>
      </c>
      <c r="BT180" s="74">
        <v>0</v>
      </c>
      <c r="BU180" s="74">
        <v>0</v>
      </c>
      <c r="BV180" s="74">
        <v>0</v>
      </c>
      <c r="BW180" s="74">
        <v>0</v>
      </c>
      <c r="BX180" s="74">
        <v>0</v>
      </c>
      <c r="BY180" s="74">
        <v>0</v>
      </c>
      <c r="CT180" s="74" t="s">
        <v>194</v>
      </c>
      <c r="CU180" s="74" t="s">
        <v>523</v>
      </c>
      <c r="CV180" s="74" t="s">
        <v>328</v>
      </c>
      <c r="CW180" s="74">
        <v>2023</v>
      </c>
      <c r="CX180" s="74">
        <v>0</v>
      </c>
      <c r="CY180" s="74">
        <v>0</v>
      </c>
      <c r="CZ180" s="74">
        <v>2.3929346823600641E-4</v>
      </c>
      <c r="DA180" s="74">
        <v>0</v>
      </c>
      <c r="DB180" s="74">
        <v>0</v>
      </c>
      <c r="DC180" s="74">
        <v>0</v>
      </c>
      <c r="DD180" s="74">
        <v>7.7900575334948485E-2</v>
      </c>
      <c r="DE180" s="74">
        <v>3.6425060683954492E-2</v>
      </c>
      <c r="DF180" s="74">
        <v>1.5808724525432679E-3</v>
      </c>
      <c r="DG180" s="74">
        <v>3.989464219845075E-2</v>
      </c>
      <c r="DH180" s="74">
        <v>0</v>
      </c>
      <c r="DI180" s="74">
        <v>0</v>
      </c>
      <c r="DJ180" s="74">
        <v>0</v>
      </c>
      <c r="DK180" s="74">
        <v>0</v>
      </c>
      <c r="DL180" s="74">
        <v>0</v>
      </c>
      <c r="DM180" s="74">
        <v>0</v>
      </c>
      <c r="DN180" s="74">
        <v>2.0965496848198211E-3</v>
      </c>
      <c r="DO180" s="74">
        <v>0</v>
      </c>
      <c r="DP180" s="74">
        <v>0</v>
      </c>
      <c r="DQ180" s="74">
        <v>0</v>
      </c>
      <c r="DR180" s="74">
        <v>0</v>
      </c>
      <c r="DS180" s="74">
        <v>0</v>
      </c>
      <c r="DT180" s="74">
        <v>0</v>
      </c>
      <c r="DU180" s="74">
        <v>1.8641098849480118E-5</v>
      </c>
      <c r="DV180" s="74">
        <v>0</v>
      </c>
      <c r="DW180" s="74">
        <v>1.8641098849480118E-5</v>
      </c>
      <c r="DX180" s="74">
        <v>0</v>
      </c>
      <c r="DY180" s="74">
        <v>0</v>
      </c>
      <c r="DZ180" s="74">
        <v>0</v>
      </c>
      <c r="EA180" s="74">
        <v>0</v>
      </c>
      <c r="EB180" s="74">
        <v>0</v>
      </c>
      <c r="EC180" s="74">
        <v>0</v>
      </c>
      <c r="ED180" s="74">
        <v>0</v>
      </c>
      <c r="EE180" s="74">
        <v>0</v>
      </c>
      <c r="EF180" s="74">
        <v>0</v>
      </c>
      <c r="ER180" s="74" t="s">
        <v>455</v>
      </c>
      <c r="ES180" s="74" t="s">
        <v>194</v>
      </c>
      <c r="ET180" s="74" t="s">
        <v>523</v>
      </c>
      <c r="EU180" s="74" t="s">
        <v>328</v>
      </c>
      <c r="EV180" s="74" t="s">
        <v>302</v>
      </c>
      <c r="EW180" s="74" t="s">
        <v>456</v>
      </c>
      <c r="EX180" s="74">
        <v>2023</v>
      </c>
      <c r="EY180" s="74">
        <v>1.6548047200320369E-4</v>
      </c>
      <c r="EZ180" s="74">
        <v>1413.2822269999999</v>
      </c>
      <c r="FA180" s="74">
        <v>0.23387060999769885</v>
      </c>
      <c r="FB180" s="74">
        <v>2023</v>
      </c>
      <c r="FC180" s="74" t="s">
        <v>209</v>
      </c>
      <c r="FD180" s="74">
        <v>4.6366130773367584E-2</v>
      </c>
      <c r="FE180" s="74">
        <v>1</v>
      </c>
      <c r="FF180" s="74">
        <v>0</v>
      </c>
      <c r="FG180" s="74" t="s">
        <v>457</v>
      </c>
      <c r="FH180" s="74">
        <v>0</v>
      </c>
      <c r="FI180" s="74">
        <v>0</v>
      </c>
      <c r="FJ180" s="74">
        <v>0</v>
      </c>
      <c r="FK180" s="74">
        <v>0</v>
      </c>
      <c r="FL180" s="74">
        <v>3.2929916157292557E-2</v>
      </c>
      <c r="FM180" s="74">
        <v>2.3929346823600641E-4</v>
      </c>
      <c r="FN180" s="74">
        <v>0</v>
      </c>
      <c r="FO180" s="74">
        <v>0</v>
      </c>
      <c r="FP180" s="74">
        <v>0</v>
      </c>
      <c r="FQ180" s="74">
        <v>0</v>
      </c>
      <c r="FR180" s="74">
        <v>0</v>
      </c>
      <c r="FS180" s="74">
        <v>0</v>
      </c>
      <c r="GV180" s="229"/>
      <c r="GW180" s="229"/>
    </row>
    <row r="181" spans="2:205" hidden="1" x14ac:dyDescent="0.25">
      <c r="B181" s="74" t="s">
        <v>243</v>
      </c>
      <c r="C181" s="227" t="s">
        <v>494</v>
      </c>
      <c r="D181" s="227"/>
      <c r="E181" s="227"/>
      <c r="F181" s="227">
        <v>62.564503932960804</v>
      </c>
      <c r="G181" s="227">
        <v>60.61410593019545</v>
      </c>
      <c r="H181" s="227">
        <v>0.67188593536916685</v>
      </c>
      <c r="I181" s="228">
        <v>62.564503932960804</v>
      </c>
      <c r="J181" s="228">
        <v>0</v>
      </c>
      <c r="K181" s="228">
        <v>62.564503932960804</v>
      </c>
      <c r="L181" s="322"/>
      <c r="M181" s="228"/>
      <c r="N181" s="228">
        <v>53.105882652763775</v>
      </c>
      <c r="O181" s="228">
        <v>54.247648699083598</v>
      </c>
      <c r="P181" s="228">
        <v>53.105882652763775</v>
      </c>
      <c r="Q181" s="228"/>
      <c r="R181" s="228"/>
      <c r="S181" s="228">
        <v>0</v>
      </c>
      <c r="T181" s="228">
        <v>0</v>
      </c>
      <c r="U181" s="228">
        <v>0</v>
      </c>
      <c r="V181" s="228">
        <v>0</v>
      </c>
      <c r="W181" s="228"/>
      <c r="X181" s="228"/>
      <c r="Y181" s="228">
        <v>1260576.340402547</v>
      </c>
      <c r="Z181" s="228">
        <v>1279264.4758565009</v>
      </c>
      <c r="AA181" s="228">
        <v>1178108.7293481748</v>
      </c>
      <c r="AB181" s="228"/>
      <c r="AC181" s="228"/>
      <c r="AD181" s="228"/>
      <c r="AE181" s="228"/>
      <c r="AF181" s="228"/>
      <c r="AG181" s="228"/>
      <c r="AH181" s="228"/>
      <c r="AI181" s="228"/>
      <c r="AJ181" s="228"/>
      <c r="AS181" s="74" t="s">
        <v>214</v>
      </c>
      <c r="AT181" s="74" t="s">
        <v>194</v>
      </c>
      <c r="AU181" s="74" t="s">
        <v>498</v>
      </c>
      <c r="AV181" s="74">
        <v>2021</v>
      </c>
      <c r="AW181" s="74">
        <v>1</v>
      </c>
      <c r="AX181" s="74">
        <v>0</v>
      </c>
      <c r="AY181" s="74">
        <v>0</v>
      </c>
      <c r="AZ181" s="74">
        <v>0</v>
      </c>
      <c r="BA181" s="74">
        <v>0</v>
      </c>
      <c r="BB181" s="74">
        <v>0</v>
      </c>
      <c r="BC181" s="74">
        <v>0</v>
      </c>
      <c r="BD181" s="74">
        <v>4.8710529227609475E-2</v>
      </c>
      <c r="BE181" s="74">
        <v>4.8710529227609475E-2</v>
      </c>
      <c r="BF181" s="74">
        <v>0</v>
      </c>
      <c r="BG181" s="74">
        <v>0</v>
      </c>
      <c r="BH181" s="74">
        <v>0</v>
      </c>
      <c r="BI181" s="74">
        <v>0</v>
      </c>
      <c r="BJ181" s="74">
        <v>0</v>
      </c>
      <c r="BK181" s="74">
        <v>0</v>
      </c>
      <c r="BL181" s="74">
        <v>0</v>
      </c>
      <c r="BM181" s="74">
        <v>0</v>
      </c>
      <c r="BN181" s="74">
        <v>0</v>
      </c>
      <c r="BO181" s="74">
        <v>4.8710529227609475E-2</v>
      </c>
      <c r="BP181" s="74">
        <v>0</v>
      </c>
      <c r="BQ181" s="74">
        <v>0</v>
      </c>
      <c r="BR181" s="74">
        <v>0</v>
      </c>
      <c r="BS181" s="74">
        <v>0</v>
      </c>
      <c r="BT181" s="74">
        <v>0</v>
      </c>
      <c r="BU181" s="74">
        <v>0</v>
      </c>
      <c r="BV181" s="74">
        <v>0</v>
      </c>
      <c r="BW181" s="74">
        <v>0</v>
      </c>
      <c r="BX181" s="74">
        <v>0</v>
      </c>
      <c r="BY181" s="74">
        <v>0</v>
      </c>
      <c r="CT181" s="74" t="s">
        <v>194</v>
      </c>
      <c r="CU181" s="74" t="s">
        <v>523</v>
      </c>
      <c r="CV181" s="74" t="s">
        <v>328</v>
      </c>
      <c r="CW181" s="74">
        <v>2024</v>
      </c>
      <c r="CX181" s="74">
        <v>0</v>
      </c>
      <c r="CY181" s="74">
        <v>0</v>
      </c>
      <c r="CZ181" s="74">
        <v>0</v>
      </c>
      <c r="DA181" s="74">
        <v>2.3929346823600641E-4</v>
      </c>
      <c r="DB181" s="74">
        <v>0</v>
      </c>
      <c r="DC181" s="74">
        <v>0</v>
      </c>
      <c r="DD181" s="74">
        <v>7.7900575334948485E-2</v>
      </c>
      <c r="DE181" s="74">
        <v>3.6425060683954492E-2</v>
      </c>
      <c r="DF181" s="74">
        <v>1.5808724525432679E-3</v>
      </c>
      <c r="DG181" s="74">
        <v>3.989464219845075E-2</v>
      </c>
      <c r="DH181" s="74">
        <v>0</v>
      </c>
      <c r="DI181" s="74">
        <v>0</v>
      </c>
      <c r="DJ181" s="74">
        <v>0</v>
      </c>
      <c r="DK181" s="74">
        <v>0</v>
      </c>
      <c r="DL181" s="74">
        <v>0</v>
      </c>
      <c r="DM181" s="74">
        <v>0</v>
      </c>
      <c r="DN181" s="74">
        <v>2.0965496848198211E-3</v>
      </c>
      <c r="DO181" s="74">
        <v>0</v>
      </c>
      <c r="DP181" s="74">
        <v>0</v>
      </c>
      <c r="DQ181" s="74">
        <v>0</v>
      </c>
      <c r="DR181" s="74">
        <v>0</v>
      </c>
      <c r="DS181" s="74">
        <v>0</v>
      </c>
      <c r="DT181" s="74">
        <v>0</v>
      </c>
      <c r="DU181" s="74">
        <v>0</v>
      </c>
      <c r="DV181" s="74">
        <v>0</v>
      </c>
      <c r="DW181" s="74">
        <v>0</v>
      </c>
      <c r="DX181" s="74">
        <v>1.8641098849480118E-5</v>
      </c>
      <c r="DY181" s="74">
        <v>0</v>
      </c>
      <c r="DZ181" s="74">
        <v>1.8641098849480118E-5</v>
      </c>
      <c r="EA181" s="74">
        <v>0</v>
      </c>
      <c r="EB181" s="74">
        <v>0</v>
      </c>
      <c r="EC181" s="74">
        <v>0</v>
      </c>
      <c r="ED181" s="74">
        <v>0</v>
      </c>
      <c r="EE181" s="74">
        <v>0</v>
      </c>
      <c r="EF181" s="74">
        <v>0</v>
      </c>
      <c r="ER181" s="74" t="s">
        <v>455</v>
      </c>
      <c r="ES181" s="74" t="s">
        <v>194</v>
      </c>
      <c r="ET181" s="74" t="s">
        <v>523</v>
      </c>
      <c r="EU181" s="74" t="s">
        <v>328</v>
      </c>
      <c r="EV181" s="74" t="s">
        <v>302</v>
      </c>
      <c r="EW181" s="74" t="s">
        <v>456</v>
      </c>
      <c r="EX181" s="74">
        <v>2024</v>
      </c>
      <c r="EY181" s="74">
        <v>1.6548047200320369E-4</v>
      </c>
      <c r="EZ181" s="74">
        <v>1413.2822269999999</v>
      </c>
      <c r="FA181" s="74">
        <v>0.23387060999769885</v>
      </c>
      <c r="FB181" s="74">
        <v>2024</v>
      </c>
      <c r="FC181" s="74" t="s">
        <v>209</v>
      </c>
      <c r="FD181" s="74">
        <v>4.6366130773367584E-2</v>
      </c>
      <c r="FE181" s="74">
        <v>1</v>
      </c>
      <c r="FF181" s="74">
        <v>0</v>
      </c>
      <c r="FG181" s="74" t="s">
        <v>457</v>
      </c>
      <c r="FH181" s="74">
        <v>0</v>
      </c>
      <c r="FI181" s="74">
        <v>0</v>
      </c>
      <c r="FJ181" s="74">
        <v>0</v>
      </c>
      <c r="FK181" s="74">
        <v>0</v>
      </c>
      <c r="FL181" s="74">
        <v>0</v>
      </c>
      <c r="FM181" s="74">
        <v>0</v>
      </c>
      <c r="FN181" s="74">
        <v>3.2929916157292557E-2</v>
      </c>
      <c r="FO181" s="74">
        <v>2.3929346823600641E-4</v>
      </c>
      <c r="FP181" s="74">
        <v>0</v>
      </c>
      <c r="FQ181" s="74">
        <v>0</v>
      </c>
      <c r="FR181" s="74">
        <v>0</v>
      </c>
      <c r="FS181" s="74">
        <v>0</v>
      </c>
      <c r="GV181" s="229"/>
      <c r="GW181" s="229"/>
    </row>
    <row r="182" spans="2:205" hidden="1" x14ac:dyDescent="0.25">
      <c r="B182" s="74" t="s">
        <v>243</v>
      </c>
      <c r="C182" s="227" t="s">
        <v>495</v>
      </c>
      <c r="D182" s="227"/>
      <c r="E182" s="227"/>
      <c r="F182" s="227">
        <v>54.526941169758956</v>
      </c>
      <c r="G182" s="227">
        <v>52.827004674057505</v>
      </c>
      <c r="H182" s="227">
        <v>0.5336609378064503</v>
      </c>
      <c r="I182" s="228">
        <v>54.526941169758956</v>
      </c>
      <c r="J182" s="228">
        <v>0</v>
      </c>
      <c r="K182" s="228">
        <v>54.526941169758956</v>
      </c>
      <c r="L182" s="322"/>
      <c r="M182" s="228"/>
      <c r="N182" s="228">
        <v>44.663100077211134</v>
      </c>
      <c r="O182" s="228">
        <v>45.623258970637877</v>
      </c>
      <c r="P182" s="228">
        <v>44.663100077211134</v>
      </c>
      <c r="Q182" s="228"/>
      <c r="R182" s="228"/>
      <c r="S182" s="228">
        <v>0</v>
      </c>
      <c r="T182" s="228">
        <v>0</v>
      </c>
      <c r="U182" s="228">
        <v>0</v>
      </c>
      <c r="V182" s="228">
        <v>0</v>
      </c>
      <c r="W182" s="228"/>
      <c r="X182" s="228"/>
      <c r="Y182" s="228">
        <v>1306309.3907673326</v>
      </c>
      <c r="Z182" s="228">
        <v>1325675.5220019044</v>
      </c>
      <c r="AA182" s="228">
        <v>1220849.897913395</v>
      </c>
      <c r="AB182" s="228"/>
      <c r="AC182" s="228"/>
      <c r="AD182" s="228"/>
      <c r="AE182" s="228"/>
      <c r="AF182" s="228"/>
      <c r="AG182" s="228"/>
      <c r="AH182" s="228"/>
      <c r="AI182" s="228"/>
      <c r="AJ182" s="228"/>
      <c r="AS182" s="74" t="s">
        <v>214</v>
      </c>
      <c r="AT182" s="74" t="s">
        <v>194</v>
      </c>
      <c r="AU182" s="74" t="s">
        <v>498</v>
      </c>
      <c r="AV182" s="74">
        <v>2022</v>
      </c>
      <c r="AW182" s="74">
        <v>0.93457943925233644</v>
      </c>
      <c r="AX182" s="74">
        <v>0</v>
      </c>
      <c r="AY182" s="74">
        <v>0</v>
      </c>
      <c r="AZ182" s="74">
        <v>0</v>
      </c>
      <c r="BA182" s="74">
        <v>0</v>
      </c>
      <c r="BB182" s="74">
        <v>0</v>
      </c>
      <c r="BC182" s="74">
        <v>0</v>
      </c>
      <c r="BD182" s="74">
        <v>0</v>
      </c>
      <c r="BE182" s="74">
        <v>0</v>
      </c>
      <c r="BF182" s="74">
        <v>0</v>
      </c>
      <c r="BG182" s="74">
        <v>0</v>
      </c>
      <c r="BH182" s="74">
        <v>4.9015542344085658E-2</v>
      </c>
      <c r="BI182" s="74">
        <v>4.9015542344085658E-2</v>
      </c>
      <c r="BJ182" s="74">
        <v>0</v>
      </c>
      <c r="BK182" s="74">
        <v>0</v>
      </c>
      <c r="BL182" s="74">
        <v>0</v>
      </c>
      <c r="BM182" s="74">
        <v>0</v>
      </c>
      <c r="BN182" s="74">
        <v>0</v>
      </c>
      <c r="BO182" s="74">
        <v>0</v>
      </c>
      <c r="BP182" s="74">
        <v>4.5808918078584726E-2</v>
      </c>
      <c r="BQ182" s="74">
        <v>0</v>
      </c>
      <c r="BR182" s="74">
        <v>0</v>
      </c>
      <c r="BS182" s="74">
        <v>0</v>
      </c>
      <c r="BT182" s="74">
        <v>0</v>
      </c>
      <c r="BU182" s="74">
        <v>0</v>
      </c>
      <c r="BV182" s="74">
        <v>4.9015542344085658E-2</v>
      </c>
      <c r="BW182" s="74">
        <v>4.5808918078584726E-2</v>
      </c>
      <c r="BX182" s="74">
        <v>4.9015542344085658E-2</v>
      </c>
      <c r="BY182" s="74">
        <v>4.5808918078584726E-2</v>
      </c>
      <c r="CT182" s="74" t="s">
        <v>194</v>
      </c>
      <c r="CU182" s="74" t="s">
        <v>523</v>
      </c>
      <c r="CV182" s="74" t="s">
        <v>328</v>
      </c>
      <c r="CW182" s="74">
        <v>2025</v>
      </c>
      <c r="CX182" s="74">
        <v>0</v>
      </c>
      <c r="CY182" s="74">
        <v>0</v>
      </c>
      <c r="CZ182" s="74">
        <v>0</v>
      </c>
      <c r="DA182" s="74">
        <v>0</v>
      </c>
      <c r="DB182" s="74">
        <v>2.3929346823600641E-4</v>
      </c>
      <c r="DC182" s="74">
        <v>0</v>
      </c>
      <c r="DD182" s="74">
        <v>7.7900575334948485E-2</v>
      </c>
      <c r="DE182" s="74">
        <v>3.6425060683954492E-2</v>
      </c>
      <c r="DF182" s="74">
        <v>1.5808724525432679E-3</v>
      </c>
      <c r="DG182" s="74">
        <v>3.989464219845075E-2</v>
      </c>
      <c r="DH182" s="74">
        <v>0</v>
      </c>
      <c r="DI182" s="74">
        <v>0</v>
      </c>
      <c r="DJ182" s="74">
        <v>0</v>
      </c>
      <c r="DK182" s="74">
        <v>0</v>
      </c>
      <c r="DL182" s="74">
        <v>0</v>
      </c>
      <c r="DM182" s="74">
        <v>0</v>
      </c>
      <c r="DN182" s="74">
        <v>2.0965496848198211E-3</v>
      </c>
      <c r="DO182" s="74">
        <v>0</v>
      </c>
      <c r="DP182" s="74">
        <v>0</v>
      </c>
      <c r="DQ182" s="74">
        <v>0</v>
      </c>
      <c r="DR182" s="74">
        <v>0</v>
      </c>
      <c r="DS182" s="74">
        <v>0</v>
      </c>
      <c r="DT182" s="74">
        <v>0</v>
      </c>
      <c r="DU182" s="74">
        <v>0</v>
      </c>
      <c r="DV182" s="74">
        <v>0</v>
      </c>
      <c r="DW182" s="74">
        <v>0</v>
      </c>
      <c r="DX182" s="74">
        <v>0</v>
      </c>
      <c r="DY182" s="74">
        <v>0</v>
      </c>
      <c r="DZ182" s="74">
        <v>0</v>
      </c>
      <c r="EA182" s="74">
        <v>1.8641098849480118E-5</v>
      </c>
      <c r="EB182" s="74">
        <v>0</v>
      </c>
      <c r="EC182" s="74">
        <v>1.8641098849480118E-5</v>
      </c>
      <c r="ED182" s="74">
        <v>0</v>
      </c>
      <c r="EE182" s="74">
        <v>0</v>
      </c>
      <c r="EF182" s="74">
        <v>0</v>
      </c>
      <c r="ER182" s="74" t="s">
        <v>455</v>
      </c>
      <c r="ES182" s="74" t="s">
        <v>194</v>
      </c>
      <c r="ET182" s="74" t="s">
        <v>523</v>
      </c>
      <c r="EU182" s="74" t="s">
        <v>328</v>
      </c>
      <c r="EV182" s="74" t="s">
        <v>302</v>
      </c>
      <c r="EW182" s="74" t="s">
        <v>456</v>
      </c>
      <c r="EX182" s="74">
        <v>2025</v>
      </c>
      <c r="EY182" s="74">
        <v>1.6548047200320369E-4</v>
      </c>
      <c r="EZ182" s="74">
        <v>1413.2822269999999</v>
      </c>
      <c r="FA182" s="74">
        <v>0.23387060999769885</v>
      </c>
      <c r="FB182" s="74">
        <v>2025</v>
      </c>
      <c r="FC182" s="74" t="s">
        <v>209</v>
      </c>
      <c r="FD182" s="74">
        <v>4.6366130773367584E-2</v>
      </c>
      <c r="FE182" s="74">
        <v>1</v>
      </c>
      <c r="FF182" s="74">
        <v>0</v>
      </c>
      <c r="FG182" s="74" t="s">
        <v>457</v>
      </c>
      <c r="FH182" s="74">
        <v>0</v>
      </c>
      <c r="FI182" s="74">
        <v>0</v>
      </c>
      <c r="FJ182" s="74">
        <v>0</v>
      </c>
      <c r="FK182" s="74">
        <v>0</v>
      </c>
      <c r="FL182" s="74">
        <v>0</v>
      </c>
      <c r="FM182" s="74">
        <v>0</v>
      </c>
      <c r="FN182" s="74">
        <v>0</v>
      </c>
      <c r="FO182" s="74">
        <v>0</v>
      </c>
      <c r="FP182" s="74">
        <v>3.2929916157292557E-2</v>
      </c>
      <c r="FQ182" s="74">
        <v>2.3929346823600641E-4</v>
      </c>
      <c r="FR182" s="74">
        <v>0</v>
      </c>
      <c r="FS182" s="74">
        <v>0</v>
      </c>
      <c r="GV182" s="229"/>
      <c r="GW182" s="229"/>
    </row>
    <row r="183" spans="2:205" hidden="1" x14ac:dyDescent="0.25">
      <c r="B183" s="74" t="s">
        <v>243</v>
      </c>
      <c r="C183" s="227" t="s">
        <v>496</v>
      </c>
      <c r="D183" s="227"/>
      <c r="E183" s="227"/>
      <c r="F183" s="227">
        <v>19.948148609581498</v>
      </c>
      <c r="G183" s="227">
        <v>19.32623426033016</v>
      </c>
      <c r="H183" s="227">
        <v>0.21870156550485664</v>
      </c>
      <c r="I183" s="228">
        <v>19.948148609581498</v>
      </c>
      <c r="J183" s="228">
        <v>0</v>
      </c>
      <c r="K183" s="228">
        <v>19.948148609581498</v>
      </c>
      <c r="L183" s="322"/>
      <c r="M183" s="228"/>
      <c r="N183" s="228">
        <v>27.161821605817838</v>
      </c>
      <c r="O183" s="228">
        <v>27.745728120169126</v>
      </c>
      <c r="P183" s="228">
        <v>27.161821605817838</v>
      </c>
      <c r="Q183" s="228"/>
      <c r="R183" s="228"/>
      <c r="S183" s="228">
        <v>0</v>
      </c>
      <c r="T183" s="228">
        <v>0</v>
      </c>
      <c r="U183" s="228">
        <v>0</v>
      </c>
      <c r="V183" s="228">
        <v>0</v>
      </c>
      <c r="W183" s="228"/>
      <c r="X183" s="228"/>
      <c r="Y183" s="228">
        <v>785827.96551761404</v>
      </c>
      <c r="Z183" s="228">
        <v>797477.92196405074</v>
      </c>
      <c r="AA183" s="228">
        <v>734418.65936225606</v>
      </c>
      <c r="AB183" s="228"/>
      <c r="AC183" s="228"/>
      <c r="AD183" s="228"/>
      <c r="AE183" s="228"/>
      <c r="AF183" s="228"/>
      <c r="AG183" s="228"/>
      <c r="AH183" s="228"/>
      <c r="AI183" s="228"/>
      <c r="AJ183" s="228"/>
      <c r="AS183" s="74" t="s">
        <v>214</v>
      </c>
      <c r="AT183" s="74" t="s">
        <v>194</v>
      </c>
      <c r="AU183" s="74" t="s">
        <v>498</v>
      </c>
      <c r="AV183" s="74">
        <v>2023</v>
      </c>
      <c r="AW183" s="74">
        <v>0.87343872827321156</v>
      </c>
      <c r="AX183" s="74">
        <v>0</v>
      </c>
      <c r="AY183" s="74">
        <v>0</v>
      </c>
      <c r="AZ183" s="74">
        <v>0</v>
      </c>
      <c r="BA183" s="74">
        <v>0</v>
      </c>
      <c r="BB183" s="74">
        <v>0</v>
      </c>
      <c r="BC183" s="74">
        <v>0</v>
      </c>
      <c r="BD183" s="74">
        <v>0</v>
      </c>
      <c r="BE183" s="74">
        <v>0</v>
      </c>
      <c r="BF183" s="74">
        <v>0</v>
      </c>
      <c r="BG183" s="74">
        <v>0</v>
      </c>
      <c r="BH183" s="74">
        <v>0</v>
      </c>
      <c r="BI183" s="74">
        <v>0</v>
      </c>
      <c r="BJ183" s="74">
        <v>0</v>
      </c>
      <c r="BK183" s="74">
        <v>0</v>
      </c>
      <c r="BL183" s="74">
        <v>5.0809702472191159E-2</v>
      </c>
      <c r="BM183" s="74">
        <v>5.0809702472191159E-2</v>
      </c>
      <c r="BN183" s="74">
        <v>0</v>
      </c>
      <c r="BO183" s="74">
        <v>0</v>
      </c>
      <c r="BP183" s="74">
        <v>0</v>
      </c>
      <c r="BQ183" s="74">
        <v>4.4379161911250901E-2</v>
      </c>
      <c r="BR183" s="74">
        <v>0</v>
      </c>
      <c r="BS183" s="74">
        <v>0</v>
      </c>
      <c r="BT183" s="74">
        <v>0</v>
      </c>
      <c r="BU183" s="74">
        <v>0</v>
      </c>
      <c r="BV183" s="74">
        <v>0</v>
      </c>
      <c r="BW183" s="74">
        <v>0</v>
      </c>
      <c r="BX183" s="74">
        <v>0</v>
      </c>
      <c r="BY183" s="74">
        <v>0</v>
      </c>
      <c r="CT183" s="74" t="s">
        <v>194</v>
      </c>
      <c r="CU183" s="74" t="s">
        <v>523</v>
      </c>
      <c r="CV183" s="74" t="s">
        <v>328</v>
      </c>
      <c r="CW183" s="74">
        <v>2026</v>
      </c>
      <c r="CX183" s="74">
        <v>0</v>
      </c>
      <c r="CY183" s="74">
        <v>0</v>
      </c>
      <c r="CZ183" s="74">
        <v>0</v>
      </c>
      <c r="DA183" s="74">
        <v>0</v>
      </c>
      <c r="DB183" s="74">
        <v>0</v>
      </c>
      <c r="DC183" s="74">
        <v>2.3929346823600641E-4</v>
      </c>
      <c r="DD183" s="74">
        <v>7.7900575334948485E-2</v>
      </c>
      <c r="DE183" s="74">
        <v>3.6425060683954492E-2</v>
      </c>
      <c r="DF183" s="74">
        <v>1.5808724525432679E-3</v>
      </c>
      <c r="DG183" s="74">
        <v>3.989464219845075E-2</v>
      </c>
      <c r="DH183" s="74">
        <v>0</v>
      </c>
      <c r="DI183" s="74">
        <v>0</v>
      </c>
      <c r="DJ183" s="74">
        <v>0</v>
      </c>
      <c r="DK183" s="74">
        <v>0</v>
      </c>
      <c r="DL183" s="74">
        <v>0</v>
      </c>
      <c r="DM183" s="74">
        <v>0</v>
      </c>
      <c r="DN183" s="74">
        <v>2.0965496848198211E-3</v>
      </c>
      <c r="DO183" s="74">
        <v>0</v>
      </c>
      <c r="DP183" s="74">
        <v>0</v>
      </c>
      <c r="DQ183" s="74">
        <v>0</v>
      </c>
      <c r="DR183" s="74">
        <v>0</v>
      </c>
      <c r="DS183" s="74">
        <v>0</v>
      </c>
      <c r="DT183" s="74">
        <v>0</v>
      </c>
      <c r="DU183" s="74">
        <v>0</v>
      </c>
      <c r="DV183" s="74">
        <v>0</v>
      </c>
      <c r="DW183" s="74">
        <v>0</v>
      </c>
      <c r="DX183" s="74">
        <v>0</v>
      </c>
      <c r="DY183" s="74">
        <v>0</v>
      </c>
      <c r="DZ183" s="74">
        <v>0</v>
      </c>
      <c r="EA183" s="74">
        <v>0</v>
      </c>
      <c r="EB183" s="74">
        <v>0</v>
      </c>
      <c r="EC183" s="74">
        <v>0</v>
      </c>
      <c r="ED183" s="74">
        <v>1.8641098849480118E-5</v>
      </c>
      <c r="EE183" s="74">
        <v>0</v>
      </c>
      <c r="EF183" s="74">
        <v>1.8641098849480118E-5</v>
      </c>
      <c r="ER183" s="74" t="s">
        <v>455</v>
      </c>
      <c r="ES183" s="74" t="s">
        <v>194</v>
      </c>
      <c r="ET183" s="74" t="s">
        <v>523</v>
      </c>
      <c r="EU183" s="74" t="s">
        <v>328</v>
      </c>
      <c r="EV183" s="74" t="s">
        <v>302</v>
      </c>
      <c r="EW183" s="74" t="s">
        <v>456</v>
      </c>
      <c r="EX183" s="74">
        <v>2026</v>
      </c>
      <c r="EY183" s="74">
        <v>1.6548047200320369E-4</v>
      </c>
      <c r="EZ183" s="74">
        <v>1413.2822269999999</v>
      </c>
      <c r="FA183" s="74">
        <v>0.23387060999769885</v>
      </c>
      <c r="FB183" s="74">
        <v>2026</v>
      </c>
      <c r="FC183" s="74" t="s">
        <v>209</v>
      </c>
      <c r="FD183" s="74">
        <v>4.6366130773367584E-2</v>
      </c>
      <c r="FE183" s="74">
        <v>1</v>
      </c>
      <c r="FF183" s="74">
        <v>0</v>
      </c>
      <c r="FG183" s="74" t="s">
        <v>457</v>
      </c>
      <c r="FH183" s="74">
        <v>0</v>
      </c>
      <c r="FI183" s="74">
        <v>0</v>
      </c>
      <c r="FJ183" s="74">
        <v>0</v>
      </c>
      <c r="FK183" s="74">
        <v>0</v>
      </c>
      <c r="FL183" s="74">
        <v>0</v>
      </c>
      <c r="FM183" s="74">
        <v>0</v>
      </c>
      <c r="FN183" s="74">
        <v>0</v>
      </c>
      <c r="FO183" s="74">
        <v>0</v>
      </c>
      <c r="FP183" s="74">
        <v>0</v>
      </c>
      <c r="FQ183" s="74">
        <v>0</v>
      </c>
      <c r="FR183" s="74">
        <v>3.2929916157292557E-2</v>
      </c>
      <c r="FS183" s="74">
        <v>2.3929346823600641E-4</v>
      </c>
      <c r="GV183" s="229"/>
      <c r="GW183" s="229"/>
    </row>
    <row r="184" spans="2:205" hidden="1" x14ac:dyDescent="0.25">
      <c r="B184" s="74" t="s">
        <v>243</v>
      </c>
      <c r="C184" s="227" t="s">
        <v>497</v>
      </c>
      <c r="D184" s="227"/>
      <c r="E184" s="227"/>
      <c r="F184" s="227">
        <v>116.21200445600297</v>
      </c>
      <c r="G184" s="227">
        <v>112.58843798416254</v>
      </c>
      <c r="H184" s="227">
        <v>3.4000223965594163</v>
      </c>
      <c r="I184" s="228">
        <v>116.21200445600297</v>
      </c>
      <c r="J184" s="228">
        <v>0</v>
      </c>
      <c r="K184" s="228">
        <v>116.21200445600297</v>
      </c>
      <c r="L184" s="322"/>
      <c r="M184" s="228"/>
      <c r="N184" s="228">
        <v>34.989547116034245</v>
      </c>
      <c r="O184" s="228">
        <v>35.74157714253294</v>
      </c>
      <c r="P184" s="228">
        <v>34.989547116034245</v>
      </c>
      <c r="Q184" s="228"/>
      <c r="R184" s="228"/>
      <c r="S184" s="228">
        <v>0</v>
      </c>
      <c r="T184" s="228">
        <v>0</v>
      </c>
      <c r="U184" s="228">
        <v>0</v>
      </c>
      <c r="V184" s="228">
        <v>0</v>
      </c>
      <c r="W184" s="228"/>
      <c r="X184" s="228"/>
      <c r="Y184" s="228">
        <v>3553828.3578109024</v>
      </c>
      <c r="Z184" s="228">
        <v>3606514.1203484293</v>
      </c>
      <c r="AA184" s="228">
        <v>3321334.9138419647</v>
      </c>
      <c r="AB184" s="228"/>
      <c r="AC184" s="228"/>
      <c r="AD184" s="228"/>
      <c r="AE184" s="228"/>
      <c r="AF184" s="228"/>
      <c r="AG184" s="228"/>
      <c r="AH184" s="228"/>
      <c r="AI184" s="228"/>
      <c r="AJ184" s="228"/>
      <c r="AS184" s="74" t="s">
        <v>214</v>
      </c>
      <c r="AT184" s="74" t="s">
        <v>194</v>
      </c>
      <c r="AU184" s="74" t="s">
        <v>499</v>
      </c>
      <c r="AV184" s="74">
        <v>2020</v>
      </c>
      <c r="AW184" s="74">
        <v>1</v>
      </c>
      <c r="AX184" s="74">
        <v>0</v>
      </c>
      <c r="AY184" s="74">
        <v>0</v>
      </c>
      <c r="AZ184" s="74">
        <v>2.6485748781929604E-2</v>
      </c>
      <c r="BA184" s="74">
        <v>2.6485748781929604E-2</v>
      </c>
      <c r="BB184" s="74">
        <v>0</v>
      </c>
      <c r="BC184" s="74">
        <v>0</v>
      </c>
      <c r="BD184" s="74">
        <v>0</v>
      </c>
      <c r="BE184" s="74">
        <v>0</v>
      </c>
      <c r="BF184" s="74">
        <v>0</v>
      </c>
      <c r="BG184" s="74">
        <v>0</v>
      </c>
      <c r="BH184" s="74">
        <v>0</v>
      </c>
      <c r="BI184" s="74">
        <v>0</v>
      </c>
      <c r="BJ184" s="74">
        <v>0</v>
      </c>
      <c r="BK184" s="74">
        <v>0</v>
      </c>
      <c r="BL184" s="74">
        <v>0</v>
      </c>
      <c r="BM184" s="74">
        <v>0</v>
      </c>
      <c r="BN184" s="74">
        <v>2.6485748781929604E-2</v>
      </c>
      <c r="BO184" s="74">
        <v>0</v>
      </c>
      <c r="BP184" s="74">
        <v>0</v>
      </c>
      <c r="BQ184" s="74">
        <v>0</v>
      </c>
      <c r="BR184" s="74">
        <v>0</v>
      </c>
      <c r="BS184" s="74">
        <v>0</v>
      </c>
      <c r="BT184" s="74">
        <v>0</v>
      </c>
      <c r="BU184" s="74">
        <v>0</v>
      </c>
      <c r="BV184" s="74">
        <v>0</v>
      </c>
      <c r="BW184" s="74">
        <v>0</v>
      </c>
      <c r="BX184" s="74">
        <v>0</v>
      </c>
      <c r="BY184" s="74">
        <v>0</v>
      </c>
      <c r="CT184" s="74" t="s">
        <v>194</v>
      </c>
      <c r="CU184" s="74" t="s">
        <v>523</v>
      </c>
      <c r="CV184" s="74" t="s">
        <v>321</v>
      </c>
      <c r="CW184" s="74">
        <v>2021</v>
      </c>
      <c r="CX184" s="74">
        <v>1.946118348520861E-5</v>
      </c>
      <c r="CY184" s="74">
        <v>0</v>
      </c>
      <c r="CZ184" s="74">
        <v>0</v>
      </c>
      <c r="DA184" s="74">
        <v>0</v>
      </c>
      <c r="DB184" s="74">
        <v>0</v>
      </c>
      <c r="DC184" s="74">
        <v>0</v>
      </c>
      <c r="DD184" s="74">
        <v>13887.861023877969</v>
      </c>
      <c r="DE184" s="74">
        <v>212.4033892792294</v>
      </c>
      <c r="DF184" s="74">
        <v>8426.4429804796018</v>
      </c>
      <c r="DG184" s="74">
        <v>5249.0146541191398</v>
      </c>
      <c r="DH184" s="74">
        <v>0</v>
      </c>
      <c r="DI184" s="74">
        <v>0</v>
      </c>
      <c r="DJ184" s="74">
        <v>0</v>
      </c>
      <c r="DK184" s="74">
        <v>0</v>
      </c>
      <c r="DL184" s="74">
        <v>0</v>
      </c>
      <c r="DM184" s="74">
        <v>0</v>
      </c>
      <c r="DN184" s="74">
        <v>1.3217285604461831E-4</v>
      </c>
      <c r="DO184" s="74">
        <v>0.27027421160276627</v>
      </c>
      <c r="DP184" s="74">
        <v>0</v>
      </c>
      <c r="DQ184" s="74">
        <v>0.27027421160276627</v>
      </c>
      <c r="DR184" s="74">
        <v>0</v>
      </c>
      <c r="DS184" s="74">
        <v>0</v>
      </c>
      <c r="DT184" s="74">
        <v>0</v>
      </c>
      <c r="DU184" s="74">
        <v>0</v>
      </c>
      <c r="DV184" s="74">
        <v>0</v>
      </c>
      <c r="DW184" s="74">
        <v>0</v>
      </c>
      <c r="DX184" s="74">
        <v>0</v>
      </c>
      <c r="DY184" s="74">
        <v>0</v>
      </c>
      <c r="DZ184" s="74">
        <v>0</v>
      </c>
      <c r="EA184" s="74">
        <v>0</v>
      </c>
      <c r="EB184" s="74">
        <v>0</v>
      </c>
      <c r="EC184" s="74">
        <v>0</v>
      </c>
      <c r="ED184" s="74">
        <v>0</v>
      </c>
      <c r="EE184" s="74">
        <v>0</v>
      </c>
      <c r="EF184" s="74">
        <v>0</v>
      </c>
      <c r="ER184" s="74" t="s">
        <v>455</v>
      </c>
      <c r="ES184" s="74" t="s">
        <v>194</v>
      </c>
      <c r="ET184" s="74" t="s">
        <v>523</v>
      </c>
      <c r="EU184" s="74" t="s">
        <v>321</v>
      </c>
      <c r="EV184" s="74" t="s">
        <v>302</v>
      </c>
      <c r="EW184" s="74" t="s">
        <v>456</v>
      </c>
      <c r="EX184" s="74">
        <v>2021</v>
      </c>
      <c r="EY184" s="74">
        <v>2.123620198143499E-5</v>
      </c>
      <c r="EZ184" s="74">
        <v>1413.2822269999999</v>
      </c>
      <c r="FA184" s="74">
        <v>3.0012746829344253E-2</v>
      </c>
      <c r="FB184" s="74">
        <v>2021</v>
      </c>
      <c r="FC184" s="74" t="s">
        <v>209</v>
      </c>
      <c r="FD184" s="74">
        <v>4.6366130773367584E-2</v>
      </c>
      <c r="FE184" s="74">
        <v>1</v>
      </c>
      <c r="FF184" s="74">
        <v>0</v>
      </c>
      <c r="FG184" s="74" t="s">
        <v>457</v>
      </c>
      <c r="FH184" s="74">
        <v>4.0538501913363169E-3</v>
      </c>
      <c r="FI184" s="74">
        <v>1.946118348520861E-5</v>
      </c>
      <c r="FJ184" s="74">
        <v>0</v>
      </c>
      <c r="FK184" s="74">
        <v>0</v>
      </c>
      <c r="FL184" s="74">
        <v>0</v>
      </c>
      <c r="FM184" s="74">
        <v>0</v>
      </c>
      <c r="FN184" s="74">
        <v>0</v>
      </c>
      <c r="FO184" s="74">
        <v>0</v>
      </c>
      <c r="FP184" s="74">
        <v>0</v>
      </c>
      <c r="FQ184" s="74">
        <v>0</v>
      </c>
      <c r="FR184" s="74">
        <v>0</v>
      </c>
      <c r="FS184" s="74">
        <v>0</v>
      </c>
      <c r="GV184" s="229"/>
      <c r="GW184" s="229"/>
    </row>
    <row r="185" spans="2:205" hidden="1" x14ac:dyDescent="0.25">
      <c r="B185" s="74" t="s">
        <v>243</v>
      </c>
      <c r="C185" s="227" t="s">
        <v>498</v>
      </c>
      <c r="D185" s="227"/>
      <c r="E185" s="227"/>
      <c r="F185" s="227">
        <v>65.303887030257442</v>
      </c>
      <c r="G185" s="227">
        <v>63.267640317044375</v>
      </c>
      <c r="H185" s="227">
        <v>2.2348877835983911</v>
      </c>
      <c r="I185" s="228">
        <v>65.303887030257442</v>
      </c>
      <c r="J185" s="228">
        <v>0</v>
      </c>
      <c r="K185" s="228">
        <v>65.303887030257442</v>
      </c>
      <c r="L185" s="322"/>
      <c r="M185" s="228"/>
      <c r="N185" s="228">
        <v>20.885886903594503</v>
      </c>
      <c r="O185" s="228">
        <v>21.334777404130925</v>
      </c>
      <c r="P185" s="228">
        <v>20.885886903594503</v>
      </c>
      <c r="Q185" s="228"/>
      <c r="R185" s="228"/>
      <c r="S185" s="228">
        <v>0</v>
      </c>
      <c r="T185" s="228">
        <v>0</v>
      </c>
      <c r="U185" s="228">
        <v>0</v>
      </c>
      <c r="V185" s="228">
        <v>0</v>
      </c>
      <c r="W185" s="228"/>
      <c r="X185" s="228"/>
      <c r="Y185" s="228">
        <v>3345568.2032995112</v>
      </c>
      <c r="Z185" s="228">
        <v>3395166.4939779933</v>
      </c>
      <c r="AA185" s="228">
        <v>3126699.2554201041</v>
      </c>
      <c r="AB185" s="228"/>
      <c r="AC185" s="228"/>
      <c r="AD185" s="228"/>
      <c r="AE185" s="228"/>
      <c r="AF185" s="228"/>
      <c r="AG185" s="228"/>
      <c r="AH185" s="228"/>
      <c r="AI185" s="228"/>
      <c r="AJ185" s="228"/>
      <c r="AS185" s="74" t="s">
        <v>214</v>
      </c>
      <c r="AT185" s="74" t="s">
        <v>194</v>
      </c>
      <c r="AU185" s="74" t="s">
        <v>499</v>
      </c>
      <c r="AV185" s="74">
        <v>2021</v>
      </c>
      <c r="AW185" s="74">
        <v>1</v>
      </c>
      <c r="AX185" s="74">
        <v>0</v>
      </c>
      <c r="AY185" s="74">
        <v>0</v>
      </c>
      <c r="AZ185" s="74">
        <v>0</v>
      </c>
      <c r="BA185" s="74">
        <v>0</v>
      </c>
      <c r="BB185" s="74">
        <v>0</v>
      </c>
      <c r="BC185" s="74">
        <v>0</v>
      </c>
      <c r="BD185" s="74">
        <v>2.6485748781929604E-2</v>
      </c>
      <c r="BE185" s="74">
        <v>2.6485748781929604E-2</v>
      </c>
      <c r="BF185" s="74">
        <v>0</v>
      </c>
      <c r="BG185" s="74">
        <v>0</v>
      </c>
      <c r="BH185" s="74">
        <v>0</v>
      </c>
      <c r="BI185" s="74">
        <v>0</v>
      </c>
      <c r="BJ185" s="74">
        <v>0</v>
      </c>
      <c r="BK185" s="74">
        <v>0</v>
      </c>
      <c r="BL185" s="74">
        <v>0</v>
      </c>
      <c r="BM185" s="74">
        <v>0</v>
      </c>
      <c r="BN185" s="74">
        <v>0</v>
      </c>
      <c r="BO185" s="74">
        <v>2.6485748781929604E-2</v>
      </c>
      <c r="BP185" s="74">
        <v>0</v>
      </c>
      <c r="BQ185" s="74">
        <v>0</v>
      </c>
      <c r="BR185" s="74">
        <v>0</v>
      </c>
      <c r="BS185" s="74">
        <v>0</v>
      </c>
      <c r="BT185" s="74">
        <v>0</v>
      </c>
      <c r="BU185" s="74">
        <v>0</v>
      </c>
      <c r="BV185" s="74">
        <v>0</v>
      </c>
      <c r="BW185" s="74">
        <v>0</v>
      </c>
      <c r="BX185" s="74">
        <v>0</v>
      </c>
      <c r="BY185" s="74">
        <v>0</v>
      </c>
      <c r="CT185" s="74" t="s">
        <v>194</v>
      </c>
      <c r="CU185" s="74" t="s">
        <v>523</v>
      </c>
      <c r="CV185" s="74" t="s">
        <v>321</v>
      </c>
      <c r="CW185" s="74">
        <v>2022</v>
      </c>
      <c r="CX185" s="74">
        <v>0</v>
      </c>
      <c r="CY185" s="74">
        <v>1.9342761383272133E-5</v>
      </c>
      <c r="CZ185" s="74">
        <v>0</v>
      </c>
      <c r="DA185" s="74">
        <v>0</v>
      </c>
      <c r="DB185" s="74">
        <v>0</v>
      </c>
      <c r="DC185" s="74">
        <v>0</v>
      </c>
      <c r="DD185" s="74">
        <v>13650.165455412071</v>
      </c>
      <c r="DE185" s="74">
        <v>202.84766498243039</v>
      </c>
      <c r="DF185" s="74">
        <v>8286.6933897120052</v>
      </c>
      <c r="DG185" s="74">
        <v>5160.6244007176338</v>
      </c>
      <c r="DH185" s="74">
        <v>0</v>
      </c>
      <c r="DI185" s="74">
        <v>0</v>
      </c>
      <c r="DJ185" s="74">
        <v>0</v>
      </c>
      <c r="DK185" s="74">
        <v>0</v>
      </c>
      <c r="DL185" s="74">
        <v>0</v>
      </c>
      <c r="DM185" s="74">
        <v>0</v>
      </c>
      <c r="DN185" s="74">
        <v>1.246772275544338E-4</v>
      </c>
      <c r="DO185" s="74">
        <v>0</v>
      </c>
      <c r="DP185" s="74">
        <v>0</v>
      </c>
      <c r="DQ185" s="74">
        <v>0</v>
      </c>
      <c r="DR185" s="74">
        <v>0.26403189324621984</v>
      </c>
      <c r="DS185" s="74">
        <v>0</v>
      </c>
      <c r="DT185" s="74">
        <v>0.26403189324621984</v>
      </c>
      <c r="DU185" s="74">
        <v>0</v>
      </c>
      <c r="DV185" s="74">
        <v>0</v>
      </c>
      <c r="DW185" s="74">
        <v>0</v>
      </c>
      <c r="DX185" s="74">
        <v>0</v>
      </c>
      <c r="DY185" s="74">
        <v>0</v>
      </c>
      <c r="DZ185" s="74">
        <v>0</v>
      </c>
      <c r="EA185" s="74">
        <v>0</v>
      </c>
      <c r="EB185" s="74">
        <v>0</v>
      </c>
      <c r="EC185" s="74">
        <v>0</v>
      </c>
      <c r="ED185" s="74">
        <v>0</v>
      </c>
      <c r="EE185" s="74">
        <v>0</v>
      </c>
      <c r="EF185" s="74">
        <v>0</v>
      </c>
      <c r="ER185" s="74" t="s">
        <v>455</v>
      </c>
      <c r="ES185" s="74" t="s">
        <v>194</v>
      </c>
      <c r="ET185" s="74" t="s">
        <v>523</v>
      </c>
      <c r="EU185" s="74" t="s">
        <v>321</v>
      </c>
      <c r="EV185" s="74" t="s">
        <v>302</v>
      </c>
      <c r="EW185" s="74" t="s">
        <v>456</v>
      </c>
      <c r="EX185" s="74">
        <v>2022</v>
      </c>
      <c r="EY185" s="74">
        <v>2.010230770913834E-5</v>
      </c>
      <c r="EZ185" s="74">
        <v>1413.2822269999999</v>
      </c>
      <c r="FA185" s="74">
        <v>2.8410234207010301E-2</v>
      </c>
      <c r="FB185" s="74">
        <v>2022</v>
      </c>
      <c r="FC185" s="74" t="s">
        <v>209</v>
      </c>
      <c r="FD185" s="74">
        <v>4.6366130773367584E-2</v>
      </c>
      <c r="FE185" s="74">
        <v>1</v>
      </c>
      <c r="FF185" s="74">
        <v>0</v>
      </c>
      <c r="FG185" s="74" t="s">
        <v>457</v>
      </c>
      <c r="FH185" s="74">
        <v>0</v>
      </c>
      <c r="FI185" s="74">
        <v>0</v>
      </c>
      <c r="FJ185" s="74">
        <v>4.0291823461891547E-3</v>
      </c>
      <c r="FK185" s="74">
        <v>1.9342761383272133E-5</v>
      </c>
      <c r="FL185" s="74">
        <v>0</v>
      </c>
      <c r="FM185" s="74">
        <v>0</v>
      </c>
      <c r="FN185" s="74">
        <v>0</v>
      </c>
      <c r="FO185" s="74">
        <v>0</v>
      </c>
      <c r="FP185" s="74">
        <v>0</v>
      </c>
      <c r="FQ185" s="74">
        <v>0</v>
      </c>
      <c r="FR185" s="74">
        <v>0</v>
      </c>
      <c r="FS185" s="74">
        <v>0</v>
      </c>
      <c r="GV185" s="229"/>
      <c r="GW185" s="229"/>
    </row>
    <row r="186" spans="2:205" hidden="1" x14ac:dyDescent="0.25">
      <c r="B186" s="74" t="s">
        <v>243</v>
      </c>
      <c r="C186" s="227" t="s">
        <v>499</v>
      </c>
      <c r="D186" s="227"/>
      <c r="E186" s="227"/>
      <c r="F186" s="227">
        <v>33.81774758652719</v>
      </c>
      <c r="G186" s="227">
        <v>32.763251093442513</v>
      </c>
      <c r="H186" s="227">
        <v>1.1805278911157491</v>
      </c>
      <c r="I186" s="228">
        <v>33.81774758652719</v>
      </c>
      <c r="J186" s="228">
        <v>0</v>
      </c>
      <c r="K186" s="228">
        <v>33.81774758652719</v>
      </c>
      <c r="L186" s="322"/>
      <c r="M186" s="228"/>
      <c r="N186" s="228">
        <v>16.078949262887324</v>
      </c>
      <c r="O186" s="228">
        <v>16.424515450218671</v>
      </c>
      <c r="P186" s="228">
        <v>16.078949262887324</v>
      </c>
      <c r="Q186" s="228"/>
      <c r="R186" s="228"/>
      <c r="S186" s="228">
        <v>0</v>
      </c>
      <c r="T186" s="228">
        <v>0</v>
      </c>
      <c r="U186" s="228">
        <v>0</v>
      </c>
      <c r="V186" s="228">
        <v>0</v>
      </c>
      <c r="W186" s="228"/>
      <c r="X186" s="228"/>
      <c r="Y186" s="228">
        <v>2250457.3729270105</v>
      </c>
      <c r="Z186" s="228">
        <v>2283820.566309792</v>
      </c>
      <c r="AA186" s="228">
        <v>2103231.1896514115</v>
      </c>
      <c r="AB186" s="228"/>
      <c r="AC186" s="228"/>
      <c r="AD186" s="228"/>
      <c r="AE186" s="228"/>
      <c r="AF186" s="228"/>
      <c r="AG186" s="228"/>
      <c r="AH186" s="228"/>
      <c r="AI186" s="228"/>
      <c r="AJ186" s="228"/>
      <c r="AS186" s="74" t="s">
        <v>214</v>
      </c>
      <c r="AT186" s="74" t="s">
        <v>194</v>
      </c>
      <c r="AU186" s="74" t="s">
        <v>499</v>
      </c>
      <c r="AV186" s="74">
        <v>2022</v>
      </c>
      <c r="AW186" s="74">
        <v>0.93457943925233644</v>
      </c>
      <c r="AX186" s="74">
        <v>0</v>
      </c>
      <c r="AY186" s="74">
        <v>0</v>
      </c>
      <c r="AZ186" s="74">
        <v>0</v>
      </c>
      <c r="BA186" s="74">
        <v>0</v>
      </c>
      <c r="BB186" s="74">
        <v>0</v>
      </c>
      <c r="BC186" s="74">
        <v>0</v>
      </c>
      <c r="BD186" s="74">
        <v>0</v>
      </c>
      <c r="BE186" s="74">
        <v>0</v>
      </c>
      <c r="BF186" s="74">
        <v>0</v>
      </c>
      <c r="BG186" s="74">
        <v>0</v>
      </c>
      <c r="BH186" s="74">
        <v>2.5425013203419999E-2</v>
      </c>
      <c r="BI186" s="74">
        <v>2.5425013203419999E-2</v>
      </c>
      <c r="BJ186" s="74">
        <v>0</v>
      </c>
      <c r="BK186" s="74">
        <v>0</v>
      </c>
      <c r="BL186" s="74">
        <v>0</v>
      </c>
      <c r="BM186" s="74">
        <v>0</v>
      </c>
      <c r="BN186" s="74">
        <v>0</v>
      </c>
      <c r="BO186" s="74">
        <v>0</v>
      </c>
      <c r="BP186" s="74">
        <v>2.3761694582635513E-2</v>
      </c>
      <c r="BQ186" s="74">
        <v>0</v>
      </c>
      <c r="BR186" s="74">
        <v>0</v>
      </c>
      <c r="BS186" s="74">
        <v>0</v>
      </c>
      <c r="BT186" s="74">
        <v>0</v>
      </c>
      <c r="BU186" s="74">
        <v>0</v>
      </c>
      <c r="BV186" s="74">
        <v>2.5425013203419999E-2</v>
      </c>
      <c r="BW186" s="74">
        <v>2.3761694582635513E-2</v>
      </c>
      <c r="BX186" s="74">
        <v>2.5425013203419999E-2</v>
      </c>
      <c r="BY186" s="74">
        <v>2.3761694582635513E-2</v>
      </c>
      <c r="CT186" s="74" t="s">
        <v>194</v>
      </c>
      <c r="CU186" s="74" t="s">
        <v>523</v>
      </c>
      <c r="CV186" s="74" t="s">
        <v>321</v>
      </c>
      <c r="CW186" s="74">
        <v>2023</v>
      </c>
      <c r="CX186" s="74">
        <v>0</v>
      </c>
      <c r="CY186" s="74">
        <v>0</v>
      </c>
      <c r="CZ186" s="74">
        <v>3.0042496460986285E-5</v>
      </c>
      <c r="DA186" s="74">
        <v>0</v>
      </c>
      <c r="DB186" s="74">
        <v>0</v>
      </c>
      <c r="DC186" s="74">
        <v>0</v>
      </c>
      <c r="DD186" s="74">
        <v>13668.066997412379</v>
      </c>
      <c r="DE186" s="74">
        <v>202.8476649824303</v>
      </c>
      <c r="DF186" s="74">
        <v>8304.5949317123213</v>
      </c>
      <c r="DG186" s="74">
        <v>5160.6244007176292</v>
      </c>
      <c r="DH186" s="74">
        <v>0</v>
      </c>
      <c r="DI186" s="74">
        <v>0</v>
      </c>
      <c r="DJ186" s="74">
        <v>0</v>
      </c>
      <c r="DK186" s="74">
        <v>0</v>
      </c>
      <c r="DL186" s="74">
        <v>0</v>
      </c>
      <c r="DM186" s="74">
        <v>0</v>
      </c>
      <c r="DN186" s="74">
        <v>1.2955350286527039E-4</v>
      </c>
      <c r="DO186" s="74">
        <v>0</v>
      </c>
      <c r="DP186" s="74">
        <v>0</v>
      </c>
      <c r="DQ186" s="74">
        <v>0</v>
      </c>
      <c r="DR186" s="74">
        <v>0</v>
      </c>
      <c r="DS186" s="74">
        <v>0</v>
      </c>
      <c r="DT186" s="74">
        <v>0</v>
      </c>
      <c r="DU186" s="74">
        <v>0.41062285439828483</v>
      </c>
      <c r="DV186" s="74">
        <v>0</v>
      </c>
      <c r="DW186" s="74">
        <v>0.41062285439828483</v>
      </c>
      <c r="DX186" s="74">
        <v>0</v>
      </c>
      <c r="DY186" s="74">
        <v>0</v>
      </c>
      <c r="DZ186" s="74">
        <v>0</v>
      </c>
      <c r="EA186" s="74">
        <v>0</v>
      </c>
      <c r="EB186" s="74">
        <v>0</v>
      </c>
      <c r="EC186" s="74">
        <v>0</v>
      </c>
      <c r="ED186" s="74">
        <v>0</v>
      </c>
      <c r="EE186" s="74">
        <v>0</v>
      </c>
      <c r="EF186" s="74">
        <v>0</v>
      </c>
      <c r="ER186" s="74" t="s">
        <v>455</v>
      </c>
      <c r="ES186" s="74" t="s">
        <v>194</v>
      </c>
      <c r="ET186" s="74" t="s">
        <v>523</v>
      </c>
      <c r="EU186" s="74" t="s">
        <v>321</v>
      </c>
      <c r="EV186" s="74" t="s">
        <v>302</v>
      </c>
      <c r="EW186" s="74" t="s">
        <v>456</v>
      </c>
      <c r="EX186" s="74">
        <v>2023</v>
      </c>
      <c r="EY186" s="74">
        <v>2.077552108365712E-5</v>
      </c>
      <c r="EZ186" s="74">
        <v>1413.2822269999999</v>
      </c>
      <c r="FA186" s="74">
        <v>2.9361674704196386E-2</v>
      </c>
      <c r="FB186" s="74">
        <v>2023</v>
      </c>
      <c r="FC186" s="74" t="s">
        <v>209</v>
      </c>
      <c r="FD186" s="74">
        <v>4.6366130773367584E-2</v>
      </c>
      <c r="FE186" s="74">
        <v>1</v>
      </c>
      <c r="FF186" s="74">
        <v>0</v>
      </c>
      <c r="FG186" s="74" t="s">
        <v>457</v>
      </c>
      <c r="FH186" s="74">
        <v>0</v>
      </c>
      <c r="FI186" s="74">
        <v>0</v>
      </c>
      <c r="FJ186" s="74">
        <v>0</v>
      </c>
      <c r="FK186" s="74">
        <v>0</v>
      </c>
      <c r="FL186" s="74">
        <v>4.1342410927837333E-3</v>
      </c>
      <c r="FM186" s="74">
        <v>3.0042496460986285E-5</v>
      </c>
      <c r="FN186" s="74">
        <v>0</v>
      </c>
      <c r="FO186" s="74">
        <v>0</v>
      </c>
      <c r="FP186" s="74">
        <v>0</v>
      </c>
      <c r="FQ186" s="74">
        <v>0</v>
      </c>
      <c r="FR186" s="74">
        <v>0</v>
      </c>
      <c r="FS186" s="74">
        <v>0</v>
      </c>
      <c r="GV186" s="229"/>
      <c r="GW186" s="229"/>
    </row>
    <row r="187" spans="2:205" hidden="1" x14ac:dyDescent="0.25">
      <c r="B187" s="74" t="s">
        <v>243</v>
      </c>
      <c r="C187" s="227" t="s">
        <v>500</v>
      </c>
      <c r="D187" s="227"/>
      <c r="E187" s="227"/>
      <c r="F187" s="227">
        <v>17.716068469783373</v>
      </c>
      <c r="G187" s="227">
        <v>17.16366341369454</v>
      </c>
      <c r="H187" s="227">
        <v>0.50355952850336438</v>
      </c>
      <c r="I187" s="228">
        <v>17.716068469783373</v>
      </c>
      <c r="J187" s="228">
        <v>0</v>
      </c>
      <c r="K187" s="228">
        <v>17.716068469783373</v>
      </c>
      <c r="L187" s="322"/>
      <c r="M187" s="228"/>
      <c r="N187" s="228">
        <v>15.974757976299362</v>
      </c>
      <c r="O187" s="228">
        <v>16.318097195886324</v>
      </c>
      <c r="P187" s="228">
        <v>15.974757976299362</v>
      </c>
      <c r="Q187" s="228"/>
      <c r="R187" s="228"/>
      <c r="S187" s="228">
        <v>0</v>
      </c>
      <c r="T187" s="228">
        <v>0</v>
      </c>
      <c r="U187" s="228">
        <v>0</v>
      </c>
      <c r="V187" s="228">
        <v>0</v>
      </c>
      <c r="W187" s="228"/>
      <c r="X187" s="228"/>
      <c r="Y187" s="228">
        <v>1186634.1443665186</v>
      </c>
      <c r="Z187" s="228">
        <v>1204226.0814142397</v>
      </c>
      <c r="AA187" s="228">
        <v>1109003.873239737</v>
      </c>
      <c r="AB187" s="228"/>
      <c r="AC187" s="228"/>
      <c r="AD187" s="228"/>
      <c r="AE187" s="228"/>
      <c r="AF187" s="228"/>
      <c r="AG187" s="228"/>
      <c r="AH187" s="228"/>
      <c r="AI187" s="228"/>
      <c r="AJ187" s="228"/>
      <c r="AS187" s="74" t="s">
        <v>214</v>
      </c>
      <c r="AT187" s="74" t="s">
        <v>194</v>
      </c>
      <c r="AU187" s="74" t="s">
        <v>499</v>
      </c>
      <c r="AV187" s="74">
        <v>2023</v>
      </c>
      <c r="AW187" s="74">
        <v>0.87343872827321156</v>
      </c>
      <c r="AX187" s="74">
        <v>0</v>
      </c>
      <c r="AY187" s="74">
        <v>0</v>
      </c>
      <c r="AZ187" s="74">
        <v>0</v>
      </c>
      <c r="BA187" s="74">
        <v>0</v>
      </c>
      <c r="BB187" s="74">
        <v>0</v>
      </c>
      <c r="BC187" s="74">
        <v>0</v>
      </c>
      <c r="BD187" s="74">
        <v>0</v>
      </c>
      <c r="BE187" s="74">
        <v>0</v>
      </c>
      <c r="BF187" s="74">
        <v>0</v>
      </c>
      <c r="BG187" s="74">
        <v>0</v>
      </c>
      <c r="BH187" s="74">
        <v>0</v>
      </c>
      <c r="BI187" s="74">
        <v>0</v>
      </c>
      <c r="BJ187" s="74">
        <v>0</v>
      </c>
      <c r="BK187" s="74">
        <v>0</v>
      </c>
      <c r="BL187" s="74">
        <v>2.6355802389765742E-2</v>
      </c>
      <c r="BM187" s="74">
        <v>2.6355802389765742E-2</v>
      </c>
      <c r="BN187" s="74">
        <v>0</v>
      </c>
      <c r="BO187" s="74">
        <v>0</v>
      </c>
      <c r="BP187" s="74">
        <v>0</v>
      </c>
      <c r="BQ187" s="74">
        <v>2.3020178521937058E-2</v>
      </c>
      <c r="BR187" s="74">
        <v>0</v>
      </c>
      <c r="BS187" s="74">
        <v>0</v>
      </c>
      <c r="BT187" s="74">
        <v>0</v>
      </c>
      <c r="BU187" s="74">
        <v>0</v>
      </c>
      <c r="BV187" s="74">
        <v>0</v>
      </c>
      <c r="BW187" s="74">
        <v>0</v>
      </c>
      <c r="BX187" s="74">
        <v>0</v>
      </c>
      <c r="BY187" s="74">
        <v>0</v>
      </c>
      <c r="CT187" s="74" t="s">
        <v>194</v>
      </c>
      <c r="CU187" s="74" t="s">
        <v>523</v>
      </c>
      <c r="CV187" s="74" t="s">
        <v>321</v>
      </c>
      <c r="CW187" s="74">
        <v>2024</v>
      </c>
      <c r="CX187" s="74">
        <v>0</v>
      </c>
      <c r="CY187" s="74">
        <v>0</v>
      </c>
      <c r="CZ187" s="74">
        <v>0</v>
      </c>
      <c r="DA187" s="74">
        <v>3.0042496460986285E-5</v>
      </c>
      <c r="DB187" s="74">
        <v>0</v>
      </c>
      <c r="DC187" s="74">
        <v>0</v>
      </c>
      <c r="DD187" s="74">
        <v>13668.066997412379</v>
      </c>
      <c r="DE187" s="74">
        <v>202.8476649824303</v>
      </c>
      <c r="DF187" s="74">
        <v>8304.5949317123213</v>
      </c>
      <c r="DG187" s="74">
        <v>5160.6244007176292</v>
      </c>
      <c r="DH187" s="74">
        <v>0</v>
      </c>
      <c r="DI187" s="74">
        <v>0</v>
      </c>
      <c r="DJ187" s="74">
        <v>0</v>
      </c>
      <c r="DK187" s="74">
        <v>0</v>
      </c>
      <c r="DL187" s="74">
        <v>0</v>
      </c>
      <c r="DM187" s="74">
        <v>0</v>
      </c>
      <c r="DN187" s="74">
        <v>1.2955350286527039E-4</v>
      </c>
      <c r="DO187" s="74">
        <v>0</v>
      </c>
      <c r="DP187" s="74">
        <v>0</v>
      </c>
      <c r="DQ187" s="74">
        <v>0</v>
      </c>
      <c r="DR187" s="74">
        <v>0</v>
      </c>
      <c r="DS187" s="74">
        <v>0</v>
      </c>
      <c r="DT187" s="74">
        <v>0</v>
      </c>
      <c r="DU187" s="74">
        <v>0</v>
      </c>
      <c r="DV187" s="74">
        <v>0</v>
      </c>
      <c r="DW187" s="74">
        <v>0</v>
      </c>
      <c r="DX187" s="74">
        <v>0.41062285439828483</v>
      </c>
      <c r="DY187" s="74">
        <v>0</v>
      </c>
      <c r="DZ187" s="74">
        <v>0.41062285439828483</v>
      </c>
      <c r="EA187" s="74">
        <v>0</v>
      </c>
      <c r="EB187" s="74">
        <v>0</v>
      </c>
      <c r="EC187" s="74">
        <v>0</v>
      </c>
      <c r="ED187" s="74">
        <v>0</v>
      </c>
      <c r="EE187" s="74">
        <v>0</v>
      </c>
      <c r="EF187" s="74">
        <v>0</v>
      </c>
      <c r="ER187" s="74" t="s">
        <v>455</v>
      </c>
      <c r="ES187" s="74" t="s">
        <v>194</v>
      </c>
      <c r="ET187" s="74" t="s">
        <v>523</v>
      </c>
      <c r="EU187" s="74" t="s">
        <v>321</v>
      </c>
      <c r="EV187" s="74" t="s">
        <v>302</v>
      </c>
      <c r="EW187" s="74" t="s">
        <v>456</v>
      </c>
      <c r="EX187" s="74">
        <v>2024</v>
      </c>
      <c r="EY187" s="74">
        <v>2.077552108365712E-5</v>
      </c>
      <c r="EZ187" s="74">
        <v>1413.2822269999999</v>
      </c>
      <c r="FA187" s="74">
        <v>2.9361674704196386E-2</v>
      </c>
      <c r="FB187" s="74">
        <v>2024</v>
      </c>
      <c r="FC187" s="74" t="s">
        <v>209</v>
      </c>
      <c r="FD187" s="74">
        <v>4.6366130773367584E-2</v>
      </c>
      <c r="FE187" s="74">
        <v>1</v>
      </c>
      <c r="FF187" s="74">
        <v>0</v>
      </c>
      <c r="FG187" s="74" t="s">
        <v>457</v>
      </c>
      <c r="FH187" s="74">
        <v>0</v>
      </c>
      <c r="FI187" s="74">
        <v>0</v>
      </c>
      <c r="FJ187" s="74">
        <v>0</v>
      </c>
      <c r="FK187" s="74">
        <v>0</v>
      </c>
      <c r="FL187" s="74">
        <v>0</v>
      </c>
      <c r="FM187" s="74">
        <v>0</v>
      </c>
      <c r="FN187" s="74">
        <v>4.1342410927837333E-3</v>
      </c>
      <c r="FO187" s="74">
        <v>3.0042496460986285E-5</v>
      </c>
      <c r="FP187" s="74">
        <v>0</v>
      </c>
      <c r="FQ187" s="74">
        <v>0</v>
      </c>
      <c r="FR187" s="74">
        <v>0</v>
      </c>
      <c r="FS187" s="74">
        <v>0</v>
      </c>
      <c r="GV187" s="229"/>
      <c r="GW187" s="229"/>
    </row>
    <row r="188" spans="2:205" hidden="1" x14ac:dyDescent="0.25">
      <c r="B188" s="74" t="s">
        <v>243</v>
      </c>
      <c r="C188" s="227" t="s">
        <v>501</v>
      </c>
      <c r="D188" s="227"/>
      <c r="E188" s="227"/>
      <c r="F188" s="227">
        <v>6.5564579473735307</v>
      </c>
      <c r="G188" s="227">
        <v>6.3520281341287026</v>
      </c>
      <c r="H188" s="227">
        <v>0.19660286662429047</v>
      </c>
      <c r="I188" s="228">
        <v>6.5564579473735307</v>
      </c>
      <c r="J188" s="228">
        <v>0</v>
      </c>
      <c r="K188" s="228">
        <v>6.5564579473735307</v>
      </c>
      <c r="L188" s="322"/>
      <c r="M188" s="228"/>
      <c r="N188" s="228">
        <v>10.223107755826298</v>
      </c>
      <c r="O188" s="228">
        <v>10.442840882455014</v>
      </c>
      <c r="P188" s="228">
        <v>10.223107755826298</v>
      </c>
      <c r="Q188" s="228"/>
      <c r="R188" s="228"/>
      <c r="S188" s="228">
        <v>0</v>
      </c>
      <c r="T188" s="228">
        <v>0</v>
      </c>
      <c r="U188" s="228">
        <v>0</v>
      </c>
      <c r="V188" s="228">
        <v>0</v>
      </c>
      <c r="W188" s="228"/>
      <c r="X188" s="228"/>
      <c r="Y188" s="228">
        <v>686230.66206961323</v>
      </c>
      <c r="Z188" s="228">
        <v>696404.08128619019</v>
      </c>
      <c r="AA188" s="228">
        <v>641337.06735477876</v>
      </c>
      <c r="AB188" s="228"/>
      <c r="AC188" s="228"/>
      <c r="AD188" s="228"/>
      <c r="AE188" s="228"/>
      <c r="AF188" s="228"/>
      <c r="AG188" s="228"/>
      <c r="AH188" s="228"/>
      <c r="AI188" s="228"/>
      <c r="AJ188" s="228"/>
      <c r="AS188" s="74" t="s">
        <v>214</v>
      </c>
      <c r="AT188" s="74" t="s">
        <v>194</v>
      </c>
      <c r="AU188" s="74" t="s">
        <v>500</v>
      </c>
      <c r="AV188" s="74">
        <v>2020</v>
      </c>
      <c r="AW188" s="74">
        <v>1</v>
      </c>
      <c r="AX188" s="74">
        <v>0</v>
      </c>
      <c r="AY188" s="74">
        <v>0</v>
      </c>
      <c r="AZ188" s="74">
        <v>1.3696499000922058E-2</v>
      </c>
      <c r="BA188" s="74">
        <v>1.3696499000922058E-2</v>
      </c>
      <c r="BB188" s="74">
        <v>0</v>
      </c>
      <c r="BC188" s="74">
        <v>0</v>
      </c>
      <c r="BD188" s="74">
        <v>0</v>
      </c>
      <c r="BE188" s="74">
        <v>0</v>
      </c>
      <c r="BF188" s="74">
        <v>0</v>
      </c>
      <c r="BG188" s="74">
        <v>0</v>
      </c>
      <c r="BH188" s="74">
        <v>0</v>
      </c>
      <c r="BI188" s="74">
        <v>0</v>
      </c>
      <c r="BJ188" s="74">
        <v>0</v>
      </c>
      <c r="BK188" s="74">
        <v>0</v>
      </c>
      <c r="BL188" s="74">
        <v>0</v>
      </c>
      <c r="BM188" s="74">
        <v>0</v>
      </c>
      <c r="BN188" s="74">
        <v>1.3696499000922058E-2</v>
      </c>
      <c r="BO188" s="74">
        <v>0</v>
      </c>
      <c r="BP188" s="74">
        <v>0</v>
      </c>
      <c r="BQ188" s="74">
        <v>0</v>
      </c>
      <c r="BR188" s="74">
        <v>0</v>
      </c>
      <c r="BS188" s="74">
        <v>0</v>
      </c>
      <c r="BT188" s="74">
        <v>0</v>
      </c>
      <c r="BU188" s="74">
        <v>0</v>
      </c>
      <c r="BV188" s="74">
        <v>0</v>
      </c>
      <c r="BW188" s="74">
        <v>0</v>
      </c>
      <c r="BX188" s="74">
        <v>0</v>
      </c>
      <c r="BY188" s="74">
        <v>0</v>
      </c>
      <c r="CT188" s="74" t="s">
        <v>194</v>
      </c>
      <c r="CU188" s="74" t="s">
        <v>523</v>
      </c>
      <c r="CV188" s="74" t="s">
        <v>321</v>
      </c>
      <c r="CW188" s="74">
        <v>2025</v>
      </c>
      <c r="CX188" s="74">
        <v>0</v>
      </c>
      <c r="CY188" s="74">
        <v>0</v>
      </c>
      <c r="CZ188" s="74">
        <v>0</v>
      </c>
      <c r="DA188" s="74">
        <v>0</v>
      </c>
      <c r="DB188" s="74">
        <v>3.0042496460986285E-5</v>
      </c>
      <c r="DC188" s="74">
        <v>0</v>
      </c>
      <c r="DD188" s="74">
        <v>13668.066997412379</v>
      </c>
      <c r="DE188" s="74">
        <v>202.8476649824303</v>
      </c>
      <c r="DF188" s="74">
        <v>8304.5949317123213</v>
      </c>
      <c r="DG188" s="74">
        <v>5160.6244007176292</v>
      </c>
      <c r="DH188" s="74">
        <v>0</v>
      </c>
      <c r="DI188" s="74">
        <v>0</v>
      </c>
      <c r="DJ188" s="74">
        <v>0</v>
      </c>
      <c r="DK188" s="74">
        <v>0</v>
      </c>
      <c r="DL188" s="74">
        <v>0</v>
      </c>
      <c r="DM188" s="74">
        <v>0</v>
      </c>
      <c r="DN188" s="74">
        <v>1.2955350286527039E-4</v>
      </c>
      <c r="DO188" s="74">
        <v>0</v>
      </c>
      <c r="DP188" s="74">
        <v>0</v>
      </c>
      <c r="DQ188" s="74">
        <v>0</v>
      </c>
      <c r="DR188" s="74">
        <v>0</v>
      </c>
      <c r="DS188" s="74">
        <v>0</v>
      </c>
      <c r="DT188" s="74">
        <v>0</v>
      </c>
      <c r="DU188" s="74">
        <v>0</v>
      </c>
      <c r="DV188" s="74">
        <v>0</v>
      </c>
      <c r="DW188" s="74">
        <v>0</v>
      </c>
      <c r="DX188" s="74">
        <v>0</v>
      </c>
      <c r="DY188" s="74">
        <v>0</v>
      </c>
      <c r="DZ188" s="74">
        <v>0</v>
      </c>
      <c r="EA188" s="74">
        <v>0.41062285439828483</v>
      </c>
      <c r="EB188" s="74">
        <v>0</v>
      </c>
      <c r="EC188" s="74">
        <v>0.41062285439828483</v>
      </c>
      <c r="ED188" s="74">
        <v>0</v>
      </c>
      <c r="EE188" s="74">
        <v>0</v>
      </c>
      <c r="EF188" s="74">
        <v>0</v>
      </c>
      <c r="ER188" s="74" t="s">
        <v>455</v>
      </c>
      <c r="ES188" s="74" t="s">
        <v>194</v>
      </c>
      <c r="ET188" s="74" t="s">
        <v>523</v>
      </c>
      <c r="EU188" s="74" t="s">
        <v>321</v>
      </c>
      <c r="EV188" s="74" t="s">
        <v>302</v>
      </c>
      <c r="EW188" s="74" t="s">
        <v>456</v>
      </c>
      <c r="EX188" s="74">
        <v>2025</v>
      </c>
      <c r="EY188" s="74">
        <v>2.077552108365712E-5</v>
      </c>
      <c r="EZ188" s="74">
        <v>1413.2822269999999</v>
      </c>
      <c r="FA188" s="74">
        <v>2.9361674704196386E-2</v>
      </c>
      <c r="FB188" s="74">
        <v>2025</v>
      </c>
      <c r="FC188" s="74" t="s">
        <v>209</v>
      </c>
      <c r="FD188" s="74">
        <v>4.6366130773367584E-2</v>
      </c>
      <c r="FE188" s="74">
        <v>1</v>
      </c>
      <c r="FF188" s="74">
        <v>0</v>
      </c>
      <c r="FG188" s="74" t="s">
        <v>457</v>
      </c>
      <c r="FH188" s="74">
        <v>0</v>
      </c>
      <c r="FI188" s="74">
        <v>0</v>
      </c>
      <c r="FJ188" s="74">
        <v>0</v>
      </c>
      <c r="FK188" s="74">
        <v>0</v>
      </c>
      <c r="FL188" s="74">
        <v>0</v>
      </c>
      <c r="FM188" s="74">
        <v>0</v>
      </c>
      <c r="FN188" s="74">
        <v>0</v>
      </c>
      <c r="FO188" s="74">
        <v>0</v>
      </c>
      <c r="FP188" s="74">
        <v>4.1342410927837333E-3</v>
      </c>
      <c r="FQ188" s="74">
        <v>3.0042496460986285E-5</v>
      </c>
      <c r="FR188" s="74">
        <v>0</v>
      </c>
      <c r="FS188" s="74">
        <v>0</v>
      </c>
      <c r="GV188" s="229"/>
      <c r="GW188" s="229"/>
    </row>
    <row r="189" spans="2:205" hidden="1" x14ac:dyDescent="0.25">
      <c r="B189" s="74" t="s">
        <v>243</v>
      </c>
      <c r="C189" s="227" t="s">
        <v>502</v>
      </c>
      <c r="D189" s="227"/>
      <c r="E189" s="227"/>
      <c r="F189" s="227">
        <v>38.081365263422207</v>
      </c>
      <c r="G189" s="227">
        <v>36.892773952422125</v>
      </c>
      <c r="H189" s="227">
        <v>9.861405015730913</v>
      </c>
      <c r="I189" s="228">
        <v>38.081365263422207</v>
      </c>
      <c r="J189" s="228">
        <v>0</v>
      </c>
      <c r="K189" s="228">
        <v>38.081365263422207</v>
      </c>
      <c r="L189" s="322"/>
      <c r="M189" s="228"/>
      <c r="N189" s="228">
        <v>4.8717773558817292</v>
      </c>
      <c r="O189" s="228">
        <v>4.9763259923834564</v>
      </c>
      <c r="P189" s="228">
        <v>4.8717773558817292</v>
      </c>
      <c r="Q189" s="228"/>
      <c r="R189" s="228"/>
      <c r="S189" s="228">
        <v>0</v>
      </c>
      <c r="T189" s="228">
        <v>0</v>
      </c>
      <c r="U189" s="228">
        <v>0</v>
      </c>
      <c r="V189" s="228">
        <v>0</v>
      </c>
      <c r="W189" s="228"/>
      <c r="X189" s="228"/>
      <c r="Y189" s="228">
        <v>8363900.4526074175</v>
      </c>
      <c r="Z189" s="228">
        <v>8487895.8819772899</v>
      </c>
      <c r="AA189" s="228">
        <v>7816729.3949602032</v>
      </c>
      <c r="AB189" s="228"/>
      <c r="AC189" s="228"/>
      <c r="AD189" s="228"/>
      <c r="AE189" s="228"/>
      <c r="AF189" s="228"/>
      <c r="AG189" s="228"/>
      <c r="AH189" s="228"/>
      <c r="AI189" s="228"/>
      <c r="AJ189" s="228"/>
      <c r="AS189" s="74" t="s">
        <v>214</v>
      </c>
      <c r="AT189" s="74" t="s">
        <v>194</v>
      </c>
      <c r="AU189" s="74" t="s">
        <v>500</v>
      </c>
      <c r="AV189" s="74">
        <v>2021</v>
      </c>
      <c r="AW189" s="74">
        <v>1</v>
      </c>
      <c r="AX189" s="74">
        <v>0</v>
      </c>
      <c r="AY189" s="74">
        <v>0</v>
      </c>
      <c r="AZ189" s="74">
        <v>0</v>
      </c>
      <c r="BA189" s="74">
        <v>0</v>
      </c>
      <c r="BB189" s="74">
        <v>0</v>
      </c>
      <c r="BC189" s="74">
        <v>0</v>
      </c>
      <c r="BD189" s="74">
        <v>1.3696499000922058E-2</v>
      </c>
      <c r="BE189" s="74">
        <v>1.3696499000922058E-2</v>
      </c>
      <c r="BF189" s="74">
        <v>0</v>
      </c>
      <c r="BG189" s="74">
        <v>0</v>
      </c>
      <c r="BH189" s="74">
        <v>0</v>
      </c>
      <c r="BI189" s="74">
        <v>0</v>
      </c>
      <c r="BJ189" s="74">
        <v>0</v>
      </c>
      <c r="BK189" s="74">
        <v>0</v>
      </c>
      <c r="BL189" s="74">
        <v>0</v>
      </c>
      <c r="BM189" s="74">
        <v>0</v>
      </c>
      <c r="BN189" s="74">
        <v>0</v>
      </c>
      <c r="BO189" s="74">
        <v>1.3696499000922058E-2</v>
      </c>
      <c r="BP189" s="74">
        <v>0</v>
      </c>
      <c r="BQ189" s="74">
        <v>0</v>
      </c>
      <c r="BR189" s="74">
        <v>0</v>
      </c>
      <c r="BS189" s="74">
        <v>0</v>
      </c>
      <c r="BT189" s="74">
        <v>0</v>
      </c>
      <c r="BU189" s="74">
        <v>0</v>
      </c>
      <c r="BV189" s="74">
        <v>0</v>
      </c>
      <c r="BW189" s="74">
        <v>0</v>
      </c>
      <c r="BX189" s="74">
        <v>0</v>
      </c>
      <c r="BY189" s="74">
        <v>0</v>
      </c>
      <c r="CT189" s="74" t="s">
        <v>194</v>
      </c>
      <c r="CU189" s="74" t="s">
        <v>523</v>
      </c>
      <c r="CV189" s="74" t="s">
        <v>321</v>
      </c>
      <c r="CW189" s="74">
        <v>2026</v>
      </c>
      <c r="CX189" s="74">
        <v>0</v>
      </c>
      <c r="CY189" s="74">
        <v>0</v>
      </c>
      <c r="CZ189" s="74">
        <v>0</v>
      </c>
      <c r="DA189" s="74">
        <v>0</v>
      </c>
      <c r="DB189" s="74">
        <v>0</v>
      </c>
      <c r="DC189" s="74">
        <v>3.0042496460986285E-5</v>
      </c>
      <c r="DD189" s="74">
        <v>13668.066997412379</v>
      </c>
      <c r="DE189" s="74">
        <v>202.8476649824303</v>
      </c>
      <c r="DF189" s="74">
        <v>8304.5949317123213</v>
      </c>
      <c r="DG189" s="74">
        <v>5160.6244007176292</v>
      </c>
      <c r="DH189" s="74">
        <v>0</v>
      </c>
      <c r="DI189" s="74">
        <v>0</v>
      </c>
      <c r="DJ189" s="74">
        <v>0</v>
      </c>
      <c r="DK189" s="74">
        <v>0</v>
      </c>
      <c r="DL189" s="74">
        <v>0</v>
      </c>
      <c r="DM189" s="74">
        <v>0</v>
      </c>
      <c r="DN189" s="74">
        <v>1.2955350286527039E-4</v>
      </c>
      <c r="DO189" s="74">
        <v>0</v>
      </c>
      <c r="DP189" s="74">
        <v>0</v>
      </c>
      <c r="DQ189" s="74">
        <v>0</v>
      </c>
      <c r="DR189" s="74">
        <v>0</v>
      </c>
      <c r="DS189" s="74">
        <v>0</v>
      </c>
      <c r="DT189" s="74">
        <v>0</v>
      </c>
      <c r="DU189" s="74">
        <v>0</v>
      </c>
      <c r="DV189" s="74">
        <v>0</v>
      </c>
      <c r="DW189" s="74">
        <v>0</v>
      </c>
      <c r="DX189" s="74">
        <v>0</v>
      </c>
      <c r="DY189" s="74">
        <v>0</v>
      </c>
      <c r="DZ189" s="74">
        <v>0</v>
      </c>
      <c r="EA189" s="74">
        <v>0</v>
      </c>
      <c r="EB189" s="74">
        <v>0</v>
      </c>
      <c r="EC189" s="74">
        <v>0</v>
      </c>
      <c r="ED189" s="74">
        <v>0.41062285439828483</v>
      </c>
      <c r="EE189" s="74">
        <v>0</v>
      </c>
      <c r="EF189" s="74">
        <v>0.41062285439828483</v>
      </c>
      <c r="ER189" s="74" t="s">
        <v>455</v>
      </c>
      <c r="ES189" s="74" t="s">
        <v>194</v>
      </c>
      <c r="ET189" s="74" t="s">
        <v>523</v>
      </c>
      <c r="EU189" s="74" t="s">
        <v>321</v>
      </c>
      <c r="EV189" s="74" t="s">
        <v>302</v>
      </c>
      <c r="EW189" s="74" t="s">
        <v>456</v>
      </c>
      <c r="EX189" s="74">
        <v>2026</v>
      </c>
      <c r="EY189" s="74">
        <v>2.077552108365712E-5</v>
      </c>
      <c r="EZ189" s="74">
        <v>1413.2822269999999</v>
      </c>
      <c r="FA189" s="74">
        <v>2.9361674704196386E-2</v>
      </c>
      <c r="FB189" s="74">
        <v>2026</v>
      </c>
      <c r="FC189" s="74" t="s">
        <v>209</v>
      </c>
      <c r="FD189" s="74">
        <v>4.6366130773367584E-2</v>
      </c>
      <c r="FE189" s="74">
        <v>1</v>
      </c>
      <c r="FF189" s="74">
        <v>0</v>
      </c>
      <c r="FG189" s="74" t="s">
        <v>457</v>
      </c>
      <c r="FH189" s="74">
        <v>0</v>
      </c>
      <c r="FI189" s="74">
        <v>0</v>
      </c>
      <c r="FJ189" s="74">
        <v>0</v>
      </c>
      <c r="FK189" s="74">
        <v>0</v>
      </c>
      <c r="FL189" s="74">
        <v>0</v>
      </c>
      <c r="FM189" s="74">
        <v>0</v>
      </c>
      <c r="FN189" s="74">
        <v>0</v>
      </c>
      <c r="FO189" s="74">
        <v>0</v>
      </c>
      <c r="FP189" s="74">
        <v>0</v>
      </c>
      <c r="FQ189" s="74">
        <v>0</v>
      </c>
      <c r="FR189" s="74">
        <v>4.1342410927837333E-3</v>
      </c>
      <c r="FS189" s="74">
        <v>3.0042496460986285E-5</v>
      </c>
      <c r="GV189" s="229"/>
      <c r="GW189" s="229"/>
    </row>
    <row r="190" spans="2:205" hidden="1" x14ac:dyDescent="0.25">
      <c r="B190" s="74" t="s">
        <v>243</v>
      </c>
      <c r="C190" s="227" t="s">
        <v>503</v>
      </c>
      <c r="D190" s="227"/>
      <c r="E190" s="227"/>
      <c r="F190" s="227">
        <v>10.285428645671944</v>
      </c>
      <c r="G190" s="227">
        <v>9.9644497362821269</v>
      </c>
      <c r="H190" s="227">
        <v>2.1088536251752958</v>
      </c>
      <c r="I190" s="228">
        <v>10.285428645671944</v>
      </c>
      <c r="J190" s="228">
        <v>0</v>
      </c>
      <c r="K190" s="228">
        <v>10.285428645671944</v>
      </c>
      <c r="L190" s="322"/>
      <c r="M190" s="228"/>
      <c r="N190" s="228">
        <v>3.5696154945234215</v>
      </c>
      <c r="O190" s="228">
        <v>3.6462374933887935</v>
      </c>
      <c r="P190" s="228">
        <v>3.5696154945234215</v>
      </c>
      <c r="Q190" s="228"/>
      <c r="R190" s="228"/>
      <c r="S190" s="228">
        <v>0</v>
      </c>
      <c r="T190" s="228">
        <v>0</v>
      </c>
      <c r="U190" s="228">
        <v>0</v>
      </c>
      <c r="V190" s="228">
        <v>0</v>
      </c>
      <c r="W190" s="228"/>
      <c r="X190" s="228"/>
      <c r="Y190" s="228">
        <v>3083079.5831522211</v>
      </c>
      <c r="Z190" s="228">
        <v>3128786.4610449709</v>
      </c>
      <c r="AA190" s="228">
        <v>2881382.7879927298</v>
      </c>
      <c r="AB190" s="228"/>
      <c r="AC190" s="228"/>
      <c r="AD190" s="228"/>
      <c r="AE190" s="228"/>
      <c r="AF190" s="228"/>
      <c r="AG190" s="228"/>
      <c r="AH190" s="228"/>
      <c r="AI190" s="228"/>
      <c r="AJ190" s="228"/>
      <c r="AS190" s="74" t="s">
        <v>214</v>
      </c>
      <c r="AT190" s="74" t="s">
        <v>194</v>
      </c>
      <c r="AU190" s="74" t="s">
        <v>500</v>
      </c>
      <c r="AV190" s="74">
        <v>2022</v>
      </c>
      <c r="AW190" s="74">
        <v>0.93457943925233644</v>
      </c>
      <c r="AX190" s="74">
        <v>0</v>
      </c>
      <c r="AY190" s="74">
        <v>0</v>
      </c>
      <c r="AZ190" s="74">
        <v>0</v>
      </c>
      <c r="BA190" s="74">
        <v>0</v>
      </c>
      <c r="BB190" s="74">
        <v>0</v>
      </c>
      <c r="BC190" s="74">
        <v>0</v>
      </c>
      <c r="BD190" s="74">
        <v>0</v>
      </c>
      <c r="BE190" s="74">
        <v>0</v>
      </c>
      <c r="BF190" s="74">
        <v>0</v>
      </c>
      <c r="BG190" s="74">
        <v>0</v>
      </c>
      <c r="BH190" s="74">
        <v>1.3212990485734346E-2</v>
      </c>
      <c r="BI190" s="74">
        <v>1.3212990485734346E-2</v>
      </c>
      <c r="BJ190" s="74">
        <v>0</v>
      </c>
      <c r="BK190" s="74">
        <v>0</v>
      </c>
      <c r="BL190" s="74">
        <v>0</v>
      </c>
      <c r="BM190" s="74">
        <v>0</v>
      </c>
      <c r="BN190" s="74">
        <v>0</v>
      </c>
      <c r="BO190" s="74">
        <v>0</v>
      </c>
      <c r="BP190" s="74">
        <v>1.2348589239004061E-2</v>
      </c>
      <c r="BQ190" s="74">
        <v>0</v>
      </c>
      <c r="BR190" s="74">
        <v>0</v>
      </c>
      <c r="BS190" s="74">
        <v>0</v>
      </c>
      <c r="BT190" s="74">
        <v>0</v>
      </c>
      <c r="BU190" s="74">
        <v>0</v>
      </c>
      <c r="BV190" s="74">
        <v>1.3212990485734346E-2</v>
      </c>
      <c r="BW190" s="74">
        <v>1.2348589239004061E-2</v>
      </c>
      <c r="BX190" s="74">
        <v>1.3212990485734346E-2</v>
      </c>
      <c r="BY190" s="74">
        <v>1.2348589239004061E-2</v>
      </c>
      <c r="CT190" s="74" t="s">
        <v>194</v>
      </c>
      <c r="CU190" s="74" t="s">
        <v>523</v>
      </c>
      <c r="CV190" s="74" t="s">
        <v>323</v>
      </c>
      <c r="CW190" s="74">
        <v>2021</v>
      </c>
      <c r="CX190" s="74">
        <v>3.6056414077340864E-6</v>
      </c>
      <c r="CY190" s="74">
        <v>0</v>
      </c>
      <c r="CZ190" s="74">
        <v>0</v>
      </c>
      <c r="DA190" s="74">
        <v>0</v>
      </c>
      <c r="DB190" s="74">
        <v>0</v>
      </c>
      <c r="DC190" s="74">
        <v>0</v>
      </c>
      <c r="DD190" s="74">
        <v>8638.8463697588359</v>
      </c>
      <c r="DE190" s="74">
        <v>212.40338927922949</v>
      </c>
      <c r="DF190" s="74">
        <v>8426.4429804796055</v>
      </c>
      <c r="DG190" s="74">
        <v>0</v>
      </c>
      <c r="DH190" s="74">
        <v>0</v>
      </c>
      <c r="DI190" s="74">
        <v>0</v>
      </c>
      <c r="DJ190" s="74">
        <v>0</v>
      </c>
      <c r="DK190" s="74">
        <v>0</v>
      </c>
      <c r="DL190" s="74">
        <v>0</v>
      </c>
      <c r="DM190" s="74">
        <v>0</v>
      </c>
      <c r="DN190" s="74">
        <v>1.6800513535142462E-5</v>
      </c>
      <c r="DO190" s="74">
        <v>3.1148582185855752E-2</v>
      </c>
      <c r="DP190" s="74">
        <v>0</v>
      </c>
      <c r="DQ190" s="74">
        <v>3.1148582185855752E-2</v>
      </c>
      <c r="DR190" s="74">
        <v>0</v>
      </c>
      <c r="DS190" s="74">
        <v>0</v>
      </c>
      <c r="DT190" s="74">
        <v>0</v>
      </c>
      <c r="DU190" s="74">
        <v>0</v>
      </c>
      <c r="DV190" s="74">
        <v>0</v>
      </c>
      <c r="DW190" s="74">
        <v>0</v>
      </c>
      <c r="DX190" s="74">
        <v>0</v>
      </c>
      <c r="DY190" s="74">
        <v>0</v>
      </c>
      <c r="DZ190" s="74">
        <v>0</v>
      </c>
      <c r="EA190" s="74">
        <v>0</v>
      </c>
      <c r="EB190" s="74">
        <v>0</v>
      </c>
      <c r="EC190" s="74">
        <v>0</v>
      </c>
      <c r="ED190" s="74">
        <v>0</v>
      </c>
      <c r="EE190" s="74">
        <v>0</v>
      </c>
      <c r="EF190" s="74">
        <v>0</v>
      </c>
      <c r="ER190" s="74" t="s">
        <v>455</v>
      </c>
      <c r="ES190" s="74" t="s">
        <v>194</v>
      </c>
      <c r="ET190" s="74" t="s">
        <v>523</v>
      </c>
      <c r="EU190" s="74" t="s">
        <v>323</v>
      </c>
      <c r="EV190" s="74" t="s">
        <v>302</v>
      </c>
      <c r="EW190" s="74" t="s">
        <v>456</v>
      </c>
      <c r="EX190" s="74">
        <v>2021</v>
      </c>
      <c r="EY190" s="74">
        <v>3.9345052815242949E-6</v>
      </c>
      <c r="EZ190" s="74">
        <v>1413.2822269999999</v>
      </c>
      <c r="FA190" s="74">
        <v>5.5605663864159169E-3</v>
      </c>
      <c r="FB190" s="74">
        <v>2021</v>
      </c>
      <c r="FC190" s="74" t="s">
        <v>209</v>
      </c>
      <c r="FD190" s="74">
        <v>4.6366130773367584E-2</v>
      </c>
      <c r="FE190" s="74">
        <v>1</v>
      </c>
      <c r="FF190" s="74">
        <v>0</v>
      </c>
      <c r="FG190" s="74" t="s">
        <v>457</v>
      </c>
      <c r="FH190" s="74">
        <v>7.5107097786433991E-4</v>
      </c>
      <c r="FI190" s="74">
        <v>3.6056414077340864E-6</v>
      </c>
      <c r="FJ190" s="74">
        <v>0</v>
      </c>
      <c r="FK190" s="74">
        <v>0</v>
      </c>
      <c r="FL190" s="74">
        <v>0</v>
      </c>
      <c r="FM190" s="74">
        <v>0</v>
      </c>
      <c r="FN190" s="74">
        <v>0</v>
      </c>
      <c r="FO190" s="74">
        <v>0</v>
      </c>
      <c r="FP190" s="74">
        <v>0</v>
      </c>
      <c r="FQ190" s="74">
        <v>0</v>
      </c>
      <c r="FR190" s="74">
        <v>0</v>
      </c>
      <c r="FS190" s="74">
        <v>0</v>
      </c>
      <c r="GV190" s="229"/>
      <c r="GW190" s="229"/>
    </row>
    <row r="191" spans="2:205" hidden="1" x14ac:dyDescent="0.25">
      <c r="B191" s="74" t="s">
        <v>243</v>
      </c>
      <c r="C191" s="227" t="s">
        <v>504</v>
      </c>
      <c r="D191" s="227"/>
      <c r="E191" s="227"/>
      <c r="F191" s="227">
        <v>4.038579967654</v>
      </c>
      <c r="G191" s="227">
        <v>3.9125311105621035</v>
      </c>
      <c r="H191" s="227">
        <v>0.59250553894693558</v>
      </c>
      <c r="I191" s="228">
        <v>4.038579967654</v>
      </c>
      <c r="J191" s="228">
        <v>0</v>
      </c>
      <c r="K191" s="228">
        <v>4.038579967654</v>
      </c>
      <c r="L191" s="322"/>
      <c r="M191" s="228"/>
      <c r="N191" s="228">
        <v>3.8739349663795379</v>
      </c>
      <c r="O191" s="228">
        <v>3.9570727262370244</v>
      </c>
      <c r="P191" s="228">
        <v>3.8739349663795379</v>
      </c>
      <c r="Q191" s="228"/>
      <c r="R191" s="228"/>
      <c r="S191" s="228">
        <v>0</v>
      </c>
      <c r="T191" s="228">
        <v>0</v>
      </c>
      <c r="U191" s="228">
        <v>0</v>
      </c>
      <c r="V191" s="228">
        <v>0</v>
      </c>
      <c r="W191" s="228"/>
      <c r="X191" s="228"/>
      <c r="Y191" s="228">
        <v>1115475.7637628382</v>
      </c>
      <c r="Z191" s="228">
        <v>1132012.7726695307</v>
      </c>
      <c r="AA191" s="228">
        <v>1042500.7137970451</v>
      </c>
      <c r="AB191" s="228"/>
      <c r="AC191" s="228"/>
      <c r="AD191" s="228"/>
      <c r="AE191" s="228"/>
      <c r="AF191" s="228"/>
      <c r="AG191" s="228"/>
      <c r="AH191" s="228"/>
      <c r="AI191" s="228"/>
      <c r="AJ191" s="228"/>
      <c r="AS191" s="74" t="s">
        <v>214</v>
      </c>
      <c r="AT191" s="74" t="s">
        <v>194</v>
      </c>
      <c r="AU191" s="74" t="s">
        <v>500</v>
      </c>
      <c r="AV191" s="74">
        <v>2023</v>
      </c>
      <c r="AW191" s="74">
        <v>0.87343872827321156</v>
      </c>
      <c r="AX191" s="74">
        <v>0</v>
      </c>
      <c r="AY191" s="74">
        <v>0</v>
      </c>
      <c r="AZ191" s="74">
        <v>0</v>
      </c>
      <c r="BA191" s="74">
        <v>0</v>
      </c>
      <c r="BB191" s="74">
        <v>0</v>
      </c>
      <c r="BC191" s="74">
        <v>0</v>
      </c>
      <c r="BD191" s="74">
        <v>0</v>
      </c>
      <c r="BE191" s="74">
        <v>0</v>
      </c>
      <c r="BF191" s="74">
        <v>0</v>
      </c>
      <c r="BG191" s="74">
        <v>0</v>
      </c>
      <c r="BH191" s="74">
        <v>0</v>
      </c>
      <c r="BI191" s="74">
        <v>0</v>
      </c>
      <c r="BJ191" s="74">
        <v>0</v>
      </c>
      <c r="BK191" s="74">
        <v>0</v>
      </c>
      <c r="BL191" s="74">
        <v>1.3696823821637612E-2</v>
      </c>
      <c r="BM191" s="74">
        <v>1.3696823821637612E-2</v>
      </c>
      <c r="BN191" s="74">
        <v>0</v>
      </c>
      <c r="BO191" s="74">
        <v>0</v>
      </c>
      <c r="BP191" s="74">
        <v>0</v>
      </c>
      <c r="BQ191" s="74">
        <v>1.1963336380153386E-2</v>
      </c>
      <c r="BR191" s="74">
        <v>0</v>
      </c>
      <c r="BS191" s="74">
        <v>0</v>
      </c>
      <c r="BT191" s="74">
        <v>0</v>
      </c>
      <c r="BU191" s="74">
        <v>0</v>
      </c>
      <c r="BV191" s="74">
        <v>0</v>
      </c>
      <c r="BW191" s="74">
        <v>0</v>
      </c>
      <c r="BX191" s="74">
        <v>0</v>
      </c>
      <c r="BY191" s="74">
        <v>0</v>
      </c>
      <c r="CT191" s="74" t="s">
        <v>194</v>
      </c>
      <c r="CU191" s="74" t="s">
        <v>523</v>
      </c>
      <c r="CV191" s="74" t="s">
        <v>323</v>
      </c>
      <c r="CW191" s="74">
        <v>2022</v>
      </c>
      <c r="CX191" s="74">
        <v>0</v>
      </c>
      <c r="CY191" s="74">
        <v>3.5837206833983387E-6</v>
      </c>
      <c r="CZ191" s="74">
        <v>0</v>
      </c>
      <c r="DA191" s="74">
        <v>0</v>
      </c>
      <c r="DB191" s="74">
        <v>0</v>
      </c>
      <c r="DC191" s="74">
        <v>0</v>
      </c>
      <c r="DD191" s="74">
        <v>8489.5410546944313</v>
      </c>
      <c r="DE191" s="74">
        <v>202.84766498243039</v>
      </c>
      <c r="DF191" s="74">
        <v>8286.6933897119998</v>
      </c>
      <c r="DG191" s="74">
        <v>0</v>
      </c>
      <c r="DH191" s="74">
        <v>0</v>
      </c>
      <c r="DI191" s="74">
        <v>0</v>
      </c>
      <c r="DJ191" s="74">
        <v>0</v>
      </c>
      <c r="DK191" s="74">
        <v>0</v>
      </c>
      <c r="DL191" s="74">
        <v>0</v>
      </c>
      <c r="DM191" s="74">
        <v>0</v>
      </c>
      <c r="DN191" s="74">
        <v>1.5852594744555779E-5</v>
      </c>
      <c r="DO191" s="74">
        <v>0</v>
      </c>
      <c r="DP191" s="74">
        <v>0</v>
      </c>
      <c r="DQ191" s="74">
        <v>0</v>
      </c>
      <c r="DR191" s="74">
        <v>3.0424143870267779E-2</v>
      </c>
      <c r="DS191" s="74">
        <v>0</v>
      </c>
      <c r="DT191" s="74">
        <v>3.0424143870267779E-2</v>
      </c>
      <c r="DU191" s="74">
        <v>0</v>
      </c>
      <c r="DV191" s="74">
        <v>0</v>
      </c>
      <c r="DW191" s="74">
        <v>0</v>
      </c>
      <c r="DX191" s="74">
        <v>0</v>
      </c>
      <c r="DY191" s="74">
        <v>0</v>
      </c>
      <c r="DZ191" s="74">
        <v>0</v>
      </c>
      <c r="EA191" s="74">
        <v>0</v>
      </c>
      <c r="EB191" s="74">
        <v>0</v>
      </c>
      <c r="EC191" s="74">
        <v>0</v>
      </c>
      <c r="ED191" s="74">
        <v>0</v>
      </c>
      <c r="EE191" s="74">
        <v>0</v>
      </c>
      <c r="EF191" s="74">
        <v>0</v>
      </c>
      <c r="ER191" s="74" t="s">
        <v>455</v>
      </c>
      <c r="ES191" s="74" t="s">
        <v>194</v>
      </c>
      <c r="ET191" s="74" t="s">
        <v>523</v>
      </c>
      <c r="EU191" s="74" t="s">
        <v>323</v>
      </c>
      <c r="EV191" s="74" t="s">
        <v>302</v>
      </c>
      <c r="EW191" s="74" t="s">
        <v>456</v>
      </c>
      <c r="EX191" s="74">
        <v>2022</v>
      </c>
      <c r="EY191" s="74">
        <v>3.724445258554394E-6</v>
      </c>
      <c r="EZ191" s="74">
        <v>1413.2822269999999</v>
      </c>
      <c r="FA191" s="74">
        <v>5.2636922893493443E-3</v>
      </c>
      <c r="FB191" s="74">
        <v>2022</v>
      </c>
      <c r="FC191" s="74" t="s">
        <v>209</v>
      </c>
      <c r="FD191" s="74">
        <v>4.6366130773367584E-2</v>
      </c>
      <c r="FE191" s="74">
        <v>1</v>
      </c>
      <c r="FF191" s="74">
        <v>0</v>
      </c>
      <c r="FG191" s="74" t="s">
        <v>457</v>
      </c>
      <c r="FH191" s="74">
        <v>0</v>
      </c>
      <c r="FI191" s="74">
        <v>0</v>
      </c>
      <c r="FJ191" s="74">
        <v>7.4650479448652826E-4</v>
      </c>
      <c r="FK191" s="74">
        <v>3.5837206833983387E-6</v>
      </c>
      <c r="FL191" s="74">
        <v>0</v>
      </c>
      <c r="FM191" s="74">
        <v>0</v>
      </c>
      <c r="FN191" s="74">
        <v>0</v>
      </c>
      <c r="FO191" s="74">
        <v>0</v>
      </c>
      <c r="FP191" s="74">
        <v>0</v>
      </c>
      <c r="FQ191" s="74">
        <v>0</v>
      </c>
      <c r="FR191" s="74">
        <v>0</v>
      </c>
      <c r="FS191" s="74">
        <v>0</v>
      </c>
      <c r="GV191" s="229"/>
      <c r="GW191" s="229"/>
    </row>
    <row r="192" spans="2:205" hidden="1" x14ac:dyDescent="0.25">
      <c r="B192" s="74" t="s">
        <v>243</v>
      </c>
      <c r="C192" s="227" t="s">
        <v>505</v>
      </c>
      <c r="D192" s="227"/>
      <c r="E192" s="227"/>
      <c r="F192" s="227">
        <v>1.4452846007301099</v>
      </c>
      <c r="G192" s="227">
        <v>1.4001670507253359</v>
      </c>
      <c r="H192" s="227">
        <v>0.23362119111127708</v>
      </c>
      <c r="I192" s="228">
        <v>1.4452846007301099</v>
      </c>
      <c r="J192" s="228">
        <v>0</v>
      </c>
      <c r="K192" s="228">
        <v>1.4452846007301099</v>
      </c>
      <c r="L192" s="322"/>
      <c r="M192" s="228"/>
      <c r="N192" s="228">
        <v>2.7786764505804356</v>
      </c>
      <c r="O192" s="228">
        <v>2.8382918345623036</v>
      </c>
      <c r="P192" s="228">
        <v>2.7786764505804356</v>
      </c>
      <c r="Q192" s="228"/>
      <c r="R192" s="228"/>
      <c r="S192" s="228">
        <v>0</v>
      </c>
      <c r="T192" s="228">
        <v>0</v>
      </c>
      <c r="U192" s="228">
        <v>0</v>
      </c>
      <c r="V192" s="228">
        <v>0</v>
      </c>
      <c r="W192" s="228"/>
      <c r="X192" s="228"/>
      <c r="Y192" s="228">
        <v>556543.57399479882</v>
      </c>
      <c r="Z192" s="228">
        <v>564794.37274731323</v>
      </c>
      <c r="AA192" s="228">
        <v>520134.18130355031</v>
      </c>
      <c r="AB192" s="228"/>
      <c r="AC192" s="228"/>
      <c r="AD192" s="228"/>
      <c r="AE192" s="228"/>
      <c r="AF192" s="228"/>
      <c r="AG192" s="228"/>
      <c r="AH192" s="228"/>
      <c r="AI192" s="228"/>
      <c r="AJ192" s="228"/>
      <c r="AS192" s="74" t="s">
        <v>214</v>
      </c>
      <c r="AT192" s="74" t="s">
        <v>194</v>
      </c>
      <c r="AU192" s="74" t="s">
        <v>501</v>
      </c>
      <c r="AV192" s="74">
        <v>2020</v>
      </c>
      <c r="AW192" s="74">
        <v>1</v>
      </c>
      <c r="AX192" s="74">
        <v>0</v>
      </c>
      <c r="AY192" s="74">
        <v>0</v>
      </c>
      <c r="AZ192" s="74">
        <v>4.9083320848535335E-3</v>
      </c>
      <c r="BA192" s="74">
        <v>4.9083320848535335E-3</v>
      </c>
      <c r="BB192" s="74">
        <v>0</v>
      </c>
      <c r="BC192" s="74">
        <v>0</v>
      </c>
      <c r="BD192" s="74">
        <v>0</v>
      </c>
      <c r="BE192" s="74">
        <v>0</v>
      </c>
      <c r="BF192" s="74">
        <v>0</v>
      </c>
      <c r="BG192" s="74">
        <v>0</v>
      </c>
      <c r="BH192" s="74">
        <v>0</v>
      </c>
      <c r="BI192" s="74">
        <v>0</v>
      </c>
      <c r="BJ192" s="74">
        <v>0</v>
      </c>
      <c r="BK192" s="74">
        <v>0</v>
      </c>
      <c r="BL192" s="74">
        <v>0</v>
      </c>
      <c r="BM192" s="74">
        <v>0</v>
      </c>
      <c r="BN192" s="74">
        <v>4.9083320848535335E-3</v>
      </c>
      <c r="BO192" s="74">
        <v>0</v>
      </c>
      <c r="BP192" s="74">
        <v>0</v>
      </c>
      <c r="BQ192" s="74">
        <v>0</v>
      </c>
      <c r="BR192" s="74">
        <v>0</v>
      </c>
      <c r="BS192" s="74">
        <v>0</v>
      </c>
      <c r="BT192" s="74">
        <v>0</v>
      </c>
      <c r="BU192" s="74">
        <v>0</v>
      </c>
      <c r="BV192" s="74">
        <v>0</v>
      </c>
      <c r="BW192" s="74">
        <v>0</v>
      </c>
      <c r="BX192" s="74">
        <v>0</v>
      </c>
      <c r="BY192" s="74">
        <v>0</v>
      </c>
      <c r="CT192" s="74" t="s">
        <v>194</v>
      </c>
      <c r="CU192" s="74" t="s">
        <v>523</v>
      </c>
      <c r="CV192" s="74" t="s">
        <v>323</v>
      </c>
      <c r="CW192" s="74">
        <v>2023</v>
      </c>
      <c r="CX192" s="74">
        <v>0</v>
      </c>
      <c r="CY192" s="74">
        <v>0</v>
      </c>
      <c r="CZ192" s="74">
        <v>5.5661088825335467E-6</v>
      </c>
      <c r="DA192" s="74">
        <v>0</v>
      </c>
      <c r="DB192" s="74">
        <v>0</v>
      </c>
      <c r="DC192" s="74">
        <v>0</v>
      </c>
      <c r="DD192" s="74">
        <v>8507.4425966947583</v>
      </c>
      <c r="DE192" s="74">
        <v>202.84766498243039</v>
      </c>
      <c r="DF192" s="74">
        <v>8304.5949317123304</v>
      </c>
      <c r="DG192" s="74">
        <v>0</v>
      </c>
      <c r="DH192" s="74">
        <v>0</v>
      </c>
      <c r="DI192" s="74">
        <v>0</v>
      </c>
      <c r="DJ192" s="74">
        <v>0</v>
      </c>
      <c r="DK192" s="74">
        <v>0</v>
      </c>
      <c r="DL192" s="74">
        <v>0</v>
      </c>
      <c r="DM192" s="74">
        <v>0</v>
      </c>
      <c r="DN192" s="74">
        <v>1.6464772193339399E-5</v>
      </c>
      <c r="DO192" s="74">
        <v>0</v>
      </c>
      <c r="DP192" s="74">
        <v>0</v>
      </c>
      <c r="DQ192" s="74">
        <v>0</v>
      </c>
      <c r="DR192" s="74">
        <v>0</v>
      </c>
      <c r="DS192" s="74">
        <v>0</v>
      </c>
      <c r="DT192" s="74">
        <v>0</v>
      </c>
      <c r="DU192" s="74">
        <v>4.7353351805106955E-2</v>
      </c>
      <c r="DV192" s="74">
        <v>0</v>
      </c>
      <c r="DW192" s="74">
        <v>4.7353351805106955E-2</v>
      </c>
      <c r="DX192" s="74">
        <v>0</v>
      </c>
      <c r="DY192" s="74">
        <v>0</v>
      </c>
      <c r="DZ192" s="74">
        <v>0</v>
      </c>
      <c r="EA192" s="74">
        <v>0</v>
      </c>
      <c r="EB192" s="74">
        <v>0</v>
      </c>
      <c r="EC192" s="74">
        <v>0</v>
      </c>
      <c r="ED192" s="74">
        <v>0</v>
      </c>
      <c r="EE192" s="74">
        <v>0</v>
      </c>
      <c r="EF192" s="74">
        <v>0</v>
      </c>
      <c r="ER192" s="74" t="s">
        <v>455</v>
      </c>
      <c r="ES192" s="74" t="s">
        <v>194</v>
      </c>
      <c r="ET192" s="74" t="s">
        <v>523</v>
      </c>
      <c r="EU192" s="74" t="s">
        <v>323</v>
      </c>
      <c r="EV192" s="74" t="s">
        <v>302</v>
      </c>
      <c r="EW192" s="74" t="s">
        <v>456</v>
      </c>
      <c r="EX192" s="74">
        <v>2023</v>
      </c>
      <c r="EY192" s="74">
        <v>3.8491745382470949E-6</v>
      </c>
      <c r="EZ192" s="74">
        <v>1413.2822269999999</v>
      </c>
      <c r="FA192" s="74">
        <v>5.4399699635255504E-3</v>
      </c>
      <c r="FB192" s="74">
        <v>2023</v>
      </c>
      <c r="FC192" s="74" t="s">
        <v>209</v>
      </c>
      <c r="FD192" s="74">
        <v>4.6366130773367584E-2</v>
      </c>
      <c r="FE192" s="74">
        <v>1</v>
      </c>
      <c r="FF192" s="74">
        <v>0</v>
      </c>
      <c r="FG192" s="74" t="s">
        <v>457</v>
      </c>
      <c r="FH192" s="74">
        <v>0</v>
      </c>
      <c r="FI192" s="74">
        <v>0</v>
      </c>
      <c r="FJ192" s="74">
        <v>0</v>
      </c>
      <c r="FK192" s="74">
        <v>0</v>
      </c>
      <c r="FL192" s="74">
        <v>7.6596950253325483E-4</v>
      </c>
      <c r="FM192" s="74">
        <v>5.5661088825335467E-6</v>
      </c>
      <c r="FN192" s="74">
        <v>0</v>
      </c>
      <c r="FO192" s="74">
        <v>0</v>
      </c>
      <c r="FP192" s="74">
        <v>0</v>
      </c>
      <c r="FQ192" s="74">
        <v>0</v>
      </c>
      <c r="FR192" s="74">
        <v>0</v>
      </c>
      <c r="FS192" s="74">
        <v>0</v>
      </c>
      <c r="GV192" s="229"/>
      <c r="GW192" s="229"/>
    </row>
    <row r="193" spans="2:205" hidden="1" x14ac:dyDescent="0.25">
      <c r="B193" s="74" t="s">
        <v>243</v>
      </c>
      <c r="C193" s="227" t="s">
        <v>507</v>
      </c>
      <c r="D193" s="227"/>
      <c r="E193" s="227"/>
      <c r="F193" s="227">
        <v>0.86572057405729474</v>
      </c>
      <c r="G193" s="227">
        <v>0.83869334121347972</v>
      </c>
      <c r="H193" s="227">
        <v>0.15668826417206397</v>
      </c>
      <c r="I193" s="228">
        <v>0.86572057405729474</v>
      </c>
      <c r="J193" s="228">
        <v>0</v>
      </c>
      <c r="K193" s="228">
        <v>0.86572057405729474</v>
      </c>
      <c r="L193" s="322"/>
      <c r="M193" s="228"/>
      <c r="N193" s="228">
        <v>1.6266750673615173</v>
      </c>
      <c r="O193" s="228">
        <v>1.6615708160923159</v>
      </c>
      <c r="P193" s="228">
        <v>1.6266750673615173</v>
      </c>
      <c r="Q193" s="228"/>
      <c r="R193" s="228"/>
      <c r="S193" s="228">
        <v>0</v>
      </c>
      <c r="T193" s="228">
        <v>0</v>
      </c>
      <c r="U193" s="228">
        <v>0</v>
      </c>
      <c r="V193" s="228">
        <v>0</v>
      </c>
      <c r="W193" s="228"/>
      <c r="X193" s="228"/>
      <c r="Y193" s="228">
        <v>569456.69902213907</v>
      </c>
      <c r="Z193" s="228">
        <v>577898.93578749744</v>
      </c>
      <c r="AA193" s="228">
        <v>532202.52245059726</v>
      </c>
      <c r="AB193" s="228"/>
      <c r="AC193" s="228"/>
      <c r="AD193" s="228"/>
      <c r="AE193" s="228"/>
      <c r="AF193" s="228"/>
      <c r="AG193" s="228"/>
      <c r="AH193" s="228"/>
      <c r="AI193" s="228"/>
      <c r="AJ193" s="228"/>
      <c r="AS193" s="74" t="s">
        <v>214</v>
      </c>
      <c r="AT193" s="74" t="s">
        <v>194</v>
      </c>
      <c r="AU193" s="74" t="s">
        <v>501</v>
      </c>
      <c r="AV193" s="74">
        <v>2021</v>
      </c>
      <c r="AW193" s="74">
        <v>1</v>
      </c>
      <c r="AX193" s="74">
        <v>0</v>
      </c>
      <c r="AY193" s="74">
        <v>0</v>
      </c>
      <c r="AZ193" s="74">
        <v>0</v>
      </c>
      <c r="BA193" s="74">
        <v>0</v>
      </c>
      <c r="BB193" s="74">
        <v>0</v>
      </c>
      <c r="BC193" s="74">
        <v>0</v>
      </c>
      <c r="BD193" s="74">
        <v>4.9083320848535335E-3</v>
      </c>
      <c r="BE193" s="74">
        <v>4.9083320848535335E-3</v>
      </c>
      <c r="BF193" s="74">
        <v>0</v>
      </c>
      <c r="BG193" s="74">
        <v>0</v>
      </c>
      <c r="BH193" s="74">
        <v>0</v>
      </c>
      <c r="BI193" s="74">
        <v>0</v>
      </c>
      <c r="BJ193" s="74">
        <v>0</v>
      </c>
      <c r="BK193" s="74">
        <v>0</v>
      </c>
      <c r="BL193" s="74">
        <v>0</v>
      </c>
      <c r="BM193" s="74">
        <v>0</v>
      </c>
      <c r="BN193" s="74">
        <v>0</v>
      </c>
      <c r="BO193" s="74">
        <v>4.9083320848535335E-3</v>
      </c>
      <c r="BP193" s="74">
        <v>0</v>
      </c>
      <c r="BQ193" s="74">
        <v>0</v>
      </c>
      <c r="BR193" s="74">
        <v>0</v>
      </c>
      <c r="BS193" s="74">
        <v>0</v>
      </c>
      <c r="BT193" s="74">
        <v>0</v>
      </c>
      <c r="BU193" s="74">
        <v>0</v>
      </c>
      <c r="BV193" s="74">
        <v>0</v>
      </c>
      <c r="BW193" s="74">
        <v>0</v>
      </c>
      <c r="BX193" s="74">
        <v>0</v>
      </c>
      <c r="BY193" s="74">
        <v>0</v>
      </c>
      <c r="CT193" s="74" t="s">
        <v>194</v>
      </c>
      <c r="CU193" s="74" t="s">
        <v>523</v>
      </c>
      <c r="CV193" s="74" t="s">
        <v>323</v>
      </c>
      <c r="CW193" s="74">
        <v>2024</v>
      </c>
      <c r="CX193" s="74">
        <v>0</v>
      </c>
      <c r="CY193" s="74">
        <v>0</v>
      </c>
      <c r="CZ193" s="74">
        <v>0</v>
      </c>
      <c r="DA193" s="74">
        <v>5.5661088825335467E-6</v>
      </c>
      <c r="DB193" s="74">
        <v>0</v>
      </c>
      <c r="DC193" s="74">
        <v>0</v>
      </c>
      <c r="DD193" s="74">
        <v>8507.4425966947583</v>
      </c>
      <c r="DE193" s="74">
        <v>202.84766498243039</v>
      </c>
      <c r="DF193" s="74">
        <v>8304.5949317123304</v>
      </c>
      <c r="DG193" s="74">
        <v>0</v>
      </c>
      <c r="DH193" s="74">
        <v>0</v>
      </c>
      <c r="DI193" s="74">
        <v>0</v>
      </c>
      <c r="DJ193" s="74">
        <v>0</v>
      </c>
      <c r="DK193" s="74">
        <v>0</v>
      </c>
      <c r="DL193" s="74">
        <v>0</v>
      </c>
      <c r="DM193" s="74">
        <v>0</v>
      </c>
      <c r="DN193" s="74">
        <v>1.6464772193339399E-5</v>
      </c>
      <c r="DO193" s="74">
        <v>0</v>
      </c>
      <c r="DP193" s="74">
        <v>0</v>
      </c>
      <c r="DQ193" s="74">
        <v>0</v>
      </c>
      <c r="DR193" s="74">
        <v>0</v>
      </c>
      <c r="DS193" s="74">
        <v>0</v>
      </c>
      <c r="DT193" s="74">
        <v>0</v>
      </c>
      <c r="DU193" s="74">
        <v>0</v>
      </c>
      <c r="DV193" s="74">
        <v>0</v>
      </c>
      <c r="DW193" s="74">
        <v>0</v>
      </c>
      <c r="DX193" s="74">
        <v>4.7353351805106955E-2</v>
      </c>
      <c r="DY193" s="74">
        <v>0</v>
      </c>
      <c r="DZ193" s="74">
        <v>4.7353351805106955E-2</v>
      </c>
      <c r="EA193" s="74">
        <v>0</v>
      </c>
      <c r="EB193" s="74">
        <v>0</v>
      </c>
      <c r="EC193" s="74">
        <v>0</v>
      </c>
      <c r="ED193" s="74">
        <v>0</v>
      </c>
      <c r="EE193" s="74">
        <v>0</v>
      </c>
      <c r="EF193" s="74">
        <v>0</v>
      </c>
      <c r="ER193" s="74" t="s">
        <v>455</v>
      </c>
      <c r="ES193" s="74" t="s">
        <v>194</v>
      </c>
      <c r="ET193" s="74" t="s">
        <v>523</v>
      </c>
      <c r="EU193" s="74" t="s">
        <v>323</v>
      </c>
      <c r="EV193" s="74" t="s">
        <v>302</v>
      </c>
      <c r="EW193" s="74" t="s">
        <v>456</v>
      </c>
      <c r="EX193" s="74">
        <v>2024</v>
      </c>
      <c r="EY193" s="74">
        <v>3.8491745382470949E-6</v>
      </c>
      <c r="EZ193" s="74">
        <v>1413.2822269999999</v>
      </c>
      <c r="FA193" s="74">
        <v>5.4399699635255504E-3</v>
      </c>
      <c r="FB193" s="74">
        <v>2024</v>
      </c>
      <c r="FC193" s="74" t="s">
        <v>209</v>
      </c>
      <c r="FD193" s="74">
        <v>4.6366130773367584E-2</v>
      </c>
      <c r="FE193" s="74">
        <v>1</v>
      </c>
      <c r="FF193" s="74">
        <v>0</v>
      </c>
      <c r="FG193" s="74" t="s">
        <v>457</v>
      </c>
      <c r="FH193" s="74">
        <v>0</v>
      </c>
      <c r="FI193" s="74">
        <v>0</v>
      </c>
      <c r="FJ193" s="74">
        <v>0</v>
      </c>
      <c r="FK193" s="74">
        <v>0</v>
      </c>
      <c r="FL193" s="74">
        <v>0</v>
      </c>
      <c r="FM193" s="74">
        <v>0</v>
      </c>
      <c r="FN193" s="74">
        <v>7.6596950253325483E-4</v>
      </c>
      <c r="FO193" s="74">
        <v>5.5661088825335467E-6</v>
      </c>
      <c r="FP193" s="74">
        <v>0</v>
      </c>
      <c r="FQ193" s="74">
        <v>0</v>
      </c>
      <c r="FR193" s="74">
        <v>0</v>
      </c>
      <c r="FS193" s="74">
        <v>0</v>
      </c>
      <c r="GV193" s="229"/>
      <c r="GW193" s="229"/>
    </row>
    <row r="194" spans="2:205" hidden="1" x14ac:dyDescent="0.25">
      <c r="B194" s="74" t="s">
        <v>243</v>
      </c>
      <c r="C194" s="227" t="s">
        <v>508</v>
      </c>
      <c r="D194" s="227"/>
      <c r="E194" s="227"/>
      <c r="F194" s="227">
        <v>2.7323831625153795E-4</v>
      </c>
      <c r="G194" s="227">
        <v>2.6447261120653419E-4</v>
      </c>
      <c r="H194" s="227">
        <v>1.2959606962048532E-8</v>
      </c>
      <c r="I194" s="228">
        <v>2.7323831625153795E-4</v>
      </c>
      <c r="J194" s="228">
        <v>0</v>
      </c>
      <c r="K194" s="228">
        <v>2.7323831625153795E-4</v>
      </c>
      <c r="L194" s="322"/>
      <c r="M194" s="228"/>
      <c r="N194" s="228">
        <v>0.26612564411100031</v>
      </c>
      <c r="O194" s="228">
        <v>0.2715929032221896</v>
      </c>
      <c r="P194" s="228">
        <v>0.26612564411100031</v>
      </c>
      <c r="Q194" s="228"/>
      <c r="R194" s="228"/>
      <c r="S194" s="228">
        <v>0</v>
      </c>
      <c r="T194" s="228">
        <v>0</v>
      </c>
      <c r="U194" s="228">
        <v>0</v>
      </c>
      <c r="V194" s="228">
        <v>0</v>
      </c>
      <c r="W194" s="228"/>
      <c r="X194" s="228"/>
      <c r="Y194" s="228">
        <v>1098.5976167978795</v>
      </c>
      <c r="Z194" s="228">
        <v>1114.8844059546184</v>
      </c>
      <c r="AA194" s="228">
        <v>1026.7267446709154</v>
      </c>
      <c r="AB194" s="228"/>
      <c r="AC194" s="228"/>
      <c r="AD194" s="228"/>
      <c r="AE194" s="228"/>
      <c r="AF194" s="228"/>
      <c r="AG194" s="228"/>
      <c r="AH194" s="228"/>
      <c r="AI194" s="228"/>
      <c r="AJ194" s="228"/>
      <c r="AS194" s="74" t="s">
        <v>214</v>
      </c>
      <c r="AT194" s="74" t="s">
        <v>194</v>
      </c>
      <c r="AU194" s="74" t="s">
        <v>501</v>
      </c>
      <c r="AV194" s="74">
        <v>2022</v>
      </c>
      <c r="AW194" s="74">
        <v>0.93457943925233644</v>
      </c>
      <c r="AX194" s="74">
        <v>0</v>
      </c>
      <c r="AY194" s="74">
        <v>0</v>
      </c>
      <c r="AZ194" s="74">
        <v>0</v>
      </c>
      <c r="BA194" s="74">
        <v>0</v>
      </c>
      <c r="BB194" s="74">
        <v>0</v>
      </c>
      <c r="BC194" s="74">
        <v>0</v>
      </c>
      <c r="BD194" s="74">
        <v>0</v>
      </c>
      <c r="BE194" s="74">
        <v>0</v>
      </c>
      <c r="BF194" s="74">
        <v>0</v>
      </c>
      <c r="BG194" s="74">
        <v>0</v>
      </c>
      <c r="BH194" s="74">
        <v>4.9036345187152934E-3</v>
      </c>
      <c r="BI194" s="74">
        <v>4.9036345187152934E-3</v>
      </c>
      <c r="BJ194" s="74">
        <v>0</v>
      </c>
      <c r="BK194" s="74">
        <v>0</v>
      </c>
      <c r="BL194" s="74">
        <v>0</v>
      </c>
      <c r="BM194" s="74">
        <v>0</v>
      </c>
      <c r="BN194" s="74">
        <v>0</v>
      </c>
      <c r="BO194" s="74">
        <v>0</v>
      </c>
      <c r="BP194" s="74">
        <v>4.5828359987993396E-3</v>
      </c>
      <c r="BQ194" s="74">
        <v>0</v>
      </c>
      <c r="BR194" s="74">
        <v>0</v>
      </c>
      <c r="BS194" s="74">
        <v>0</v>
      </c>
      <c r="BT194" s="74">
        <v>0</v>
      </c>
      <c r="BU194" s="74">
        <v>0</v>
      </c>
      <c r="BV194" s="74">
        <v>4.9036345187152934E-3</v>
      </c>
      <c r="BW194" s="74">
        <v>4.5828359987993396E-3</v>
      </c>
      <c r="BX194" s="74">
        <v>4.9036345187152934E-3</v>
      </c>
      <c r="BY194" s="74">
        <v>4.5828359987993396E-3</v>
      </c>
      <c r="CT194" s="74" t="s">
        <v>194</v>
      </c>
      <c r="CU194" s="74" t="s">
        <v>523</v>
      </c>
      <c r="CV194" s="74" t="s">
        <v>323</v>
      </c>
      <c r="CW194" s="74">
        <v>2025</v>
      </c>
      <c r="CX194" s="74">
        <v>0</v>
      </c>
      <c r="CY194" s="74">
        <v>0</v>
      </c>
      <c r="CZ194" s="74">
        <v>0</v>
      </c>
      <c r="DA194" s="74">
        <v>0</v>
      </c>
      <c r="DB194" s="74">
        <v>5.5661088825335467E-6</v>
      </c>
      <c r="DC194" s="74">
        <v>0</v>
      </c>
      <c r="DD194" s="74">
        <v>8507.4425966947583</v>
      </c>
      <c r="DE194" s="74">
        <v>202.84766498243039</v>
      </c>
      <c r="DF194" s="74">
        <v>8304.5949317123304</v>
      </c>
      <c r="DG194" s="74">
        <v>0</v>
      </c>
      <c r="DH194" s="74">
        <v>0</v>
      </c>
      <c r="DI194" s="74">
        <v>0</v>
      </c>
      <c r="DJ194" s="74">
        <v>0</v>
      </c>
      <c r="DK194" s="74">
        <v>0</v>
      </c>
      <c r="DL194" s="74">
        <v>0</v>
      </c>
      <c r="DM194" s="74">
        <v>0</v>
      </c>
      <c r="DN194" s="74">
        <v>1.6464772193339399E-5</v>
      </c>
      <c r="DO194" s="74">
        <v>0</v>
      </c>
      <c r="DP194" s="74">
        <v>0</v>
      </c>
      <c r="DQ194" s="74">
        <v>0</v>
      </c>
      <c r="DR194" s="74">
        <v>0</v>
      </c>
      <c r="DS194" s="74">
        <v>0</v>
      </c>
      <c r="DT194" s="74">
        <v>0</v>
      </c>
      <c r="DU194" s="74">
        <v>0</v>
      </c>
      <c r="DV194" s="74">
        <v>0</v>
      </c>
      <c r="DW194" s="74">
        <v>0</v>
      </c>
      <c r="DX194" s="74">
        <v>0</v>
      </c>
      <c r="DY194" s="74">
        <v>0</v>
      </c>
      <c r="DZ194" s="74">
        <v>0</v>
      </c>
      <c r="EA194" s="74">
        <v>4.7353351805106955E-2</v>
      </c>
      <c r="EB194" s="74">
        <v>0</v>
      </c>
      <c r="EC194" s="74">
        <v>4.7353351805106955E-2</v>
      </c>
      <c r="ED194" s="74">
        <v>0</v>
      </c>
      <c r="EE194" s="74">
        <v>0</v>
      </c>
      <c r="EF194" s="74">
        <v>0</v>
      </c>
      <c r="ER194" s="74" t="s">
        <v>455</v>
      </c>
      <c r="ES194" s="74" t="s">
        <v>194</v>
      </c>
      <c r="ET194" s="74" t="s">
        <v>523</v>
      </c>
      <c r="EU194" s="74" t="s">
        <v>323</v>
      </c>
      <c r="EV194" s="74" t="s">
        <v>302</v>
      </c>
      <c r="EW194" s="74" t="s">
        <v>456</v>
      </c>
      <c r="EX194" s="74">
        <v>2025</v>
      </c>
      <c r="EY194" s="74">
        <v>3.8491745382470949E-6</v>
      </c>
      <c r="EZ194" s="74">
        <v>1413.2822269999999</v>
      </c>
      <c r="FA194" s="74">
        <v>5.4399699635255504E-3</v>
      </c>
      <c r="FB194" s="74">
        <v>2025</v>
      </c>
      <c r="FC194" s="74" t="s">
        <v>209</v>
      </c>
      <c r="FD194" s="74">
        <v>4.6366130773367584E-2</v>
      </c>
      <c r="FE194" s="74">
        <v>1</v>
      </c>
      <c r="FF194" s="74">
        <v>0</v>
      </c>
      <c r="FG194" s="74" t="s">
        <v>457</v>
      </c>
      <c r="FH194" s="74">
        <v>0</v>
      </c>
      <c r="FI194" s="74">
        <v>0</v>
      </c>
      <c r="FJ194" s="74">
        <v>0</v>
      </c>
      <c r="FK194" s="74">
        <v>0</v>
      </c>
      <c r="FL194" s="74">
        <v>0</v>
      </c>
      <c r="FM194" s="74">
        <v>0</v>
      </c>
      <c r="FN194" s="74">
        <v>0</v>
      </c>
      <c r="FO194" s="74">
        <v>0</v>
      </c>
      <c r="FP194" s="74">
        <v>7.6596950253325483E-4</v>
      </c>
      <c r="FQ194" s="74">
        <v>5.5661088825335467E-6</v>
      </c>
      <c r="FR194" s="74">
        <v>0</v>
      </c>
      <c r="FS194" s="74">
        <v>0</v>
      </c>
      <c r="GV194" s="229"/>
      <c r="GW194" s="229"/>
    </row>
    <row r="195" spans="2:205" hidden="1" x14ac:dyDescent="0.25">
      <c r="B195" s="74" t="s">
        <v>243</v>
      </c>
      <c r="C195" s="227" t="s">
        <v>509</v>
      </c>
      <c r="D195" s="227"/>
      <c r="E195" s="227"/>
      <c r="F195" s="227">
        <v>5.7850719472709498E-2</v>
      </c>
      <c r="G195" s="227">
        <v>5.6045592214495892E-2</v>
      </c>
      <c r="H195" s="227">
        <v>2.7338055605492496E-3</v>
      </c>
      <c r="I195" s="228">
        <v>5.7850719472709498E-2</v>
      </c>
      <c r="J195" s="228">
        <v>0</v>
      </c>
      <c r="K195" s="228">
        <v>5.7850719472709498E-2</v>
      </c>
      <c r="L195" s="322"/>
      <c r="M195" s="228"/>
      <c r="N195" s="228">
        <v>78.735261481250276</v>
      </c>
      <c r="O195" s="228">
        <v>80.425646649266483</v>
      </c>
      <c r="P195" s="228">
        <v>78.735261481250276</v>
      </c>
      <c r="Q195" s="228"/>
      <c r="R195" s="228"/>
      <c r="S195" s="228">
        <v>0</v>
      </c>
      <c r="T195" s="228">
        <v>0</v>
      </c>
      <c r="U195" s="228">
        <v>0</v>
      </c>
      <c r="V195" s="228">
        <v>0</v>
      </c>
      <c r="W195" s="228"/>
      <c r="X195" s="228"/>
      <c r="Y195" s="228">
        <v>786.18231109246858</v>
      </c>
      <c r="Z195" s="228">
        <v>797.83752073769085</v>
      </c>
      <c r="AA195" s="228">
        <v>734.74982345090518</v>
      </c>
      <c r="AB195" s="228"/>
      <c r="AC195" s="228"/>
      <c r="AD195" s="228"/>
      <c r="AE195" s="228"/>
      <c r="AF195" s="228"/>
      <c r="AG195" s="228"/>
      <c r="AH195" s="228"/>
      <c r="AI195" s="228"/>
      <c r="AJ195" s="228"/>
      <c r="AS195" s="74" t="s">
        <v>214</v>
      </c>
      <c r="AT195" s="74" t="s">
        <v>194</v>
      </c>
      <c r="AU195" s="74" t="s">
        <v>501</v>
      </c>
      <c r="AV195" s="74">
        <v>2023</v>
      </c>
      <c r="AW195" s="74">
        <v>0.87343872827321156</v>
      </c>
      <c r="AX195" s="74">
        <v>0</v>
      </c>
      <c r="AY195" s="74">
        <v>0</v>
      </c>
      <c r="AZ195" s="74">
        <v>0</v>
      </c>
      <c r="BA195" s="74">
        <v>0</v>
      </c>
      <c r="BB195" s="74">
        <v>0</v>
      </c>
      <c r="BC195" s="74">
        <v>0</v>
      </c>
      <c r="BD195" s="74">
        <v>0</v>
      </c>
      <c r="BE195" s="74">
        <v>0</v>
      </c>
      <c r="BF195" s="74">
        <v>0</v>
      </c>
      <c r="BG195" s="74">
        <v>0</v>
      </c>
      <c r="BH195" s="74">
        <v>0</v>
      </c>
      <c r="BI195" s="74">
        <v>0</v>
      </c>
      <c r="BJ195" s="74">
        <v>0</v>
      </c>
      <c r="BK195" s="74">
        <v>0</v>
      </c>
      <c r="BL195" s="74">
        <v>5.0832268118346331E-3</v>
      </c>
      <c r="BM195" s="74">
        <v>5.0832268118346331E-3</v>
      </c>
      <c r="BN195" s="74">
        <v>0</v>
      </c>
      <c r="BO195" s="74">
        <v>0</v>
      </c>
      <c r="BP195" s="74">
        <v>0</v>
      </c>
      <c r="BQ195" s="74">
        <v>4.4398871620531339E-3</v>
      </c>
      <c r="BR195" s="74">
        <v>0</v>
      </c>
      <c r="BS195" s="74">
        <v>0</v>
      </c>
      <c r="BT195" s="74">
        <v>0</v>
      </c>
      <c r="BU195" s="74">
        <v>0</v>
      </c>
      <c r="BV195" s="74">
        <v>0</v>
      </c>
      <c r="BW195" s="74">
        <v>0</v>
      </c>
      <c r="BX195" s="74">
        <v>0</v>
      </c>
      <c r="BY195" s="74">
        <v>0</v>
      </c>
      <c r="CT195" s="74" t="s">
        <v>194</v>
      </c>
      <c r="CU195" s="74" t="s">
        <v>523</v>
      </c>
      <c r="CV195" s="74" t="s">
        <v>323</v>
      </c>
      <c r="CW195" s="74">
        <v>2026</v>
      </c>
      <c r="CX195" s="74">
        <v>0</v>
      </c>
      <c r="CY195" s="74">
        <v>0</v>
      </c>
      <c r="CZ195" s="74">
        <v>0</v>
      </c>
      <c r="DA195" s="74">
        <v>0</v>
      </c>
      <c r="DB195" s="74">
        <v>0</v>
      </c>
      <c r="DC195" s="74">
        <v>5.5661088825335467E-6</v>
      </c>
      <c r="DD195" s="74">
        <v>8507.4425966947583</v>
      </c>
      <c r="DE195" s="74">
        <v>202.84766498243039</v>
      </c>
      <c r="DF195" s="74">
        <v>8304.5949317123304</v>
      </c>
      <c r="DG195" s="74">
        <v>0</v>
      </c>
      <c r="DH195" s="74">
        <v>0</v>
      </c>
      <c r="DI195" s="74">
        <v>0</v>
      </c>
      <c r="DJ195" s="74">
        <v>0</v>
      </c>
      <c r="DK195" s="74">
        <v>0</v>
      </c>
      <c r="DL195" s="74">
        <v>0</v>
      </c>
      <c r="DM195" s="74">
        <v>0</v>
      </c>
      <c r="DN195" s="74">
        <v>1.6464772193339399E-5</v>
      </c>
      <c r="DO195" s="74">
        <v>0</v>
      </c>
      <c r="DP195" s="74">
        <v>0</v>
      </c>
      <c r="DQ195" s="74">
        <v>0</v>
      </c>
      <c r="DR195" s="74">
        <v>0</v>
      </c>
      <c r="DS195" s="74">
        <v>0</v>
      </c>
      <c r="DT195" s="74">
        <v>0</v>
      </c>
      <c r="DU195" s="74">
        <v>0</v>
      </c>
      <c r="DV195" s="74">
        <v>0</v>
      </c>
      <c r="DW195" s="74">
        <v>0</v>
      </c>
      <c r="DX195" s="74">
        <v>0</v>
      </c>
      <c r="DY195" s="74">
        <v>0</v>
      </c>
      <c r="DZ195" s="74">
        <v>0</v>
      </c>
      <c r="EA195" s="74">
        <v>0</v>
      </c>
      <c r="EB195" s="74">
        <v>0</v>
      </c>
      <c r="EC195" s="74">
        <v>0</v>
      </c>
      <c r="ED195" s="74">
        <v>4.7353351805106955E-2</v>
      </c>
      <c r="EE195" s="74">
        <v>0</v>
      </c>
      <c r="EF195" s="74">
        <v>4.7353351805106955E-2</v>
      </c>
      <c r="ER195" s="74" t="s">
        <v>455</v>
      </c>
      <c r="ES195" s="74" t="s">
        <v>194</v>
      </c>
      <c r="ET195" s="74" t="s">
        <v>523</v>
      </c>
      <c r="EU195" s="74" t="s">
        <v>323</v>
      </c>
      <c r="EV195" s="74" t="s">
        <v>302</v>
      </c>
      <c r="EW195" s="74" t="s">
        <v>456</v>
      </c>
      <c r="EX195" s="74">
        <v>2026</v>
      </c>
      <c r="EY195" s="74">
        <v>3.8491745382470949E-6</v>
      </c>
      <c r="EZ195" s="74">
        <v>1413.2822269999999</v>
      </c>
      <c r="FA195" s="74">
        <v>5.4399699635255504E-3</v>
      </c>
      <c r="FB195" s="74">
        <v>2026</v>
      </c>
      <c r="FC195" s="74" t="s">
        <v>209</v>
      </c>
      <c r="FD195" s="74">
        <v>4.6366130773367584E-2</v>
      </c>
      <c r="FE195" s="74">
        <v>1</v>
      </c>
      <c r="FF195" s="74">
        <v>0</v>
      </c>
      <c r="FG195" s="74" t="s">
        <v>457</v>
      </c>
      <c r="FH195" s="74">
        <v>0</v>
      </c>
      <c r="FI195" s="74">
        <v>0</v>
      </c>
      <c r="FJ195" s="74">
        <v>0</v>
      </c>
      <c r="FK195" s="74">
        <v>0</v>
      </c>
      <c r="FL195" s="74">
        <v>0</v>
      </c>
      <c r="FM195" s="74">
        <v>0</v>
      </c>
      <c r="FN195" s="74">
        <v>0</v>
      </c>
      <c r="FO195" s="74">
        <v>0</v>
      </c>
      <c r="FP195" s="74">
        <v>0</v>
      </c>
      <c r="FQ195" s="74">
        <v>0</v>
      </c>
      <c r="FR195" s="74">
        <v>7.6596950253325483E-4</v>
      </c>
      <c r="FS195" s="74">
        <v>5.5661088825335467E-6</v>
      </c>
      <c r="GV195" s="229"/>
      <c r="GW195" s="229"/>
    </row>
    <row r="196" spans="2:205" hidden="1" x14ac:dyDescent="0.25">
      <c r="B196" s="74" t="s">
        <v>243</v>
      </c>
      <c r="C196" s="227" t="s">
        <v>510</v>
      </c>
      <c r="D196" s="227"/>
      <c r="E196" s="227"/>
      <c r="F196" s="227">
        <v>7.5526342202634447E-2</v>
      </c>
      <c r="G196" s="227">
        <v>7.3169960453363547E-2</v>
      </c>
      <c r="H196" s="227">
        <v>0.14845432212049162</v>
      </c>
      <c r="I196" s="228">
        <v>7.5526342202634447E-2</v>
      </c>
      <c r="J196" s="228">
        <v>0</v>
      </c>
      <c r="K196" s="228">
        <v>7.5526342202634447E-2</v>
      </c>
      <c r="L196" s="322"/>
      <c r="M196" s="228"/>
      <c r="N196" s="228">
        <v>1.3795745195099305</v>
      </c>
      <c r="O196" s="228">
        <v>1.4091983370897712</v>
      </c>
      <c r="P196" s="228">
        <v>1.3795745195099305</v>
      </c>
      <c r="Q196" s="228"/>
      <c r="R196" s="228"/>
      <c r="S196" s="228">
        <v>0</v>
      </c>
      <c r="T196" s="228">
        <v>0</v>
      </c>
      <c r="U196" s="228">
        <v>0</v>
      </c>
      <c r="V196" s="228">
        <v>0</v>
      </c>
      <c r="W196" s="228"/>
      <c r="X196" s="228"/>
      <c r="Y196" s="228">
        <v>58578.340650656777</v>
      </c>
      <c r="Z196" s="228">
        <v>59446.768789168207</v>
      </c>
      <c r="AA196" s="228">
        <v>54746.112757623159</v>
      </c>
      <c r="AB196" s="228"/>
      <c r="AC196" s="228"/>
      <c r="AD196" s="228"/>
      <c r="AE196" s="228"/>
      <c r="AF196" s="228"/>
      <c r="AG196" s="228"/>
      <c r="AH196" s="228"/>
      <c r="AI196" s="228"/>
      <c r="AJ196" s="228"/>
      <c r="AS196" s="74" t="s">
        <v>214</v>
      </c>
      <c r="AT196" s="74" t="s">
        <v>194</v>
      </c>
      <c r="AU196" s="74" t="s">
        <v>502</v>
      </c>
      <c r="AV196" s="74">
        <v>2020</v>
      </c>
      <c r="AW196" s="74">
        <v>1</v>
      </c>
      <c r="AX196" s="74">
        <v>0</v>
      </c>
      <c r="AY196" s="74">
        <v>0</v>
      </c>
      <c r="AZ196" s="74">
        <v>3.6689256190551883E-2</v>
      </c>
      <c r="BA196" s="74">
        <v>3.6689256190551883E-2</v>
      </c>
      <c r="BB196" s="74">
        <v>0</v>
      </c>
      <c r="BC196" s="74">
        <v>0</v>
      </c>
      <c r="BD196" s="74">
        <v>0</v>
      </c>
      <c r="BE196" s="74">
        <v>0</v>
      </c>
      <c r="BF196" s="74">
        <v>0</v>
      </c>
      <c r="BG196" s="74">
        <v>0</v>
      </c>
      <c r="BH196" s="74">
        <v>0</v>
      </c>
      <c r="BI196" s="74">
        <v>0</v>
      </c>
      <c r="BJ196" s="74">
        <v>0</v>
      </c>
      <c r="BK196" s="74">
        <v>0</v>
      </c>
      <c r="BL196" s="74">
        <v>0</v>
      </c>
      <c r="BM196" s="74">
        <v>0</v>
      </c>
      <c r="BN196" s="74">
        <v>3.6689256190551883E-2</v>
      </c>
      <c r="BO196" s="74">
        <v>0</v>
      </c>
      <c r="BP196" s="74">
        <v>0</v>
      </c>
      <c r="BQ196" s="74">
        <v>0</v>
      </c>
      <c r="BR196" s="74">
        <v>0</v>
      </c>
      <c r="BS196" s="74">
        <v>0</v>
      </c>
      <c r="BT196" s="74">
        <v>0</v>
      </c>
      <c r="BU196" s="74">
        <v>0</v>
      </c>
      <c r="BV196" s="74">
        <v>0</v>
      </c>
      <c r="BW196" s="74">
        <v>0</v>
      </c>
      <c r="BX196" s="74">
        <v>0</v>
      </c>
      <c r="BY196" s="74">
        <v>0</v>
      </c>
      <c r="CT196" s="74" t="s">
        <v>194</v>
      </c>
      <c r="CU196" s="74" t="s">
        <v>523</v>
      </c>
      <c r="CV196" s="74" t="s">
        <v>329</v>
      </c>
      <c r="CW196" s="74">
        <v>2021</v>
      </c>
      <c r="CX196" s="74">
        <v>1.2770635848673057E-5</v>
      </c>
      <c r="CY196" s="74">
        <v>0</v>
      </c>
      <c r="CZ196" s="74">
        <v>0</v>
      </c>
      <c r="DA196" s="74">
        <v>0</v>
      </c>
      <c r="DB196" s="74">
        <v>0</v>
      </c>
      <c r="DC196" s="74">
        <v>0</v>
      </c>
      <c r="DD196" s="74">
        <v>5.1077508752881373</v>
      </c>
      <c r="DE196" s="74">
        <v>0.69026898617840449</v>
      </c>
      <c r="DF196" s="74">
        <v>2.826372167532806</v>
      </c>
      <c r="DG196" s="74">
        <v>1.5911097215769281</v>
      </c>
      <c r="DH196" s="74">
        <v>0</v>
      </c>
      <c r="DI196" s="74">
        <v>0</v>
      </c>
      <c r="DJ196" s="74">
        <v>0</v>
      </c>
      <c r="DK196" s="74">
        <v>0</v>
      </c>
      <c r="DL196" s="74">
        <v>0</v>
      </c>
      <c r="DM196" s="74">
        <v>0</v>
      </c>
      <c r="DN196" s="74">
        <v>6.0713124843032877E-5</v>
      </c>
      <c r="DO196" s="74">
        <v>6.5229226434045879E-5</v>
      </c>
      <c r="DP196" s="74">
        <v>0</v>
      </c>
      <c r="DQ196" s="74">
        <v>6.5229226434045879E-5</v>
      </c>
      <c r="DR196" s="74">
        <v>0</v>
      </c>
      <c r="DS196" s="74">
        <v>0</v>
      </c>
      <c r="DT196" s="74">
        <v>0</v>
      </c>
      <c r="DU196" s="74">
        <v>0</v>
      </c>
      <c r="DV196" s="74">
        <v>0</v>
      </c>
      <c r="DW196" s="74">
        <v>0</v>
      </c>
      <c r="DX196" s="74">
        <v>0</v>
      </c>
      <c r="DY196" s="74">
        <v>0</v>
      </c>
      <c r="DZ196" s="74">
        <v>0</v>
      </c>
      <c r="EA196" s="74">
        <v>0</v>
      </c>
      <c r="EB196" s="74">
        <v>0</v>
      </c>
      <c r="EC196" s="74">
        <v>0</v>
      </c>
      <c r="ED196" s="74">
        <v>0</v>
      </c>
      <c r="EE196" s="74">
        <v>0</v>
      </c>
      <c r="EF196" s="74">
        <v>0</v>
      </c>
      <c r="ER196" s="74" t="s">
        <v>455</v>
      </c>
      <c r="ES196" s="74" t="s">
        <v>194</v>
      </c>
      <c r="ET196" s="74" t="s">
        <v>523</v>
      </c>
      <c r="EU196" s="74" t="s">
        <v>329</v>
      </c>
      <c r="EV196" s="74" t="s">
        <v>302</v>
      </c>
      <c r="EW196" s="74" t="s">
        <v>456</v>
      </c>
      <c r="EX196" s="74">
        <v>2021</v>
      </c>
      <c r="EY196" s="74">
        <v>1.3935421888391311E-5</v>
      </c>
      <c r="EZ196" s="74">
        <v>1413.2822269999999</v>
      </c>
      <c r="FA196" s="74">
        <v>1.9694684080610217E-2</v>
      </c>
      <c r="FB196" s="74">
        <v>2021</v>
      </c>
      <c r="FC196" s="74" t="s">
        <v>209</v>
      </c>
      <c r="FD196" s="74">
        <v>4.6366130773367584E-2</v>
      </c>
      <c r="FE196" s="74">
        <v>1</v>
      </c>
      <c r="FF196" s="74">
        <v>0</v>
      </c>
      <c r="FG196" s="74" t="s">
        <v>457</v>
      </c>
      <c r="FH196" s="74">
        <v>2.6601796657421918E-3</v>
      </c>
      <c r="FI196" s="74">
        <v>1.2770635848673057E-5</v>
      </c>
      <c r="FJ196" s="74">
        <v>0</v>
      </c>
      <c r="FK196" s="74">
        <v>0</v>
      </c>
      <c r="FL196" s="74">
        <v>0</v>
      </c>
      <c r="FM196" s="74">
        <v>0</v>
      </c>
      <c r="FN196" s="74">
        <v>0</v>
      </c>
      <c r="FO196" s="74">
        <v>0</v>
      </c>
      <c r="FP196" s="74">
        <v>0</v>
      </c>
      <c r="FQ196" s="74">
        <v>0</v>
      </c>
      <c r="FR196" s="74">
        <v>0</v>
      </c>
      <c r="FS196" s="74">
        <v>0</v>
      </c>
      <c r="GV196" s="229"/>
      <c r="GW196" s="229"/>
    </row>
    <row r="197" spans="2:205" hidden="1" x14ac:dyDescent="0.25">
      <c r="B197" s="74" t="s">
        <v>243</v>
      </c>
      <c r="C197" s="227" t="s">
        <v>511</v>
      </c>
      <c r="D197" s="227"/>
      <c r="E197" s="227"/>
      <c r="F197" s="227">
        <v>1.5951958407519392E-4</v>
      </c>
      <c r="G197" s="227">
        <v>1.5434100000021397E-4</v>
      </c>
      <c r="H197" s="227">
        <v>7.59702206733693E-4</v>
      </c>
      <c r="I197" s="228">
        <v>1.5951958407519392E-4</v>
      </c>
      <c r="J197" s="228">
        <v>0</v>
      </c>
      <c r="K197" s="228">
        <v>1.5951958407519392E-4</v>
      </c>
      <c r="L197" s="322"/>
      <c r="M197" s="228"/>
      <c r="N197" s="228">
        <v>0.10489227194072703</v>
      </c>
      <c r="O197" s="228">
        <v>0.10700483032381683</v>
      </c>
      <c r="P197" s="228">
        <v>0.10489227194072703</v>
      </c>
      <c r="Q197" s="228"/>
      <c r="R197" s="228"/>
      <c r="S197" s="228">
        <v>0</v>
      </c>
      <c r="T197" s="228">
        <v>0</v>
      </c>
      <c r="U197" s="228">
        <v>0</v>
      </c>
      <c r="V197" s="228">
        <v>0</v>
      </c>
      <c r="W197" s="228"/>
      <c r="X197" s="228"/>
      <c r="Y197" s="228">
        <v>1627.2500519095386</v>
      </c>
      <c r="Z197" s="228">
        <v>1651.3741516668197</v>
      </c>
      <c r="AA197" s="228">
        <v>1520.7944410369519</v>
      </c>
      <c r="AB197" s="228"/>
      <c r="AC197" s="228"/>
      <c r="AD197" s="228"/>
      <c r="AE197" s="228"/>
      <c r="AF197" s="228"/>
      <c r="AG197" s="228"/>
      <c r="AH197" s="228"/>
      <c r="AI197" s="228"/>
      <c r="AJ197" s="228"/>
      <c r="AS197" s="74" t="s">
        <v>214</v>
      </c>
      <c r="AT197" s="74" t="s">
        <v>194</v>
      </c>
      <c r="AU197" s="74" t="s">
        <v>502</v>
      </c>
      <c r="AV197" s="74">
        <v>2021</v>
      </c>
      <c r="AW197" s="74">
        <v>1</v>
      </c>
      <c r="AX197" s="74">
        <v>0</v>
      </c>
      <c r="AY197" s="74">
        <v>0</v>
      </c>
      <c r="AZ197" s="74">
        <v>0</v>
      </c>
      <c r="BA197" s="74">
        <v>0</v>
      </c>
      <c r="BB197" s="74">
        <v>0</v>
      </c>
      <c r="BC197" s="74">
        <v>0</v>
      </c>
      <c r="BD197" s="74">
        <v>3.6689256190551883E-2</v>
      </c>
      <c r="BE197" s="74">
        <v>3.6689256190551883E-2</v>
      </c>
      <c r="BF197" s="74">
        <v>0</v>
      </c>
      <c r="BG197" s="74">
        <v>0</v>
      </c>
      <c r="BH197" s="74">
        <v>0</v>
      </c>
      <c r="BI197" s="74">
        <v>0</v>
      </c>
      <c r="BJ197" s="74">
        <v>0</v>
      </c>
      <c r="BK197" s="74">
        <v>0</v>
      </c>
      <c r="BL197" s="74">
        <v>0</v>
      </c>
      <c r="BM197" s="74">
        <v>0</v>
      </c>
      <c r="BN197" s="74">
        <v>0</v>
      </c>
      <c r="BO197" s="74">
        <v>3.6689256190551883E-2</v>
      </c>
      <c r="BP197" s="74">
        <v>0</v>
      </c>
      <c r="BQ197" s="74">
        <v>0</v>
      </c>
      <c r="BR197" s="74">
        <v>0</v>
      </c>
      <c r="BS197" s="74">
        <v>0</v>
      </c>
      <c r="BT197" s="74">
        <v>0</v>
      </c>
      <c r="BU197" s="74">
        <v>0</v>
      </c>
      <c r="BV197" s="74">
        <v>0</v>
      </c>
      <c r="BW197" s="74">
        <v>0</v>
      </c>
      <c r="BX197" s="74">
        <v>0</v>
      </c>
      <c r="BY197" s="74">
        <v>0</v>
      </c>
      <c r="CT197" s="74" t="s">
        <v>194</v>
      </c>
      <c r="CU197" s="74" t="s">
        <v>523</v>
      </c>
      <c r="CV197" s="74" t="s">
        <v>329</v>
      </c>
      <c r="CW197" s="74">
        <v>2022</v>
      </c>
      <c r="CX197" s="74">
        <v>0</v>
      </c>
      <c r="CY197" s="74">
        <v>1.2697841583783375E-5</v>
      </c>
      <c r="CZ197" s="74">
        <v>0</v>
      </c>
      <c r="DA197" s="74">
        <v>0</v>
      </c>
      <c r="DB197" s="74">
        <v>0</v>
      </c>
      <c r="DC197" s="74">
        <v>0</v>
      </c>
      <c r="DD197" s="74">
        <v>5.0739075797640956</v>
      </c>
      <c r="DE197" s="74">
        <v>0.68414811484627169</v>
      </c>
      <c r="DF197" s="74">
        <v>2.8096478759428578</v>
      </c>
      <c r="DG197" s="74">
        <v>1.5801115889749651</v>
      </c>
      <c r="DH197" s="74">
        <v>0</v>
      </c>
      <c r="DI197" s="74">
        <v>0</v>
      </c>
      <c r="DJ197" s="74">
        <v>0</v>
      </c>
      <c r="DK197" s="74">
        <v>0</v>
      </c>
      <c r="DL197" s="74">
        <v>0</v>
      </c>
      <c r="DM197" s="74">
        <v>0</v>
      </c>
      <c r="DN197" s="74">
        <v>5.7279212992623848E-5</v>
      </c>
      <c r="DO197" s="74">
        <v>0</v>
      </c>
      <c r="DP197" s="74">
        <v>0</v>
      </c>
      <c r="DQ197" s="74">
        <v>0</v>
      </c>
      <c r="DR197" s="74">
        <v>6.4427674658602203E-5</v>
      </c>
      <c r="DS197" s="74">
        <v>0</v>
      </c>
      <c r="DT197" s="74">
        <v>6.4427674658602203E-5</v>
      </c>
      <c r="DU197" s="74">
        <v>0</v>
      </c>
      <c r="DV197" s="74">
        <v>0</v>
      </c>
      <c r="DW197" s="74">
        <v>0</v>
      </c>
      <c r="DX197" s="74">
        <v>0</v>
      </c>
      <c r="DY197" s="74">
        <v>0</v>
      </c>
      <c r="DZ197" s="74">
        <v>0</v>
      </c>
      <c r="EA197" s="74">
        <v>0</v>
      </c>
      <c r="EB197" s="74">
        <v>0</v>
      </c>
      <c r="EC197" s="74">
        <v>0</v>
      </c>
      <c r="ED197" s="74">
        <v>0</v>
      </c>
      <c r="EE197" s="74">
        <v>0</v>
      </c>
      <c r="EF197" s="74">
        <v>0</v>
      </c>
      <c r="ER197" s="74" t="s">
        <v>455</v>
      </c>
      <c r="ES197" s="74" t="s">
        <v>194</v>
      </c>
      <c r="ET197" s="74" t="s">
        <v>523</v>
      </c>
      <c r="EU197" s="74" t="s">
        <v>329</v>
      </c>
      <c r="EV197" s="74" t="s">
        <v>302</v>
      </c>
      <c r="EW197" s="74" t="s">
        <v>456</v>
      </c>
      <c r="EX197" s="74">
        <v>2022</v>
      </c>
      <c r="EY197" s="74">
        <v>1.319645699501078E-5</v>
      </c>
      <c r="EZ197" s="74">
        <v>1413.2822269999999</v>
      </c>
      <c r="FA197" s="74">
        <v>1.865031813041856E-2</v>
      </c>
      <c r="FB197" s="74">
        <v>2022</v>
      </c>
      <c r="FC197" s="74" t="s">
        <v>209</v>
      </c>
      <c r="FD197" s="74">
        <v>4.6366130773367584E-2</v>
      </c>
      <c r="FE197" s="74">
        <v>1</v>
      </c>
      <c r="FF197" s="74">
        <v>0</v>
      </c>
      <c r="FG197" s="74" t="s">
        <v>457</v>
      </c>
      <c r="FH197" s="74">
        <v>0</v>
      </c>
      <c r="FI197" s="74">
        <v>0</v>
      </c>
      <c r="FJ197" s="74">
        <v>2.6450162999132067E-3</v>
      </c>
      <c r="FK197" s="74">
        <v>1.2697841583783375E-5</v>
      </c>
      <c r="FL197" s="74">
        <v>0</v>
      </c>
      <c r="FM197" s="74">
        <v>0</v>
      </c>
      <c r="FN197" s="74">
        <v>0</v>
      </c>
      <c r="FO197" s="74">
        <v>0</v>
      </c>
      <c r="FP197" s="74">
        <v>0</v>
      </c>
      <c r="FQ197" s="74">
        <v>0</v>
      </c>
      <c r="FR197" s="74">
        <v>0</v>
      </c>
      <c r="FS197" s="74">
        <v>0</v>
      </c>
      <c r="GV197" s="229"/>
      <c r="GW197" s="229"/>
    </row>
    <row r="198" spans="2:205" x14ac:dyDescent="0.25">
      <c r="C198" s="227"/>
      <c r="D198" s="227"/>
      <c r="E198" s="227"/>
      <c r="F198" s="227">
        <f>F70/(V70+AA70)*1000000</f>
        <v>13.497766072635264</v>
      </c>
      <c r="G198" s="227"/>
      <c r="H198" s="227"/>
      <c r="I198" s="228"/>
      <c r="J198" s="228"/>
      <c r="K198" s="228"/>
      <c r="L198" s="322"/>
      <c r="M198" s="228"/>
      <c r="N198" s="228"/>
      <c r="O198" s="228"/>
      <c r="P198" s="228"/>
      <c r="Q198" s="228"/>
      <c r="R198" s="228"/>
      <c r="S198" s="228"/>
      <c r="T198" s="228"/>
      <c r="U198" s="228"/>
      <c r="V198" s="228"/>
      <c r="W198" s="228"/>
      <c r="X198" s="228"/>
      <c r="Y198" s="228"/>
      <c r="Z198" s="228"/>
      <c r="AA198" s="228"/>
      <c r="AB198" s="228"/>
      <c r="AC198" s="228"/>
      <c r="AD198" s="228"/>
      <c r="AE198" s="228"/>
      <c r="AF198" s="228"/>
      <c r="AG198" s="228"/>
      <c r="AH198" s="228"/>
      <c r="AI198" s="228"/>
      <c r="AJ198" s="228"/>
      <c r="AS198" s="74" t="s">
        <v>214</v>
      </c>
      <c r="AT198" s="74" t="s">
        <v>194</v>
      </c>
      <c r="AU198" s="74" t="s">
        <v>502</v>
      </c>
      <c r="AV198" s="74">
        <v>2022</v>
      </c>
      <c r="AW198" s="74">
        <v>0.93457943925233644</v>
      </c>
      <c r="AX198" s="74">
        <v>0</v>
      </c>
      <c r="AY198" s="74">
        <v>0</v>
      </c>
      <c r="AZ198" s="74">
        <v>0</v>
      </c>
      <c r="BA198" s="74">
        <v>0</v>
      </c>
      <c r="BB198" s="74">
        <v>0</v>
      </c>
      <c r="BC198" s="74">
        <v>0</v>
      </c>
      <c r="BD198" s="74">
        <v>0</v>
      </c>
      <c r="BE198" s="74">
        <v>0</v>
      </c>
      <c r="BF198" s="74">
        <v>0</v>
      </c>
      <c r="BG198" s="74">
        <v>0</v>
      </c>
      <c r="BH198" s="74">
        <v>3.6685532625856228E-2</v>
      </c>
      <c r="BI198" s="74">
        <v>3.6685532625856228E-2</v>
      </c>
      <c r="BJ198" s="74">
        <v>0</v>
      </c>
      <c r="BK198" s="74">
        <v>0</v>
      </c>
      <c r="BL198" s="74">
        <v>0</v>
      </c>
      <c r="BM198" s="74">
        <v>0</v>
      </c>
      <c r="BN198" s="74">
        <v>0</v>
      </c>
      <c r="BO198" s="74">
        <v>0</v>
      </c>
      <c r="BP198" s="74">
        <v>3.428554451014601E-2</v>
      </c>
      <c r="BQ198" s="74">
        <v>0</v>
      </c>
      <c r="BR198" s="74">
        <v>0</v>
      </c>
      <c r="BS198" s="74">
        <v>0</v>
      </c>
      <c r="BT198" s="74">
        <v>0</v>
      </c>
      <c r="BU198" s="74">
        <v>0</v>
      </c>
      <c r="BV198" s="74">
        <v>3.6685532625856228E-2</v>
      </c>
      <c r="BW198" s="74">
        <v>3.428554451014601E-2</v>
      </c>
      <c r="BX198" s="74">
        <v>3.6685532625856228E-2</v>
      </c>
      <c r="BY198" s="74">
        <v>3.428554451014601E-2</v>
      </c>
      <c r="CT198" s="74" t="s">
        <v>194</v>
      </c>
      <c r="CU198" s="74" t="s">
        <v>523</v>
      </c>
      <c r="CV198" s="74" t="s">
        <v>329</v>
      </c>
      <c r="CW198" s="74">
        <v>2023</v>
      </c>
      <c r="CX198" s="74">
        <v>0</v>
      </c>
      <c r="CY198" s="74">
        <v>0</v>
      </c>
      <c r="CZ198" s="74">
        <v>1.9721840810841029E-5</v>
      </c>
      <c r="DA198" s="74">
        <v>0</v>
      </c>
      <c r="DB198" s="74">
        <v>0</v>
      </c>
      <c r="DC198" s="74">
        <v>0</v>
      </c>
      <c r="DD198" s="74">
        <v>5.1712462144137756</v>
      </c>
      <c r="DE198" s="74">
        <v>0.6841481148462718</v>
      </c>
      <c r="DF198" s="74">
        <v>2.906986510592537</v>
      </c>
      <c r="DG198" s="74">
        <v>1.580111588974966</v>
      </c>
      <c r="DH198" s="74">
        <v>0</v>
      </c>
      <c r="DI198" s="74">
        <v>0</v>
      </c>
      <c r="DJ198" s="74">
        <v>0</v>
      </c>
      <c r="DK198" s="74">
        <v>0</v>
      </c>
      <c r="DL198" s="74">
        <v>0</v>
      </c>
      <c r="DM198" s="74">
        <v>0</v>
      </c>
      <c r="DN198" s="74">
        <v>5.9491687737073898E-5</v>
      </c>
      <c r="DO198" s="74">
        <v>0</v>
      </c>
      <c r="DP198" s="74">
        <v>0</v>
      </c>
      <c r="DQ198" s="74">
        <v>0</v>
      </c>
      <c r="DR198" s="74">
        <v>0</v>
      </c>
      <c r="DS198" s="74">
        <v>0</v>
      </c>
      <c r="DT198" s="74">
        <v>0</v>
      </c>
      <c r="DU198" s="74">
        <v>1.0198649463433278E-4</v>
      </c>
      <c r="DV198" s="74">
        <v>0</v>
      </c>
      <c r="DW198" s="74">
        <v>1.0198649463433278E-4</v>
      </c>
      <c r="DX198" s="74">
        <v>0</v>
      </c>
      <c r="DY198" s="74">
        <v>0</v>
      </c>
      <c r="DZ198" s="74">
        <v>0</v>
      </c>
      <c r="EA198" s="74">
        <v>0</v>
      </c>
      <c r="EB198" s="74">
        <v>0</v>
      </c>
      <c r="EC198" s="74">
        <v>0</v>
      </c>
      <c r="ED198" s="74">
        <v>0</v>
      </c>
      <c r="EE198" s="74">
        <v>0</v>
      </c>
      <c r="EF198" s="74">
        <v>0</v>
      </c>
      <c r="ER198" s="74" t="s">
        <v>455</v>
      </c>
      <c r="ES198" s="74" t="s">
        <v>194</v>
      </c>
      <c r="ET198" s="74" t="s">
        <v>523</v>
      </c>
      <c r="EU198" s="74" t="s">
        <v>329</v>
      </c>
      <c r="EV198" s="74" t="s">
        <v>302</v>
      </c>
      <c r="EW198" s="74" t="s">
        <v>456</v>
      </c>
      <c r="EX198" s="74">
        <v>2023</v>
      </c>
      <c r="EY198" s="74">
        <v>1.363839786437994E-5</v>
      </c>
      <c r="EZ198" s="74">
        <v>1413.2822269999999</v>
      </c>
      <c r="FA198" s="74">
        <v>1.9274905306482924E-2</v>
      </c>
      <c r="FB198" s="74">
        <v>2023</v>
      </c>
      <c r="FC198" s="74" t="s">
        <v>209</v>
      </c>
      <c r="FD198" s="74">
        <v>4.6366130773367584E-2</v>
      </c>
      <c r="FE198" s="74">
        <v>1</v>
      </c>
      <c r="FF198" s="74">
        <v>0</v>
      </c>
      <c r="FG198" s="74" t="s">
        <v>457</v>
      </c>
      <c r="FH198" s="74">
        <v>0</v>
      </c>
      <c r="FI198" s="74">
        <v>0</v>
      </c>
      <c r="FJ198" s="74">
        <v>0</v>
      </c>
      <c r="FK198" s="74">
        <v>0</v>
      </c>
      <c r="FL198" s="74">
        <v>2.7139836668167985E-3</v>
      </c>
      <c r="FM198" s="74">
        <v>1.9721840810841029E-5</v>
      </c>
      <c r="FN198" s="74">
        <v>0</v>
      </c>
      <c r="FO198" s="74">
        <v>0</v>
      </c>
      <c r="FP198" s="74">
        <v>0</v>
      </c>
      <c r="FQ198" s="74">
        <v>0</v>
      </c>
      <c r="FR198" s="74">
        <v>0</v>
      </c>
      <c r="FS198" s="74">
        <v>0</v>
      </c>
      <c r="GV198" s="229"/>
      <c r="GW198" s="229"/>
    </row>
    <row r="199" spans="2:205" x14ac:dyDescent="0.25">
      <c r="C199" s="227"/>
      <c r="D199" s="227"/>
      <c r="E199" s="227"/>
      <c r="F199" s="227"/>
      <c r="G199" s="227"/>
      <c r="H199" s="227"/>
      <c r="I199" s="228"/>
      <c r="J199" s="228"/>
      <c r="K199" s="228"/>
      <c r="L199" s="116"/>
      <c r="M199" s="228"/>
      <c r="N199" s="228"/>
      <c r="O199" s="228"/>
      <c r="P199" s="228"/>
      <c r="Q199" s="228"/>
      <c r="R199" s="228"/>
      <c r="S199" s="228"/>
      <c r="T199" s="228"/>
      <c r="U199" s="228"/>
      <c r="V199" s="228"/>
      <c r="W199" s="228"/>
      <c r="X199" s="228"/>
      <c r="Y199" s="228"/>
      <c r="Z199" s="228"/>
      <c r="AA199" s="228"/>
      <c r="AB199" s="228"/>
      <c r="AC199" s="228"/>
      <c r="AD199" s="228"/>
      <c r="AE199" s="228"/>
      <c r="AF199" s="228"/>
      <c r="AG199" s="228"/>
      <c r="AH199" s="228"/>
      <c r="AI199" s="228"/>
      <c r="AJ199" s="228"/>
      <c r="AS199" s="74" t="s">
        <v>214</v>
      </c>
      <c r="AT199" s="74" t="s">
        <v>194</v>
      </c>
      <c r="AU199" s="74" t="s">
        <v>502</v>
      </c>
      <c r="AV199" s="74">
        <v>2023</v>
      </c>
      <c r="AW199" s="74">
        <v>0.87343872827321156</v>
      </c>
      <c r="AX199" s="74">
        <v>0</v>
      </c>
      <c r="AY199" s="74">
        <v>0</v>
      </c>
      <c r="AZ199" s="74">
        <v>0</v>
      </c>
      <c r="BA199" s="74">
        <v>0</v>
      </c>
      <c r="BB199" s="74">
        <v>0</v>
      </c>
      <c r="BC199" s="74">
        <v>0</v>
      </c>
      <c r="BD199" s="74">
        <v>0</v>
      </c>
      <c r="BE199" s="74">
        <v>0</v>
      </c>
      <c r="BF199" s="74">
        <v>0</v>
      </c>
      <c r="BG199" s="74">
        <v>0</v>
      </c>
      <c r="BH199" s="74">
        <v>0</v>
      </c>
      <c r="BI199" s="74">
        <v>0</v>
      </c>
      <c r="BJ199" s="74">
        <v>0</v>
      </c>
      <c r="BK199" s="74">
        <v>0</v>
      </c>
      <c r="BL199" s="74">
        <v>3.8021052329443625E-2</v>
      </c>
      <c r="BM199" s="74">
        <v>3.8021052329443625E-2</v>
      </c>
      <c r="BN199" s="74">
        <v>0</v>
      </c>
      <c r="BO199" s="74">
        <v>0</v>
      </c>
      <c r="BP199" s="74">
        <v>0</v>
      </c>
      <c r="BQ199" s="74">
        <v>3.320905959423847E-2</v>
      </c>
      <c r="BR199" s="74">
        <v>0</v>
      </c>
      <c r="BS199" s="74">
        <v>0</v>
      </c>
      <c r="BT199" s="74">
        <v>0</v>
      </c>
      <c r="BU199" s="74">
        <v>0</v>
      </c>
      <c r="BV199" s="74">
        <v>0</v>
      </c>
      <c r="BW199" s="74">
        <v>0</v>
      </c>
      <c r="BX199" s="74">
        <v>0</v>
      </c>
      <c r="BY199" s="74">
        <v>0</v>
      </c>
      <c r="CT199" s="74" t="s">
        <v>194</v>
      </c>
      <c r="CU199" s="74" t="s">
        <v>523</v>
      </c>
      <c r="CV199" s="74" t="s">
        <v>329</v>
      </c>
      <c r="CW199" s="74">
        <v>2024</v>
      </c>
      <c r="CX199" s="74">
        <v>0</v>
      </c>
      <c r="CY199" s="74">
        <v>0</v>
      </c>
      <c r="CZ199" s="74">
        <v>0</v>
      </c>
      <c r="DA199" s="74">
        <v>1.9721840810841029E-5</v>
      </c>
      <c r="DB199" s="74">
        <v>0</v>
      </c>
      <c r="DC199" s="74">
        <v>0</v>
      </c>
      <c r="DD199" s="74">
        <v>5.1712462144137756</v>
      </c>
      <c r="DE199" s="74">
        <v>0.6841481148462718</v>
      </c>
      <c r="DF199" s="74">
        <v>2.906986510592537</v>
      </c>
      <c r="DG199" s="74">
        <v>1.580111588974966</v>
      </c>
      <c r="DH199" s="74">
        <v>0</v>
      </c>
      <c r="DI199" s="74">
        <v>0</v>
      </c>
      <c r="DJ199" s="74">
        <v>0</v>
      </c>
      <c r="DK199" s="74">
        <v>0</v>
      </c>
      <c r="DL199" s="74">
        <v>0</v>
      </c>
      <c r="DM199" s="74">
        <v>0</v>
      </c>
      <c r="DN199" s="74">
        <v>5.9491687737073898E-5</v>
      </c>
      <c r="DO199" s="74">
        <v>0</v>
      </c>
      <c r="DP199" s="74">
        <v>0</v>
      </c>
      <c r="DQ199" s="74">
        <v>0</v>
      </c>
      <c r="DR199" s="74">
        <v>0</v>
      </c>
      <c r="DS199" s="74">
        <v>0</v>
      </c>
      <c r="DT199" s="74">
        <v>0</v>
      </c>
      <c r="DU199" s="74">
        <v>0</v>
      </c>
      <c r="DV199" s="74">
        <v>0</v>
      </c>
      <c r="DW199" s="74">
        <v>0</v>
      </c>
      <c r="DX199" s="74">
        <v>1.0198649463433278E-4</v>
      </c>
      <c r="DY199" s="74">
        <v>0</v>
      </c>
      <c r="DZ199" s="74">
        <v>1.0198649463433278E-4</v>
      </c>
      <c r="EA199" s="74">
        <v>0</v>
      </c>
      <c r="EB199" s="74">
        <v>0</v>
      </c>
      <c r="EC199" s="74">
        <v>0</v>
      </c>
      <c r="ED199" s="74">
        <v>0</v>
      </c>
      <c r="EE199" s="74">
        <v>0</v>
      </c>
      <c r="EF199" s="74">
        <v>0</v>
      </c>
      <c r="ER199" s="74" t="s">
        <v>455</v>
      </c>
      <c r="ES199" s="74" t="s">
        <v>194</v>
      </c>
      <c r="ET199" s="74" t="s">
        <v>523</v>
      </c>
      <c r="EU199" s="74" t="s">
        <v>329</v>
      </c>
      <c r="EV199" s="74" t="s">
        <v>302</v>
      </c>
      <c r="EW199" s="74" t="s">
        <v>456</v>
      </c>
      <c r="EX199" s="74">
        <v>2024</v>
      </c>
      <c r="EY199" s="74">
        <v>1.363839786437994E-5</v>
      </c>
      <c r="EZ199" s="74">
        <v>1413.2822269999999</v>
      </c>
      <c r="FA199" s="74">
        <v>1.9274905306482924E-2</v>
      </c>
      <c r="FB199" s="74">
        <v>2024</v>
      </c>
      <c r="FC199" s="74" t="s">
        <v>209</v>
      </c>
      <c r="FD199" s="74">
        <v>4.6366130773367584E-2</v>
      </c>
      <c r="FE199" s="74">
        <v>1</v>
      </c>
      <c r="FF199" s="74">
        <v>0</v>
      </c>
      <c r="FG199" s="74" t="s">
        <v>457</v>
      </c>
      <c r="FH199" s="74">
        <v>0</v>
      </c>
      <c r="FI199" s="74">
        <v>0</v>
      </c>
      <c r="FJ199" s="74">
        <v>0</v>
      </c>
      <c r="FK199" s="74">
        <v>0</v>
      </c>
      <c r="FL199" s="74">
        <v>0</v>
      </c>
      <c r="FM199" s="74">
        <v>0</v>
      </c>
      <c r="FN199" s="74">
        <v>2.7139836668167985E-3</v>
      </c>
      <c r="FO199" s="74">
        <v>1.9721840810841029E-5</v>
      </c>
      <c r="FP199" s="74">
        <v>0</v>
      </c>
      <c r="FQ199" s="74">
        <v>0</v>
      </c>
      <c r="FR199" s="74">
        <v>0</v>
      </c>
      <c r="FS199" s="74">
        <v>0</v>
      </c>
      <c r="GV199" s="229"/>
      <c r="GW199" s="229"/>
    </row>
    <row r="200" spans="2:205" x14ac:dyDescent="0.25">
      <c r="C200" s="227"/>
      <c r="D200" s="227"/>
      <c r="E200" s="227"/>
      <c r="F200" s="227"/>
      <c r="G200" s="227"/>
      <c r="H200" s="227"/>
      <c r="I200" s="228"/>
      <c r="J200" s="228"/>
      <c r="K200" s="228"/>
      <c r="L200" s="116"/>
      <c r="M200" s="228"/>
      <c r="N200" s="228"/>
      <c r="O200" s="228"/>
      <c r="P200" s="228"/>
      <c r="Q200" s="228"/>
      <c r="R200" s="228"/>
      <c r="S200" s="228"/>
      <c r="T200" s="228"/>
      <c r="U200" s="228"/>
      <c r="V200" s="228"/>
      <c r="W200" s="228"/>
      <c r="X200" s="228"/>
      <c r="Y200" s="228"/>
      <c r="Z200" s="228"/>
      <c r="AA200" s="228"/>
      <c r="AB200" s="228"/>
      <c r="AC200" s="228"/>
      <c r="AD200" s="228"/>
      <c r="AE200" s="228"/>
      <c r="AF200" s="228"/>
      <c r="AG200" s="228"/>
      <c r="AH200" s="228"/>
      <c r="AI200" s="228"/>
      <c r="AJ200" s="228"/>
      <c r="AS200" s="74" t="s">
        <v>214</v>
      </c>
      <c r="AT200" s="74" t="s">
        <v>194</v>
      </c>
      <c r="AU200" s="74" t="s">
        <v>503</v>
      </c>
      <c r="AV200" s="74">
        <v>2020</v>
      </c>
      <c r="AW200" s="74">
        <v>1</v>
      </c>
      <c r="AX200" s="74">
        <v>0</v>
      </c>
      <c r="AY200" s="74">
        <v>0</v>
      </c>
      <c r="AZ200" s="74">
        <v>1.0050802967426048E-2</v>
      </c>
      <c r="BA200" s="74">
        <v>1.0050802967426048E-2</v>
      </c>
      <c r="BB200" s="74">
        <v>0</v>
      </c>
      <c r="BC200" s="74">
        <v>0</v>
      </c>
      <c r="BD200" s="74">
        <v>0</v>
      </c>
      <c r="BE200" s="74">
        <v>0</v>
      </c>
      <c r="BF200" s="74">
        <v>0</v>
      </c>
      <c r="BG200" s="74">
        <v>0</v>
      </c>
      <c r="BH200" s="74">
        <v>0</v>
      </c>
      <c r="BI200" s="74">
        <v>0</v>
      </c>
      <c r="BJ200" s="74">
        <v>0</v>
      </c>
      <c r="BK200" s="74">
        <v>0</v>
      </c>
      <c r="BL200" s="74">
        <v>0</v>
      </c>
      <c r="BM200" s="74">
        <v>0</v>
      </c>
      <c r="BN200" s="74">
        <v>1.0050802967426048E-2</v>
      </c>
      <c r="BO200" s="74">
        <v>0</v>
      </c>
      <c r="BP200" s="74">
        <v>0</v>
      </c>
      <c r="BQ200" s="74">
        <v>0</v>
      </c>
      <c r="BR200" s="74">
        <v>0</v>
      </c>
      <c r="BS200" s="74">
        <v>0</v>
      </c>
      <c r="BT200" s="74">
        <v>0</v>
      </c>
      <c r="BU200" s="74">
        <v>0</v>
      </c>
      <c r="BV200" s="74">
        <v>0</v>
      </c>
      <c r="BW200" s="74">
        <v>0</v>
      </c>
      <c r="BX200" s="74">
        <v>0</v>
      </c>
      <c r="BY200" s="74">
        <v>0</v>
      </c>
      <c r="CT200" s="74" t="s">
        <v>194</v>
      </c>
      <c r="CU200" s="74" t="s">
        <v>523</v>
      </c>
      <c r="CV200" s="74" t="s">
        <v>329</v>
      </c>
      <c r="CW200" s="74">
        <v>2025</v>
      </c>
      <c r="CX200" s="74">
        <v>0</v>
      </c>
      <c r="CY200" s="74">
        <v>0</v>
      </c>
      <c r="CZ200" s="74">
        <v>0</v>
      </c>
      <c r="DA200" s="74">
        <v>0</v>
      </c>
      <c r="DB200" s="74">
        <v>1.9721840810841029E-5</v>
      </c>
      <c r="DC200" s="74">
        <v>0</v>
      </c>
      <c r="DD200" s="74">
        <v>5.1712462144137756</v>
      </c>
      <c r="DE200" s="74">
        <v>0.6841481148462718</v>
      </c>
      <c r="DF200" s="74">
        <v>2.906986510592537</v>
      </c>
      <c r="DG200" s="74">
        <v>1.580111588974966</v>
      </c>
      <c r="DH200" s="74">
        <v>0</v>
      </c>
      <c r="DI200" s="74">
        <v>0</v>
      </c>
      <c r="DJ200" s="74">
        <v>0</v>
      </c>
      <c r="DK200" s="74">
        <v>0</v>
      </c>
      <c r="DL200" s="74">
        <v>0</v>
      </c>
      <c r="DM200" s="74">
        <v>0</v>
      </c>
      <c r="DN200" s="74">
        <v>5.9491687737073898E-5</v>
      </c>
      <c r="DO200" s="74">
        <v>0</v>
      </c>
      <c r="DP200" s="74">
        <v>0</v>
      </c>
      <c r="DQ200" s="74">
        <v>0</v>
      </c>
      <c r="DR200" s="74">
        <v>0</v>
      </c>
      <c r="DS200" s="74">
        <v>0</v>
      </c>
      <c r="DT200" s="74">
        <v>0</v>
      </c>
      <c r="DU200" s="74">
        <v>0</v>
      </c>
      <c r="DV200" s="74">
        <v>0</v>
      </c>
      <c r="DW200" s="74">
        <v>0</v>
      </c>
      <c r="DX200" s="74">
        <v>0</v>
      </c>
      <c r="DY200" s="74">
        <v>0</v>
      </c>
      <c r="DZ200" s="74">
        <v>0</v>
      </c>
      <c r="EA200" s="74">
        <v>1.0198649463433278E-4</v>
      </c>
      <c r="EB200" s="74">
        <v>0</v>
      </c>
      <c r="EC200" s="74">
        <v>1.0198649463433278E-4</v>
      </c>
      <c r="ED200" s="74">
        <v>0</v>
      </c>
      <c r="EE200" s="74">
        <v>0</v>
      </c>
      <c r="EF200" s="74">
        <v>0</v>
      </c>
      <c r="ER200" s="74" t="s">
        <v>455</v>
      </c>
      <c r="ES200" s="74" t="s">
        <v>194</v>
      </c>
      <c r="ET200" s="74" t="s">
        <v>523</v>
      </c>
      <c r="EU200" s="74" t="s">
        <v>329</v>
      </c>
      <c r="EV200" s="74" t="s">
        <v>302</v>
      </c>
      <c r="EW200" s="74" t="s">
        <v>456</v>
      </c>
      <c r="EX200" s="74">
        <v>2025</v>
      </c>
      <c r="EY200" s="74">
        <v>1.363839786437994E-5</v>
      </c>
      <c r="EZ200" s="74">
        <v>1413.2822269999999</v>
      </c>
      <c r="FA200" s="74">
        <v>1.9274905306482924E-2</v>
      </c>
      <c r="FB200" s="74">
        <v>2025</v>
      </c>
      <c r="FC200" s="74" t="s">
        <v>209</v>
      </c>
      <c r="FD200" s="74">
        <v>4.6366130773367584E-2</v>
      </c>
      <c r="FE200" s="74">
        <v>1</v>
      </c>
      <c r="FF200" s="74">
        <v>0</v>
      </c>
      <c r="FG200" s="74" t="s">
        <v>457</v>
      </c>
      <c r="FH200" s="74">
        <v>0</v>
      </c>
      <c r="FI200" s="74">
        <v>0</v>
      </c>
      <c r="FJ200" s="74">
        <v>0</v>
      </c>
      <c r="FK200" s="74">
        <v>0</v>
      </c>
      <c r="FL200" s="74">
        <v>0</v>
      </c>
      <c r="FM200" s="74">
        <v>0</v>
      </c>
      <c r="FN200" s="74">
        <v>0</v>
      </c>
      <c r="FO200" s="74">
        <v>0</v>
      </c>
      <c r="FP200" s="74">
        <v>2.7139836668167985E-3</v>
      </c>
      <c r="FQ200" s="74">
        <v>1.9721840810841029E-5</v>
      </c>
      <c r="FR200" s="74">
        <v>0</v>
      </c>
      <c r="FS200" s="74">
        <v>0</v>
      </c>
      <c r="GV200" s="229"/>
      <c r="GW200" s="229"/>
    </row>
    <row r="201" spans="2:205" x14ac:dyDescent="0.25">
      <c r="C201" s="227"/>
      <c r="D201" s="227"/>
      <c r="E201" s="227"/>
      <c r="F201" s="227"/>
      <c r="G201" s="227"/>
      <c r="H201" s="227"/>
      <c r="I201" s="228"/>
      <c r="J201" s="228"/>
      <c r="K201" s="228"/>
      <c r="L201" s="116"/>
      <c r="M201" s="228"/>
      <c r="N201" s="228"/>
      <c r="O201" s="228"/>
      <c r="P201" s="228"/>
      <c r="Q201" s="228"/>
      <c r="R201" s="228"/>
      <c r="S201" s="228"/>
      <c r="T201" s="228"/>
      <c r="U201" s="228"/>
      <c r="V201" s="228"/>
      <c r="W201" s="228"/>
      <c r="X201" s="228"/>
      <c r="Y201" s="228"/>
      <c r="Z201" s="228"/>
      <c r="AA201" s="228"/>
      <c r="AB201" s="228"/>
      <c r="AC201" s="228"/>
      <c r="AD201" s="228"/>
      <c r="AE201" s="228"/>
      <c r="AF201" s="228"/>
      <c r="AG201" s="228"/>
      <c r="AH201" s="228"/>
      <c r="AI201" s="228"/>
      <c r="AJ201" s="228"/>
      <c r="AS201" s="74" t="s">
        <v>214</v>
      </c>
      <c r="AT201" s="74" t="s">
        <v>194</v>
      </c>
      <c r="AU201" s="74" t="s">
        <v>503</v>
      </c>
      <c r="AV201" s="74">
        <v>2021</v>
      </c>
      <c r="AW201" s="74">
        <v>1</v>
      </c>
      <c r="AX201" s="74">
        <v>0</v>
      </c>
      <c r="AY201" s="74">
        <v>0</v>
      </c>
      <c r="AZ201" s="74">
        <v>0</v>
      </c>
      <c r="BA201" s="74">
        <v>0</v>
      </c>
      <c r="BB201" s="74">
        <v>0</v>
      </c>
      <c r="BC201" s="74">
        <v>0</v>
      </c>
      <c r="BD201" s="74">
        <v>1.0050802967426048E-2</v>
      </c>
      <c r="BE201" s="74">
        <v>1.0050802967426048E-2</v>
      </c>
      <c r="BF201" s="74">
        <v>0</v>
      </c>
      <c r="BG201" s="74">
        <v>0</v>
      </c>
      <c r="BH201" s="74">
        <v>0</v>
      </c>
      <c r="BI201" s="74">
        <v>0</v>
      </c>
      <c r="BJ201" s="74">
        <v>0</v>
      </c>
      <c r="BK201" s="74">
        <v>0</v>
      </c>
      <c r="BL201" s="74">
        <v>0</v>
      </c>
      <c r="BM201" s="74">
        <v>0</v>
      </c>
      <c r="BN201" s="74">
        <v>0</v>
      </c>
      <c r="BO201" s="74">
        <v>1.0050802967426048E-2</v>
      </c>
      <c r="BP201" s="74">
        <v>0</v>
      </c>
      <c r="BQ201" s="74">
        <v>0</v>
      </c>
      <c r="BR201" s="74">
        <v>0</v>
      </c>
      <c r="BS201" s="74">
        <v>0</v>
      </c>
      <c r="BT201" s="74">
        <v>0</v>
      </c>
      <c r="BU201" s="74">
        <v>0</v>
      </c>
      <c r="BV201" s="74">
        <v>0</v>
      </c>
      <c r="BW201" s="74">
        <v>0</v>
      </c>
      <c r="BX201" s="74">
        <v>0</v>
      </c>
      <c r="BY201" s="74">
        <v>0</v>
      </c>
      <c r="CT201" s="74" t="s">
        <v>194</v>
      </c>
      <c r="CU201" s="74" t="s">
        <v>523</v>
      </c>
      <c r="CV201" s="74" t="s">
        <v>329</v>
      </c>
      <c r="CW201" s="74">
        <v>2026</v>
      </c>
      <c r="CX201" s="74">
        <v>0</v>
      </c>
      <c r="CY201" s="74">
        <v>0</v>
      </c>
      <c r="CZ201" s="74">
        <v>0</v>
      </c>
      <c r="DA201" s="74">
        <v>0</v>
      </c>
      <c r="DB201" s="74">
        <v>0</v>
      </c>
      <c r="DC201" s="74">
        <v>1.9721840810841029E-5</v>
      </c>
      <c r="DD201" s="74">
        <v>5.1712462144137756</v>
      </c>
      <c r="DE201" s="74">
        <v>0.6841481148462718</v>
      </c>
      <c r="DF201" s="74">
        <v>2.906986510592537</v>
      </c>
      <c r="DG201" s="74">
        <v>1.580111588974966</v>
      </c>
      <c r="DH201" s="74">
        <v>0</v>
      </c>
      <c r="DI201" s="74">
        <v>0</v>
      </c>
      <c r="DJ201" s="74">
        <v>0</v>
      </c>
      <c r="DK201" s="74">
        <v>0</v>
      </c>
      <c r="DL201" s="74">
        <v>0</v>
      </c>
      <c r="DM201" s="74">
        <v>0</v>
      </c>
      <c r="DN201" s="74">
        <v>5.9491687737073898E-5</v>
      </c>
      <c r="DO201" s="74">
        <v>0</v>
      </c>
      <c r="DP201" s="74">
        <v>0</v>
      </c>
      <c r="DQ201" s="74">
        <v>0</v>
      </c>
      <c r="DR201" s="74">
        <v>0</v>
      </c>
      <c r="DS201" s="74">
        <v>0</v>
      </c>
      <c r="DT201" s="74">
        <v>0</v>
      </c>
      <c r="DU201" s="74">
        <v>0</v>
      </c>
      <c r="DV201" s="74">
        <v>0</v>
      </c>
      <c r="DW201" s="74">
        <v>0</v>
      </c>
      <c r="DX201" s="74">
        <v>0</v>
      </c>
      <c r="DY201" s="74">
        <v>0</v>
      </c>
      <c r="DZ201" s="74">
        <v>0</v>
      </c>
      <c r="EA201" s="74">
        <v>0</v>
      </c>
      <c r="EB201" s="74">
        <v>0</v>
      </c>
      <c r="EC201" s="74">
        <v>0</v>
      </c>
      <c r="ED201" s="74">
        <v>1.0198649463433278E-4</v>
      </c>
      <c r="EE201" s="74">
        <v>0</v>
      </c>
      <c r="EF201" s="74">
        <v>1.0198649463433278E-4</v>
      </c>
      <c r="ER201" s="74" t="s">
        <v>455</v>
      </c>
      <c r="ES201" s="74" t="s">
        <v>194</v>
      </c>
      <c r="ET201" s="74" t="s">
        <v>523</v>
      </c>
      <c r="EU201" s="74" t="s">
        <v>329</v>
      </c>
      <c r="EV201" s="74" t="s">
        <v>302</v>
      </c>
      <c r="EW201" s="74" t="s">
        <v>456</v>
      </c>
      <c r="EX201" s="74">
        <v>2026</v>
      </c>
      <c r="EY201" s="74">
        <v>1.363839786437994E-5</v>
      </c>
      <c r="EZ201" s="74">
        <v>1413.2822269999999</v>
      </c>
      <c r="FA201" s="74">
        <v>1.9274905306482924E-2</v>
      </c>
      <c r="FB201" s="74">
        <v>2026</v>
      </c>
      <c r="FC201" s="74" t="s">
        <v>209</v>
      </c>
      <c r="FD201" s="74">
        <v>4.6366130773367584E-2</v>
      </c>
      <c r="FE201" s="74">
        <v>1</v>
      </c>
      <c r="FF201" s="74">
        <v>0</v>
      </c>
      <c r="FG201" s="74" t="s">
        <v>457</v>
      </c>
      <c r="FH201" s="74">
        <v>0</v>
      </c>
      <c r="FI201" s="74">
        <v>0</v>
      </c>
      <c r="FJ201" s="74">
        <v>0</v>
      </c>
      <c r="FK201" s="74">
        <v>0</v>
      </c>
      <c r="FL201" s="74">
        <v>0</v>
      </c>
      <c r="FM201" s="74">
        <v>0</v>
      </c>
      <c r="FN201" s="74">
        <v>0</v>
      </c>
      <c r="FO201" s="74">
        <v>0</v>
      </c>
      <c r="FP201" s="74">
        <v>0</v>
      </c>
      <c r="FQ201" s="74">
        <v>0</v>
      </c>
      <c r="FR201" s="74">
        <v>2.7139836668167985E-3</v>
      </c>
      <c r="FS201" s="74">
        <v>1.9721840810841029E-5</v>
      </c>
      <c r="GV201" s="229"/>
      <c r="GW201" s="229"/>
    </row>
    <row r="202" spans="2:205" x14ac:dyDescent="0.25">
      <c r="C202" s="227"/>
      <c r="D202" s="227"/>
      <c r="E202" s="227"/>
      <c r="F202" s="227"/>
      <c r="G202" s="227"/>
      <c r="H202" s="227"/>
      <c r="I202" s="228"/>
      <c r="J202" s="228"/>
      <c r="K202" s="228"/>
      <c r="L202" s="116"/>
      <c r="M202" s="228"/>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S202" s="74" t="s">
        <v>214</v>
      </c>
      <c r="AT202" s="74" t="s">
        <v>194</v>
      </c>
      <c r="AU202" s="74" t="s">
        <v>503</v>
      </c>
      <c r="AV202" s="74">
        <v>2022</v>
      </c>
      <c r="AW202" s="74">
        <v>0.93457943925233644</v>
      </c>
      <c r="AX202" s="74">
        <v>0</v>
      </c>
      <c r="AY202" s="74">
        <v>0</v>
      </c>
      <c r="AZ202" s="74">
        <v>0</v>
      </c>
      <c r="BA202" s="74">
        <v>0</v>
      </c>
      <c r="BB202" s="74">
        <v>0</v>
      </c>
      <c r="BC202" s="74">
        <v>0</v>
      </c>
      <c r="BD202" s="74">
        <v>0</v>
      </c>
      <c r="BE202" s="74">
        <v>0</v>
      </c>
      <c r="BF202" s="74">
        <v>0</v>
      </c>
      <c r="BG202" s="74">
        <v>0</v>
      </c>
      <c r="BH202" s="74">
        <v>9.4131481502418984E-3</v>
      </c>
      <c r="BI202" s="74">
        <v>9.4131481502418984E-3</v>
      </c>
      <c r="BJ202" s="74">
        <v>0</v>
      </c>
      <c r="BK202" s="74">
        <v>0</v>
      </c>
      <c r="BL202" s="74">
        <v>0</v>
      </c>
      <c r="BM202" s="74">
        <v>0</v>
      </c>
      <c r="BN202" s="74">
        <v>0</v>
      </c>
      <c r="BO202" s="74">
        <v>0</v>
      </c>
      <c r="BP202" s="74">
        <v>8.7973347198522407E-3</v>
      </c>
      <c r="BQ202" s="74">
        <v>0</v>
      </c>
      <c r="BR202" s="74">
        <v>0</v>
      </c>
      <c r="BS202" s="74">
        <v>0</v>
      </c>
      <c r="BT202" s="74">
        <v>0</v>
      </c>
      <c r="BU202" s="74">
        <v>0</v>
      </c>
      <c r="BV202" s="74">
        <v>9.4131481502418984E-3</v>
      </c>
      <c r="BW202" s="74">
        <v>8.7973347198522407E-3</v>
      </c>
      <c r="BX202" s="74">
        <v>9.4131481502418984E-3</v>
      </c>
      <c r="BY202" s="74">
        <v>8.7973347198522407E-3</v>
      </c>
      <c r="CT202" s="74" t="s">
        <v>194</v>
      </c>
      <c r="CU202" s="74" t="s">
        <v>523</v>
      </c>
      <c r="CV202" s="74" t="s">
        <v>330</v>
      </c>
      <c r="CW202" s="74">
        <v>2021</v>
      </c>
      <c r="CX202" s="74">
        <v>2.5820497562560296E-5</v>
      </c>
      <c r="CY202" s="74">
        <v>0</v>
      </c>
      <c r="CZ202" s="74">
        <v>0</v>
      </c>
      <c r="DA202" s="74">
        <v>0</v>
      </c>
      <c r="DB202" s="74">
        <v>0</v>
      </c>
      <c r="DC202" s="74">
        <v>0</v>
      </c>
      <c r="DD202" s="74">
        <v>7.786131613567937E-2</v>
      </c>
      <c r="DE202" s="74">
        <v>3.6425060683954479E-2</v>
      </c>
      <c r="DF202" s="74">
        <v>1.5416132532741599E-3</v>
      </c>
      <c r="DG202" s="74">
        <v>3.9894642198450722E-2</v>
      </c>
      <c r="DH202" s="74">
        <v>0</v>
      </c>
      <c r="DI202" s="74">
        <v>0</v>
      </c>
      <c r="DJ202" s="74">
        <v>0</v>
      </c>
      <c r="DK202" s="74">
        <v>0</v>
      </c>
      <c r="DL202" s="74">
        <v>0</v>
      </c>
      <c r="DM202" s="74">
        <v>0</v>
      </c>
      <c r="DN202" s="74">
        <v>3.3463917999203649E-4</v>
      </c>
      <c r="DO202" s="74">
        <v>2.0104179234990457E-6</v>
      </c>
      <c r="DP202" s="74">
        <v>0</v>
      </c>
      <c r="DQ202" s="74">
        <v>2.0104179234990457E-6</v>
      </c>
      <c r="DR202" s="74">
        <v>0</v>
      </c>
      <c r="DS202" s="74">
        <v>0</v>
      </c>
      <c r="DT202" s="74">
        <v>0</v>
      </c>
      <c r="DU202" s="74">
        <v>0</v>
      </c>
      <c r="DV202" s="74">
        <v>0</v>
      </c>
      <c r="DW202" s="74">
        <v>0</v>
      </c>
      <c r="DX202" s="74">
        <v>0</v>
      </c>
      <c r="DY202" s="74">
        <v>0</v>
      </c>
      <c r="DZ202" s="74">
        <v>0</v>
      </c>
      <c r="EA202" s="74">
        <v>0</v>
      </c>
      <c r="EB202" s="74">
        <v>0</v>
      </c>
      <c r="EC202" s="74">
        <v>0</v>
      </c>
      <c r="ED202" s="74">
        <v>0</v>
      </c>
      <c r="EE202" s="74">
        <v>0</v>
      </c>
      <c r="EF202" s="74">
        <v>0</v>
      </c>
      <c r="ER202" s="74" t="s">
        <v>455</v>
      </c>
      <c r="ES202" s="74" t="s">
        <v>194</v>
      </c>
      <c r="ET202" s="74" t="s">
        <v>523</v>
      </c>
      <c r="EU202" s="74" t="s">
        <v>330</v>
      </c>
      <c r="EV202" s="74" t="s">
        <v>302</v>
      </c>
      <c r="EW202" s="74" t="s">
        <v>456</v>
      </c>
      <c r="EX202" s="74">
        <v>2021</v>
      </c>
      <c r="EY202" s="74">
        <v>2.8175537315931261E-5</v>
      </c>
      <c r="EZ202" s="74">
        <v>1413.2822269999999</v>
      </c>
      <c r="FA202" s="74">
        <v>3.981998612478093E-2</v>
      </c>
      <c r="FB202" s="74">
        <v>2021</v>
      </c>
      <c r="FC202" s="74" t="s">
        <v>209</v>
      </c>
      <c r="FD202" s="74">
        <v>4.6366130773367584E-2</v>
      </c>
      <c r="FE202" s="74">
        <v>1</v>
      </c>
      <c r="FF202" s="74">
        <v>0</v>
      </c>
      <c r="FG202" s="74" t="s">
        <v>457</v>
      </c>
      <c r="FH202" s="74">
        <v>5.3785233084072091E-3</v>
      </c>
      <c r="FI202" s="74">
        <v>2.5820497562560296E-5</v>
      </c>
      <c r="FJ202" s="74">
        <v>0</v>
      </c>
      <c r="FK202" s="74">
        <v>0</v>
      </c>
      <c r="FL202" s="74">
        <v>0</v>
      </c>
      <c r="FM202" s="74">
        <v>0</v>
      </c>
      <c r="FN202" s="74">
        <v>0</v>
      </c>
      <c r="FO202" s="74">
        <v>0</v>
      </c>
      <c r="FP202" s="74">
        <v>0</v>
      </c>
      <c r="FQ202" s="74">
        <v>0</v>
      </c>
      <c r="FR202" s="74">
        <v>0</v>
      </c>
      <c r="FS202" s="74">
        <v>0</v>
      </c>
      <c r="GV202" s="229"/>
      <c r="GW202" s="229"/>
    </row>
    <row r="203" spans="2:205" x14ac:dyDescent="0.25">
      <c r="C203" s="227"/>
      <c r="D203" s="227"/>
      <c r="E203" s="227"/>
      <c r="F203" s="227"/>
      <c r="G203" s="227"/>
      <c r="H203" s="227"/>
      <c r="I203" s="228"/>
      <c r="J203" s="228"/>
      <c r="K203" s="228"/>
      <c r="L203" s="116"/>
      <c r="M203" s="228"/>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S203" s="74" t="s">
        <v>214</v>
      </c>
      <c r="AT203" s="74" t="s">
        <v>194</v>
      </c>
      <c r="AU203" s="74" t="s">
        <v>503</v>
      </c>
      <c r="AV203" s="74">
        <v>2023</v>
      </c>
      <c r="AW203" s="74">
        <v>0.87343872827321156</v>
      </c>
      <c r="AX203" s="74">
        <v>0</v>
      </c>
      <c r="AY203" s="74">
        <v>0</v>
      </c>
      <c r="AZ203" s="74">
        <v>0</v>
      </c>
      <c r="BA203" s="74">
        <v>0</v>
      </c>
      <c r="BB203" s="74">
        <v>0</v>
      </c>
      <c r="BC203" s="74">
        <v>0</v>
      </c>
      <c r="BD203" s="74">
        <v>0</v>
      </c>
      <c r="BE203" s="74">
        <v>0</v>
      </c>
      <c r="BF203" s="74">
        <v>0</v>
      </c>
      <c r="BG203" s="74">
        <v>0</v>
      </c>
      <c r="BH203" s="74">
        <v>0</v>
      </c>
      <c r="BI203" s="74">
        <v>0</v>
      </c>
      <c r="BJ203" s="74">
        <v>0</v>
      </c>
      <c r="BK203" s="74">
        <v>0</v>
      </c>
      <c r="BL203" s="74">
        <v>9.7564320206940652E-3</v>
      </c>
      <c r="BM203" s="74">
        <v>9.7564320206940652E-3</v>
      </c>
      <c r="BN203" s="74">
        <v>0</v>
      </c>
      <c r="BO203" s="74">
        <v>0</v>
      </c>
      <c r="BP203" s="74">
        <v>0</v>
      </c>
      <c r="BQ203" s="74">
        <v>8.5216455766390642E-3</v>
      </c>
      <c r="BR203" s="74">
        <v>0</v>
      </c>
      <c r="BS203" s="74">
        <v>0</v>
      </c>
      <c r="BT203" s="74">
        <v>0</v>
      </c>
      <c r="BU203" s="74">
        <v>0</v>
      </c>
      <c r="BV203" s="74">
        <v>0</v>
      </c>
      <c r="BW203" s="74">
        <v>0</v>
      </c>
      <c r="BX203" s="74">
        <v>0</v>
      </c>
      <c r="BY203" s="74">
        <v>0</v>
      </c>
      <c r="CT203" s="74" t="s">
        <v>194</v>
      </c>
      <c r="CU203" s="74" t="s">
        <v>523</v>
      </c>
      <c r="CV203" s="74" t="s">
        <v>330</v>
      </c>
      <c r="CW203" s="74">
        <v>2022</v>
      </c>
      <c r="CX203" s="74">
        <v>0</v>
      </c>
      <c r="CY203" s="74">
        <v>2.5866081352097316E-5</v>
      </c>
      <c r="CZ203" s="74">
        <v>0</v>
      </c>
      <c r="DA203" s="74">
        <v>0</v>
      </c>
      <c r="DB203" s="74">
        <v>0</v>
      </c>
      <c r="DC203" s="74">
        <v>0</v>
      </c>
      <c r="DD203" s="74">
        <v>7.7861316135679412E-2</v>
      </c>
      <c r="DE203" s="74">
        <v>3.6425060683954513E-2</v>
      </c>
      <c r="DF203" s="74">
        <v>1.541613253274161E-3</v>
      </c>
      <c r="DG203" s="74">
        <v>3.989464219845075E-2</v>
      </c>
      <c r="DH203" s="74">
        <v>0</v>
      </c>
      <c r="DI203" s="74">
        <v>0</v>
      </c>
      <c r="DJ203" s="74">
        <v>0</v>
      </c>
      <c r="DK203" s="74">
        <v>0</v>
      </c>
      <c r="DL203" s="74">
        <v>0</v>
      </c>
      <c r="DM203" s="74">
        <v>0</v>
      </c>
      <c r="DN203" s="74">
        <v>3.1835389660986421E-4</v>
      </c>
      <c r="DO203" s="74">
        <v>0</v>
      </c>
      <c r="DP203" s="74">
        <v>0</v>
      </c>
      <c r="DQ203" s="74">
        <v>0</v>
      </c>
      <c r="DR203" s="74">
        <v>2.0139671373468509E-6</v>
      </c>
      <c r="DS203" s="74">
        <v>0</v>
      </c>
      <c r="DT203" s="74">
        <v>2.0139671373468509E-6</v>
      </c>
      <c r="DU203" s="74">
        <v>0</v>
      </c>
      <c r="DV203" s="74">
        <v>0</v>
      </c>
      <c r="DW203" s="74">
        <v>0</v>
      </c>
      <c r="DX203" s="74">
        <v>0</v>
      </c>
      <c r="DY203" s="74">
        <v>0</v>
      </c>
      <c r="DZ203" s="74">
        <v>0</v>
      </c>
      <c r="EA203" s="74">
        <v>0</v>
      </c>
      <c r="EB203" s="74">
        <v>0</v>
      </c>
      <c r="EC203" s="74">
        <v>0</v>
      </c>
      <c r="ED203" s="74">
        <v>0</v>
      </c>
      <c r="EE203" s="74">
        <v>0</v>
      </c>
      <c r="EF203" s="74">
        <v>0</v>
      </c>
      <c r="ER203" s="74" t="s">
        <v>455</v>
      </c>
      <c r="ES203" s="74" t="s">
        <v>194</v>
      </c>
      <c r="ET203" s="74" t="s">
        <v>523</v>
      </c>
      <c r="EU203" s="74" t="s">
        <v>330</v>
      </c>
      <c r="EV203" s="74" t="s">
        <v>302</v>
      </c>
      <c r="EW203" s="74" t="s">
        <v>456</v>
      </c>
      <c r="EX203" s="74">
        <v>2022</v>
      </c>
      <c r="EY203" s="74">
        <v>2.6881783643318899E-5</v>
      </c>
      <c r="EZ203" s="74">
        <v>1413.2822269999999</v>
      </c>
      <c r="FA203" s="74">
        <v>3.7991547053161906E-2</v>
      </c>
      <c r="FB203" s="74">
        <v>2022</v>
      </c>
      <c r="FC203" s="74" t="s">
        <v>209</v>
      </c>
      <c r="FD203" s="74">
        <v>4.6366130773367584E-2</v>
      </c>
      <c r="FE203" s="74">
        <v>1</v>
      </c>
      <c r="FF203" s="74">
        <v>0</v>
      </c>
      <c r="FG203" s="74" t="s">
        <v>457</v>
      </c>
      <c r="FH203" s="74">
        <v>0</v>
      </c>
      <c r="FI203" s="74">
        <v>0</v>
      </c>
      <c r="FJ203" s="74">
        <v>5.3880186124351959E-3</v>
      </c>
      <c r="FK203" s="74">
        <v>2.5866081352097316E-5</v>
      </c>
      <c r="FL203" s="74">
        <v>0</v>
      </c>
      <c r="FM203" s="74">
        <v>0</v>
      </c>
      <c r="FN203" s="74">
        <v>0</v>
      </c>
      <c r="FO203" s="74">
        <v>0</v>
      </c>
      <c r="FP203" s="74">
        <v>0</v>
      </c>
      <c r="FQ203" s="74">
        <v>0</v>
      </c>
      <c r="FR203" s="74">
        <v>0</v>
      </c>
      <c r="FS203" s="74">
        <v>0</v>
      </c>
      <c r="GV203" s="229"/>
      <c r="GW203" s="229"/>
    </row>
    <row r="204" spans="2:205" x14ac:dyDescent="0.25">
      <c r="C204" s="227"/>
      <c r="D204" s="227"/>
      <c r="E204" s="227"/>
      <c r="F204" s="227"/>
      <c r="G204" s="227"/>
      <c r="H204" s="227"/>
      <c r="I204" s="228"/>
      <c r="J204" s="228"/>
      <c r="K204" s="228"/>
      <c r="L204" s="116"/>
      <c r="M204" s="228"/>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S204" s="74" t="s">
        <v>214</v>
      </c>
      <c r="AT204" s="74" t="s">
        <v>194</v>
      </c>
      <c r="AU204" s="74" t="s">
        <v>504</v>
      </c>
      <c r="AV204" s="74">
        <v>2020</v>
      </c>
      <c r="AW204" s="74">
        <v>1</v>
      </c>
      <c r="AX204" s="74">
        <v>0</v>
      </c>
      <c r="AY204" s="74">
        <v>0</v>
      </c>
      <c r="AZ204" s="74">
        <v>3.7296269114058733E-3</v>
      </c>
      <c r="BA204" s="74">
        <v>3.7296269114058733E-3</v>
      </c>
      <c r="BB204" s="74">
        <v>0</v>
      </c>
      <c r="BC204" s="74">
        <v>0</v>
      </c>
      <c r="BD204" s="74">
        <v>0</v>
      </c>
      <c r="BE204" s="74">
        <v>0</v>
      </c>
      <c r="BF204" s="74">
        <v>0</v>
      </c>
      <c r="BG204" s="74">
        <v>0</v>
      </c>
      <c r="BH204" s="74">
        <v>0</v>
      </c>
      <c r="BI204" s="74">
        <v>0</v>
      </c>
      <c r="BJ204" s="74">
        <v>0</v>
      </c>
      <c r="BK204" s="74">
        <v>0</v>
      </c>
      <c r="BL204" s="74">
        <v>0</v>
      </c>
      <c r="BM204" s="74">
        <v>0</v>
      </c>
      <c r="BN204" s="74">
        <v>3.7296269114058733E-3</v>
      </c>
      <c r="BO204" s="74">
        <v>0</v>
      </c>
      <c r="BP204" s="74">
        <v>0</v>
      </c>
      <c r="BQ204" s="74">
        <v>0</v>
      </c>
      <c r="BR204" s="74">
        <v>0</v>
      </c>
      <c r="BS204" s="74">
        <v>0</v>
      </c>
      <c r="BT204" s="74">
        <v>0</v>
      </c>
      <c r="BU204" s="74">
        <v>0</v>
      </c>
      <c r="BV204" s="74">
        <v>0</v>
      </c>
      <c r="BW204" s="74">
        <v>0</v>
      </c>
      <c r="BX204" s="74">
        <v>0</v>
      </c>
      <c r="BY204" s="74">
        <v>0</v>
      </c>
      <c r="CT204" s="74" t="s">
        <v>194</v>
      </c>
      <c r="CU204" s="74" t="s">
        <v>523</v>
      </c>
      <c r="CV204" s="74" t="s">
        <v>330</v>
      </c>
      <c r="CW204" s="74">
        <v>2023</v>
      </c>
      <c r="CX204" s="74">
        <v>0</v>
      </c>
      <c r="CY204" s="74">
        <v>0</v>
      </c>
      <c r="CZ204" s="74">
        <v>4.0115729600079772E-5</v>
      </c>
      <c r="DA204" s="74">
        <v>0</v>
      </c>
      <c r="DB204" s="74">
        <v>0</v>
      </c>
      <c r="DC204" s="74">
        <v>0</v>
      </c>
      <c r="DD204" s="74">
        <v>7.7900575334948569E-2</v>
      </c>
      <c r="DE204" s="74">
        <v>3.6425060683954527E-2</v>
      </c>
      <c r="DF204" s="74">
        <v>1.580872452543269E-3</v>
      </c>
      <c r="DG204" s="74">
        <v>3.9894642198450771E-2</v>
      </c>
      <c r="DH204" s="74">
        <v>0</v>
      </c>
      <c r="DI204" s="74">
        <v>0</v>
      </c>
      <c r="DJ204" s="74">
        <v>0</v>
      </c>
      <c r="DK204" s="74">
        <v>0</v>
      </c>
      <c r="DL204" s="74">
        <v>0</v>
      </c>
      <c r="DM204" s="74">
        <v>0</v>
      </c>
      <c r="DN204" s="74">
        <v>3.3037636073648063E-4</v>
      </c>
      <c r="DO204" s="74">
        <v>0</v>
      </c>
      <c r="DP204" s="74">
        <v>0</v>
      </c>
      <c r="DQ204" s="74">
        <v>0</v>
      </c>
      <c r="DR204" s="74">
        <v>0</v>
      </c>
      <c r="DS204" s="74">
        <v>0</v>
      </c>
      <c r="DT204" s="74">
        <v>0</v>
      </c>
      <c r="DU204" s="74">
        <v>3.1250384158274405E-6</v>
      </c>
      <c r="DV204" s="74">
        <v>0</v>
      </c>
      <c r="DW204" s="74">
        <v>3.1250384158274405E-6</v>
      </c>
      <c r="DX204" s="74">
        <v>0</v>
      </c>
      <c r="DY204" s="74">
        <v>0</v>
      </c>
      <c r="DZ204" s="74">
        <v>0</v>
      </c>
      <c r="EA204" s="74">
        <v>0</v>
      </c>
      <c r="EB204" s="74">
        <v>0</v>
      </c>
      <c r="EC204" s="74">
        <v>0</v>
      </c>
      <c r="ED204" s="74">
        <v>0</v>
      </c>
      <c r="EE204" s="74">
        <v>0</v>
      </c>
      <c r="EF204" s="74">
        <v>0</v>
      </c>
      <c r="ER204" s="74" t="s">
        <v>455</v>
      </c>
      <c r="ES204" s="74" t="s">
        <v>194</v>
      </c>
      <c r="ET204" s="74" t="s">
        <v>523</v>
      </c>
      <c r="EU204" s="74" t="s">
        <v>330</v>
      </c>
      <c r="EV204" s="74" t="s">
        <v>302</v>
      </c>
      <c r="EW204" s="74" t="s">
        <v>456</v>
      </c>
      <c r="EX204" s="74">
        <v>2023</v>
      </c>
      <c r="EY204" s="74">
        <v>2.7741542290769541E-5</v>
      </c>
      <c r="EZ204" s="74">
        <v>1413.2822269999999</v>
      </c>
      <c r="FA204" s="74">
        <v>3.9206628669113459E-2</v>
      </c>
      <c r="FB204" s="74">
        <v>2023</v>
      </c>
      <c r="FC204" s="74" t="s">
        <v>209</v>
      </c>
      <c r="FD204" s="74">
        <v>4.6366130773367584E-2</v>
      </c>
      <c r="FE204" s="74">
        <v>1</v>
      </c>
      <c r="FF204" s="74">
        <v>0</v>
      </c>
      <c r="FG204" s="74" t="s">
        <v>457</v>
      </c>
      <c r="FH204" s="74">
        <v>0</v>
      </c>
      <c r="FI204" s="74">
        <v>0</v>
      </c>
      <c r="FJ204" s="74">
        <v>0</v>
      </c>
      <c r="FK204" s="74">
        <v>0</v>
      </c>
      <c r="FL204" s="74">
        <v>5.5204499398052295E-3</v>
      </c>
      <c r="FM204" s="74">
        <v>4.0115729600079772E-5</v>
      </c>
      <c r="FN204" s="74">
        <v>0</v>
      </c>
      <c r="FO204" s="74">
        <v>0</v>
      </c>
      <c r="FP204" s="74">
        <v>0</v>
      </c>
      <c r="FQ204" s="74">
        <v>0</v>
      </c>
      <c r="FR204" s="74">
        <v>0</v>
      </c>
      <c r="FS204" s="74">
        <v>0</v>
      </c>
      <c r="GV204" s="229"/>
      <c r="GW204" s="229"/>
    </row>
    <row r="205" spans="2:205" x14ac:dyDescent="0.25">
      <c r="C205" s="227"/>
      <c r="D205" s="227"/>
      <c r="E205" s="227"/>
      <c r="F205" s="227"/>
      <c r="G205" s="227"/>
      <c r="H205" s="227"/>
      <c r="I205" s="228"/>
      <c r="J205" s="228"/>
      <c r="K205" s="228"/>
      <c r="L205" s="116"/>
      <c r="M205" s="228"/>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S205" s="74" t="s">
        <v>214</v>
      </c>
      <c r="AT205" s="74" t="s">
        <v>194</v>
      </c>
      <c r="AU205" s="74" t="s">
        <v>504</v>
      </c>
      <c r="AV205" s="74">
        <v>2021</v>
      </c>
      <c r="AW205" s="74">
        <v>1</v>
      </c>
      <c r="AX205" s="74">
        <v>0</v>
      </c>
      <c r="AY205" s="74">
        <v>0</v>
      </c>
      <c r="AZ205" s="74">
        <v>0</v>
      </c>
      <c r="BA205" s="74">
        <v>0</v>
      </c>
      <c r="BB205" s="74">
        <v>0</v>
      </c>
      <c r="BC205" s="74">
        <v>0</v>
      </c>
      <c r="BD205" s="74">
        <v>3.7296269114058733E-3</v>
      </c>
      <c r="BE205" s="74">
        <v>3.7296269114058733E-3</v>
      </c>
      <c r="BF205" s="74">
        <v>0</v>
      </c>
      <c r="BG205" s="74">
        <v>0</v>
      </c>
      <c r="BH205" s="74">
        <v>0</v>
      </c>
      <c r="BI205" s="74">
        <v>0</v>
      </c>
      <c r="BJ205" s="74">
        <v>0</v>
      </c>
      <c r="BK205" s="74">
        <v>0</v>
      </c>
      <c r="BL205" s="74">
        <v>0</v>
      </c>
      <c r="BM205" s="74">
        <v>0</v>
      </c>
      <c r="BN205" s="74">
        <v>0</v>
      </c>
      <c r="BO205" s="74">
        <v>3.7296269114058733E-3</v>
      </c>
      <c r="BP205" s="74">
        <v>0</v>
      </c>
      <c r="BQ205" s="74">
        <v>0</v>
      </c>
      <c r="BR205" s="74">
        <v>0</v>
      </c>
      <c r="BS205" s="74">
        <v>0</v>
      </c>
      <c r="BT205" s="74">
        <v>0</v>
      </c>
      <c r="BU205" s="74">
        <v>0</v>
      </c>
      <c r="BV205" s="74">
        <v>0</v>
      </c>
      <c r="BW205" s="74">
        <v>0</v>
      </c>
      <c r="BX205" s="74">
        <v>0</v>
      </c>
      <c r="BY205" s="74">
        <v>0</v>
      </c>
      <c r="CT205" s="74" t="s">
        <v>194</v>
      </c>
      <c r="CU205" s="74" t="s">
        <v>523</v>
      </c>
      <c r="CV205" s="74" t="s">
        <v>330</v>
      </c>
      <c r="CW205" s="74">
        <v>2024</v>
      </c>
      <c r="CX205" s="74">
        <v>0</v>
      </c>
      <c r="CY205" s="74">
        <v>0</v>
      </c>
      <c r="CZ205" s="74">
        <v>0</v>
      </c>
      <c r="DA205" s="74">
        <v>4.0115729600079772E-5</v>
      </c>
      <c r="DB205" s="74">
        <v>0</v>
      </c>
      <c r="DC205" s="74">
        <v>0</v>
      </c>
      <c r="DD205" s="74">
        <v>7.7900575334948569E-2</v>
      </c>
      <c r="DE205" s="74">
        <v>3.6425060683954527E-2</v>
      </c>
      <c r="DF205" s="74">
        <v>1.580872452543269E-3</v>
      </c>
      <c r="DG205" s="74">
        <v>3.9894642198450771E-2</v>
      </c>
      <c r="DH205" s="74">
        <v>0</v>
      </c>
      <c r="DI205" s="74">
        <v>0</v>
      </c>
      <c r="DJ205" s="74">
        <v>0</v>
      </c>
      <c r="DK205" s="74">
        <v>0</v>
      </c>
      <c r="DL205" s="74">
        <v>0</v>
      </c>
      <c r="DM205" s="74">
        <v>0</v>
      </c>
      <c r="DN205" s="74">
        <v>3.3037636073648063E-4</v>
      </c>
      <c r="DO205" s="74">
        <v>0</v>
      </c>
      <c r="DP205" s="74">
        <v>0</v>
      </c>
      <c r="DQ205" s="74">
        <v>0</v>
      </c>
      <c r="DR205" s="74">
        <v>0</v>
      </c>
      <c r="DS205" s="74">
        <v>0</v>
      </c>
      <c r="DT205" s="74">
        <v>0</v>
      </c>
      <c r="DU205" s="74">
        <v>0</v>
      </c>
      <c r="DV205" s="74">
        <v>0</v>
      </c>
      <c r="DW205" s="74">
        <v>0</v>
      </c>
      <c r="DX205" s="74">
        <v>3.1250384158274405E-6</v>
      </c>
      <c r="DY205" s="74">
        <v>0</v>
      </c>
      <c r="DZ205" s="74">
        <v>3.1250384158274405E-6</v>
      </c>
      <c r="EA205" s="74">
        <v>0</v>
      </c>
      <c r="EB205" s="74">
        <v>0</v>
      </c>
      <c r="EC205" s="74">
        <v>0</v>
      </c>
      <c r="ED205" s="74">
        <v>0</v>
      </c>
      <c r="EE205" s="74">
        <v>0</v>
      </c>
      <c r="EF205" s="74">
        <v>0</v>
      </c>
      <c r="ER205" s="74" t="s">
        <v>455</v>
      </c>
      <c r="ES205" s="74" t="s">
        <v>194</v>
      </c>
      <c r="ET205" s="74" t="s">
        <v>523</v>
      </c>
      <c r="EU205" s="74" t="s">
        <v>330</v>
      </c>
      <c r="EV205" s="74" t="s">
        <v>302</v>
      </c>
      <c r="EW205" s="74" t="s">
        <v>456</v>
      </c>
      <c r="EX205" s="74">
        <v>2024</v>
      </c>
      <c r="EY205" s="74">
        <v>2.7741542290769541E-5</v>
      </c>
      <c r="EZ205" s="74">
        <v>1413.2822269999999</v>
      </c>
      <c r="FA205" s="74">
        <v>3.9206628669113459E-2</v>
      </c>
      <c r="FB205" s="74">
        <v>2024</v>
      </c>
      <c r="FC205" s="74" t="s">
        <v>209</v>
      </c>
      <c r="FD205" s="74">
        <v>4.6366130773367584E-2</v>
      </c>
      <c r="FE205" s="74">
        <v>1</v>
      </c>
      <c r="FF205" s="74">
        <v>0</v>
      </c>
      <c r="FG205" s="74" t="s">
        <v>457</v>
      </c>
      <c r="FH205" s="74">
        <v>0</v>
      </c>
      <c r="FI205" s="74">
        <v>0</v>
      </c>
      <c r="FJ205" s="74">
        <v>0</v>
      </c>
      <c r="FK205" s="74">
        <v>0</v>
      </c>
      <c r="FL205" s="74">
        <v>0</v>
      </c>
      <c r="FM205" s="74">
        <v>0</v>
      </c>
      <c r="FN205" s="74">
        <v>5.5204499398052295E-3</v>
      </c>
      <c r="FO205" s="74">
        <v>4.0115729600079772E-5</v>
      </c>
      <c r="FP205" s="74">
        <v>0</v>
      </c>
      <c r="FQ205" s="74">
        <v>0</v>
      </c>
      <c r="FR205" s="74">
        <v>0</v>
      </c>
      <c r="FS205" s="74">
        <v>0</v>
      </c>
      <c r="GV205" s="229"/>
      <c r="GW205" s="229"/>
    </row>
    <row r="206" spans="2:205" x14ac:dyDescent="0.25">
      <c r="C206" s="227"/>
      <c r="D206" s="227"/>
      <c r="E206" s="227"/>
      <c r="F206" s="227"/>
      <c r="G206" s="227"/>
      <c r="H206" s="227"/>
      <c r="I206" s="228"/>
      <c r="J206" s="228"/>
      <c r="K206" s="228"/>
      <c r="L206" s="116"/>
      <c r="M206" s="228"/>
      <c r="N206" s="228"/>
      <c r="O206" s="228"/>
      <c r="P206" s="228"/>
      <c r="Q206" s="228"/>
      <c r="R206" s="228"/>
      <c r="S206" s="228"/>
      <c r="T206" s="228"/>
      <c r="U206" s="228"/>
      <c r="V206" s="228"/>
      <c r="W206" s="228"/>
      <c r="X206" s="228"/>
      <c r="Y206" s="228"/>
      <c r="Z206" s="228"/>
      <c r="AA206" s="228"/>
      <c r="AB206" s="228"/>
      <c r="AC206" s="228"/>
      <c r="AD206" s="228"/>
      <c r="AE206" s="228"/>
      <c r="AF206" s="228"/>
      <c r="AG206" s="228"/>
      <c r="AH206" s="228"/>
      <c r="AI206" s="228"/>
      <c r="AJ206" s="228"/>
      <c r="AS206" s="74" t="s">
        <v>214</v>
      </c>
      <c r="AT206" s="74" t="s">
        <v>194</v>
      </c>
      <c r="AU206" s="74" t="s">
        <v>504</v>
      </c>
      <c r="AV206" s="74">
        <v>2022</v>
      </c>
      <c r="AW206" s="74">
        <v>0.93457943925233644</v>
      </c>
      <c r="AX206" s="74">
        <v>0</v>
      </c>
      <c r="AY206" s="74">
        <v>0</v>
      </c>
      <c r="AZ206" s="74">
        <v>0</v>
      </c>
      <c r="BA206" s="74">
        <v>0</v>
      </c>
      <c r="BB206" s="74">
        <v>0</v>
      </c>
      <c r="BC206" s="74">
        <v>0</v>
      </c>
      <c r="BD206" s="74">
        <v>0</v>
      </c>
      <c r="BE206" s="74">
        <v>0</v>
      </c>
      <c r="BF206" s="74">
        <v>0</v>
      </c>
      <c r="BG206" s="74">
        <v>0</v>
      </c>
      <c r="BH206" s="74">
        <v>3.4689029909654814E-3</v>
      </c>
      <c r="BI206" s="74">
        <v>3.4689029909654814E-3</v>
      </c>
      <c r="BJ206" s="74">
        <v>0</v>
      </c>
      <c r="BK206" s="74">
        <v>0</v>
      </c>
      <c r="BL206" s="74">
        <v>0</v>
      </c>
      <c r="BM206" s="74">
        <v>0</v>
      </c>
      <c r="BN206" s="74">
        <v>0</v>
      </c>
      <c r="BO206" s="74">
        <v>0</v>
      </c>
      <c r="BP206" s="74">
        <v>3.2419654121172725E-3</v>
      </c>
      <c r="BQ206" s="74">
        <v>0</v>
      </c>
      <c r="BR206" s="74">
        <v>0</v>
      </c>
      <c r="BS206" s="74">
        <v>0</v>
      </c>
      <c r="BT206" s="74">
        <v>0</v>
      </c>
      <c r="BU206" s="74">
        <v>0</v>
      </c>
      <c r="BV206" s="74">
        <v>3.4689029909654814E-3</v>
      </c>
      <c r="BW206" s="74">
        <v>3.2419654121172725E-3</v>
      </c>
      <c r="BX206" s="74">
        <v>3.4689029909654814E-3</v>
      </c>
      <c r="BY206" s="74">
        <v>3.2419654121172725E-3</v>
      </c>
      <c r="CT206" s="74" t="s">
        <v>194</v>
      </c>
      <c r="CU206" s="74" t="s">
        <v>523</v>
      </c>
      <c r="CV206" s="74" t="s">
        <v>330</v>
      </c>
      <c r="CW206" s="74">
        <v>2025</v>
      </c>
      <c r="CX206" s="74">
        <v>0</v>
      </c>
      <c r="CY206" s="74">
        <v>0</v>
      </c>
      <c r="CZ206" s="74">
        <v>0</v>
      </c>
      <c r="DA206" s="74">
        <v>0</v>
      </c>
      <c r="DB206" s="74">
        <v>4.0115729600079772E-5</v>
      </c>
      <c r="DC206" s="74">
        <v>0</v>
      </c>
      <c r="DD206" s="74">
        <v>7.7900575334948569E-2</v>
      </c>
      <c r="DE206" s="74">
        <v>3.6425060683954527E-2</v>
      </c>
      <c r="DF206" s="74">
        <v>1.580872452543269E-3</v>
      </c>
      <c r="DG206" s="74">
        <v>3.9894642198450771E-2</v>
      </c>
      <c r="DH206" s="74">
        <v>0</v>
      </c>
      <c r="DI206" s="74">
        <v>0</v>
      </c>
      <c r="DJ206" s="74">
        <v>0</v>
      </c>
      <c r="DK206" s="74">
        <v>0</v>
      </c>
      <c r="DL206" s="74">
        <v>0</v>
      </c>
      <c r="DM206" s="74">
        <v>0</v>
      </c>
      <c r="DN206" s="74">
        <v>3.3037636073648063E-4</v>
      </c>
      <c r="DO206" s="74">
        <v>0</v>
      </c>
      <c r="DP206" s="74">
        <v>0</v>
      </c>
      <c r="DQ206" s="74">
        <v>0</v>
      </c>
      <c r="DR206" s="74">
        <v>0</v>
      </c>
      <c r="DS206" s="74">
        <v>0</v>
      </c>
      <c r="DT206" s="74">
        <v>0</v>
      </c>
      <c r="DU206" s="74">
        <v>0</v>
      </c>
      <c r="DV206" s="74">
        <v>0</v>
      </c>
      <c r="DW206" s="74">
        <v>0</v>
      </c>
      <c r="DX206" s="74">
        <v>0</v>
      </c>
      <c r="DY206" s="74">
        <v>0</v>
      </c>
      <c r="DZ206" s="74">
        <v>0</v>
      </c>
      <c r="EA206" s="74">
        <v>3.1250384158274405E-6</v>
      </c>
      <c r="EB206" s="74">
        <v>0</v>
      </c>
      <c r="EC206" s="74">
        <v>3.1250384158274405E-6</v>
      </c>
      <c r="ED206" s="74">
        <v>0</v>
      </c>
      <c r="EE206" s="74">
        <v>0</v>
      </c>
      <c r="EF206" s="74">
        <v>0</v>
      </c>
      <c r="ER206" s="74" t="s">
        <v>455</v>
      </c>
      <c r="ES206" s="74" t="s">
        <v>194</v>
      </c>
      <c r="ET206" s="74" t="s">
        <v>523</v>
      </c>
      <c r="EU206" s="74" t="s">
        <v>330</v>
      </c>
      <c r="EV206" s="74" t="s">
        <v>302</v>
      </c>
      <c r="EW206" s="74" t="s">
        <v>456</v>
      </c>
      <c r="EX206" s="74">
        <v>2025</v>
      </c>
      <c r="EY206" s="74">
        <v>2.7741542290769541E-5</v>
      </c>
      <c r="EZ206" s="74">
        <v>1413.2822269999999</v>
      </c>
      <c r="FA206" s="74">
        <v>3.9206628669113459E-2</v>
      </c>
      <c r="FB206" s="74">
        <v>2025</v>
      </c>
      <c r="FC206" s="74" t="s">
        <v>209</v>
      </c>
      <c r="FD206" s="74">
        <v>4.6366130773367584E-2</v>
      </c>
      <c r="FE206" s="74">
        <v>1</v>
      </c>
      <c r="FF206" s="74">
        <v>0</v>
      </c>
      <c r="FG206" s="74" t="s">
        <v>457</v>
      </c>
      <c r="FH206" s="74">
        <v>0</v>
      </c>
      <c r="FI206" s="74">
        <v>0</v>
      </c>
      <c r="FJ206" s="74">
        <v>0</v>
      </c>
      <c r="FK206" s="74">
        <v>0</v>
      </c>
      <c r="FL206" s="74">
        <v>0</v>
      </c>
      <c r="FM206" s="74">
        <v>0</v>
      </c>
      <c r="FN206" s="74">
        <v>0</v>
      </c>
      <c r="FO206" s="74">
        <v>0</v>
      </c>
      <c r="FP206" s="74">
        <v>5.5204499398052295E-3</v>
      </c>
      <c r="FQ206" s="74">
        <v>4.0115729600079772E-5</v>
      </c>
      <c r="FR206" s="74">
        <v>0</v>
      </c>
      <c r="FS206" s="74">
        <v>0</v>
      </c>
      <c r="GV206" s="229"/>
      <c r="GW206" s="229"/>
    </row>
    <row r="207" spans="2:205" x14ac:dyDescent="0.25">
      <c r="C207" s="227"/>
      <c r="D207" s="227"/>
      <c r="E207" s="227"/>
      <c r="F207" s="227"/>
      <c r="G207" s="227"/>
      <c r="H207" s="227"/>
      <c r="I207" s="228"/>
      <c r="J207" s="228"/>
      <c r="K207" s="228"/>
      <c r="L207" s="116"/>
      <c r="M207" s="228"/>
      <c r="N207" s="228"/>
      <c r="O207" s="228"/>
      <c r="P207" s="228"/>
      <c r="Q207" s="228"/>
      <c r="R207" s="228"/>
      <c r="S207" s="228"/>
      <c r="T207" s="228"/>
      <c r="U207" s="228"/>
      <c r="V207" s="228"/>
      <c r="W207" s="228"/>
      <c r="X207" s="228"/>
      <c r="Y207" s="228"/>
      <c r="Z207" s="228"/>
      <c r="AA207" s="228"/>
      <c r="AB207" s="228"/>
      <c r="AC207" s="228"/>
      <c r="AD207" s="228"/>
      <c r="AE207" s="228"/>
      <c r="AF207" s="228"/>
      <c r="AG207" s="228"/>
      <c r="AH207" s="228"/>
      <c r="AI207" s="228"/>
      <c r="AJ207" s="228"/>
      <c r="AS207" s="74" t="s">
        <v>214</v>
      </c>
      <c r="AT207" s="74" t="s">
        <v>194</v>
      </c>
      <c r="AU207" s="74" t="s">
        <v>504</v>
      </c>
      <c r="AV207" s="74">
        <v>2023</v>
      </c>
      <c r="AW207" s="74">
        <v>0.87343872827321156</v>
      </c>
      <c r="AX207" s="74">
        <v>0</v>
      </c>
      <c r="AY207" s="74">
        <v>0</v>
      </c>
      <c r="AZ207" s="74">
        <v>0</v>
      </c>
      <c r="BA207" s="74">
        <v>0</v>
      </c>
      <c r="BB207" s="74">
        <v>0</v>
      </c>
      <c r="BC207" s="74">
        <v>0</v>
      </c>
      <c r="BD207" s="74">
        <v>0</v>
      </c>
      <c r="BE207" s="74">
        <v>0</v>
      </c>
      <c r="BF207" s="74">
        <v>0</v>
      </c>
      <c r="BG207" s="74">
        <v>0</v>
      </c>
      <c r="BH207" s="74">
        <v>0</v>
      </c>
      <c r="BI207" s="74">
        <v>0</v>
      </c>
      <c r="BJ207" s="74">
        <v>0</v>
      </c>
      <c r="BK207" s="74">
        <v>0</v>
      </c>
      <c r="BL207" s="74">
        <v>3.5955073065996432E-3</v>
      </c>
      <c r="BM207" s="74">
        <v>3.5955073065996432E-3</v>
      </c>
      <c r="BN207" s="74">
        <v>0</v>
      </c>
      <c r="BO207" s="74">
        <v>0</v>
      </c>
      <c r="BP207" s="74">
        <v>0</v>
      </c>
      <c r="BQ207" s="74">
        <v>3.1404553293734325E-3</v>
      </c>
      <c r="BR207" s="74">
        <v>0</v>
      </c>
      <c r="BS207" s="74">
        <v>0</v>
      </c>
      <c r="BT207" s="74">
        <v>0</v>
      </c>
      <c r="BU207" s="74">
        <v>0</v>
      </c>
      <c r="BV207" s="74">
        <v>0</v>
      </c>
      <c r="BW207" s="74">
        <v>0</v>
      </c>
      <c r="BX207" s="74">
        <v>0</v>
      </c>
      <c r="BY207" s="74">
        <v>0</v>
      </c>
      <c r="CT207" s="74" t="s">
        <v>194</v>
      </c>
      <c r="CU207" s="74" t="s">
        <v>523</v>
      </c>
      <c r="CV207" s="74" t="s">
        <v>330</v>
      </c>
      <c r="CW207" s="74">
        <v>2026</v>
      </c>
      <c r="CX207" s="74">
        <v>0</v>
      </c>
      <c r="CY207" s="74">
        <v>0</v>
      </c>
      <c r="CZ207" s="74">
        <v>0</v>
      </c>
      <c r="DA207" s="74">
        <v>0</v>
      </c>
      <c r="DB207" s="74">
        <v>0</v>
      </c>
      <c r="DC207" s="74">
        <v>4.0115729600079772E-5</v>
      </c>
      <c r="DD207" s="74">
        <v>7.7900575334948569E-2</v>
      </c>
      <c r="DE207" s="74">
        <v>3.6425060683954527E-2</v>
      </c>
      <c r="DF207" s="74">
        <v>1.580872452543269E-3</v>
      </c>
      <c r="DG207" s="74">
        <v>3.9894642198450771E-2</v>
      </c>
      <c r="DH207" s="74">
        <v>0</v>
      </c>
      <c r="DI207" s="74">
        <v>0</v>
      </c>
      <c r="DJ207" s="74">
        <v>0</v>
      </c>
      <c r="DK207" s="74">
        <v>0</v>
      </c>
      <c r="DL207" s="74">
        <v>0</v>
      </c>
      <c r="DM207" s="74">
        <v>0</v>
      </c>
      <c r="DN207" s="74">
        <v>3.3037636073648063E-4</v>
      </c>
      <c r="DO207" s="74">
        <v>0</v>
      </c>
      <c r="DP207" s="74">
        <v>0</v>
      </c>
      <c r="DQ207" s="74">
        <v>0</v>
      </c>
      <c r="DR207" s="74">
        <v>0</v>
      </c>
      <c r="DS207" s="74">
        <v>0</v>
      </c>
      <c r="DT207" s="74">
        <v>0</v>
      </c>
      <c r="DU207" s="74">
        <v>0</v>
      </c>
      <c r="DV207" s="74">
        <v>0</v>
      </c>
      <c r="DW207" s="74">
        <v>0</v>
      </c>
      <c r="DX207" s="74">
        <v>0</v>
      </c>
      <c r="DY207" s="74">
        <v>0</v>
      </c>
      <c r="DZ207" s="74">
        <v>0</v>
      </c>
      <c r="EA207" s="74">
        <v>0</v>
      </c>
      <c r="EB207" s="74">
        <v>0</v>
      </c>
      <c r="EC207" s="74">
        <v>0</v>
      </c>
      <c r="ED207" s="74">
        <v>3.1250384158274405E-6</v>
      </c>
      <c r="EE207" s="74">
        <v>0</v>
      </c>
      <c r="EF207" s="74">
        <v>3.1250384158274405E-6</v>
      </c>
      <c r="ER207" s="74" t="s">
        <v>455</v>
      </c>
      <c r="ES207" s="74" t="s">
        <v>194</v>
      </c>
      <c r="ET207" s="74" t="s">
        <v>523</v>
      </c>
      <c r="EU207" s="74" t="s">
        <v>330</v>
      </c>
      <c r="EV207" s="74" t="s">
        <v>302</v>
      </c>
      <c r="EW207" s="74" t="s">
        <v>456</v>
      </c>
      <c r="EX207" s="74">
        <v>2026</v>
      </c>
      <c r="EY207" s="74">
        <v>2.7741542290769541E-5</v>
      </c>
      <c r="EZ207" s="74">
        <v>1413.2822269999999</v>
      </c>
      <c r="FA207" s="74">
        <v>3.9206628669113459E-2</v>
      </c>
      <c r="FB207" s="74">
        <v>2026</v>
      </c>
      <c r="FC207" s="74" t="s">
        <v>209</v>
      </c>
      <c r="FD207" s="74">
        <v>4.6366130773367584E-2</v>
      </c>
      <c r="FE207" s="74">
        <v>1</v>
      </c>
      <c r="FF207" s="74">
        <v>0</v>
      </c>
      <c r="FG207" s="74" t="s">
        <v>457</v>
      </c>
      <c r="FH207" s="74">
        <v>0</v>
      </c>
      <c r="FI207" s="74">
        <v>0</v>
      </c>
      <c r="FJ207" s="74">
        <v>0</v>
      </c>
      <c r="FK207" s="74">
        <v>0</v>
      </c>
      <c r="FL207" s="74">
        <v>0</v>
      </c>
      <c r="FM207" s="74">
        <v>0</v>
      </c>
      <c r="FN207" s="74">
        <v>0</v>
      </c>
      <c r="FO207" s="74">
        <v>0</v>
      </c>
      <c r="FP207" s="74">
        <v>0</v>
      </c>
      <c r="FQ207" s="74">
        <v>0</v>
      </c>
      <c r="FR207" s="74">
        <v>5.5204499398052295E-3</v>
      </c>
      <c r="FS207" s="74">
        <v>4.0115729600079772E-5</v>
      </c>
      <c r="GV207" s="229"/>
      <c r="GW207" s="229"/>
    </row>
    <row r="208" spans="2:205" x14ac:dyDescent="0.25">
      <c r="C208" s="227"/>
      <c r="D208" s="227"/>
      <c r="E208" s="227"/>
      <c r="F208" s="227"/>
      <c r="G208" s="227"/>
      <c r="H208" s="227"/>
      <c r="I208" s="228"/>
      <c r="J208" s="228"/>
      <c r="K208" s="228"/>
      <c r="L208" s="116"/>
      <c r="M208" s="228"/>
      <c r="N208" s="228"/>
      <c r="O208" s="228"/>
      <c r="P208" s="228"/>
      <c r="Q208" s="228"/>
      <c r="R208" s="228"/>
      <c r="S208" s="228"/>
      <c r="T208" s="228"/>
      <c r="U208" s="228"/>
      <c r="V208" s="228"/>
      <c r="W208" s="228"/>
      <c r="X208" s="228"/>
      <c r="Y208" s="228"/>
      <c r="Z208" s="228"/>
      <c r="AA208" s="228"/>
      <c r="AB208" s="228"/>
      <c r="AC208" s="228"/>
      <c r="AD208" s="228"/>
      <c r="AE208" s="228"/>
      <c r="AF208" s="228"/>
      <c r="AG208" s="228"/>
      <c r="AH208" s="228"/>
      <c r="AI208" s="228"/>
      <c r="AJ208" s="228"/>
      <c r="AS208" s="74" t="s">
        <v>214</v>
      </c>
      <c r="AT208" s="74" t="s">
        <v>194</v>
      </c>
      <c r="AU208" s="74" t="s">
        <v>505</v>
      </c>
      <c r="AV208" s="74">
        <v>2020</v>
      </c>
      <c r="AW208" s="74">
        <v>1</v>
      </c>
      <c r="AX208" s="74">
        <v>0</v>
      </c>
      <c r="AY208" s="74">
        <v>0</v>
      </c>
      <c r="AZ208" s="74">
        <v>1.096499588838222E-3</v>
      </c>
      <c r="BA208" s="74">
        <v>1.096499588838222E-3</v>
      </c>
      <c r="BB208" s="74">
        <v>0</v>
      </c>
      <c r="BC208" s="74">
        <v>0</v>
      </c>
      <c r="BD208" s="74">
        <v>0</v>
      </c>
      <c r="BE208" s="74">
        <v>0</v>
      </c>
      <c r="BF208" s="74">
        <v>0</v>
      </c>
      <c r="BG208" s="74">
        <v>0</v>
      </c>
      <c r="BH208" s="74">
        <v>0</v>
      </c>
      <c r="BI208" s="74">
        <v>0</v>
      </c>
      <c r="BJ208" s="74">
        <v>0</v>
      </c>
      <c r="BK208" s="74">
        <v>0</v>
      </c>
      <c r="BL208" s="74">
        <v>0</v>
      </c>
      <c r="BM208" s="74">
        <v>0</v>
      </c>
      <c r="BN208" s="74">
        <v>1.096499588838222E-3</v>
      </c>
      <c r="BO208" s="74">
        <v>0</v>
      </c>
      <c r="BP208" s="74">
        <v>0</v>
      </c>
      <c r="BQ208" s="74">
        <v>0</v>
      </c>
      <c r="BR208" s="74">
        <v>0</v>
      </c>
      <c r="BS208" s="74">
        <v>0</v>
      </c>
      <c r="BT208" s="74">
        <v>0</v>
      </c>
      <c r="BU208" s="74">
        <v>0</v>
      </c>
      <c r="BV208" s="74">
        <v>0</v>
      </c>
      <c r="BW208" s="74">
        <v>0</v>
      </c>
      <c r="BX208" s="74">
        <v>0</v>
      </c>
      <c r="BY208" s="74">
        <v>0</v>
      </c>
      <c r="CT208" s="74" t="s">
        <v>194</v>
      </c>
      <c r="CU208" s="74" t="s">
        <v>524</v>
      </c>
      <c r="CV208" s="74" t="s">
        <v>318</v>
      </c>
      <c r="CW208" s="74">
        <v>2021</v>
      </c>
      <c r="CX208" s="74">
        <v>4.8055578448884887E-8</v>
      </c>
      <c r="CY208" s="74">
        <v>0</v>
      </c>
      <c r="CZ208" s="74">
        <v>0</v>
      </c>
      <c r="DA208" s="74">
        <v>0</v>
      </c>
      <c r="DB208" s="74">
        <v>0</v>
      </c>
      <c r="DC208" s="74">
        <v>0</v>
      </c>
      <c r="DD208" s="74">
        <v>13887.86102387798</v>
      </c>
      <c r="DE208" s="74">
        <v>212.4033892792296</v>
      </c>
      <c r="DF208" s="74">
        <v>8426.4429804796055</v>
      </c>
      <c r="DG208" s="74">
        <v>5249.0146541191434</v>
      </c>
      <c r="DH208" s="74">
        <v>0</v>
      </c>
      <c r="DI208" s="74">
        <v>0</v>
      </c>
      <c r="DJ208" s="74">
        <v>0</v>
      </c>
      <c r="DK208" s="74">
        <v>0</v>
      </c>
      <c r="DL208" s="74">
        <v>0</v>
      </c>
      <c r="DM208" s="74">
        <v>0</v>
      </c>
      <c r="DN208" s="74">
        <v>3.133601273711283E-6</v>
      </c>
      <c r="DO208" s="74">
        <v>6.6738919492017907E-4</v>
      </c>
      <c r="DP208" s="74">
        <v>0</v>
      </c>
      <c r="DQ208" s="74">
        <v>6.6738919492017907E-4</v>
      </c>
      <c r="DR208" s="74">
        <v>0</v>
      </c>
      <c r="DS208" s="74">
        <v>0</v>
      </c>
      <c r="DT208" s="74">
        <v>0</v>
      </c>
      <c r="DU208" s="74">
        <v>0</v>
      </c>
      <c r="DV208" s="74">
        <v>0</v>
      </c>
      <c r="DW208" s="74">
        <v>0</v>
      </c>
      <c r="DX208" s="74">
        <v>0</v>
      </c>
      <c r="DY208" s="74">
        <v>0</v>
      </c>
      <c r="DZ208" s="74">
        <v>0</v>
      </c>
      <c r="EA208" s="74">
        <v>0</v>
      </c>
      <c r="EB208" s="74">
        <v>0</v>
      </c>
      <c r="EC208" s="74">
        <v>0</v>
      </c>
      <c r="ED208" s="74">
        <v>0</v>
      </c>
      <c r="EE208" s="74">
        <v>0</v>
      </c>
      <c r="EF208" s="74">
        <v>0</v>
      </c>
      <c r="ER208" s="74" t="s">
        <v>455</v>
      </c>
      <c r="ES208" s="74" t="s">
        <v>194</v>
      </c>
      <c r="ET208" s="74" t="s">
        <v>524</v>
      </c>
      <c r="EU208" s="74" t="s">
        <v>318</v>
      </c>
      <c r="EV208" s="74" t="s">
        <v>302</v>
      </c>
      <c r="EW208" s="74" t="s">
        <v>456</v>
      </c>
      <c r="EX208" s="74">
        <v>2021</v>
      </c>
      <c r="EY208" s="74">
        <v>2.569663199369607E-8</v>
      </c>
      <c r="EZ208" s="74">
        <v>1706.7713469999901</v>
      </c>
      <c r="FA208" s="74">
        <v>4.3858275201243683E-5</v>
      </c>
      <c r="FB208" s="74">
        <v>2021</v>
      </c>
      <c r="FC208" s="74" t="s">
        <v>209</v>
      </c>
      <c r="FD208" s="74">
        <v>4.6366130773367584E-2</v>
      </c>
      <c r="FE208" s="74">
        <v>1</v>
      </c>
      <c r="FF208" s="74">
        <v>0</v>
      </c>
      <c r="FG208" s="74" t="s">
        <v>457</v>
      </c>
      <c r="FH208" s="74">
        <v>1.0010188539553824E-5</v>
      </c>
      <c r="FI208" s="74">
        <v>4.8055578448884887E-8</v>
      </c>
      <c r="FJ208" s="74">
        <v>0</v>
      </c>
      <c r="FK208" s="74">
        <v>0</v>
      </c>
      <c r="FL208" s="74">
        <v>0</v>
      </c>
      <c r="FM208" s="74">
        <v>0</v>
      </c>
      <c r="FN208" s="74">
        <v>0</v>
      </c>
      <c r="FO208" s="74">
        <v>0</v>
      </c>
      <c r="FP208" s="74">
        <v>0</v>
      </c>
      <c r="FQ208" s="74">
        <v>0</v>
      </c>
      <c r="FR208" s="74">
        <v>0</v>
      </c>
      <c r="FS208" s="74">
        <v>0</v>
      </c>
      <c r="GV208" s="229"/>
      <c r="GW208" s="229"/>
    </row>
    <row r="209" spans="3:205" x14ac:dyDescent="0.25">
      <c r="C209" s="227"/>
      <c r="D209" s="227"/>
      <c r="E209" s="227"/>
      <c r="F209" s="227"/>
      <c r="G209" s="227"/>
      <c r="H209" s="227"/>
      <c r="I209" s="228"/>
      <c r="J209" s="228"/>
      <c r="K209" s="228"/>
      <c r="L209" s="116"/>
      <c r="M209" s="228"/>
      <c r="N209" s="228"/>
      <c r="O209" s="228"/>
      <c r="P209" s="228"/>
      <c r="Q209" s="228"/>
      <c r="R209" s="228"/>
      <c r="S209" s="228"/>
      <c r="T209" s="228"/>
      <c r="U209" s="228"/>
      <c r="V209" s="228"/>
      <c r="W209" s="228"/>
      <c r="X209" s="228"/>
      <c r="Y209" s="228"/>
      <c r="Z209" s="228"/>
      <c r="AA209" s="228"/>
      <c r="AB209" s="228"/>
      <c r="AC209" s="228"/>
      <c r="AD209" s="228"/>
      <c r="AE209" s="228"/>
      <c r="AF209" s="228"/>
      <c r="AG209" s="228"/>
      <c r="AH209" s="228"/>
      <c r="AI209" s="228"/>
      <c r="AJ209" s="228"/>
      <c r="AS209" s="74" t="s">
        <v>214</v>
      </c>
      <c r="AT209" s="74" t="s">
        <v>194</v>
      </c>
      <c r="AU209" s="74" t="s">
        <v>505</v>
      </c>
      <c r="AV209" s="74">
        <v>2021</v>
      </c>
      <c r="AW209" s="74">
        <v>1</v>
      </c>
      <c r="AX209" s="74">
        <v>0</v>
      </c>
      <c r="AY209" s="74">
        <v>0</v>
      </c>
      <c r="AZ209" s="74">
        <v>0</v>
      </c>
      <c r="BA209" s="74">
        <v>0</v>
      </c>
      <c r="BB209" s="74">
        <v>0</v>
      </c>
      <c r="BC209" s="74">
        <v>0</v>
      </c>
      <c r="BD209" s="74">
        <v>1.096499588838222E-3</v>
      </c>
      <c r="BE209" s="74">
        <v>1.096499588838222E-3</v>
      </c>
      <c r="BF209" s="74">
        <v>0</v>
      </c>
      <c r="BG209" s="74">
        <v>0</v>
      </c>
      <c r="BH209" s="74">
        <v>0</v>
      </c>
      <c r="BI209" s="74">
        <v>0</v>
      </c>
      <c r="BJ209" s="74">
        <v>0</v>
      </c>
      <c r="BK209" s="74">
        <v>0</v>
      </c>
      <c r="BL209" s="74">
        <v>0</v>
      </c>
      <c r="BM209" s="74">
        <v>0</v>
      </c>
      <c r="BN209" s="74">
        <v>0</v>
      </c>
      <c r="BO209" s="74">
        <v>1.096499588838222E-3</v>
      </c>
      <c r="BP209" s="74">
        <v>0</v>
      </c>
      <c r="BQ209" s="74">
        <v>0</v>
      </c>
      <c r="BR209" s="74">
        <v>0</v>
      </c>
      <c r="BS209" s="74">
        <v>0</v>
      </c>
      <c r="BT209" s="74">
        <v>0</v>
      </c>
      <c r="BU209" s="74">
        <v>0</v>
      </c>
      <c r="BV209" s="74">
        <v>0</v>
      </c>
      <c r="BW209" s="74">
        <v>0</v>
      </c>
      <c r="BX209" s="74">
        <v>0</v>
      </c>
      <c r="BY209" s="74">
        <v>0</v>
      </c>
      <c r="CT209" s="74" t="s">
        <v>194</v>
      </c>
      <c r="CU209" s="74" t="s">
        <v>524</v>
      </c>
      <c r="CV209" s="74" t="s">
        <v>318</v>
      </c>
      <c r="CW209" s="74">
        <v>2022</v>
      </c>
      <c r="CX209" s="74">
        <v>0</v>
      </c>
      <c r="CY209" s="74">
        <v>4.7733371648408615E-8</v>
      </c>
      <c r="CZ209" s="74">
        <v>0</v>
      </c>
      <c r="DA209" s="74">
        <v>0</v>
      </c>
      <c r="DB209" s="74">
        <v>0</v>
      </c>
      <c r="DC209" s="74">
        <v>0</v>
      </c>
      <c r="DD209" s="74">
        <v>13650.165455412071</v>
      </c>
      <c r="DE209" s="74">
        <v>202.84766498243039</v>
      </c>
      <c r="DF209" s="74">
        <v>8286.6933897120016</v>
      </c>
      <c r="DG209" s="74">
        <v>5160.6244007176329</v>
      </c>
      <c r="DH209" s="74">
        <v>0</v>
      </c>
      <c r="DI209" s="74">
        <v>0</v>
      </c>
      <c r="DJ209" s="74">
        <v>0</v>
      </c>
      <c r="DK209" s="74">
        <v>0</v>
      </c>
      <c r="DL209" s="74">
        <v>0</v>
      </c>
      <c r="DM209" s="74">
        <v>0</v>
      </c>
      <c r="DN209" s="74">
        <v>3.014453607688352E-6</v>
      </c>
      <c r="DO209" s="74">
        <v>0</v>
      </c>
      <c r="DP209" s="74">
        <v>0</v>
      </c>
      <c r="DQ209" s="74">
        <v>0</v>
      </c>
      <c r="DR209" s="74">
        <v>6.5156842074545317E-4</v>
      </c>
      <c r="DS209" s="74">
        <v>0</v>
      </c>
      <c r="DT209" s="74">
        <v>6.5156842074545317E-4</v>
      </c>
      <c r="DU209" s="74">
        <v>0</v>
      </c>
      <c r="DV209" s="74">
        <v>0</v>
      </c>
      <c r="DW209" s="74">
        <v>0</v>
      </c>
      <c r="DX209" s="74">
        <v>0</v>
      </c>
      <c r="DY209" s="74">
        <v>0</v>
      </c>
      <c r="DZ209" s="74">
        <v>0</v>
      </c>
      <c r="EA209" s="74">
        <v>0</v>
      </c>
      <c r="EB209" s="74">
        <v>0</v>
      </c>
      <c r="EC209" s="74">
        <v>0</v>
      </c>
      <c r="ED209" s="74">
        <v>0</v>
      </c>
      <c r="EE209" s="74">
        <v>0</v>
      </c>
      <c r="EF209" s="74">
        <v>0</v>
      </c>
      <c r="ER209" s="74" t="s">
        <v>455</v>
      </c>
      <c r="ES209" s="74" t="s">
        <v>194</v>
      </c>
      <c r="ET209" s="74" t="s">
        <v>524</v>
      </c>
      <c r="EU209" s="74" t="s">
        <v>318</v>
      </c>
      <c r="EV209" s="74" t="s">
        <v>302</v>
      </c>
      <c r="EW209" s="74" t="s">
        <v>456</v>
      </c>
      <c r="EX209" s="74">
        <v>2022</v>
      </c>
      <c r="EY209" s="74">
        <v>2.4379308641753561E-8</v>
      </c>
      <c r="EZ209" s="74">
        <v>1706.7713469999901</v>
      </c>
      <c r="FA209" s="74">
        <v>4.1609905449414225E-5</v>
      </c>
      <c r="FB209" s="74">
        <v>2022</v>
      </c>
      <c r="FC209" s="74" t="s">
        <v>209</v>
      </c>
      <c r="FD209" s="74">
        <v>4.6366130773367584E-2</v>
      </c>
      <c r="FE209" s="74">
        <v>1</v>
      </c>
      <c r="FF209" s="74">
        <v>0</v>
      </c>
      <c r="FG209" s="74" t="s">
        <v>457</v>
      </c>
      <c r="FH209" s="74">
        <v>0</v>
      </c>
      <c r="FI209" s="74">
        <v>0</v>
      </c>
      <c r="FJ209" s="74">
        <v>9.9430714446066779E-6</v>
      </c>
      <c r="FK209" s="74">
        <v>4.7733371648408615E-8</v>
      </c>
      <c r="FL209" s="74">
        <v>0</v>
      </c>
      <c r="FM209" s="74">
        <v>0</v>
      </c>
      <c r="FN209" s="74">
        <v>0</v>
      </c>
      <c r="FO209" s="74">
        <v>0</v>
      </c>
      <c r="FP209" s="74">
        <v>0</v>
      </c>
      <c r="FQ209" s="74">
        <v>0</v>
      </c>
      <c r="FR209" s="74">
        <v>0</v>
      </c>
      <c r="FS209" s="74">
        <v>0</v>
      </c>
      <c r="GV209" s="229"/>
      <c r="GW209" s="229"/>
    </row>
    <row r="210" spans="3:205" x14ac:dyDescent="0.25">
      <c r="C210" s="227"/>
      <c r="D210" s="227"/>
      <c r="E210" s="227"/>
      <c r="F210" s="227"/>
      <c r="G210" s="227"/>
      <c r="H210" s="227"/>
      <c r="I210" s="228"/>
      <c r="J210" s="228"/>
      <c r="K210" s="228"/>
      <c r="L210" s="116"/>
      <c r="M210" s="228"/>
      <c r="N210" s="228"/>
      <c r="O210" s="228"/>
      <c r="P210" s="228"/>
      <c r="Q210" s="228"/>
      <c r="R210" s="228"/>
      <c r="S210" s="228"/>
      <c r="T210" s="228"/>
      <c r="U210" s="228"/>
      <c r="V210" s="228"/>
      <c r="W210" s="228"/>
      <c r="X210" s="228"/>
      <c r="Y210" s="228"/>
      <c r="Z210" s="228"/>
      <c r="AA210" s="228"/>
      <c r="AB210" s="228"/>
      <c r="AC210" s="228"/>
      <c r="AD210" s="228"/>
      <c r="AE210" s="228"/>
      <c r="AF210" s="228"/>
      <c r="AG210" s="228"/>
      <c r="AH210" s="228"/>
      <c r="AI210" s="228"/>
      <c r="AJ210" s="228"/>
      <c r="AS210" s="74" t="s">
        <v>214</v>
      </c>
      <c r="AT210" s="74" t="s">
        <v>194</v>
      </c>
      <c r="AU210" s="74" t="s">
        <v>505</v>
      </c>
      <c r="AV210" s="74">
        <v>2022</v>
      </c>
      <c r="AW210" s="74">
        <v>0.93457943925233644</v>
      </c>
      <c r="AX210" s="74">
        <v>0</v>
      </c>
      <c r="AY210" s="74">
        <v>0</v>
      </c>
      <c r="AZ210" s="74">
        <v>0</v>
      </c>
      <c r="BA210" s="74">
        <v>0</v>
      </c>
      <c r="BB210" s="74">
        <v>0</v>
      </c>
      <c r="BC210" s="74">
        <v>0</v>
      </c>
      <c r="BD210" s="74">
        <v>0</v>
      </c>
      <c r="BE210" s="74">
        <v>0</v>
      </c>
      <c r="BF210" s="74">
        <v>0</v>
      </c>
      <c r="BG210" s="74">
        <v>0</v>
      </c>
      <c r="BH210" s="74">
        <v>1.2576353319303554E-3</v>
      </c>
      <c r="BI210" s="74">
        <v>1.2576353319303554E-3</v>
      </c>
      <c r="BJ210" s="74">
        <v>0</v>
      </c>
      <c r="BK210" s="74">
        <v>0</v>
      </c>
      <c r="BL210" s="74">
        <v>0</v>
      </c>
      <c r="BM210" s="74">
        <v>0</v>
      </c>
      <c r="BN210" s="74">
        <v>0</v>
      </c>
      <c r="BO210" s="74">
        <v>0</v>
      </c>
      <c r="BP210" s="74">
        <v>1.1753601232993975E-3</v>
      </c>
      <c r="BQ210" s="74">
        <v>0</v>
      </c>
      <c r="BR210" s="74">
        <v>0</v>
      </c>
      <c r="BS210" s="74">
        <v>0</v>
      </c>
      <c r="BT210" s="74">
        <v>0</v>
      </c>
      <c r="BU210" s="74">
        <v>0</v>
      </c>
      <c r="BV210" s="74">
        <v>1.2576353319303554E-3</v>
      </c>
      <c r="BW210" s="74">
        <v>1.1753601232993975E-3</v>
      </c>
      <c r="BX210" s="74">
        <v>1.2576353319303554E-3</v>
      </c>
      <c r="BY210" s="74">
        <v>1.1753601232993975E-3</v>
      </c>
      <c r="CT210" s="74" t="s">
        <v>194</v>
      </c>
      <c r="CU210" s="74" t="s">
        <v>524</v>
      </c>
      <c r="CV210" s="74" t="s">
        <v>318</v>
      </c>
      <c r="CW210" s="74">
        <v>2023</v>
      </c>
      <c r="CX210" s="74">
        <v>0</v>
      </c>
      <c r="CY210" s="74">
        <v>0</v>
      </c>
      <c r="CZ210" s="74">
        <v>7.1680506057136753E-8</v>
      </c>
      <c r="DA210" s="74">
        <v>0</v>
      </c>
      <c r="DB210" s="74">
        <v>0</v>
      </c>
      <c r="DC210" s="74">
        <v>0</v>
      </c>
      <c r="DD210" s="74">
        <v>13668.06699741239</v>
      </c>
      <c r="DE210" s="74">
        <v>202.84766498243039</v>
      </c>
      <c r="DF210" s="74">
        <v>8304.5949317123268</v>
      </c>
      <c r="DG210" s="74">
        <v>5160.6244007176319</v>
      </c>
      <c r="DH210" s="74">
        <v>0</v>
      </c>
      <c r="DI210" s="74">
        <v>0</v>
      </c>
      <c r="DJ210" s="74">
        <v>0</v>
      </c>
      <c r="DK210" s="74">
        <v>0</v>
      </c>
      <c r="DL210" s="74">
        <v>0</v>
      </c>
      <c r="DM210" s="74">
        <v>0</v>
      </c>
      <c r="DN210" s="74">
        <v>3.0176239031297588E-6</v>
      </c>
      <c r="DO210" s="74">
        <v>0</v>
      </c>
      <c r="DP210" s="74">
        <v>0</v>
      </c>
      <c r="DQ210" s="74">
        <v>0</v>
      </c>
      <c r="DR210" s="74">
        <v>0</v>
      </c>
      <c r="DS210" s="74">
        <v>0</v>
      </c>
      <c r="DT210" s="74">
        <v>0</v>
      </c>
      <c r="DU210" s="74">
        <v>9.7973395919736975E-4</v>
      </c>
      <c r="DV210" s="74">
        <v>0</v>
      </c>
      <c r="DW210" s="74">
        <v>9.7973395919736975E-4</v>
      </c>
      <c r="DX210" s="74">
        <v>0</v>
      </c>
      <c r="DY210" s="74">
        <v>0</v>
      </c>
      <c r="DZ210" s="74">
        <v>0</v>
      </c>
      <c r="EA210" s="74">
        <v>0</v>
      </c>
      <c r="EB210" s="74">
        <v>0</v>
      </c>
      <c r="EC210" s="74">
        <v>0</v>
      </c>
      <c r="ED210" s="74">
        <v>0</v>
      </c>
      <c r="EE210" s="74">
        <v>0</v>
      </c>
      <c r="EF210" s="74">
        <v>0</v>
      </c>
      <c r="ER210" s="74" t="s">
        <v>455</v>
      </c>
      <c r="ES210" s="74" t="s">
        <v>194</v>
      </c>
      <c r="ET210" s="74" t="s">
        <v>524</v>
      </c>
      <c r="EU210" s="74" t="s">
        <v>318</v>
      </c>
      <c r="EV210" s="74" t="s">
        <v>302</v>
      </c>
      <c r="EW210" s="74" t="s">
        <v>456</v>
      </c>
      <c r="EX210" s="74">
        <v>2023</v>
      </c>
      <c r="EY210" s="74">
        <v>2.4352166974877399E-8</v>
      </c>
      <c r="EZ210" s="74">
        <v>1706.7713469999901</v>
      </c>
      <c r="FA210" s="74">
        <v>4.1563580830080174E-5</v>
      </c>
      <c r="FB210" s="74">
        <v>2023</v>
      </c>
      <c r="FC210" s="74" t="s">
        <v>209</v>
      </c>
      <c r="FD210" s="74">
        <v>4.6366130773367584E-2</v>
      </c>
      <c r="FE210" s="74">
        <v>1</v>
      </c>
      <c r="FF210" s="74">
        <v>0</v>
      </c>
      <c r="FG210" s="74" t="s">
        <v>457</v>
      </c>
      <c r="FH210" s="74">
        <v>0</v>
      </c>
      <c r="FI210" s="74">
        <v>0</v>
      </c>
      <c r="FJ210" s="74">
        <v>0</v>
      </c>
      <c r="FK210" s="74">
        <v>0</v>
      </c>
      <c r="FL210" s="74">
        <v>9.8641767030841199E-6</v>
      </c>
      <c r="FM210" s="74">
        <v>7.1680506057136753E-8</v>
      </c>
      <c r="FN210" s="74">
        <v>0</v>
      </c>
      <c r="FO210" s="74">
        <v>0</v>
      </c>
      <c r="FP210" s="74">
        <v>0</v>
      </c>
      <c r="FQ210" s="74">
        <v>0</v>
      </c>
      <c r="FR210" s="74">
        <v>0</v>
      </c>
      <c r="FS210" s="74">
        <v>0</v>
      </c>
      <c r="GV210" s="229"/>
      <c r="GW210" s="229"/>
    </row>
    <row r="211" spans="3:205" x14ac:dyDescent="0.25">
      <c r="C211" s="227"/>
      <c r="D211" s="227"/>
      <c r="E211" s="227"/>
      <c r="F211" s="227"/>
      <c r="G211" s="227"/>
      <c r="H211" s="227"/>
      <c r="I211" s="228"/>
      <c r="J211" s="228"/>
      <c r="K211" s="228"/>
      <c r="L211" s="116"/>
      <c r="M211" s="228"/>
      <c r="N211" s="228"/>
      <c r="O211" s="228"/>
      <c r="P211" s="228"/>
      <c r="Q211" s="228"/>
      <c r="R211" s="228"/>
      <c r="S211" s="228"/>
      <c r="T211" s="228"/>
      <c r="U211" s="228"/>
      <c r="V211" s="228"/>
      <c r="W211" s="228"/>
      <c r="X211" s="228"/>
      <c r="Y211" s="228"/>
      <c r="Z211" s="228"/>
      <c r="AA211" s="228"/>
      <c r="AB211" s="228"/>
      <c r="AC211" s="228"/>
      <c r="AD211" s="228"/>
      <c r="AE211" s="228"/>
      <c r="AF211" s="228"/>
      <c r="AG211" s="228"/>
      <c r="AH211" s="228"/>
      <c r="AI211" s="228"/>
      <c r="AJ211" s="228"/>
      <c r="AS211" s="74" t="s">
        <v>214</v>
      </c>
      <c r="AT211" s="74" t="s">
        <v>194</v>
      </c>
      <c r="AU211" s="74" t="s">
        <v>505</v>
      </c>
      <c r="AV211" s="74">
        <v>2023</v>
      </c>
      <c r="AW211" s="74">
        <v>0.87343872827321156</v>
      </c>
      <c r="AX211" s="74">
        <v>0</v>
      </c>
      <c r="AY211" s="74">
        <v>0</v>
      </c>
      <c r="AZ211" s="74">
        <v>0</v>
      </c>
      <c r="BA211" s="74">
        <v>0</v>
      </c>
      <c r="BB211" s="74">
        <v>0</v>
      </c>
      <c r="BC211" s="74">
        <v>0</v>
      </c>
      <c r="BD211" s="74">
        <v>0</v>
      </c>
      <c r="BE211" s="74">
        <v>0</v>
      </c>
      <c r="BF211" s="74">
        <v>0</v>
      </c>
      <c r="BG211" s="74">
        <v>0</v>
      </c>
      <c r="BH211" s="74">
        <v>0</v>
      </c>
      <c r="BI211" s="74">
        <v>0</v>
      </c>
      <c r="BJ211" s="74">
        <v>0</v>
      </c>
      <c r="BK211" s="74">
        <v>0</v>
      </c>
      <c r="BL211" s="74">
        <v>1.3034791069369679E-3</v>
      </c>
      <c r="BM211" s="74">
        <v>1.3034791069369679E-3</v>
      </c>
      <c r="BN211" s="74">
        <v>0</v>
      </c>
      <c r="BO211" s="74">
        <v>0</v>
      </c>
      <c r="BP211" s="74">
        <v>0</v>
      </c>
      <c r="BQ211" s="74">
        <v>1.1385091334937267E-3</v>
      </c>
      <c r="BR211" s="74">
        <v>0</v>
      </c>
      <c r="BS211" s="74">
        <v>0</v>
      </c>
      <c r="BT211" s="74">
        <v>0</v>
      </c>
      <c r="BU211" s="74">
        <v>0</v>
      </c>
      <c r="BV211" s="74">
        <v>0</v>
      </c>
      <c r="BW211" s="74">
        <v>0</v>
      </c>
      <c r="BX211" s="74">
        <v>0</v>
      </c>
      <c r="BY211" s="74">
        <v>0</v>
      </c>
      <c r="CT211" s="74" t="s">
        <v>194</v>
      </c>
      <c r="CU211" s="74" t="s">
        <v>524</v>
      </c>
      <c r="CV211" s="74" t="s">
        <v>318</v>
      </c>
      <c r="CW211" s="74">
        <v>2024</v>
      </c>
      <c r="CX211" s="74">
        <v>0</v>
      </c>
      <c r="CY211" s="74">
        <v>0</v>
      </c>
      <c r="CZ211" s="74">
        <v>0</v>
      </c>
      <c r="DA211" s="74">
        <v>7.1680506057136753E-8</v>
      </c>
      <c r="DB211" s="74">
        <v>0</v>
      </c>
      <c r="DC211" s="74">
        <v>0</v>
      </c>
      <c r="DD211" s="74">
        <v>13668.06699741239</v>
      </c>
      <c r="DE211" s="74">
        <v>202.84766498243039</v>
      </c>
      <c r="DF211" s="74">
        <v>8304.5949317123268</v>
      </c>
      <c r="DG211" s="74">
        <v>5160.6244007176319</v>
      </c>
      <c r="DH211" s="74">
        <v>0</v>
      </c>
      <c r="DI211" s="74">
        <v>0</v>
      </c>
      <c r="DJ211" s="74">
        <v>0</v>
      </c>
      <c r="DK211" s="74">
        <v>0</v>
      </c>
      <c r="DL211" s="74">
        <v>0</v>
      </c>
      <c r="DM211" s="74">
        <v>0</v>
      </c>
      <c r="DN211" s="74">
        <v>3.0176239031297588E-6</v>
      </c>
      <c r="DO211" s="74">
        <v>0</v>
      </c>
      <c r="DP211" s="74">
        <v>0</v>
      </c>
      <c r="DQ211" s="74">
        <v>0</v>
      </c>
      <c r="DR211" s="74">
        <v>0</v>
      </c>
      <c r="DS211" s="74">
        <v>0</v>
      </c>
      <c r="DT211" s="74">
        <v>0</v>
      </c>
      <c r="DU211" s="74">
        <v>0</v>
      </c>
      <c r="DV211" s="74">
        <v>0</v>
      </c>
      <c r="DW211" s="74">
        <v>0</v>
      </c>
      <c r="DX211" s="74">
        <v>9.7973395919736975E-4</v>
      </c>
      <c r="DY211" s="74">
        <v>0</v>
      </c>
      <c r="DZ211" s="74">
        <v>9.7973395919736975E-4</v>
      </c>
      <c r="EA211" s="74">
        <v>0</v>
      </c>
      <c r="EB211" s="74">
        <v>0</v>
      </c>
      <c r="EC211" s="74">
        <v>0</v>
      </c>
      <c r="ED211" s="74">
        <v>0</v>
      </c>
      <c r="EE211" s="74">
        <v>0</v>
      </c>
      <c r="EF211" s="74">
        <v>0</v>
      </c>
      <c r="ER211" s="74" t="s">
        <v>455</v>
      </c>
      <c r="ES211" s="74" t="s">
        <v>194</v>
      </c>
      <c r="ET211" s="74" t="s">
        <v>524</v>
      </c>
      <c r="EU211" s="74" t="s">
        <v>318</v>
      </c>
      <c r="EV211" s="74" t="s">
        <v>302</v>
      </c>
      <c r="EW211" s="74" t="s">
        <v>456</v>
      </c>
      <c r="EX211" s="74">
        <v>2024</v>
      </c>
      <c r="EY211" s="74">
        <v>2.4352166974877399E-8</v>
      </c>
      <c r="EZ211" s="74">
        <v>1706.7713469999901</v>
      </c>
      <c r="FA211" s="74">
        <v>4.1563580830080174E-5</v>
      </c>
      <c r="FB211" s="74">
        <v>2024</v>
      </c>
      <c r="FC211" s="74" t="s">
        <v>209</v>
      </c>
      <c r="FD211" s="74">
        <v>4.6366130773367584E-2</v>
      </c>
      <c r="FE211" s="74">
        <v>1</v>
      </c>
      <c r="FF211" s="74">
        <v>0</v>
      </c>
      <c r="FG211" s="74" t="s">
        <v>457</v>
      </c>
      <c r="FH211" s="74">
        <v>0</v>
      </c>
      <c r="FI211" s="74">
        <v>0</v>
      </c>
      <c r="FJ211" s="74">
        <v>0</v>
      </c>
      <c r="FK211" s="74">
        <v>0</v>
      </c>
      <c r="FL211" s="74">
        <v>0</v>
      </c>
      <c r="FM211" s="74">
        <v>0</v>
      </c>
      <c r="FN211" s="74">
        <v>9.8641767030841199E-6</v>
      </c>
      <c r="FO211" s="74">
        <v>7.1680506057136753E-8</v>
      </c>
      <c r="FP211" s="74">
        <v>0</v>
      </c>
      <c r="FQ211" s="74">
        <v>0</v>
      </c>
      <c r="FR211" s="74">
        <v>0</v>
      </c>
      <c r="FS211" s="74">
        <v>0</v>
      </c>
      <c r="GV211" s="229"/>
      <c r="GW211" s="229"/>
    </row>
    <row r="212" spans="3:205" x14ac:dyDescent="0.25">
      <c r="C212" s="227"/>
      <c r="D212" s="227"/>
      <c r="E212" s="227"/>
      <c r="F212" s="227"/>
      <c r="G212" s="227"/>
      <c r="H212" s="227"/>
      <c r="I212" s="228"/>
      <c r="J212" s="228"/>
      <c r="K212" s="228"/>
      <c r="L212" s="116"/>
      <c r="M212" s="228"/>
      <c r="N212" s="228"/>
      <c r="O212" s="228"/>
      <c r="P212" s="228"/>
      <c r="Q212" s="228"/>
      <c r="R212" s="228"/>
      <c r="S212" s="228"/>
      <c r="T212" s="228"/>
      <c r="U212" s="228"/>
      <c r="V212" s="228"/>
      <c r="W212" s="228"/>
      <c r="X212" s="228"/>
      <c r="Y212" s="228"/>
      <c r="Z212" s="228"/>
      <c r="AA212" s="228"/>
      <c r="AB212" s="228"/>
      <c r="AC212" s="228"/>
      <c r="AD212" s="228"/>
      <c r="AE212" s="228"/>
      <c r="AF212" s="228"/>
      <c r="AG212" s="228"/>
      <c r="AH212" s="228"/>
      <c r="AI212" s="228"/>
      <c r="AJ212" s="228"/>
      <c r="AS212" s="74" t="s">
        <v>214</v>
      </c>
      <c r="AT212" s="74" t="s">
        <v>194</v>
      </c>
      <c r="AU212" s="74" t="s">
        <v>507</v>
      </c>
      <c r="AV212" s="74">
        <v>2020</v>
      </c>
      <c r="AW212" s="74">
        <v>1</v>
      </c>
      <c r="AX212" s="74">
        <v>0</v>
      </c>
      <c r="AY212" s="74">
        <v>0</v>
      </c>
      <c r="AZ212" s="74">
        <v>7.4259059228184391E-4</v>
      </c>
      <c r="BA212" s="74">
        <v>7.4259059228184391E-4</v>
      </c>
      <c r="BB212" s="74">
        <v>0</v>
      </c>
      <c r="BC212" s="74">
        <v>0</v>
      </c>
      <c r="BD212" s="74">
        <v>0</v>
      </c>
      <c r="BE212" s="74">
        <v>0</v>
      </c>
      <c r="BF212" s="74">
        <v>0</v>
      </c>
      <c r="BG212" s="74">
        <v>0</v>
      </c>
      <c r="BH212" s="74">
        <v>0</v>
      </c>
      <c r="BI212" s="74">
        <v>0</v>
      </c>
      <c r="BJ212" s="74">
        <v>0</v>
      </c>
      <c r="BK212" s="74">
        <v>0</v>
      </c>
      <c r="BL212" s="74">
        <v>0</v>
      </c>
      <c r="BM212" s="74">
        <v>0</v>
      </c>
      <c r="BN212" s="74">
        <v>7.4259059228184391E-4</v>
      </c>
      <c r="BO212" s="74">
        <v>0</v>
      </c>
      <c r="BP212" s="74">
        <v>0</v>
      </c>
      <c r="BQ212" s="74">
        <v>0</v>
      </c>
      <c r="BR212" s="74">
        <v>0</v>
      </c>
      <c r="BS212" s="74">
        <v>0</v>
      </c>
      <c r="BT212" s="74">
        <v>0</v>
      </c>
      <c r="BU212" s="74">
        <v>0</v>
      </c>
      <c r="BV212" s="74">
        <v>0</v>
      </c>
      <c r="BW212" s="74">
        <v>0</v>
      </c>
      <c r="BX212" s="74">
        <v>0</v>
      </c>
      <c r="BY212" s="74">
        <v>0</v>
      </c>
      <c r="CT212" s="74" t="s">
        <v>194</v>
      </c>
      <c r="CU212" s="74" t="s">
        <v>524</v>
      </c>
      <c r="CV212" s="74" t="s">
        <v>318</v>
      </c>
      <c r="CW212" s="74">
        <v>2025</v>
      </c>
      <c r="CX212" s="74">
        <v>0</v>
      </c>
      <c r="CY212" s="74">
        <v>0</v>
      </c>
      <c r="CZ212" s="74">
        <v>0</v>
      </c>
      <c r="DA212" s="74">
        <v>0</v>
      </c>
      <c r="DB212" s="74">
        <v>7.1680506057136753E-8</v>
      </c>
      <c r="DC212" s="74">
        <v>0</v>
      </c>
      <c r="DD212" s="74">
        <v>13668.06699741239</v>
      </c>
      <c r="DE212" s="74">
        <v>202.84766498243039</v>
      </c>
      <c r="DF212" s="74">
        <v>8304.5949317123268</v>
      </c>
      <c r="DG212" s="74">
        <v>5160.6244007176319</v>
      </c>
      <c r="DH212" s="74">
        <v>0</v>
      </c>
      <c r="DI212" s="74">
        <v>0</v>
      </c>
      <c r="DJ212" s="74">
        <v>0</v>
      </c>
      <c r="DK212" s="74">
        <v>0</v>
      </c>
      <c r="DL212" s="74">
        <v>0</v>
      </c>
      <c r="DM212" s="74">
        <v>0</v>
      </c>
      <c r="DN212" s="74">
        <v>3.0176239031297588E-6</v>
      </c>
      <c r="DO212" s="74">
        <v>0</v>
      </c>
      <c r="DP212" s="74">
        <v>0</v>
      </c>
      <c r="DQ212" s="74">
        <v>0</v>
      </c>
      <c r="DR212" s="74">
        <v>0</v>
      </c>
      <c r="DS212" s="74">
        <v>0</v>
      </c>
      <c r="DT212" s="74">
        <v>0</v>
      </c>
      <c r="DU212" s="74">
        <v>0</v>
      </c>
      <c r="DV212" s="74">
        <v>0</v>
      </c>
      <c r="DW212" s="74">
        <v>0</v>
      </c>
      <c r="DX212" s="74">
        <v>0</v>
      </c>
      <c r="DY212" s="74">
        <v>0</v>
      </c>
      <c r="DZ212" s="74">
        <v>0</v>
      </c>
      <c r="EA212" s="74">
        <v>9.7973395919736975E-4</v>
      </c>
      <c r="EB212" s="74">
        <v>0</v>
      </c>
      <c r="EC212" s="74">
        <v>9.7973395919736975E-4</v>
      </c>
      <c r="ED212" s="74">
        <v>0</v>
      </c>
      <c r="EE212" s="74">
        <v>0</v>
      </c>
      <c r="EF212" s="74">
        <v>0</v>
      </c>
      <c r="ER212" s="74" t="s">
        <v>455</v>
      </c>
      <c r="ES212" s="74" t="s">
        <v>194</v>
      </c>
      <c r="ET212" s="74" t="s">
        <v>524</v>
      </c>
      <c r="EU212" s="74" t="s">
        <v>318</v>
      </c>
      <c r="EV212" s="74" t="s">
        <v>302</v>
      </c>
      <c r="EW212" s="74" t="s">
        <v>456</v>
      </c>
      <c r="EX212" s="74">
        <v>2025</v>
      </c>
      <c r="EY212" s="74">
        <v>2.4352166974877399E-8</v>
      </c>
      <c r="EZ212" s="74">
        <v>1706.7713469999901</v>
      </c>
      <c r="FA212" s="74">
        <v>4.1563580830080174E-5</v>
      </c>
      <c r="FB212" s="74">
        <v>2025</v>
      </c>
      <c r="FC212" s="74" t="s">
        <v>209</v>
      </c>
      <c r="FD212" s="74">
        <v>4.6366130773367584E-2</v>
      </c>
      <c r="FE212" s="74">
        <v>1</v>
      </c>
      <c r="FF212" s="74">
        <v>0</v>
      </c>
      <c r="FG212" s="74" t="s">
        <v>457</v>
      </c>
      <c r="FH212" s="74">
        <v>0</v>
      </c>
      <c r="FI212" s="74">
        <v>0</v>
      </c>
      <c r="FJ212" s="74">
        <v>0</v>
      </c>
      <c r="FK212" s="74">
        <v>0</v>
      </c>
      <c r="FL212" s="74">
        <v>0</v>
      </c>
      <c r="FM212" s="74">
        <v>0</v>
      </c>
      <c r="FN212" s="74">
        <v>0</v>
      </c>
      <c r="FO212" s="74">
        <v>0</v>
      </c>
      <c r="FP212" s="74">
        <v>9.8641767030841199E-6</v>
      </c>
      <c r="FQ212" s="74">
        <v>7.1680506057136753E-8</v>
      </c>
      <c r="FR212" s="74">
        <v>0</v>
      </c>
      <c r="FS212" s="74">
        <v>0</v>
      </c>
      <c r="GV212" s="229"/>
      <c r="GW212" s="229"/>
    </row>
    <row r="213" spans="3:205" x14ac:dyDescent="0.25">
      <c r="C213" s="227"/>
      <c r="D213" s="227"/>
      <c r="E213" s="227"/>
      <c r="F213" s="227"/>
      <c r="G213" s="227"/>
      <c r="H213" s="227"/>
      <c r="I213" s="228"/>
      <c r="J213" s="228"/>
      <c r="K213" s="228"/>
      <c r="L213" s="116"/>
      <c r="M213" s="228"/>
      <c r="N213" s="228"/>
      <c r="O213" s="228"/>
      <c r="P213" s="228"/>
      <c r="Q213" s="228"/>
      <c r="R213" s="228"/>
      <c r="S213" s="228"/>
      <c r="T213" s="228"/>
      <c r="U213" s="228"/>
      <c r="V213" s="228"/>
      <c r="W213" s="228"/>
      <c r="X213" s="228"/>
      <c r="Y213" s="228"/>
      <c r="Z213" s="228"/>
      <c r="AA213" s="228"/>
      <c r="AB213" s="228"/>
      <c r="AC213" s="228"/>
      <c r="AD213" s="228"/>
      <c r="AE213" s="228"/>
      <c r="AF213" s="228"/>
      <c r="AG213" s="228"/>
      <c r="AH213" s="228"/>
      <c r="AI213" s="228"/>
      <c r="AJ213" s="228"/>
      <c r="AS213" s="74" t="s">
        <v>214</v>
      </c>
      <c r="AT213" s="74" t="s">
        <v>194</v>
      </c>
      <c r="AU213" s="74" t="s">
        <v>507</v>
      </c>
      <c r="AV213" s="74">
        <v>2021</v>
      </c>
      <c r="AW213" s="74">
        <v>1</v>
      </c>
      <c r="AX213" s="74">
        <v>0</v>
      </c>
      <c r="AY213" s="74">
        <v>0</v>
      </c>
      <c r="AZ213" s="74">
        <v>0</v>
      </c>
      <c r="BA213" s="74">
        <v>0</v>
      </c>
      <c r="BB213" s="74">
        <v>0</v>
      </c>
      <c r="BC213" s="74">
        <v>0</v>
      </c>
      <c r="BD213" s="74">
        <v>7.4259059228184391E-4</v>
      </c>
      <c r="BE213" s="74">
        <v>7.4259059228184391E-4</v>
      </c>
      <c r="BF213" s="74">
        <v>0</v>
      </c>
      <c r="BG213" s="74">
        <v>0</v>
      </c>
      <c r="BH213" s="74">
        <v>0</v>
      </c>
      <c r="BI213" s="74">
        <v>0</v>
      </c>
      <c r="BJ213" s="74">
        <v>0</v>
      </c>
      <c r="BK213" s="74">
        <v>0</v>
      </c>
      <c r="BL213" s="74">
        <v>0</v>
      </c>
      <c r="BM213" s="74">
        <v>0</v>
      </c>
      <c r="BN213" s="74">
        <v>0</v>
      </c>
      <c r="BO213" s="74">
        <v>7.4259059228184391E-4</v>
      </c>
      <c r="BP213" s="74">
        <v>0</v>
      </c>
      <c r="BQ213" s="74">
        <v>0</v>
      </c>
      <c r="BR213" s="74">
        <v>0</v>
      </c>
      <c r="BS213" s="74">
        <v>0</v>
      </c>
      <c r="BT213" s="74">
        <v>0</v>
      </c>
      <c r="BU213" s="74">
        <v>0</v>
      </c>
      <c r="BV213" s="74">
        <v>0</v>
      </c>
      <c r="BW213" s="74">
        <v>0</v>
      </c>
      <c r="BX213" s="74">
        <v>0</v>
      </c>
      <c r="BY213" s="74">
        <v>0</v>
      </c>
      <c r="CT213" s="74" t="s">
        <v>194</v>
      </c>
      <c r="CU213" s="74" t="s">
        <v>524</v>
      </c>
      <c r="CV213" s="74" t="s">
        <v>318</v>
      </c>
      <c r="CW213" s="74">
        <v>2026</v>
      </c>
      <c r="CX213" s="74">
        <v>0</v>
      </c>
      <c r="CY213" s="74">
        <v>0</v>
      </c>
      <c r="CZ213" s="74">
        <v>0</v>
      </c>
      <c r="DA213" s="74">
        <v>0</v>
      </c>
      <c r="DB213" s="74">
        <v>0</v>
      </c>
      <c r="DC213" s="74">
        <v>7.1680506057136753E-8</v>
      </c>
      <c r="DD213" s="74">
        <v>13668.06699741239</v>
      </c>
      <c r="DE213" s="74">
        <v>202.84766498243039</v>
      </c>
      <c r="DF213" s="74">
        <v>8304.5949317123268</v>
      </c>
      <c r="DG213" s="74">
        <v>5160.6244007176319</v>
      </c>
      <c r="DH213" s="74">
        <v>0</v>
      </c>
      <c r="DI213" s="74">
        <v>0</v>
      </c>
      <c r="DJ213" s="74">
        <v>0</v>
      </c>
      <c r="DK213" s="74">
        <v>0</v>
      </c>
      <c r="DL213" s="74">
        <v>0</v>
      </c>
      <c r="DM213" s="74">
        <v>0</v>
      </c>
      <c r="DN213" s="74">
        <v>3.0176239031297588E-6</v>
      </c>
      <c r="DO213" s="74">
        <v>0</v>
      </c>
      <c r="DP213" s="74">
        <v>0</v>
      </c>
      <c r="DQ213" s="74">
        <v>0</v>
      </c>
      <c r="DR213" s="74">
        <v>0</v>
      </c>
      <c r="DS213" s="74">
        <v>0</v>
      </c>
      <c r="DT213" s="74">
        <v>0</v>
      </c>
      <c r="DU213" s="74">
        <v>0</v>
      </c>
      <c r="DV213" s="74">
        <v>0</v>
      </c>
      <c r="DW213" s="74">
        <v>0</v>
      </c>
      <c r="DX213" s="74">
        <v>0</v>
      </c>
      <c r="DY213" s="74">
        <v>0</v>
      </c>
      <c r="DZ213" s="74">
        <v>0</v>
      </c>
      <c r="EA213" s="74">
        <v>0</v>
      </c>
      <c r="EB213" s="74">
        <v>0</v>
      </c>
      <c r="EC213" s="74">
        <v>0</v>
      </c>
      <c r="ED213" s="74">
        <v>9.7973395919736975E-4</v>
      </c>
      <c r="EE213" s="74">
        <v>0</v>
      </c>
      <c r="EF213" s="74">
        <v>9.7973395919736975E-4</v>
      </c>
      <c r="ER213" s="74" t="s">
        <v>455</v>
      </c>
      <c r="ES213" s="74" t="s">
        <v>194</v>
      </c>
      <c r="ET213" s="74" t="s">
        <v>524</v>
      </c>
      <c r="EU213" s="74" t="s">
        <v>318</v>
      </c>
      <c r="EV213" s="74" t="s">
        <v>302</v>
      </c>
      <c r="EW213" s="74" t="s">
        <v>456</v>
      </c>
      <c r="EX213" s="74">
        <v>2026</v>
      </c>
      <c r="EY213" s="74">
        <v>2.4352166974877399E-8</v>
      </c>
      <c r="EZ213" s="74">
        <v>1706.7713469999901</v>
      </c>
      <c r="FA213" s="74">
        <v>4.1563580830080174E-5</v>
      </c>
      <c r="FB213" s="74">
        <v>2026</v>
      </c>
      <c r="FC213" s="74" t="s">
        <v>209</v>
      </c>
      <c r="FD213" s="74">
        <v>4.6366130773367584E-2</v>
      </c>
      <c r="FE213" s="74">
        <v>1</v>
      </c>
      <c r="FF213" s="74">
        <v>0</v>
      </c>
      <c r="FG213" s="74" t="s">
        <v>457</v>
      </c>
      <c r="FH213" s="74">
        <v>0</v>
      </c>
      <c r="FI213" s="74">
        <v>0</v>
      </c>
      <c r="FJ213" s="74">
        <v>0</v>
      </c>
      <c r="FK213" s="74">
        <v>0</v>
      </c>
      <c r="FL213" s="74">
        <v>0</v>
      </c>
      <c r="FM213" s="74">
        <v>0</v>
      </c>
      <c r="FN213" s="74">
        <v>0</v>
      </c>
      <c r="FO213" s="74">
        <v>0</v>
      </c>
      <c r="FP213" s="74">
        <v>0</v>
      </c>
      <c r="FQ213" s="74">
        <v>0</v>
      </c>
      <c r="FR213" s="74">
        <v>9.8641767030841199E-6</v>
      </c>
      <c r="FS213" s="74">
        <v>7.1680506057136753E-8</v>
      </c>
      <c r="GV213" s="229"/>
      <c r="GW213" s="229"/>
    </row>
    <row r="214" spans="3:205" x14ac:dyDescent="0.25">
      <c r="C214" s="227"/>
      <c r="D214" s="227"/>
      <c r="E214" s="227"/>
      <c r="F214" s="227"/>
      <c r="G214" s="227"/>
      <c r="H214" s="227"/>
      <c r="I214" s="228"/>
      <c r="J214" s="228"/>
      <c r="K214" s="228"/>
      <c r="L214" s="116"/>
      <c r="M214" s="228"/>
      <c r="N214" s="228"/>
      <c r="O214" s="228"/>
      <c r="P214" s="228"/>
      <c r="Q214" s="228"/>
      <c r="R214" s="228"/>
      <c r="S214" s="228"/>
      <c r="T214" s="228"/>
      <c r="U214" s="228"/>
      <c r="V214" s="228"/>
      <c r="W214" s="228"/>
      <c r="X214" s="228"/>
      <c r="Y214" s="228"/>
      <c r="Z214" s="228"/>
      <c r="AA214" s="228"/>
      <c r="AB214" s="228"/>
      <c r="AC214" s="228"/>
      <c r="AD214" s="228"/>
      <c r="AE214" s="228"/>
      <c r="AF214" s="228"/>
      <c r="AG214" s="228"/>
      <c r="AH214" s="228"/>
      <c r="AI214" s="228"/>
      <c r="AJ214" s="228"/>
      <c r="AS214" s="74" t="s">
        <v>214</v>
      </c>
      <c r="AT214" s="74" t="s">
        <v>194</v>
      </c>
      <c r="AU214" s="74" t="s">
        <v>507</v>
      </c>
      <c r="AV214" s="74">
        <v>2022</v>
      </c>
      <c r="AW214" s="74">
        <v>0.93457943925233644</v>
      </c>
      <c r="AX214" s="74">
        <v>0</v>
      </c>
      <c r="AY214" s="74">
        <v>0</v>
      </c>
      <c r="AZ214" s="74">
        <v>0</v>
      </c>
      <c r="BA214" s="74">
        <v>0</v>
      </c>
      <c r="BB214" s="74">
        <v>0</v>
      </c>
      <c r="BC214" s="74">
        <v>0</v>
      </c>
      <c r="BD214" s="74">
        <v>0</v>
      </c>
      <c r="BE214" s="74">
        <v>0</v>
      </c>
      <c r="BF214" s="74">
        <v>0</v>
      </c>
      <c r="BG214" s="74">
        <v>0</v>
      </c>
      <c r="BH214" s="74">
        <v>7.7429414986089444E-4</v>
      </c>
      <c r="BI214" s="74">
        <v>7.7429414986089444E-4</v>
      </c>
      <c r="BJ214" s="74">
        <v>0</v>
      </c>
      <c r="BK214" s="74">
        <v>0</v>
      </c>
      <c r="BL214" s="74">
        <v>0</v>
      </c>
      <c r="BM214" s="74">
        <v>0</v>
      </c>
      <c r="BN214" s="74">
        <v>0</v>
      </c>
      <c r="BO214" s="74">
        <v>0</v>
      </c>
      <c r="BP214" s="74">
        <v>7.2363939239335933E-4</v>
      </c>
      <c r="BQ214" s="74">
        <v>0</v>
      </c>
      <c r="BR214" s="74">
        <v>0</v>
      </c>
      <c r="BS214" s="74">
        <v>0</v>
      </c>
      <c r="BT214" s="74">
        <v>0</v>
      </c>
      <c r="BU214" s="74">
        <v>0</v>
      </c>
      <c r="BV214" s="74">
        <v>7.7429414986089444E-4</v>
      </c>
      <c r="BW214" s="74">
        <v>7.2363939239335933E-4</v>
      </c>
      <c r="BX214" s="74">
        <v>7.7429414986089444E-4</v>
      </c>
      <c r="BY214" s="74">
        <v>7.2363939239335933E-4</v>
      </c>
      <c r="CT214" s="74" t="s">
        <v>194</v>
      </c>
      <c r="CU214" s="74" t="s">
        <v>524</v>
      </c>
      <c r="CV214" s="74" t="s">
        <v>320</v>
      </c>
      <c r="CW214" s="74">
        <v>2021</v>
      </c>
      <c r="CX214" s="74">
        <v>1.6168013663004295E-7</v>
      </c>
      <c r="CY214" s="74">
        <v>0</v>
      </c>
      <c r="CZ214" s="74">
        <v>0</v>
      </c>
      <c r="DA214" s="74">
        <v>0</v>
      </c>
      <c r="DB214" s="74">
        <v>0</v>
      </c>
      <c r="DC214" s="74">
        <v>0</v>
      </c>
      <c r="DD214" s="74">
        <v>8638.846369758834</v>
      </c>
      <c r="DE214" s="74">
        <v>212.40338927922949</v>
      </c>
      <c r="DF214" s="74">
        <v>8426.4429804796055</v>
      </c>
      <c r="DG214" s="74">
        <v>0</v>
      </c>
      <c r="DH214" s="74">
        <v>0</v>
      </c>
      <c r="DI214" s="74">
        <v>0</v>
      </c>
      <c r="DJ214" s="74">
        <v>0</v>
      </c>
      <c r="DK214" s="74">
        <v>0</v>
      </c>
      <c r="DL214" s="74">
        <v>0</v>
      </c>
      <c r="DM214" s="74">
        <v>0</v>
      </c>
      <c r="DN214" s="74">
        <v>3.5899425366785558E-6</v>
      </c>
      <c r="DO214" s="74">
        <v>1.3967298613885588E-3</v>
      </c>
      <c r="DP214" s="74">
        <v>0</v>
      </c>
      <c r="DQ214" s="74">
        <v>1.3967298613885588E-3</v>
      </c>
      <c r="DR214" s="74">
        <v>0</v>
      </c>
      <c r="DS214" s="74">
        <v>0</v>
      </c>
      <c r="DT214" s="74">
        <v>0</v>
      </c>
      <c r="DU214" s="74">
        <v>0</v>
      </c>
      <c r="DV214" s="74">
        <v>0</v>
      </c>
      <c r="DW214" s="74">
        <v>0</v>
      </c>
      <c r="DX214" s="74">
        <v>0</v>
      </c>
      <c r="DY214" s="74">
        <v>0</v>
      </c>
      <c r="DZ214" s="74">
        <v>0</v>
      </c>
      <c r="EA214" s="74">
        <v>0</v>
      </c>
      <c r="EB214" s="74">
        <v>0</v>
      </c>
      <c r="EC214" s="74">
        <v>0</v>
      </c>
      <c r="ED214" s="74">
        <v>0</v>
      </c>
      <c r="EE214" s="74">
        <v>0</v>
      </c>
      <c r="EF214" s="74">
        <v>0</v>
      </c>
      <c r="ER214" s="74" t="s">
        <v>455</v>
      </c>
      <c r="ES214" s="74" t="s">
        <v>194</v>
      </c>
      <c r="ET214" s="74" t="s">
        <v>524</v>
      </c>
      <c r="EU214" s="74" t="s">
        <v>320</v>
      </c>
      <c r="EV214" s="74" t="s">
        <v>302</v>
      </c>
      <c r="EW214" s="74" t="s">
        <v>456</v>
      </c>
      <c r="EX214" s="74">
        <v>2021</v>
      </c>
      <c r="EY214" s="74">
        <v>8.6454790594017292E-8</v>
      </c>
      <c r="EZ214" s="74">
        <v>1706.7713469999901</v>
      </c>
      <c r="FA214" s="74">
        <v>1.4755855939675296E-4</v>
      </c>
      <c r="FB214" s="74">
        <v>2021</v>
      </c>
      <c r="FC214" s="74" t="s">
        <v>209</v>
      </c>
      <c r="FD214" s="74">
        <v>4.6366130773367584E-2</v>
      </c>
      <c r="FE214" s="74">
        <v>1</v>
      </c>
      <c r="FF214" s="74">
        <v>0</v>
      </c>
      <c r="FG214" s="74" t="s">
        <v>457</v>
      </c>
      <c r="FH214" s="74">
        <v>3.367868420289732E-5</v>
      </c>
      <c r="FI214" s="74">
        <v>1.6168013663004295E-7</v>
      </c>
      <c r="FJ214" s="74">
        <v>0</v>
      </c>
      <c r="FK214" s="74">
        <v>0</v>
      </c>
      <c r="FL214" s="74">
        <v>0</v>
      </c>
      <c r="FM214" s="74">
        <v>0</v>
      </c>
      <c r="FN214" s="74">
        <v>0</v>
      </c>
      <c r="FO214" s="74">
        <v>0</v>
      </c>
      <c r="FP214" s="74">
        <v>0</v>
      </c>
      <c r="FQ214" s="74">
        <v>0</v>
      </c>
      <c r="FR214" s="74">
        <v>0</v>
      </c>
      <c r="FS214" s="74">
        <v>0</v>
      </c>
      <c r="GV214" s="229"/>
      <c r="GW214" s="229"/>
    </row>
    <row r="215" spans="3:205" x14ac:dyDescent="0.25">
      <c r="C215" s="227"/>
      <c r="D215" s="227"/>
      <c r="E215" s="227"/>
      <c r="F215" s="227"/>
      <c r="G215" s="227"/>
      <c r="H215" s="227"/>
      <c r="I215" s="228"/>
      <c r="J215" s="228"/>
      <c r="K215" s="228"/>
      <c r="L215" s="116"/>
      <c r="M215" s="228"/>
      <c r="N215" s="228"/>
      <c r="O215" s="228"/>
      <c r="P215" s="228"/>
      <c r="Q215" s="228"/>
      <c r="R215" s="228"/>
      <c r="S215" s="228"/>
      <c r="T215" s="228"/>
      <c r="U215" s="228"/>
      <c r="V215" s="228"/>
      <c r="W215" s="228"/>
      <c r="X215" s="228"/>
      <c r="Y215" s="228"/>
      <c r="Z215" s="228"/>
      <c r="AA215" s="228"/>
      <c r="AB215" s="228"/>
      <c r="AC215" s="228"/>
      <c r="AD215" s="228"/>
      <c r="AE215" s="228"/>
      <c r="AF215" s="228"/>
      <c r="AG215" s="228"/>
      <c r="AH215" s="228"/>
      <c r="AI215" s="228"/>
      <c r="AJ215" s="228"/>
      <c r="AS215" s="74" t="s">
        <v>214</v>
      </c>
      <c r="AT215" s="74" t="s">
        <v>194</v>
      </c>
      <c r="AU215" s="74" t="s">
        <v>507</v>
      </c>
      <c r="AV215" s="74">
        <v>2023</v>
      </c>
      <c r="AW215" s="74">
        <v>0.87343872827321156</v>
      </c>
      <c r="AX215" s="74">
        <v>0</v>
      </c>
      <c r="AY215" s="74">
        <v>0</v>
      </c>
      <c r="AZ215" s="74">
        <v>0</v>
      </c>
      <c r="BA215" s="74">
        <v>0</v>
      </c>
      <c r="BB215" s="74">
        <v>0</v>
      </c>
      <c r="BC215" s="74">
        <v>0</v>
      </c>
      <c r="BD215" s="74">
        <v>0</v>
      </c>
      <c r="BE215" s="74">
        <v>0</v>
      </c>
      <c r="BF215" s="74">
        <v>0</v>
      </c>
      <c r="BG215" s="74">
        <v>0</v>
      </c>
      <c r="BH215" s="74">
        <v>0</v>
      </c>
      <c r="BI215" s="74">
        <v>0</v>
      </c>
      <c r="BJ215" s="74">
        <v>0</v>
      </c>
      <c r="BK215" s="74">
        <v>0</v>
      </c>
      <c r="BL215" s="74">
        <v>8.0255072145180874E-4</v>
      </c>
      <c r="BM215" s="74">
        <v>8.0255072145180874E-4</v>
      </c>
      <c r="BN215" s="74">
        <v>0</v>
      </c>
      <c r="BO215" s="74">
        <v>0</v>
      </c>
      <c r="BP215" s="74">
        <v>0</v>
      </c>
      <c r="BQ215" s="74">
        <v>7.009788815196163E-4</v>
      </c>
      <c r="BR215" s="74">
        <v>0</v>
      </c>
      <c r="BS215" s="74">
        <v>0</v>
      </c>
      <c r="BT215" s="74">
        <v>0</v>
      </c>
      <c r="BU215" s="74">
        <v>0</v>
      </c>
      <c r="BV215" s="74">
        <v>0</v>
      </c>
      <c r="BW215" s="74">
        <v>0</v>
      </c>
      <c r="BX215" s="74">
        <v>0</v>
      </c>
      <c r="BY215" s="74">
        <v>0</v>
      </c>
      <c r="CT215" s="74" t="s">
        <v>194</v>
      </c>
      <c r="CU215" s="74" t="s">
        <v>524</v>
      </c>
      <c r="CV215" s="74" t="s">
        <v>320</v>
      </c>
      <c r="CW215" s="74">
        <v>2022</v>
      </c>
      <c r="CX215" s="74">
        <v>0</v>
      </c>
      <c r="CY215" s="74">
        <v>1.6058690479482189E-7</v>
      </c>
      <c r="CZ215" s="74">
        <v>0</v>
      </c>
      <c r="DA215" s="74">
        <v>0</v>
      </c>
      <c r="DB215" s="74">
        <v>0</v>
      </c>
      <c r="DC215" s="74">
        <v>0</v>
      </c>
      <c r="DD215" s="74">
        <v>8489.5410546944349</v>
      </c>
      <c r="DE215" s="74">
        <v>202.84766498243039</v>
      </c>
      <c r="DF215" s="74">
        <v>8286.6933897120016</v>
      </c>
      <c r="DG215" s="74">
        <v>0</v>
      </c>
      <c r="DH215" s="74">
        <v>0</v>
      </c>
      <c r="DI215" s="74">
        <v>0</v>
      </c>
      <c r="DJ215" s="74">
        <v>0</v>
      </c>
      <c r="DK215" s="74">
        <v>0</v>
      </c>
      <c r="DL215" s="74">
        <v>0</v>
      </c>
      <c r="DM215" s="74">
        <v>0</v>
      </c>
      <c r="DN215" s="74">
        <v>3.4312878244195828E-6</v>
      </c>
      <c r="DO215" s="74">
        <v>0</v>
      </c>
      <c r="DP215" s="74">
        <v>0</v>
      </c>
      <c r="DQ215" s="74">
        <v>0</v>
      </c>
      <c r="DR215" s="74">
        <v>1.3633091211019471E-3</v>
      </c>
      <c r="DS215" s="74">
        <v>0</v>
      </c>
      <c r="DT215" s="74">
        <v>1.3633091211019471E-3</v>
      </c>
      <c r="DU215" s="74">
        <v>0</v>
      </c>
      <c r="DV215" s="74">
        <v>0</v>
      </c>
      <c r="DW215" s="74">
        <v>0</v>
      </c>
      <c r="DX215" s="74">
        <v>0</v>
      </c>
      <c r="DY215" s="74">
        <v>0</v>
      </c>
      <c r="DZ215" s="74">
        <v>0</v>
      </c>
      <c r="EA215" s="74">
        <v>0</v>
      </c>
      <c r="EB215" s="74">
        <v>0</v>
      </c>
      <c r="EC215" s="74">
        <v>0</v>
      </c>
      <c r="ED215" s="74">
        <v>0</v>
      </c>
      <c r="EE215" s="74">
        <v>0</v>
      </c>
      <c r="EF215" s="74">
        <v>0</v>
      </c>
      <c r="ER215" s="74" t="s">
        <v>455</v>
      </c>
      <c r="ES215" s="74" t="s">
        <v>194</v>
      </c>
      <c r="ET215" s="74" t="s">
        <v>524</v>
      </c>
      <c r="EU215" s="74" t="s">
        <v>320</v>
      </c>
      <c r="EV215" s="74" t="s">
        <v>302</v>
      </c>
      <c r="EW215" s="74" t="s">
        <v>456</v>
      </c>
      <c r="EX215" s="74">
        <v>2022</v>
      </c>
      <c r="EY215" s="74">
        <v>8.201804273650925E-8</v>
      </c>
      <c r="EZ215" s="74">
        <v>1706.7713469999901</v>
      </c>
      <c r="FA215" s="74">
        <v>1.3998604527969464E-4</v>
      </c>
      <c r="FB215" s="74">
        <v>2022</v>
      </c>
      <c r="FC215" s="74" t="s">
        <v>209</v>
      </c>
      <c r="FD215" s="74">
        <v>4.6366130773367584E-2</v>
      </c>
      <c r="FE215" s="74">
        <v>1</v>
      </c>
      <c r="FF215" s="74">
        <v>0</v>
      </c>
      <c r="FG215" s="74" t="s">
        <v>457</v>
      </c>
      <c r="FH215" s="74">
        <v>0</v>
      </c>
      <c r="FI215" s="74">
        <v>0</v>
      </c>
      <c r="FJ215" s="74">
        <v>3.3450959199032356E-5</v>
      </c>
      <c r="FK215" s="74">
        <v>1.6058690479482189E-7</v>
      </c>
      <c r="FL215" s="74">
        <v>0</v>
      </c>
      <c r="FM215" s="74">
        <v>0</v>
      </c>
      <c r="FN215" s="74">
        <v>0</v>
      </c>
      <c r="FO215" s="74">
        <v>0</v>
      </c>
      <c r="FP215" s="74">
        <v>0</v>
      </c>
      <c r="FQ215" s="74">
        <v>0</v>
      </c>
      <c r="FR215" s="74">
        <v>0</v>
      </c>
      <c r="FS215" s="74">
        <v>0</v>
      </c>
      <c r="GV215" s="229"/>
      <c r="GW215" s="229"/>
    </row>
    <row r="216" spans="3:205" x14ac:dyDescent="0.25">
      <c r="C216" s="227"/>
      <c r="D216" s="227"/>
      <c r="E216" s="227"/>
      <c r="F216" s="227"/>
      <c r="G216" s="227"/>
      <c r="H216" s="227"/>
      <c r="I216" s="228"/>
      <c r="J216" s="228"/>
      <c r="K216" s="228"/>
      <c r="L216" s="116"/>
      <c r="M216" s="228"/>
      <c r="N216" s="228"/>
      <c r="O216" s="228"/>
      <c r="P216" s="228"/>
      <c r="Q216" s="228"/>
      <c r="R216" s="228"/>
      <c r="S216" s="228"/>
      <c r="T216" s="228"/>
      <c r="U216" s="228"/>
      <c r="V216" s="228"/>
      <c r="W216" s="228"/>
      <c r="X216" s="228"/>
      <c r="Y216" s="228"/>
      <c r="Z216" s="228"/>
      <c r="AA216" s="228"/>
      <c r="AB216" s="228"/>
      <c r="AC216" s="228"/>
      <c r="AD216" s="228"/>
      <c r="AE216" s="228"/>
      <c r="AF216" s="228"/>
      <c r="AG216" s="228"/>
      <c r="AH216" s="228"/>
      <c r="AI216" s="228"/>
      <c r="AJ216" s="228"/>
      <c r="AS216" s="74" t="s">
        <v>214</v>
      </c>
      <c r="AT216" s="74" t="s">
        <v>194</v>
      </c>
      <c r="AU216" s="74" t="s">
        <v>508</v>
      </c>
      <c r="AV216" s="74">
        <v>2020</v>
      </c>
      <c r="AW216" s="74">
        <v>1</v>
      </c>
      <c r="AX216" s="74">
        <v>0</v>
      </c>
      <c r="AY216" s="74">
        <v>0</v>
      </c>
      <c r="AZ216" s="74">
        <v>1.9712943412919778E-7</v>
      </c>
      <c r="BA216" s="74">
        <v>1.9712943412919778E-7</v>
      </c>
      <c r="BB216" s="74">
        <v>0</v>
      </c>
      <c r="BC216" s="74">
        <v>0</v>
      </c>
      <c r="BD216" s="74">
        <v>0</v>
      </c>
      <c r="BE216" s="74">
        <v>0</v>
      </c>
      <c r="BF216" s="74">
        <v>0</v>
      </c>
      <c r="BG216" s="74">
        <v>0</v>
      </c>
      <c r="BH216" s="74">
        <v>0</v>
      </c>
      <c r="BI216" s="74">
        <v>0</v>
      </c>
      <c r="BJ216" s="74">
        <v>0</v>
      </c>
      <c r="BK216" s="74">
        <v>0</v>
      </c>
      <c r="BL216" s="74">
        <v>0</v>
      </c>
      <c r="BM216" s="74">
        <v>0</v>
      </c>
      <c r="BN216" s="74">
        <v>1.9712943412919778E-7</v>
      </c>
      <c r="BO216" s="74">
        <v>0</v>
      </c>
      <c r="BP216" s="74">
        <v>0</v>
      </c>
      <c r="BQ216" s="74">
        <v>0</v>
      </c>
      <c r="BR216" s="74">
        <v>0</v>
      </c>
      <c r="BS216" s="74">
        <v>0</v>
      </c>
      <c r="BT216" s="74">
        <v>0</v>
      </c>
      <c r="BU216" s="74">
        <v>0</v>
      </c>
      <c r="BV216" s="74">
        <v>0</v>
      </c>
      <c r="BW216" s="74">
        <v>0</v>
      </c>
      <c r="BX216" s="74">
        <v>0</v>
      </c>
      <c r="BY216" s="74">
        <v>0</v>
      </c>
      <c r="CT216" s="74" t="s">
        <v>194</v>
      </c>
      <c r="CU216" s="74" t="s">
        <v>524</v>
      </c>
      <c r="CV216" s="74" t="s">
        <v>320</v>
      </c>
      <c r="CW216" s="74">
        <v>2023</v>
      </c>
      <c r="CX216" s="74">
        <v>0</v>
      </c>
      <c r="CY216" s="74">
        <v>0</v>
      </c>
      <c r="CZ216" s="74">
        <v>2.4115100618972999E-7</v>
      </c>
      <c r="DA216" s="74">
        <v>0</v>
      </c>
      <c r="DB216" s="74">
        <v>0</v>
      </c>
      <c r="DC216" s="74">
        <v>0</v>
      </c>
      <c r="DD216" s="74">
        <v>8507.4425966947547</v>
      </c>
      <c r="DE216" s="74">
        <v>202.84766498243039</v>
      </c>
      <c r="DF216" s="74">
        <v>8304.594931712325</v>
      </c>
      <c r="DG216" s="74">
        <v>0</v>
      </c>
      <c r="DH216" s="74">
        <v>0</v>
      </c>
      <c r="DI216" s="74">
        <v>0</v>
      </c>
      <c r="DJ216" s="74">
        <v>0</v>
      </c>
      <c r="DK216" s="74">
        <v>0</v>
      </c>
      <c r="DL216" s="74">
        <v>0</v>
      </c>
      <c r="DM216" s="74">
        <v>0</v>
      </c>
      <c r="DN216" s="74">
        <v>3.4421862524701439E-6</v>
      </c>
      <c r="DO216" s="74">
        <v>0</v>
      </c>
      <c r="DP216" s="74">
        <v>0</v>
      </c>
      <c r="DQ216" s="74">
        <v>0</v>
      </c>
      <c r="DR216" s="74">
        <v>0</v>
      </c>
      <c r="DS216" s="74">
        <v>0</v>
      </c>
      <c r="DT216" s="74">
        <v>0</v>
      </c>
      <c r="DU216" s="74">
        <v>2.0515783422943093E-3</v>
      </c>
      <c r="DV216" s="74">
        <v>0</v>
      </c>
      <c r="DW216" s="74">
        <v>2.0515783422943093E-3</v>
      </c>
      <c r="DX216" s="74">
        <v>0</v>
      </c>
      <c r="DY216" s="74">
        <v>0</v>
      </c>
      <c r="DZ216" s="74">
        <v>0</v>
      </c>
      <c r="EA216" s="74">
        <v>0</v>
      </c>
      <c r="EB216" s="74">
        <v>0</v>
      </c>
      <c r="EC216" s="74">
        <v>0</v>
      </c>
      <c r="ED216" s="74">
        <v>0</v>
      </c>
      <c r="EE216" s="74">
        <v>0</v>
      </c>
      <c r="EF216" s="74">
        <v>0</v>
      </c>
      <c r="ER216" s="74" t="s">
        <v>455</v>
      </c>
      <c r="ES216" s="74" t="s">
        <v>194</v>
      </c>
      <c r="ET216" s="74" t="s">
        <v>524</v>
      </c>
      <c r="EU216" s="74" t="s">
        <v>320</v>
      </c>
      <c r="EV216" s="74" t="s">
        <v>302</v>
      </c>
      <c r="EW216" s="74" t="s">
        <v>456</v>
      </c>
      <c r="EX216" s="74">
        <v>2023</v>
      </c>
      <c r="EY216" s="74">
        <v>8.1926731435335726E-8</v>
      </c>
      <c r="EZ216" s="74">
        <v>1706.7713469999901</v>
      </c>
      <c r="FA216" s="74">
        <v>1.3983019776719438E-4</v>
      </c>
      <c r="FB216" s="74">
        <v>2023</v>
      </c>
      <c r="FC216" s="74" t="s">
        <v>209</v>
      </c>
      <c r="FD216" s="74">
        <v>4.6366130773367584E-2</v>
      </c>
      <c r="FE216" s="74">
        <v>1</v>
      </c>
      <c r="FF216" s="74">
        <v>0</v>
      </c>
      <c r="FG216" s="74" t="s">
        <v>457</v>
      </c>
      <c r="FH216" s="74">
        <v>0</v>
      </c>
      <c r="FI216" s="74">
        <v>0</v>
      </c>
      <c r="FJ216" s="74">
        <v>0</v>
      </c>
      <c r="FK216" s="74">
        <v>0</v>
      </c>
      <c r="FL216" s="74">
        <v>3.3185537714897207E-5</v>
      </c>
      <c r="FM216" s="74">
        <v>2.4115100618972999E-7</v>
      </c>
      <c r="FN216" s="74">
        <v>0</v>
      </c>
      <c r="FO216" s="74">
        <v>0</v>
      </c>
      <c r="FP216" s="74">
        <v>0</v>
      </c>
      <c r="FQ216" s="74">
        <v>0</v>
      </c>
      <c r="FR216" s="74">
        <v>0</v>
      </c>
      <c r="FS216" s="74">
        <v>0</v>
      </c>
      <c r="GV216" s="229"/>
      <c r="GW216" s="229"/>
    </row>
    <row r="217" spans="3:205" x14ac:dyDescent="0.25">
      <c r="C217" s="227"/>
      <c r="D217" s="227"/>
      <c r="E217" s="227"/>
      <c r="F217" s="227"/>
      <c r="G217" s="227"/>
      <c r="H217" s="227"/>
      <c r="I217" s="228"/>
      <c r="J217" s="228"/>
      <c r="K217" s="228"/>
      <c r="L217" s="116"/>
      <c r="M217" s="228"/>
      <c r="N217" s="228"/>
      <c r="O217" s="228"/>
      <c r="P217" s="228"/>
      <c r="Q217" s="228"/>
      <c r="R217" s="228"/>
      <c r="S217" s="228"/>
      <c r="T217" s="228"/>
      <c r="U217" s="228"/>
      <c r="V217" s="228"/>
      <c r="W217" s="228"/>
      <c r="X217" s="228"/>
      <c r="Y217" s="228"/>
      <c r="Z217" s="228"/>
      <c r="AA217" s="228"/>
      <c r="AB217" s="228"/>
      <c r="AC217" s="228"/>
      <c r="AD217" s="228"/>
      <c r="AE217" s="228"/>
      <c r="AF217" s="228"/>
      <c r="AG217" s="228"/>
      <c r="AH217" s="228"/>
      <c r="AI217" s="228"/>
      <c r="AJ217" s="228"/>
      <c r="AS217" s="74" t="s">
        <v>214</v>
      </c>
      <c r="AT217" s="74" t="s">
        <v>194</v>
      </c>
      <c r="AU217" s="74" t="s">
        <v>508</v>
      </c>
      <c r="AV217" s="74">
        <v>2021</v>
      </c>
      <c r="AW217" s="74">
        <v>1</v>
      </c>
      <c r="AX217" s="74">
        <v>0</v>
      </c>
      <c r="AY217" s="74">
        <v>0</v>
      </c>
      <c r="AZ217" s="74">
        <v>0</v>
      </c>
      <c r="BA217" s="74">
        <v>0</v>
      </c>
      <c r="BB217" s="74">
        <v>0</v>
      </c>
      <c r="BC217" s="74">
        <v>0</v>
      </c>
      <c r="BD217" s="74">
        <v>1.9712943412919778E-7</v>
      </c>
      <c r="BE217" s="74">
        <v>1.9712943412919778E-7</v>
      </c>
      <c r="BF217" s="74">
        <v>0</v>
      </c>
      <c r="BG217" s="74">
        <v>0</v>
      </c>
      <c r="BH217" s="74">
        <v>0</v>
      </c>
      <c r="BI217" s="74">
        <v>0</v>
      </c>
      <c r="BJ217" s="74">
        <v>0</v>
      </c>
      <c r="BK217" s="74">
        <v>0</v>
      </c>
      <c r="BL217" s="74">
        <v>0</v>
      </c>
      <c r="BM217" s="74">
        <v>0</v>
      </c>
      <c r="BN217" s="74">
        <v>0</v>
      </c>
      <c r="BO217" s="74">
        <v>1.9712943412919778E-7</v>
      </c>
      <c r="BP217" s="74">
        <v>0</v>
      </c>
      <c r="BQ217" s="74">
        <v>0</v>
      </c>
      <c r="BR217" s="74">
        <v>0</v>
      </c>
      <c r="BS217" s="74">
        <v>0</v>
      </c>
      <c r="BT217" s="74">
        <v>0</v>
      </c>
      <c r="BU217" s="74">
        <v>0</v>
      </c>
      <c r="BV217" s="74">
        <v>0</v>
      </c>
      <c r="BW217" s="74">
        <v>0</v>
      </c>
      <c r="BX217" s="74">
        <v>0</v>
      </c>
      <c r="BY217" s="74">
        <v>0</v>
      </c>
      <c r="CT217" s="74" t="s">
        <v>194</v>
      </c>
      <c r="CU217" s="74" t="s">
        <v>524</v>
      </c>
      <c r="CV217" s="74" t="s">
        <v>320</v>
      </c>
      <c r="CW217" s="74">
        <v>2024</v>
      </c>
      <c r="CX217" s="74">
        <v>0</v>
      </c>
      <c r="CY217" s="74">
        <v>0</v>
      </c>
      <c r="CZ217" s="74">
        <v>0</v>
      </c>
      <c r="DA217" s="74">
        <v>2.4115100618972999E-7</v>
      </c>
      <c r="DB217" s="74">
        <v>0</v>
      </c>
      <c r="DC217" s="74">
        <v>0</v>
      </c>
      <c r="DD217" s="74">
        <v>8507.4425966947547</v>
      </c>
      <c r="DE217" s="74">
        <v>202.84766498243039</v>
      </c>
      <c r="DF217" s="74">
        <v>8304.594931712325</v>
      </c>
      <c r="DG217" s="74">
        <v>0</v>
      </c>
      <c r="DH217" s="74">
        <v>0</v>
      </c>
      <c r="DI217" s="74">
        <v>0</v>
      </c>
      <c r="DJ217" s="74">
        <v>0</v>
      </c>
      <c r="DK217" s="74">
        <v>0</v>
      </c>
      <c r="DL217" s="74">
        <v>0</v>
      </c>
      <c r="DM217" s="74">
        <v>0</v>
      </c>
      <c r="DN217" s="74">
        <v>3.4421862524701439E-6</v>
      </c>
      <c r="DO217" s="74">
        <v>0</v>
      </c>
      <c r="DP217" s="74">
        <v>0</v>
      </c>
      <c r="DQ217" s="74">
        <v>0</v>
      </c>
      <c r="DR217" s="74">
        <v>0</v>
      </c>
      <c r="DS217" s="74">
        <v>0</v>
      </c>
      <c r="DT217" s="74">
        <v>0</v>
      </c>
      <c r="DU217" s="74">
        <v>0</v>
      </c>
      <c r="DV217" s="74">
        <v>0</v>
      </c>
      <c r="DW217" s="74">
        <v>0</v>
      </c>
      <c r="DX217" s="74">
        <v>2.0515783422943093E-3</v>
      </c>
      <c r="DY217" s="74">
        <v>0</v>
      </c>
      <c r="DZ217" s="74">
        <v>2.0515783422943093E-3</v>
      </c>
      <c r="EA217" s="74">
        <v>0</v>
      </c>
      <c r="EB217" s="74">
        <v>0</v>
      </c>
      <c r="EC217" s="74">
        <v>0</v>
      </c>
      <c r="ED217" s="74">
        <v>0</v>
      </c>
      <c r="EE217" s="74">
        <v>0</v>
      </c>
      <c r="EF217" s="74">
        <v>0</v>
      </c>
      <c r="ER217" s="74" t="s">
        <v>455</v>
      </c>
      <c r="ES217" s="74" t="s">
        <v>194</v>
      </c>
      <c r="ET217" s="74" t="s">
        <v>524</v>
      </c>
      <c r="EU217" s="74" t="s">
        <v>320</v>
      </c>
      <c r="EV217" s="74" t="s">
        <v>302</v>
      </c>
      <c r="EW217" s="74" t="s">
        <v>456</v>
      </c>
      <c r="EX217" s="74">
        <v>2024</v>
      </c>
      <c r="EY217" s="74">
        <v>8.1926731435335726E-8</v>
      </c>
      <c r="EZ217" s="74">
        <v>1706.7713469999901</v>
      </c>
      <c r="FA217" s="74">
        <v>1.3983019776719438E-4</v>
      </c>
      <c r="FB217" s="74">
        <v>2024</v>
      </c>
      <c r="FC217" s="74" t="s">
        <v>209</v>
      </c>
      <c r="FD217" s="74">
        <v>4.6366130773367584E-2</v>
      </c>
      <c r="FE217" s="74">
        <v>1</v>
      </c>
      <c r="FF217" s="74">
        <v>0</v>
      </c>
      <c r="FG217" s="74" t="s">
        <v>457</v>
      </c>
      <c r="FH217" s="74">
        <v>0</v>
      </c>
      <c r="FI217" s="74">
        <v>0</v>
      </c>
      <c r="FJ217" s="74">
        <v>0</v>
      </c>
      <c r="FK217" s="74">
        <v>0</v>
      </c>
      <c r="FL217" s="74">
        <v>0</v>
      </c>
      <c r="FM217" s="74">
        <v>0</v>
      </c>
      <c r="FN217" s="74">
        <v>3.3185537714897207E-5</v>
      </c>
      <c r="FO217" s="74">
        <v>2.4115100618972999E-7</v>
      </c>
      <c r="FP217" s="74">
        <v>0</v>
      </c>
      <c r="FQ217" s="74">
        <v>0</v>
      </c>
      <c r="FR217" s="74">
        <v>0</v>
      </c>
      <c r="FS217" s="74">
        <v>0</v>
      </c>
      <c r="GV217" s="229"/>
      <c r="GW217" s="229"/>
    </row>
    <row r="218" spans="3:205" x14ac:dyDescent="0.25">
      <c r="C218" s="227"/>
      <c r="D218" s="227"/>
      <c r="E218" s="227"/>
      <c r="F218" s="227"/>
      <c r="G218" s="227"/>
      <c r="H218" s="227"/>
      <c r="I218" s="228"/>
      <c r="J218" s="228"/>
      <c r="K218" s="228"/>
      <c r="L218" s="116"/>
      <c r="M218" s="228"/>
      <c r="N218" s="228"/>
      <c r="O218" s="228"/>
      <c r="P218" s="228"/>
      <c r="Q218" s="228"/>
      <c r="R218" s="228"/>
      <c r="S218" s="228"/>
      <c r="T218" s="228"/>
      <c r="U218" s="228"/>
      <c r="V218" s="228"/>
      <c r="W218" s="228"/>
      <c r="X218" s="228"/>
      <c r="Y218" s="228"/>
      <c r="Z218" s="228"/>
      <c r="AA218" s="228"/>
      <c r="AB218" s="228"/>
      <c r="AC218" s="228"/>
      <c r="AD218" s="228"/>
      <c r="AE218" s="228"/>
      <c r="AF218" s="228"/>
      <c r="AG218" s="228"/>
      <c r="AH218" s="228"/>
      <c r="AI218" s="228"/>
      <c r="AJ218" s="228"/>
      <c r="AS218" s="74" t="s">
        <v>214</v>
      </c>
      <c r="AT218" s="74" t="s">
        <v>194</v>
      </c>
      <c r="AU218" s="74" t="s">
        <v>508</v>
      </c>
      <c r="AV218" s="74">
        <v>2022</v>
      </c>
      <c r="AW218" s="74">
        <v>0.93457943925233644</v>
      </c>
      <c r="AX218" s="74">
        <v>0</v>
      </c>
      <c r="AY218" s="74">
        <v>0</v>
      </c>
      <c r="AZ218" s="74">
        <v>0</v>
      </c>
      <c r="BA218" s="74">
        <v>0</v>
      </c>
      <c r="BB218" s="74">
        <v>0</v>
      </c>
      <c r="BC218" s="74">
        <v>0</v>
      </c>
      <c r="BD218" s="74">
        <v>0</v>
      </c>
      <c r="BE218" s="74">
        <v>0</v>
      </c>
      <c r="BF218" s="74">
        <v>0</v>
      </c>
      <c r="BG218" s="74">
        <v>0</v>
      </c>
      <c r="BH218" s="74">
        <v>1.961743371428254E-7</v>
      </c>
      <c r="BI218" s="74">
        <v>1.961743371428254E-7</v>
      </c>
      <c r="BJ218" s="74">
        <v>0</v>
      </c>
      <c r="BK218" s="74">
        <v>0</v>
      </c>
      <c r="BL218" s="74">
        <v>0</v>
      </c>
      <c r="BM218" s="74">
        <v>0</v>
      </c>
      <c r="BN218" s="74">
        <v>0</v>
      </c>
      <c r="BO218" s="74">
        <v>0</v>
      </c>
      <c r="BP218" s="74">
        <v>1.8334050200264057E-7</v>
      </c>
      <c r="BQ218" s="74">
        <v>0</v>
      </c>
      <c r="BR218" s="74">
        <v>0</v>
      </c>
      <c r="BS218" s="74">
        <v>0</v>
      </c>
      <c r="BT218" s="74">
        <v>0</v>
      </c>
      <c r="BU218" s="74">
        <v>0</v>
      </c>
      <c r="BV218" s="74">
        <v>1.961743371428254E-7</v>
      </c>
      <c r="BW218" s="74">
        <v>1.8334050200264057E-7</v>
      </c>
      <c r="BX218" s="74">
        <v>1.961743371428254E-7</v>
      </c>
      <c r="BY218" s="74">
        <v>1.8334050200264057E-7</v>
      </c>
      <c r="CT218" s="74" t="s">
        <v>194</v>
      </c>
      <c r="CU218" s="74" t="s">
        <v>524</v>
      </c>
      <c r="CV218" s="74" t="s">
        <v>320</v>
      </c>
      <c r="CW218" s="74">
        <v>2025</v>
      </c>
      <c r="CX218" s="74">
        <v>0</v>
      </c>
      <c r="CY218" s="74">
        <v>0</v>
      </c>
      <c r="CZ218" s="74">
        <v>0</v>
      </c>
      <c r="DA218" s="74">
        <v>0</v>
      </c>
      <c r="DB218" s="74">
        <v>2.4115100618972999E-7</v>
      </c>
      <c r="DC218" s="74">
        <v>0</v>
      </c>
      <c r="DD218" s="74">
        <v>8507.4425966947547</v>
      </c>
      <c r="DE218" s="74">
        <v>202.84766498243039</v>
      </c>
      <c r="DF218" s="74">
        <v>8304.594931712325</v>
      </c>
      <c r="DG218" s="74">
        <v>0</v>
      </c>
      <c r="DH218" s="74">
        <v>0</v>
      </c>
      <c r="DI218" s="74">
        <v>0</v>
      </c>
      <c r="DJ218" s="74">
        <v>0</v>
      </c>
      <c r="DK218" s="74">
        <v>0</v>
      </c>
      <c r="DL218" s="74">
        <v>0</v>
      </c>
      <c r="DM218" s="74">
        <v>0</v>
      </c>
      <c r="DN218" s="74">
        <v>3.4421862524701439E-6</v>
      </c>
      <c r="DO218" s="74">
        <v>0</v>
      </c>
      <c r="DP218" s="74">
        <v>0</v>
      </c>
      <c r="DQ218" s="74">
        <v>0</v>
      </c>
      <c r="DR218" s="74">
        <v>0</v>
      </c>
      <c r="DS218" s="74">
        <v>0</v>
      </c>
      <c r="DT218" s="74">
        <v>0</v>
      </c>
      <c r="DU218" s="74">
        <v>0</v>
      </c>
      <c r="DV218" s="74">
        <v>0</v>
      </c>
      <c r="DW218" s="74">
        <v>0</v>
      </c>
      <c r="DX218" s="74">
        <v>0</v>
      </c>
      <c r="DY218" s="74">
        <v>0</v>
      </c>
      <c r="DZ218" s="74">
        <v>0</v>
      </c>
      <c r="EA218" s="74">
        <v>2.0515783422943093E-3</v>
      </c>
      <c r="EB218" s="74">
        <v>0</v>
      </c>
      <c r="EC218" s="74">
        <v>2.0515783422943093E-3</v>
      </c>
      <c r="ED218" s="74">
        <v>0</v>
      </c>
      <c r="EE218" s="74">
        <v>0</v>
      </c>
      <c r="EF218" s="74">
        <v>0</v>
      </c>
      <c r="ER218" s="74" t="s">
        <v>455</v>
      </c>
      <c r="ES218" s="74" t="s">
        <v>194</v>
      </c>
      <c r="ET218" s="74" t="s">
        <v>524</v>
      </c>
      <c r="EU218" s="74" t="s">
        <v>320</v>
      </c>
      <c r="EV218" s="74" t="s">
        <v>302</v>
      </c>
      <c r="EW218" s="74" t="s">
        <v>456</v>
      </c>
      <c r="EX218" s="74">
        <v>2025</v>
      </c>
      <c r="EY218" s="74">
        <v>8.1926731435335726E-8</v>
      </c>
      <c r="EZ218" s="74">
        <v>1706.7713469999901</v>
      </c>
      <c r="FA218" s="74">
        <v>1.3983019776719438E-4</v>
      </c>
      <c r="FB218" s="74">
        <v>2025</v>
      </c>
      <c r="FC218" s="74" t="s">
        <v>209</v>
      </c>
      <c r="FD218" s="74">
        <v>4.6366130773367584E-2</v>
      </c>
      <c r="FE218" s="74">
        <v>1</v>
      </c>
      <c r="FF218" s="74">
        <v>0</v>
      </c>
      <c r="FG218" s="74" t="s">
        <v>457</v>
      </c>
      <c r="FH218" s="74">
        <v>0</v>
      </c>
      <c r="FI218" s="74">
        <v>0</v>
      </c>
      <c r="FJ218" s="74">
        <v>0</v>
      </c>
      <c r="FK218" s="74">
        <v>0</v>
      </c>
      <c r="FL218" s="74">
        <v>0</v>
      </c>
      <c r="FM218" s="74">
        <v>0</v>
      </c>
      <c r="FN218" s="74">
        <v>0</v>
      </c>
      <c r="FO218" s="74">
        <v>0</v>
      </c>
      <c r="FP218" s="74">
        <v>3.3185537714897207E-5</v>
      </c>
      <c r="FQ218" s="74">
        <v>2.4115100618972999E-7</v>
      </c>
      <c r="FR218" s="74">
        <v>0</v>
      </c>
      <c r="FS218" s="74">
        <v>0</v>
      </c>
      <c r="GV218" s="229"/>
      <c r="GW218" s="229"/>
    </row>
    <row r="219" spans="3:205" x14ac:dyDescent="0.25">
      <c r="C219" s="227"/>
      <c r="D219" s="227"/>
      <c r="E219" s="227"/>
      <c r="F219" s="227"/>
      <c r="G219" s="227"/>
      <c r="H219" s="227"/>
      <c r="I219" s="228"/>
      <c r="J219" s="228"/>
      <c r="K219" s="228"/>
      <c r="L219" s="116"/>
      <c r="M219" s="228"/>
      <c r="N219" s="228"/>
      <c r="O219" s="228"/>
      <c r="P219" s="228"/>
      <c r="Q219" s="228"/>
      <c r="R219" s="228"/>
      <c r="S219" s="228"/>
      <c r="T219" s="228"/>
      <c r="U219" s="228"/>
      <c r="V219" s="228"/>
      <c r="W219" s="228"/>
      <c r="X219" s="228"/>
      <c r="Y219" s="228"/>
      <c r="Z219" s="228"/>
      <c r="AA219" s="228"/>
      <c r="AB219" s="228"/>
      <c r="AC219" s="228"/>
      <c r="AD219" s="228"/>
      <c r="AE219" s="228"/>
      <c r="AF219" s="228"/>
      <c r="AG219" s="228"/>
      <c r="AH219" s="228"/>
      <c r="AI219" s="228"/>
      <c r="AJ219" s="228"/>
      <c r="AS219" s="74" t="s">
        <v>214</v>
      </c>
      <c r="AT219" s="74" t="s">
        <v>194</v>
      </c>
      <c r="AU219" s="74" t="s">
        <v>508</v>
      </c>
      <c r="AV219" s="74">
        <v>2023</v>
      </c>
      <c r="AW219" s="74">
        <v>0.87343872827321156</v>
      </c>
      <c r="AX219" s="74">
        <v>0</v>
      </c>
      <c r="AY219" s="74">
        <v>0</v>
      </c>
      <c r="AZ219" s="74">
        <v>0</v>
      </c>
      <c r="BA219" s="74">
        <v>0</v>
      </c>
      <c r="BB219" s="74">
        <v>0</v>
      </c>
      <c r="BC219" s="74">
        <v>0</v>
      </c>
      <c r="BD219" s="74">
        <v>0</v>
      </c>
      <c r="BE219" s="74">
        <v>0</v>
      </c>
      <c r="BF219" s="74">
        <v>0</v>
      </c>
      <c r="BG219" s="74">
        <v>0</v>
      </c>
      <c r="BH219" s="74">
        <v>0</v>
      </c>
      <c r="BI219" s="74">
        <v>0</v>
      </c>
      <c r="BJ219" s="74">
        <v>0</v>
      </c>
      <c r="BK219" s="74">
        <v>0</v>
      </c>
      <c r="BL219" s="74">
        <v>2.0317257001568789E-7</v>
      </c>
      <c r="BM219" s="74">
        <v>2.0317257001568789E-7</v>
      </c>
      <c r="BN219" s="74">
        <v>0</v>
      </c>
      <c r="BO219" s="74">
        <v>0</v>
      </c>
      <c r="BP219" s="74">
        <v>0</v>
      </c>
      <c r="BQ219" s="74">
        <v>1.7745879117450246E-7</v>
      </c>
      <c r="BR219" s="74">
        <v>0</v>
      </c>
      <c r="BS219" s="74">
        <v>0</v>
      </c>
      <c r="BT219" s="74">
        <v>0</v>
      </c>
      <c r="BU219" s="74">
        <v>0</v>
      </c>
      <c r="BV219" s="74">
        <v>0</v>
      </c>
      <c r="BW219" s="74">
        <v>0</v>
      </c>
      <c r="BX219" s="74">
        <v>0</v>
      </c>
      <c r="BY219" s="74">
        <v>0</v>
      </c>
      <c r="CT219" s="74" t="s">
        <v>194</v>
      </c>
      <c r="CU219" s="74" t="s">
        <v>524</v>
      </c>
      <c r="CV219" s="74" t="s">
        <v>320</v>
      </c>
      <c r="CW219" s="74">
        <v>2026</v>
      </c>
      <c r="CX219" s="74">
        <v>0</v>
      </c>
      <c r="CY219" s="74">
        <v>0</v>
      </c>
      <c r="CZ219" s="74">
        <v>0</v>
      </c>
      <c r="DA219" s="74">
        <v>0</v>
      </c>
      <c r="DB219" s="74">
        <v>0</v>
      </c>
      <c r="DC219" s="74">
        <v>2.4115100618972999E-7</v>
      </c>
      <c r="DD219" s="74">
        <v>8507.4425966947547</v>
      </c>
      <c r="DE219" s="74">
        <v>202.84766498243039</v>
      </c>
      <c r="DF219" s="74">
        <v>8304.594931712325</v>
      </c>
      <c r="DG219" s="74">
        <v>0</v>
      </c>
      <c r="DH219" s="74">
        <v>0</v>
      </c>
      <c r="DI219" s="74">
        <v>0</v>
      </c>
      <c r="DJ219" s="74">
        <v>0</v>
      </c>
      <c r="DK219" s="74">
        <v>0</v>
      </c>
      <c r="DL219" s="74">
        <v>0</v>
      </c>
      <c r="DM219" s="74">
        <v>0</v>
      </c>
      <c r="DN219" s="74">
        <v>3.4421862524701439E-6</v>
      </c>
      <c r="DO219" s="74">
        <v>0</v>
      </c>
      <c r="DP219" s="74">
        <v>0</v>
      </c>
      <c r="DQ219" s="74">
        <v>0</v>
      </c>
      <c r="DR219" s="74">
        <v>0</v>
      </c>
      <c r="DS219" s="74">
        <v>0</v>
      </c>
      <c r="DT219" s="74">
        <v>0</v>
      </c>
      <c r="DU219" s="74">
        <v>0</v>
      </c>
      <c r="DV219" s="74">
        <v>0</v>
      </c>
      <c r="DW219" s="74">
        <v>0</v>
      </c>
      <c r="DX219" s="74">
        <v>0</v>
      </c>
      <c r="DY219" s="74">
        <v>0</v>
      </c>
      <c r="DZ219" s="74">
        <v>0</v>
      </c>
      <c r="EA219" s="74">
        <v>0</v>
      </c>
      <c r="EB219" s="74">
        <v>0</v>
      </c>
      <c r="EC219" s="74">
        <v>0</v>
      </c>
      <c r="ED219" s="74">
        <v>2.0515783422943093E-3</v>
      </c>
      <c r="EE219" s="74">
        <v>0</v>
      </c>
      <c r="EF219" s="74">
        <v>2.0515783422943093E-3</v>
      </c>
      <c r="ER219" s="74" t="s">
        <v>455</v>
      </c>
      <c r="ES219" s="74" t="s">
        <v>194</v>
      </c>
      <c r="ET219" s="74" t="s">
        <v>524</v>
      </c>
      <c r="EU219" s="74" t="s">
        <v>320</v>
      </c>
      <c r="EV219" s="74" t="s">
        <v>302</v>
      </c>
      <c r="EW219" s="74" t="s">
        <v>456</v>
      </c>
      <c r="EX219" s="74">
        <v>2026</v>
      </c>
      <c r="EY219" s="74">
        <v>8.1926731435335726E-8</v>
      </c>
      <c r="EZ219" s="74">
        <v>1706.7713469999901</v>
      </c>
      <c r="FA219" s="74">
        <v>1.3983019776719438E-4</v>
      </c>
      <c r="FB219" s="74">
        <v>2026</v>
      </c>
      <c r="FC219" s="74" t="s">
        <v>209</v>
      </c>
      <c r="FD219" s="74">
        <v>4.6366130773367584E-2</v>
      </c>
      <c r="FE219" s="74">
        <v>1</v>
      </c>
      <c r="FF219" s="74">
        <v>0</v>
      </c>
      <c r="FG219" s="74" t="s">
        <v>457</v>
      </c>
      <c r="FH219" s="74">
        <v>0</v>
      </c>
      <c r="FI219" s="74">
        <v>0</v>
      </c>
      <c r="FJ219" s="74">
        <v>0</v>
      </c>
      <c r="FK219" s="74">
        <v>0</v>
      </c>
      <c r="FL219" s="74">
        <v>0</v>
      </c>
      <c r="FM219" s="74">
        <v>0</v>
      </c>
      <c r="FN219" s="74">
        <v>0</v>
      </c>
      <c r="FO219" s="74">
        <v>0</v>
      </c>
      <c r="FP219" s="74">
        <v>0</v>
      </c>
      <c r="FQ219" s="74">
        <v>0</v>
      </c>
      <c r="FR219" s="74">
        <v>3.3185537714897207E-5</v>
      </c>
      <c r="FS219" s="74">
        <v>2.4115100618972999E-7</v>
      </c>
      <c r="GV219" s="229"/>
      <c r="GW219" s="229"/>
    </row>
    <row r="220" spans="3:205" x14ac:dyDescent="0.25">
      <c r="C220" s="227"/>
      <c r="D220" s="227"/>
      <c r="E220" s="227"/>
      <c r="F220" s="227"/>
      <c r="G220" s="227"/>
      <c r="H220" s="227"/>
      <c r="I220" s="228"/>
      <c r="J220" s="228"/>
      <c r="K220" s="228"/>
      <c r="L220" s="116"/>
      <c r="M220" s="228"/>
      <c r="N220" s="228"/>
      <c r="O220" s="228"/>
      <c r="P220" s="228"/>
      <c r="Q220" s="228"/>
      <c r="R220" s="228"/>
      <c r="S220" s="228"/>
      <c r="T220" s="228"/>
      <c r="U220" s="228"/>
      <c r="V220" s="228"/>
      <c r="W220" s="228"/>
      <c r="X220" s="228"/>
      <c r="Y220" s="228"/>
      <c r="Z220" s="228"/>
      <c r="AA220" s="228"/>
      <c r="AB220" s="228"/>
      <c r="AC220" s="228"/>
      <c r="AD220" s="228"/>
      <c r="AE220" s="228"/>
      <c r="AF220" s="228"/>
      <c r="AG220" s="228"/>
      <c r="AH220" s="228"/>
      <c r="AI220" s="228"/>
      <c r="AJ220" s="228"/>
      <c r="AS220" s="74" t="s">
        <v>214</v>
      </c>
      <c r="AT220" s="74" t="s">
        <v>194</v>
      </c>
      <c r="AU220" s="74" t="s">
        <v>509</v>
      </c>
      <c r="AV220" s="74">
        <v>2020</v>
      </c>
      <c r="AW220" s="74">
        <v>1</v>
      </c>
      <c r="AX220" s="74">
        <v>0</v>
      </c>
      <c r="AY220" s="74">
        <v>0</v>
      </c>
      <c r="AZ220" s="74">
        <v>4.4321841885826431E-5</v>
      </c>
      <c r="BA220" s="74">
        <v>4.4321841885826431E-5</v>
      </c>
      <c r="BB220" s="74">
        <v>0</v>
      </c>
      <c r="BC220" s="74">
        <v>0</v>
      </c>
      <c r="BD220" s="74">
        <v>0</v>
      </c>
      <c r="BE220" s="74">
        <v>0</v>
      </c>
      <c r="BF220" s="74">
        <v>0</v>
      </c>
      <c r="BG220" s="74">
        <v>0</v>
      </c>
      <c r="BH220" s="74">
        <v>0</v>
      </c>
      <c r="BI220" s="74">
        <v>0</v>
      </c>
      <c r="BJ220" s="74">
        <v>0</v>
      </c>
      <c r="BK220" s="74">
        <v>0</v>
      </c>
      <c r="BL220" s="74">
        <v>0</v>
      </c>
      <c r="BM220" s="74">
        <v>0</v>
      </c>
      <c r="BN220" s="74">
        <v>4.4321841885826431E-5</v>
      </c>
      <c r="BO220" s="74">
        <v>0</v>
      </c>
      <c r="BP220" s="74">
        <v>0</v>
      </c>
      <c r="BQ220" s="74">
        <v>0</v>
      </c>
      <c r="BR220" s="74">
        <v>0</v>
      </c>
      <c r="BS220" s="74">
        <v>0</v>
      </c>
      <c r="BT220" s="74">
        <v>0</v>
      </c>
      <c r="BU220" s="74">
        <v>0</v>
      </c>
      <c r="BV220" s="74">
        <v>0</v>
      </c>
      <c r="BW220" s="74">
        <v>0</v>
      </c>
      <c r="BX220" s="74">
        <v>0</v>
      </c>
      <c r="BY220" s="74">
        <v>0</v>
      </c>
      <c r="CT220" s="74" t="s">
        <v>194</v>
      </c>
      <c r="CU220" s="74" t="s">
        <v>524</v>
      </c>
      <c r="CV220" s="74" t="s">
        <v>327</v>
      </c>
      <c r="CW220" s="74">
        <v>2021</v>
      </c>
      <c r="CX220" s="74">
        <v>1.1647790791409563E-6</v>
      </c>
      <c r="CY220" s="74">
        <v>0</v>
      </c>
      <c r="CZ220" s="74">
        <v>0</v>
      </c>
      <c r="DA220" s="74">
        <v>0</v>
      </c>
      <c r="DB220" s="74">
        <v>0</v>
      </c>
      <c r="DC220" s="74">
        <v>0</v>
      </c>
      <c r="DD220" s="74">
        <v>5.1077508752881391</v>
      </c>
      <c r="DE220" s="74">
        <v>0.69026898617840438</v>
      </c>
      <c r="DF220" s="74">
        <v>2.826372167532806</v>
      </c>
      <c r="DG220" s="74">
        <v>1.5911097215769281</v>
      </c>
      <c r="DH220" s="74">
        <v>0</v>
      </c>
      <c r="DI220" s="74">
        <v>0</v>
      </c>
      <c r="DJ220" s="74">
        <v>0</v>
      </c>
      <c r="DK220" s="74">
        <v>0</v>
      </c>
      <c r="DL220" s="74">
        <v>0</v>
      </c>
      <c r="DM220" s="74">
        <v>0</v>
      </c>
      <c r="DN220" s="74">
        <v>2.400390076033E-5</v>
      </c>
      <c r="DO220" s="74">
        <v>5.9494013609995319E-6</v>
      </c>
      <c r="DP220" s="74">
        <v>0</v>
      </c>
      <c r="DQ220" s="74">
        <v>5.9494013609995319E-6</v>
      </c>
      <c r="DR220" s="74">
        <v>0</v>
      </c>
      <c r="DS220" s="74">
        <v>0</v>
      </c>
      <c r="DT220" s="74">
        <v>0</v>
      </c>
      <c r="DU220" s="74">
        <v>0</v>
      </c>
      <c r="DV220" s="74">
        <v>0</v>
      </c>
      <c r="DW220" s="74">
        <v>0</v>
      </c>
      <c r="DX220" s="74">
        <v>0</v>
      </c>
      <c r="DY220" s="74">
        <v>0</v>
      </c>
      <c r="DZ220" s="74">
        <v>0</v>
      </c>
      <c r="EA220" s="74">
        <v>0</v>
      </c>
      <c r="EB220" s="74">
        <v>0</v>
      </c>
      <c r="EC220" s="74">
        <v>0</v>
      </c>
      <c r="ED220" s="74">
        <v>0</v>
      </c>
      <c r="EE220" s="74">
        <v>0</v>
      </c>
      <c r="EF220" s="74">
        <v>0</v>
      </c>
      <c r="ER220" s="74" t="s">
        <v>455</v>
      </c>
      <c r="ES220" s="74" t="s">
        <v>194</v>
      </c>
      <c r="ET220" s="74" t="s">
        <v>524</v>
      </c>
      <c r="EU220" s="74" t="s">
        <v>327</v>
      </c>
      <c r="EV220" s="74" t="s">
        <v>302</v>
      </c>
      <c r="EW220" s="74" t="s">
        <v>456</v>
      </c>
      <c r="EX220" s="74">
        <v>2021</v>
      </c>
      <c r="EY220" s="74">
        <v>6.2283922734335284E-7</v>
      </c>
      <c r="EZ220" s="74">
        <v>1706.7713469999901</v>
      </c>
      <c r="FA220" s="74">
        <v>1.0630441470172473E-3</v>
      </c>
      <c r="FB220" s="74">
        <v>2021</v>
      </c>
      <c r="FC220" s="74" t="s">
        <v>209</v>
      </c>
      <c r="FD220" s="74">
        <v>4.6366130773367584E-2</v>
      </c>
      <c r="FE220" s="74">
        <v>1</v>
      </c>
      <c r="FF220" s="74">
        <v>0</v>
      </c>
      <c r="FG220" s="74" t="s">
        <v>457</v>
      </c>
      <c r="FH220" s="74">
        <v>2.4262860973634613E-4</v>
      </c>
      <c r="FI220" s="74">
        <v>1.1647790791409563E-6</v>
      </c>
      <c r="FJ220" s="74">
        <v>0</v>
      </c>
      <c r="FK220" s="74">
        <v>0</v>
      </c>
      <c r="FL220" s="74">
        <v>0</v>
      </c>
      <c r="FM220" s="74">
        <v>0</v>
      </c>
      <c r="FN220" s="74">
        <v>0</v>
      </c>
      <c r="FO220" s="74">
        <v>0</v>
      </c>
      <c r="FP220" s="74">
        <v>0</v>
      </c>
      <c r="FQ220" s="74">
        <v>0</v>
      </c>
      <c r="FR220" s="74">
        <v>0</v>
      </c>
      <c r="FS220" s="74">
        <v>0</v>
      </c>
      <c r="GV220" s="229"/>
      <c r="GW220" s="229"/>
    </row>
    <row r="221" spans="3:205" x14ac:dyDescent="0.25">
      <c r="C221" s="227"/>
      <c r="D221" s="227"/>
      <c r="E221" s="227"/>
      <c r="F221" s="227"/>
      <c r="G221" s="227"/>
      <c r="H221" s="227"/>
      <c r="I221" s="228"/>
      <c r="J221" s="228"/>
      <c r="K221" s="228"/>
      <c r="L221" s="116"/>
      <c r="M221" s="228"/>
      <c r="N221" s="228"/>
      <c r="O221" s="228"/>
      <c r="P221" s="228"/>
      <c r="Q221" s="228"/>
      <c r="R221" s="228"/>
      <c r="S221" s="228"/>
      <c r="T221" s="228"/>
      <c r="U221" s="228"/>
      <c r="V221" s="228"/>
      <c r="W221" s="228"/>
      <c r="X221" s="228"/>
      <c r="Y221" s="228"/>
      <c r="Z221" s="228"/>
      <c r="AA221" s="228"/>
      <c r="AB221" s="228"/>
      <c r="AC221" s="228"/>
      <c r="AD221" s="228"/>
      <c r="AE221" s="228"/>
      <c r="AF221" s="228"/>
      <c r="AG221" s="228"/>
      <c r="AH221" s="228"/>
      <c r="AI221" s="228"/>
      <c r="AJ221" s="228"/>
      <c r="AS221" s="74" t="s">
        <v>214</v>
      </c>
      <c r="AT221" s="74" t="s">
        <v>194</v>
      </c>
      <c r="AU221" s="74" t="s">
        <v>509</v>
      </c>
      <c r="AV221" s="74">
        <v>2021</v>
      </c>
      <c r="AW221" s="74">
        <v>1</v>
      </c>
      <c r="AX221" s="74">
        <v>0</v>
      </c>
      <c r="AY221" s="74">
        <v>0</v>
      </c>
      <c r="AZ221" s="74">
        <v>0</v>
      </c>
      <c r="BA221" s="74">
        <v>0</v>
      </c>
      <c r="BB221" s="74">
        <v>0</v>
      </c>
      <c r="BC221" s="74">
        <v>0</v>
      </c>
      <c r="BD221" s="74">
        <v>4.4321841885826431E-5</v>
      </c>
      <c r="BE221" s="74">
        <v>4.4321841885826431E-5</v>
      </c>
      <c r="BF221" s="74">
        <v>0</v>
      </c>
      <c r="BG221" s="74">
        <v>0</v>
      </c>
      <c r="BH221" s="74">
        <v>0</v>
      </c>
      <c r="BI221" s="74">
        <v>0</v>
      </c>
      <c r="BJ221" s="74">
        <v>0</v>
      </c>
      <c r="BK221" s="74">
        <v>0</v>
      </c>
      <c r="BL221" s="74">
        <v>0</v>
      </c>
      <c r="BM221" s="74">
        <v>0</v>
      </c>
      <c r="BN221" s="74">
        <v>0</v>
      </c>
      <c r="BO221" s="74">
        <v>4.4321841885826431E-5</v>
      </c>
      <c r="BP221" s="74">
        <v>0</v>
      </c>
      <c r="BQ221" s="74">
        <v>0</v>
      </c>
      <c r="BR221" s="74">
        <v>0</v>
      </c>
      <c r="BS221" s="74">
        <v>0</v>
      </c>
      <c r="BT221" s="74">
        <v>0</v>
      </c>
      <c r="BU221" s="74">
        <v>0</v>
      </c>
      <c r="BV221" s="74">
        <v>0</v>
      </c>
      <c r="BW221" s="74">
        <v>0</v>
      </c>
      <c r="BX221" s="74">
        <v>0</v>
      </c>
      <c r="BY221" s="74">
        <v>0</v>
      </c>
      <c r="CT221" s="74" t="s">
        <v>194</v>
      </c>
      <c r="CU221" s="74" t="s">
        <v>524</v>
      </c>
      <c r="CV221" s="74" t="s">
        <v>327</v>
      </c>
      <c r="CW221" s="74">
        <v>2022</v>
      </c>
      <c r="CX221" s="74">
        <v>0</v>
      </c>
      <c r="CY221" s="74">
        <v>1.1570764327625585E-6</v>
      </c>
      <c r="CZ221" s="74">
        <v>0</v>
      </c>
      <c r="DA221" s="74">
        <v>0</v>
      </c>
      <c r="DB221" s="74">
        <v>0</v>
      </c>
      <c r="DC221" s="74">
        <v>0</v>
      </c>
      <c r="DD221" s="74">
        <v>5.073907579764092</v>
      </c>
      <c r="DE221" s="74">
        <v>0.68414811484627158</v>
      </c>
      <c r="DF221" s="74">
        <v>2.8096478759428578</v>
      </c>
      <c r="DG221" s="74">
        <v>1.5801115889749651</v>
      </c>
      <c r="DH221" s="74">
        <v>0</v>
      </c>
      <c r="DI221" s="74">
        <v>0</v>
      </c>
      <c r="DJ221" s="74">
        <v>0</v>
      </c>
      <c r="DK221" s="74">
        <v>0</v>
      </c>
      <c r="DL221" s="74">
        <v>0</v>
      </c>
      <c r="DM221" s="74">
        <v>0</v>
      </c>
      <c r="DN221" s="74">
        <v>2.2923556244951599E-5</v>
      </c>
      <c r="DO221" s="74">
        <v>0</v>
      </c>
      <c r="DP221" s="74">
        <v>0</v>
      </c>
      <c r="DQ221" s="74">
        <v>0</v>
      </c>
      <c r="DR221" s="74">
        <v>5.8708988825603427E-6</v>
      </c>
      <c r="DS221" s="74">
        <v>0</v>
      </c>
      <c r="DT221" s="74">
        <v>5.8708988825603427E-6</v>
      </c>
      <c r="DU221" s="74">
        <v>0</v>
      </c>
      <c r="DV221" s="74">
        <v>0</v>
      </c>
      <c r="DW221" s="74">
        <v>0</v>
      </c>
      <c r="DX221" s="74">
        <v>0</v>
      </c>
      <c r="DY221" s="74">
        <v>0</v>
      </c>
      <c r="DZ221" s="74">
        <v>0</v>
      </c>
      <c r="EA221" s="74">
        <v>0</v>
      </c>
      <c r="EB221" s="74">
        <v>0</v>
      </c>
      <c r="EC221" s="74">
        <v>0</v>
      </c>
      <c r="ED221" s="74">
        <v>0</v>
      </c>
      <c r="EE221" s="74">
        <v>0</v>
      </c>
      <c r="EF221" s="74">
        <v>0</v>
      </c>
      <c r="ER221" s="74" t="s">
        <v>455</v>
      </c>
      <c r="ES221" s="74" t="s">
        <v>194</v>
      </c>
      <c r="ET221" s="74" t="s">
        <v>524</v>
      </c>
      <c r="EU221" s="74" t="s">
        <v>327</v>
      </c>
      <c r="EV221" s="74" t="s">
        <v>302</v>
      </c>
      <c r="EW221" s="74" t="s">
        <v>456</v>
      </c>
      <c r="EX221" s="74">
        <v>2022</v>
      </c>
      <c r="EY221" s="74">
        <v>5.9096440293796159E-7</v>
      </c>
      <c r="EZ221" s="74">
        <v>1706.7713469999901</v>
      </c>
      <c r="FA221" s="74">
        <v>1.0086411100314696E-3</v>
      </c>
      <c r="FB221" s="74">
        <v>2022</v>
      </c>
      <c r="FC221" s="74" t="s">
        <v>209</v>
      </c>
      <c r="FD221" s="74">
        <v>4.6366130773367584E-2</v>
      </c>
      <c r="FE221" s="74">
        <v>1</v>
      </c>
      <c r="FF221" s="74">
        <v>0</v>
      </c>
      <c r="FG221" s="74" t="s">
        <v>457</v>
      </c>
      <c r="FH221" s="74">
        <v>0</v>
      </c>
      <c r="FI221" s="74">
        <v>0</v>
      </c>
      <c r="FJ221" s="74">
        <v>2.4102411458739508E-4</v>
      </c>
      <c r="FK221" s="74">
        <v>1.1570764327625585E-6</v>
      </c>
      <c r="FL221" s="74">
        <v>0</v>
      </c>
      <c r="FM221" s="74">
        <v>0</v>
      </c>
      <c r="FN221" s="74">
        <v>0</v>
      </c>
      <c r="FO221" s="74">
        <v>0</v>
      </c>
      <c r="FP221" s="74">
        <v>0</v>
      </c>
      <c r="FQ221" s="74">
        <v>0</v>
      </c>
      <c r="FR221" s="74">
        <v>0</v>
      </c>
      <c r="FS221" s="74">
        <v>0</v>
      </c>
      <c r="GV221" s="229"/>
      <c r="GW221" s="229"/>
    </row>
    <row r="222" spans="3:205" x14ac:dyDescent="0.25">
      <c r="C222" s="227"/>
      <c r="D222" s="227"/>
      <c r="E222" s="227"/>
      <c r="F222" s="227"/>
      <c r="G222" s="227"/>
      <c r="H222" s="227"/>
      <c r="I222" s="228"/>
      <c r="J222" s="228"/>
      <c r="K222" s="228"/>
      <c r="L222" s="116"/>
      <c r="M222" s="228"/>
      <c r="N222" s="228"/>
      <c r="O222" s="228"/>
      <c r="P222" s="228"/>
      <c r="Q222" s="228"/>
      <c r="R222" s="228"/>
      <c r="S222" s="228"/>
      <c r="T222" s="228"/>
      <c r="U222" s="228"/>
      <c r="V222" s="228"/>
      <c r="W222" s="228"/>
      <c r="X222" s="228"/>
      <c r="Y222" s="228"/>
      <c r="Z222" s="228"/>
      <c r="AA222" s="228"/>
      <c r="AB222" s="228"/>
      <c r="AC222" s="228"/>
      <c r="AD222" s="228"/>
      <c r="AE222" s="228"/>
      <c r="AF222" s="228"/>
      <c r="AG222" s="228"/>
      <c r="AH222" s="228"/>
      <c r="AI222" s="228"/>
      <c r="AJ222" s="228"/>
      <c r="AS222" s="74" t="s">
        <v>214</v>
      </c>
      <c r="AT222" s="74" t="s">
        <v>194</v>
      </c>
      <c r="AU222" s="74" t="s">
        <v>509</v>
      </c>
      <c r="AV222" s="74">
        <v>2022</v>
      </c>
      <c r="AW222" s="74">
        <v>0.93457943925233644</v>
      </c>
      <c r="AX222" s="74">
        <v>0</v>
      </c>
      <c r="AY222" s="74">
        <v>0</v>
      </c>
      <c r="AZ222" s="74">
        <v>0</v>
      </c>
      <c r="BA222" s="74">
        <v>0</v>
      </c>
      <c r="BB222" s="74">
        <v>0</v>
      </c>
      <c r="BC222" s="74">
        <v>0</v>
      </c>
      <c r="BD222" s="74">
        <v>0</v>
      </c>
      <c r="BE222" s="74">
        <v>0</v>
      </c>
      <c r="BF222" s="74">
        <v>0</v>
      </c>
      <c r="BG222" s="74">
        <v>0</v>
      </c>
      <c r="BH222" s="74">
        <v>4.4037766583520985E-5</v>
      </c>
      <c r="BI222" s="74">
        <v>4.4037766583520985E-5</v>
      </c>
      <c r="BJ222" s="74">
        <v>0</v>
      </c>
      <c r="BK222" s="74">
        <v>0</v>
      </c>
      <c r="BL222" s="74">
        <v>0</v>
      </c>
      <c r="BM222" s="74">
        <v>0</v>
      </c>
      <c r="BN222" s="74">
        <v>0</v>
      </c>
      <c r="BO222" s="74">
        <v>0</v>
      </c>
      <c r="BP222" s="74">
        <v>4.1156791199552323E-5</v>
      </c>
      <c r="BQ222" s="74">
        <v>0</v>
      </c>
      <c r="BR222" s="74">
        <v>0</v>
      </c>
      <c r="BS222" s="74">
        <v>0</v>
      </c>
      <c r="BT222" s="74">
        <v>0</v>
      </c>
      <c r="BU222" s="74">
        <v>0</v>
      </c>
      <c r="BV222" s="74">
        <v>4.4037766583520985E-5</v>
      </c>
      <c r="BW222" s="74">
        <v>4.1156791199552323E-5</v>
      </c>
      <c r="BX222" s="74">
        <v>4.4037766583520985E-5</v>
      </c>
      <c r="BY222" s="74">
        <v>4.1156791199552323E-5</v>
      </c>
      <c r="CT222" s="74" t="s">
        <v>194</v>
      </c>
      <c r="CU222" s="74" t="s">
        <v>524</v>
      </c>
      <c r="CV222" s="74" t="s">
        <v>327</v>
      </c>
      <c r="CW222" s="74">
        <v>2023</v>
      </c>
      <c r="CX222" s="74">
        <v>0</v>
      </c>
      <c r="CY222" s="74">
        <v>0</v>
      </c>
      <c r="CZ222" s="74">
        <v>1.7375647557042385E-6</v>
      </c>
      <c r="DA222" s="74">
        <v>0</v>
      </c>
      <c r="DB222" s="74">
        <v>0</v>
      </c>
      <c r="DC222" s="74">
        <v>0</v>
      </c>
      <c r="DD222" s="74">
        <v>5.1712462144137747</v>
      </c>
      <c r="DE222" s="74">
        <v>0.68414811484627169</v>
      </c>
      <c r="DF222" s="74">
        <v>2.906986510592537</v>
      </c>
      <c r="DG222" s="74">
        <v>1.5801115889749651</v>
      </c>
      <c r="DH222" s="74">
        <v>0</v>
      </c>
      <c r="DI222" s="74">
        <v>0</v>
      </c>
      <c r="DJ222" s="74">
        <v>0</v>
      </c>
      <c r="DK222" s="74">
        <v>0</v>
      </c>
      <c r="DL222" s="74">
        <v>0</v>
      </c>
      <c r="DM222" s="74">
        <v>0</v>
      </c>
      <c r="DN222" s="74">
        <v>2.300514077403369E-5</v>
      </c>
      <c r="DO222" s="74">
        <v>0</v>
      </c>
      <c r="DP222" s="74">
        <v>0</v>
      </c>
      <c r="DQ222" s="74">
        <v>0</v>
      </c>
      <c r="DR222" s="74">
        <v>0</v>
      </c>
      <c r="DS222" s="74">
        <v>0</v>
      </c>
      <c r="DT222" s="74">
        <v>0</v>
      </c>
      <c r="DU222" s="74">
        <v>8.9853751652343393E-6</v>
      </c>
      <c r="DV222" s="74">
        <v>0</v>
      </c>
      <c r="DW222" s="74">
        <v>8.9853751652343393E-6</v>
      </c>
      <c r="DX222" s="74">
        <v>0</v>
      </c>
      <c r="DY222" s="74">
        <v>0</v>
      </c>
      <c r="DZ222" s="74">
        <v>0</v>
      </c>
      <c r="EA222" s="74">
        <v>0</v>
      </c>
      <c r="EB222" s="74">
        <v>0</v>
      </c>
      <c r="EC222" s="74">
        <v>0</v>
      </c>
      <c r="ED222" s="74">
        <v>0</v>
      </c>
      <c r="EE222" s="74">
        <v>0</v>
      </c>
      <c r="EF222" s="74">
        <v>0</v>
      </c>
      <c r="ER222" s="74" t="s">
        <v>455</v>
      </c>
      <c r="ES222" s="74" t="s">
        <v>194</v>
      </c>
      <c r="ET222" s="74" t="s">
        <v>524</v>
      </c>
      <c r="EU222" s="74" t="s">
        <v>327</v>
      </c>
      <c r="EV222" s="74" t="s">
        <v>302</v>
      </c>
      <c r="EW222" s="74" t="s">
        <v>456</v>
      </c>
      <c r="EX222" s="74">
        <v>2023</v>
      </c>
      <c r="EY222" s="74">
        <v>5.9030647784271327E-7</v>
      </c>
      <c r="EZ222" s="74">
        <v>1706.7713469999901</v>
      </c>
      <c r="FA222" s="74">
        <v>1.0075181823304274E-3</v>
      </c>
      <c r="FB222" s="74">
        <v>2023</v>
      </c>
      <c r="FC222" s="74" t="s">
        <v>209</v>
      </c>
      <c r="FD222" s="74">
        <v>4.6366130773367584E-2</v>
      </c>
      <c r="FE222" s="74">
        <v>1</v>
      </c>
      <c r="FF222" s="74">
        <v>0</v>
      </c>
      <c r="FG222" s="74" t="s">
        <v>457</v>
      </c>
      <c r="FH222" s="74">
        <v>0</v>
      </c>
      <c r="FI222" s="74">
        <v>0</v>
      </c>
      <c r="FJ222" s="74">
        <v>0</v>
      </c>
      <c r="FK222" s="74">
        <v>0</v>
      </c>
      <c r="FL222" s="74">
        <v>2.3911167381624978E-4</v>
      </c>
      <c r="FM222" s="74">
        <v>1.7375647557042385E-6</v>
      </c>
      <c r="FN222" s="74">
        <v>0</v>
      </c>
      <c r="FO222" s="74">
        <v>0</v>
      </c>
      <c r="FP222" s="74">
        <v>0</v>
      </c>
      <c r="FQ222" s="74">
        <v>0</v>
      </c>
      <c r="FR222" s="74">
        <v>0</v>
      </c>
      <c r="FS222" s="74">
        <v>0</v>
      </c>
      <c r="GV222" s="229"/>
      <c r="GW222" s="229"/>
    </row>
    <row r="223" spans="3:205" x14ac:dyDescent="0.25">
      <c r="C223" s="227"/>
      <c r="D223" s="227"/>
      <c r="E223" s="227"/>
      <c r="F223" s="227"/>
      <c r="G223" s="227"/>
      <c r="H223" s="227"/>
      <c r="I223" s="228"/>
      <c r="J223" s="228"/>
      <c r="K223" s="228"/>
      <c r="L223" s="116"/>
      <c r="M223" s="228"/>
      <c r="N223" s="228"/>
      <c r="O223" s="228"/>
      <c r="P223" s="228"/>
      <c r="Q223" s="228"/>
      <c r="R223" s="228"/>
      <c r="S223" s="228"/>
      <c r="T223" s="228"/>
      <c r="U223" s="228"/>
      <c r="V223" s="228"/>
      <c r="W223" s="228"/>
      <c r="X223" s="228"/>
      <c r="Y223" s="228"/>
      <c r="Z223" s="228"/>
      <c r="AA223" s="228"/>
      <c r="AB223" s="228"/>
      <c r="AC223" s="228"/>
      <c r="AD223" s="228"/>
      <c r="AE223" s="228"/>
      <c r="AF223" s="228"/>
      <c r="AG223" s="228"/>
      <c r="AH223" s="228"/>
      <c r="AI223" s="228"/>
      <c r="AJ223" s="228"/>
      <c r="AS223" s="74" t="s">
        <v>214</v>
      </c>
      <c r="AT223" s="74" t="s">
        <v>194</v>
      </c>
      <c r="AU223" s="74" t="s">
        <v>509</v>
      </c>
      <c r="AV223" s="74">
        <v>2023</v>
      </c>
      <c r="AW223" s="74">
        <v>0.87343872827321156</v>
      </c>
      <c r="AX223" s="74">
        <v>0</v>
      </c>
      <c r="AY223" s="74">
        <v>0</v>
      </c>
      <c r="AZ223" s="74">
        <v>0</v>
      </c>
      <c r="BA223" s="74">
        <v>0</v>
      </c>
      <c r="BB223" s="74">
        <v>0</v>
      </c>
      <c r="BC223" s="74">
        <v>0</v>
      </c>
      <c r="BD223" s="74">
        <v>0</v>
      </c>
      <c r="BE223" s="74">
        <v>0</v>
      </c>
      <c r="BF223" s="74">
        <v>0</v>
      </c>
      <c r="BG223" s="74">
        <v>0</v>
      </c>
      <c r="BH223" s="74">
        <v>0</v>
      </c>
      <c r="BI223" s="74">
        <v>0</v>
      </c>
      <c r="BJ223" s="74">
        <v>0</v>
      </c>
      <c r="BK223" s="74">
        <v>0</v>
      </c>
      <c r="BL223" s="74">
        <v>4.56473660067035E-5</v>
      </c>
      <c r="BM223" s="74">
        <v>4.56473660067035E-5</v>
      </c>
      <c r="BN223" s="74">
        <v>0</v>
      </c>
      <c r="BO223" s="74">
        <v>0</v>
      </c>
      <c r="BP223" s="74">
        <v>0</v>
      </c>
      <c r="BQ223" s="74">
        <v>3.9870177313916929E-5</v>
      </c>
      <c r="BR223" s="74">
        <v>0</v>
      </c>
      <c r="BS223" s="74">
        <v>0</v>
      </c>
      <c r="BT223" s="74">
        <v>0</v>
      </c>
      <c r="BU223" s="74">
        <v>0</v>
      </c>
      <c r="BV223" s="74">
        <v>0</v>
      </c>
      <c r="BW223" s="74">
        <v>0</v>
      </c>
      <c r="BX223" s="74">
        <v>0</v>
      </c>
      <c r="BY223" s="74">
        <v>0</v>
      </c>
      <c r="CT223" s="74" t="s">
        <v>194</v>
      </c>
      <c r="CU223" s="74" t="s">
        <v>524</v>
      </c>
      <c r="CV223" s="74" t="s">
        <v>327</v>
      </c>
      <c r="CW223" s="74">
        <v>2024</v>
      </c>
      <c r="CX223" s="74">
        <v>0</v>
      </c>
      <c r="CY223" s="74">
        <v>0</v>
      </c>
      <c r="CZ223" s="74">
        <v>0</v>
      </c>
      <c r="DA223" s="74">
        <v>1.7375647557042385E-6</v>
      </c>
      <c r="DB223" s="74">
        <v>0</v>
      </c>
      <c r="DC223" s="74">
        <v>0</v>
      </c>
      <c r="DD223" s="74">
        <v>5.1712462144137747</v>
      </c>
      <c r="DE223" s="74">
        <v>0.68414811484627169</v>
      </c>
      <c r="DF223" s="74">
        <v>2.906986510592537</v>
      </c>
      <c r="DG223" s="74">
        <v>1.5801115889749651</v>
      </c>
      <c r="DH223" s="74">
        <v>0</v>
      </c>
      <c r="DI223" s="74">
        <v>0</v>
      </c>
      <c r="DJ223" s="74">
        <v>0</v>
      </c>
      <c r="DK223" s="74">
        <v>0</v>
      </c>
      <c r="DL223" s="74">
        <v>0</v>
      </c>
      <c r="DM223" s="74">
        <v>0</v>
      </c>
      <c r="DN223" s="74">
        <v>2.300514077403369E-5</v>
      </c>
      <c r="DO223" s="74">
        <v>0</v>
      </c>
      <c r="DP223" s="74">
        <v>0</v>
      </c>
      <c r="DQ223" s="74">
        <v>0</v>
      </c>
      <c r="DR223" s="74">
        <v>0</v>
      </c>
      <c r="DS223" s="74">
        <v>0</v>
      </c>
      <c r="DT223" s="74">
        <v>0</v>
      </c>
      <c r="DU223" s="74">
        <v>0</v>
      </c>
      <c r="DV223" s="74">
        <v>0</v>
      </c>
      <c r="DW223" s="74">
        <v>0</v>
      </c>
      <c r="DX223" s="74">
        <v>8.9853751652343393E-6</v>
      </c>
      <c r="DY223" s="74">
        <v>0</v>
      </c>
      <c r="DZ223" s="74">
        <v>8.9853751652343393E-6</v>
      </c>
      <c r="EA223" s="74">
        <v>0</v>
      </c>
      <c r="EB223" s="74">
        <v>0</v>
      </c>
      <c r="EC223" s="74">
        <v>0</v>
      </c>
      <c r="ED223" s="74">
        <v>0</v>
      </c>
      <c r="EE223" s="74">
        <v>0</v>
      </c>
      <c r="EF223" s="74">
        <v>0</v>
      </c>
      <c r="ER223" s="74" t="s">
        <v>455</v>
      </c>
      <c r="ES223" s="74" t="s">
        <v>194</v>
      </c>
      <c r="ET223" s="74" t="s">
        <v>524</v>
      </c>
      <c r="EU223" s="74" t="s">
        <v>327</v>
      </c>
      <c r="EV223" s="74" t="s">
        <v>302</v>
      </c>
      <c r="EW223" s="74" t="s">
        <v>456</v>
      </c>
      <c r="EX223" s="74">
        <v>2024</v>
      </c>
      <c r="EY223" s="74">
        <v>5.9030647784271327E-7</v>
      </c>
      <c r="EZ223" s="74">
        <v>1706.7713469999901</v>
      </c>
      <c r="FA223" s="74">
        <v>1.0075181823304274E-3</v>
      </c>
      <c r="FB223" s="74">
        <v>2024</v>
      </c>
      <c r="FC223" s="74" t="s">
        <v>209</v>
      </c>
      <c r="FD223" s="74">
        <v>4.6366130773367584E-2</v>
      </c>
      <c r="FE223" s="74">
        <v>1</v>
      </c>
      <c r="FF223" s="74">
        <v>0</v>
      </c>
      <c r="FG223" s="74" t="s">
        <v>457</v>
      </c>
      <c r="FH223" s="74">
        <v>0</v>
      </c>
      <c r="FI223" s="74">
        <v>0</v>
      </c>
      <c r="FJ223" s="74">
        <v>0</v>
      </c>
      <c r="FK223" s="74">
        <v>0</v>
      </c>
      <c r="FL223" s="74">
        <v>0</v>
      </c>
      <c r="FM223" s="74">
        <v>0</v>
      </c>
      <c r="FN223" s="74">
        <v>2.3911167381624978E-4</v>
      </c>
      <c r="FO223" s="74">
        <v>1.7375647557042385E-6</v>
      </c>
      <c r="FP223" s="74">
        <v>0</v>
      </c>
      <c r="FQ223" s="74">
        <v>0</v>
      </c>
      <c r="FR223" s="74">
        <v>0</v>
      </c>
      <c r="FS223" s="74">
        <v>0</v>
      </c>
      <c r="GV223" s="229"/>
      <c r="GW223" s="229"/>
    </row>
    <row r="224" spans="3:205" x14ac:dyDescent="0.25">
      <c r="C224" s="227"/>
      <c r="D224" s="227"/>
      <c r="E224" s="227"/>
      <c r="F224" s="227"/>
      <c r="G224" s="227"/>
      <c r="H224" s="227"/>
      <c r="I224" s="228"/>
      <c r="J224" s="228"/>
      <c r="K224" s="228"/>
      <c r="L224" s="116"/>
      <c r="M224" s="228"/>
      <c r="N224" s="228"/>
      <c r="O224" s="228"/>
      <c r="P224" s="228"/>
      <c r="Q224" s="228"/>
      <c r="R224" s="228"/>
      <c r="S224" s="228"/>
      <c r="T224" s="228"/>
      <c r="U224" s="228"/>
      <c r="V224" s="228"/>
      <c r="W224" s="228"/>
      <c r="X224" s="228"/>
      <c r="Y224" s="228"/>
      <c r="Z224" s="228"/>
      <c r="AA224" s="228"/>
      <c r="AB224" s="228"/>
      <c r="AC224" s="228"/>
      <c r="AD224" s="228"/>
      <c r="AE224" s="228"/>
      <c r="AF224" s="228"/>
      <c r="AG224" s="228"/>
      <c r="AH224" s="228"/>
      <c r="AI224" s="228"/>
      <c r="AJ224" s="228"/>
      <c r="AS224" s="74" t="s">
        <v>214</v>
      </c>
      <c r="AT224" s="74" t="s">
        <v>194</v>
      </c>
      <c r="AU224" s="74" t="s">
        <v>510</v>
      </c>
      <c r="AV224" s="74">
        <v>2020</v>
      </c>
      <c r="AW224" s="74">
        <v>1</v>
      </c>
      <c r="AX224" s="74">
        <v>0</v>
      </c>
      <c r="AY224" s="74">
        <v>0</v>
      </c>
      <c r="AZ224" s="74">
        <v>2.0966228226094812E-4</v>
      </c>
      <c r="BA224" s="74">
        <v>2.0966228226094812E-4</v>
      </c>
      <c r="BB224" s="74">
        <v>0</v>
      </c>
      <c r="BC224" s="74">
        <v>0</v>
      </c>
      <c r="BD224" s="74">
        <v>0</v>
      </c>
      <c r="BE224" s="74">
        <v>0</v>
      </c>
      <c r="BF224" s="74">
        <v>0</v>
      </c>
      <c r="BG224" s="74">
        <v>0</v>
      </c>
      <c r="BH224" s="74">
        <v>0</v>
      </c>
      <c r="BI224" s="74">
        <v>0</v>
      </c>
      <c r="BJ224" s="74">
        <v>0</v>
      </c>
      <c r="BK224" s="74">
        <v>0</v>
      </c>
      <c r="BL224" s="74">
        <v>0</v>
      </c>
      <c r="BM224" s="74">
        <v>0</v>
      </c>
      <c r="BN224" s="74">
        <v>2.0966228226094812E-4</v>
      </c>
      <c r="BO224" s="74">
        <v>0</v>
      </c>
      <c r="BP224" s="74">
        <v>0</v>
      </c>
      <c r="BQ224" s="74">
        <v>0</v>
      </c>
      <c r="BR224" s="74">
        <v>0</v>
      </c>
      <c r="BS224" s="74">
        <v>0</v>
      </c>
      <c r="BT224" s="74">
        <v>0</v>
      </c>
      <c r="BU224" s="74">
        <v>0</v>
      </c>
      <c r="BV224" s="74">
        <v>0</v>
      </c>
      <c r="BW224" s="74">
        <v>0</v>
      </c>
      <c r="BX224" s="74">
        <v>0</v>
      </c>
      <c r="BY224" s="74">
        <v>0</v>
      </c>
      <c r="CT224" s="74" t="s">
        <v>194</v>
      </c>
      <c r="CU224" s="74" t="s">
        <v>524</v>
      </c>
      <c r="CV224" s="74" t="s">
        <v>327</v>
      </c>
      <c r="CW224" s="74">
        <v>2025</v>
      </c>
      <c r="CX224" s="74">
        <v>0</v>
      </c>
      <c r="CY224" s="74">
        <v>0</v>
      </c>
      <c r="CZ224" s="74">
        <v>0</v>
      </c>
      <c r="DA224" s="74">
        <v>0</v>
      </c>
      <c r="DB224" s="74">
        <v>1.7375647557042385E-6</v>
      </c>
      <c r="DC224" s="74">
        <v>0</v>
      </c>
      <c r="DD224" s="74">
        <v>5.1712462144137747</v>
      </c>
      <c r="DE224" s="74">
        <v>0.68414811484627169</v>
      </c>
      <c r="DF224" s="74">
        <v>2.906986510592537</v>
      </c>
      <c r="DG224" s="74">
        <v>1.5801115889749651</v>
      </c>
      <c r="DH224" s="74">
        <v>0</v>
      </c>
      <c r="DI224" s="74">
        <v>0</v>
      </c>
      <c r="DJ224" s="74">
        <v>0</v>
      </c>
      <c r="DK224" s="74">
        <v>0</v>
      </c>
      <c r="DL224" s="74">
        <v>0</v>
      </c>
      <c r="DM224" s="74">
        <v>0</v>
      </c>
      <c r="DN224" s="74">
        <v>2.300514077403369E-5</v>
      </c>
      <c r="DO224" s="74">
        <v>0</v>
      </c>
      <c r="DP224" s="74">
        <v>0</v>
      </c>
      <c r="DQ224" s="74">
        <v>0</v>
      </c>
      <c r="DR224" s="74">
        <v>0</v>
      </c>
      <c r="DS224" s="74">
        <v>0</v>
      </c>
      <c r="DT224" s="74">
        <v>0</v>
      </c>
      <c r="DU224" s="74">
        <v>0</v>
      </c>
      <c r="DV224" s="74">
        <v>0</v>
      </c>
      <c r="DW224" s="74">
        <v>0</v>
      </c>
      <c r="DX224" s="74">
        <v>0</v>
      </c>
      <c r="DY224" s="74">
        <v>0</v>
      </c>
      <c r="DZ224" s="74">
        <v>0</v>
      </c>
      <c r="EA224" s="74">
        <v>8.9853751652343393E-6</v>
      </c>
      <c r="EB224" s="74">
        <v>0</v>
      </c>
      <c r="EC224" s="74">
        <v>8.9853751652343393E-6</v>
      </c>
      <c r="ED224" s="74">
        <v>0</v>
      </c>
      <c r="EE224" s="74">
        <v>0</v>
      </c>
      <c r="EF224" s="74">
        <v>0</v>
      </c>
      <c r="ER224" s="74" t="s">
        <v>455</v>
      </c>
      <c r="ES224" s="74" t="s">
        <v>194</v>
      </c>
      <c r="ET224" s="74" t="s">
        <v>524</v>
      </c>
      <c r="EU224" s="74" t="s">
        <v>327</v>
      </c>
      <c r="EV224" s="74" t="s">
        <v>302</v>
      </c>
      <c r="EW224" s="74" t="s">
        <v>456</v>
      </c>
      <c r="EX224" s="74">
        <v>2025</v>
      </c>
      <c r="EY224" s="74">
        <v>5.9030647784271327E-7</v>
      </c>
      <c r="EZ224" s="74">
        <v>1706.7713469999901</v>
      </c>
      <c r="FA224" s="74">
        <v>1.0075181823304274E-3</v>
      </c>
      <c r="FB224" s="74">
        <v>2025</v>
      </c>
      <c r="FC224" s="74" t="s">
        <v>209</v>
      </c>
      <c r="FD224" s="74">
        <v>4.6366130773367584E-2</v>
      </c>
      <c r="FE224" s="74">
        <v>1</v>
      </c>
      <c r="FF224" s="74">
        <v>0</v>
      </c>
      <c r="FG224" s="74" t="s">
        <v>457</v>
      </c>
      <c r="FH224" s="74">
        <v>0</v>
      </c>
      <c r="FI224" s="74">
        <v>0</v>
      </c>
      <c r="FJ224" s="74">
        <v>0</v>
      </c>
      <c r="FK224" s="74">
        <v>0</v>
      </c>
      <c r="FL224" s="74">
        <v>0</v>
      </c>
      <c r="FM224" s="74">
        <v>0</v>
      </c>
      <c r="FN224" s="74">
        <v>0</v>
      </c>
      <c r="FO224" s="74">
        <v>0</v>
      </c>
      <c r="FP224" s="74">
        <v>2.3911167381624978E-4</v>
      </c>
      <c r="FQ224" s="74">
        <v>1.7375647557042385E-6</v>
      </c>
      <c r="FR224" s="74">
        <v>0</v>
      </c>
      <c r="FS224" s="74">
        <v>0</v>
      </c>
      <c r="GV224" s="229"/>
      <c r="GW224" s="229"/>
    </row>
    <row r="225" spans="3:205" x14ac:dyDescent="0.25">
      <c r="C225" s="227"/>
      <c r="D225" s="227"/>
      <c r="E225" s="227"/>
      <c r="F225" s="227"/>
      <c r="G225" s="227"/>
      <c r="H225" s="227"/>
      <c r="I225" s="228"/>
      <c r="J225" s="228"/>
      <c r="K225" s="228"/>
      <c r="L225" s="116"/>
      <c r="M225" s="228"/>
      <c r="N225" s="228"/>
      <c r="O225" s="228"/>
      <c r="P225" s="228"/>
      <c r="Q225" s="228"/>
      <c r="R225" s="228"/>
      <c r="S225" s="228"/>
      <c r="T225" s="228"/>
      <c r="U225" s="228"/>
      <c r="V225" s="228"/>
      <c r="W225" s="228"/>
      <c r="X225" s="228"/>
      <c r="Y225" s="228"/>
      <c r="Z225" s="228"/>
      <c r="AA225" s="228"/>
      <c r="AB225" s="228"/>
      <c r="AC225" s="228"/>
      <c r="AD225" s="228"/>
      <c r="AE225" s="228"/>
      <c r="AF225" s="228"/>
      <c r="AG225" s="228"/>
      <c r="AH225" s="228"/>
      <c r="AI225" s="228"/>
      <c r="AJ225" s="228"/>
      <c r="AS225" s="74" t="s">
        <v>214</v>
      </c>
      <c r="AT225" s="74" t="s">
        <v>194</v>
      </c>
      <c r="AU225" s="74" t="s">
        <v>510</v>
      </c>
      <c r="AV225" s="74">
        <v>2021</v>
      </c>
      <c r="AW225" s="74">
        <v>1</v>
      </c>
      <c r="AX225" s="74">
        <v>0</v>
      </c>
      <c r="AY225" s="74">
        <v>0</v>
      </c>
      <c r="AZ225" s="74">
        <v>0</v>
      </c>
      <c r="BA225" s="74">
        <v>0</v>
      </c>
      <c r="BB225" s="74">
        <v>0</v>
      </c>
      <c r="BC225" s="74">
        <v>0</v>
      </c>
      <c r="BD225" s="74">
        <v>2.0966228226094812E-4</v>
      </c>
      <c r="BE225" s="74">
        <v>2.0966228226094812E-4</v>
      </c>
      <c r="BF225" s="74">
        <v>0</v>
      </c>
      <c r="BG225" s="74">
        <v>0</v>
      </c>
      <c r="BH225" s="74">
        <v>0</v>
      </c>
      <c r="BI225" s="74">
        <v>0</v>
      </c>
      <c r="BJ225" s="74">
        <v>0</v>
      </c>
      <c r="BK225" s="74">
        <v>0</v>
      </c>
      <c r="BL225" s="74">
        <v>0</v>
      </c>
      <c r="BM225" s="74">
        <v>0</v>
      </c>
      <c r="BN225" s="74">
        <v>0</v>
      </c>
      <c r="BO225" s="74">
        <v>2.0966228226094812E-4</v>
      </c>
      <c r="BP225" s="74">
        <v>0</v>
      </c>
      <c r="BQ225" s="74">
        <v>0</v>
      </c>
      <c r="BR225" s="74">
        <v>0</v>
      </c>
      <c r="BS225" s="74">
        <v>0</v>
      </c>
      <c r="BT225" s="74">
        <v>0</v>
      </c>
      <c r="BU225" s="74">
        <v>0</v>
      </c>
      <c r="BV225" s="74">
        <v>0</v>
      </c>
      <c r="BW225" s="74">
        <v>0</v>
      </c>
      <c r="BX225" s="74">
        <v>0</v>
      </c>
      <c r="BY225" s="74">
        <v>0</v>
      </c>
      <c r="CT225" s="74" t="s">
        <v>194</v>
      </c>
      <c r="CU225" s="74" t="s">
        <v>524</v>
      </c>
      <c r="CV225" s="74" t="s">
        <v>327</v>
      </c>
      <c r="CW225" s="74">
        <v>2026</v>
      </c>
      <c r="CX225" s="74">
        <v>0</v>
      </c>
      <c r="CY225" s="74">
        <v>0</v>
      </c>
      <c r="CZ225" s="74">
        <v>0</v>
      </c>
      <c r="DA225" s="74">
        <v>0</v>
      </c>
      <c r="DB225" s="74">
        <v>0</v>
      </c>
      <c r="DC225" s="74">
        <v>1.7375647557042385E-6</v>
      </c>
      <c r="DD225" s="74">
        <v>5.1712462144137747</v>
      </c>
      <c r="DE225" s="74">
        <v>0.68414811484627169</v>
      </c>
      <c r="DF225" s="74">
        <v>2.906986510592537</v>
      </c>
      <c r="DG225" s="74">
        <v>1.5801115889749651</v>
      </c>
      <c r="DH225" s="74">
        <v>0</v>
      </c>
      <c r="DI225" s="74">
        <v>0</v>
      </c>
      <c r="DJ225" s="74">
        <v>0</v>
      </c>
      <c r="DK225" s="74">
        <v>0</v>
      </c>
      <c r="DL225" s="74">
        <v>0</v>
      </c>
      <c r="DM225" s="74">
        <v>0</v>
      </c>
      <c r="DN225" s="74">
        <v>2.300514077403369E-5</v>
      </c>
      <c r="DO225" s="74">
        <v>0</v>
      </c>
      <c r="DP225" s="74">
        <v>0</v>
      </c>
      <c r="DQ225" s="74">
        <v>0</v>
      </c>
      <c r="DR225" s="74">
        <v>0</v>
      </c>
      <c r="DS225" s="74">
        <v>0</v>
      </c>
      <c r="DT225" s="74">
        <v>0</v>
      </c>
      <c r="DU225" s="74">
        <v>0</v>
      </c>
      <c r="DV225" s="74">
        <v>0</v>
      </c>
      <c r="DW225" s="74">
        <v>0</v>
      </c>
      <c r="DX225" s="74">
        <v>0</v>
      </c>
      <c r="DY225" s="74">
        <v>0</v>
      </c>
      <c r="DZ225" s="74">
        <v>0</v>
      </c>
      <c r="EA225" s="74">
        <v>0</v>
      </c>
      <c r="EB225" s="74">
        <v>0</v>
      </c>
      <c r="EC225" s="74">
        <v>0</v>
      </c>
      <c r="ED225" s="74">
        <v>8.9853751652343393E-6</v>
      </c>
      <c r="EE225" s="74">
        <v>0</v>
      </c>
      <c r="EF225" s="74">
        <v>8.9853751652343393E-6</v>
      </c>
      <c r="ER225" s="74" t="s">
        <v>455</v>
      </c>
      <c r="ES225" s="74" t="s">
        <v>194</v>
      </c>
      <c r="ET225" s="74" t="s">
        <v>524</v>
      </c>
      <c r="EU225" s="74" t="s">
        <v>327</v>
      </c>
      <c r="EV225" s="74" t="s">
        <v>302</v>
      </c>
      <c r="EW225" s="74" t="s">
        <v>456</v>
      </c>
      <c r="EX225" s="74">
        <v>2026</v>
      </c>
      <c r="EY225" s="74">
        <v>5.9030647784271327E-7</v>
      </c>
      <c r="EZ225" s="74">
        <v>1706.7713469999901</v>
      </c>
      <c r="FA225" s="74">
        <v>1.0075181823304274E-3</v>
      </c>
      <c r="FB225" s="74">
        <v>2026</v>
      </c>
      <c r="FC225" s="74" t="s">
        <v>209</v>
      </c>
      <c r="FD225" s="74">
        <v>4.6366130773367584E-2</v>
      </c>
      <c r="FE225" s="74">
        <v>1</v>
      </c>
      <c r="FF225" s="74">
        <v>0</v>
      </c>
      <c r="FG225" s="74" t="s">
        <v>457</v>
      </c>
      <c r="FH225" s="74">
        <v>0</v>
      </c>
      <c r="FI225" s="74">
        <v>0</v>
      </c>
      <c r="FJ225" s="74">
        <v>0</v>
      </c>
      <c r="FK225" s="74">
        <v>0</v>
      </c>
      <c r="FL225" s="74">
        <v>0</v>
      </c>
      <c r="FM225" s="74">
        <v>0</v>
      </c>
      <c r="FN225" s="74">
        <v>0</v>
      </c>
      <c r="FO225" s="74">
        <v>0</v>
      </c>
      <c r="FP225" s="74">
        <v>0</v>
      </c>
      <c r="FQ225" s="74">
        <v>0</v>
      </c>
      <c r="FR225" s="74">
        <v>2.3911167381624978E-4</v>
      </c>
      <c r="FS225" s="74">
        <v>1.7375647557042385E-6</v>
      </c>
      <c r="GV225" s="229"/>
      <c r="GW225" s="229"/>
    </row>
    <row r="226" spans="3:205" x14ac:dyDescent="0.25">
      <c r="C226" s="227"/>
      <c r="D226" s="227"/>
      <c r="E226" s="227"/>
      <c r="F226" s="227"/>
      <c r="G226" s="227"/>
      <c r="H226" s="227"/>
      <c r="I226" s="228"/>
      <c r="J226" s="228"/>
      <c r="K226" s="228"/>
      <c r="L226" s="116"/>
      <c r="M226" s="228"/>
      <c r="N226" s="228"/>
      <c r="O226" s="228"/>
      <c r="P226" s="228"/>
      <c r="Q226" s="228"/>
      <c r="R226" s="228"/>
      <c r="S226" s="228"/>
      <c r="T226" s="228"/>
      <c r="U226" s="228"/>
      <c r="V226" s="228"/>
      <c r="W226" s="228"/>
      <c r="X226" s="228"/>
      <c r="Y226" s="228"/>
      <c r="Z226" s="228"/>
      <c r="AA226" s="228"/>
      <c r="AB226" s="228"/>
      <c r="AC226" s="228"/>
      <c r="AD226" s="228"/>
      <c r="AE226" s="228"/>
      <c r="AF226" s="228"/>
      <c r="AG226" s="228"/>
      <c r="AH226" s="228"/>
      <c r="AI226" s="228"/>
      <c r="AJ226" s="228"/>
      <c r="AS226" s="74" t="s">
        <v>214</v>
      </c>
      <c r="AT226" s="74" t="s">
        <v>194</v>
      </c>
      <c r="AU226" s="74" t="s">
        <v>510</v>
      </c>
      <c r="AV226" s="74">
        <v>2022</v>
      </c>
      <c r="AW226" s="74">
        <v>0.93457943925233644</v>
      </c>
      <c r="AX226" s="74">
        <v>0</v>
      </c>
      <c r="AY226" s="74">
        <v>0</v>
      </c>
      <c r="AZ226" s="74">
        <v>0</v>
      </c>
      <c r="BA226" s="74">
        <v>0</v>
      </c>
      <c r="BB226" s="74">
        <v>0</v>
      </c>
      <c r="BC226" s="74">
        <v>0</v>
      </c>
      <c r="BD226" s="74">
        <v>0</v>
      </c>
      <c r="BE226" s="74">
        <v>0</v>
      </c>
      <c r="BF226" s="74">
        <v>0</v>
      </c>
      <c r="BG226" s="74">
        <v>0</v>
      </c>
      <c r="BH226" s="74">
        <v>2.0876782843779279E-4</v>
      </c>
      <c r="BI226" s="74">
        <v>2.0876782843779279E-4</v>
      </c>
      <c r="BJ226" s="74">
        <v>0</v>
      </c>
      <c r="BK226" s="74">
        <v>0</v>
      </c>
      <c r="BL226" s="74">
        <v>0</v>
      </c>
      <c r="BM226" s="74">
        <v>0</v>
      </c>
      <c r="BN226" s="74">
        <v>0</v>
      </c>
      <c r="BO226" s="74">
        <v>0</v>
      </c>
      <c r="BP226" s="74">
        <v>1.9511012003532035E-4</v>
      </c>
      <c r="BQ226" s="74">
        <v>0</v>
      </c>
      <c r="BR226" s="74">
        <v>0</v>
      </c>
      <c r="BS226" s="74">
        <v>0</v>
      </c>
      <c r="BT226" s="74">
        <v>0</v>
      </c>
      <c r="BU226" s="74">
        <v>0</v>
      </c>
      <c r="BV226" s="74">
        <v>2.0876782843779279E-4</v>
      </c>
      <c r="BW226" s="74">
        <v>1.9511012003532035E-4</v>
      </c>
      <c r="BX226" s="74">
        <v>2.0876782843779279E-4</v>
      </c>
      <c r="BY226" s="74">
        <v>1.9511012003532035E-4</v>
      </c>
      <c r="CT226" s="74" t="s">
        <v>194</v>
      </c>
      <c r="CU226" s="74" t="s">
        <v>524</v>
      </c>
      <c r="CV226" s="74" t="s">
        <v>328</v>
      </c>
      <c r="CW226" s="74">
        <v>2021</v>
      </c>
      <c r="CX226" s="74">
        <v>1.6172009100880492E-4</v>
      </c>
      <c r="CY226" s="74">
        <v>0</v>
      </c>
      <c r="CZ226" s="74">
        <v>0</v>
      </c>
      <c r="DA226" s="74">
        <v>0</v>
      </c>
      <c r="DB226" s="74">
        <v>0</v>
      </c>
      <c r="DC226" s="74">
        <v>0</v>
      </c>
      <c r="DD226" s="74">
        <v>7.7861316135679412E-2</v>
      </c>
      <c r="DE226" s="74">
        <v>3.6425060683954513E-2</v>
      </c>
      <c r="DF226" s="74">
        <v>1.541613253274161E-3</v>
      </c>
      <c r="DG226" s="74">
        <v>3.9894642198450757E-2</v>
      </c>
      <c r="DH226" s="74">
        <v>0</v>
      </c>
      <c r="DI226" s="74">
        <v>0</v>
      </c>
      <c r="DJ226" s="74">
        <v>0</v>
      </c>
      <c r="DK226" s="74">
        <v>0</v>
      </c>
      <c r="DL226" s="74">
        <v>0</v>
      </c>
      <c r="DM226" s="74">
        <v>0</v>
      </c>
      <c r="DN226" s="74">
        <v>1.3139988195399E-3</v>
      </c>
      <c r="DO226" s="74">
        <v>1.2591739131527405E-5</v>
      </c>
      <c r="DP226" s="74">
        <v>0</v>
      </c>
      <c r="DQ226" s="74">
        <v>1.2591739131527405E-5</v>
      </c>
      <c r="DR226" s="74">
        <v>0</v>
      </c>
      <c r="DS226" s="74">
        <v>0</v>
      </c>
      <c r="DT226" s="74">
        <v>0</v>
      </c>
      <c r="DU226" s="74">
        <v>0</v>
      </c>
      <c r="DV226" s="74">
        <v>0</v>
      </c>
      <c r="DW226" s="74">
        <v>0</v>
      </c>
      <c r="DX226" s="74">
        <v>0</v>
      </c>
      <c r="DY226" s="74">
        <v>0</v>
      </c>
      <c r="DZ226" s="74">
        <v>0</v>
      </c>
      <c r="EA226" s="74">
        <v>0</v>
      </c>
      <c r="EB226" s="74">
        <v>0</v>
      </c>
      <c r="EC226" s="74">
        <v>0</v>
      </c>
      <c r="ED226" s="74">
        <v>0</v>
      </c>
      <c r="EE226" s="74">
        <v>0</v>
      </c>
      <c r="EF226" s="74">
        <v>0</v>
      </c>
      <c r="ER226" s="74" t="s">
        <v>455</v>
      </c>
      <c r="ES226" s="74" t="s">
        <v>194</v>
      </c>
      <c r="ET226" s="74" t="s">
        <v>524</v>
      </c>
      <c r="EU226" s="74" t="s">
        <v>328</v>
      </c>
      <c r="EV226" s="74" t="s">
        <v>302</v>
      </c>
      <c r="EW226" s="74" t="s">
        <v>456</v>
      </c>
      <c r="EX226" s="74">
        <v>2021</v>
      </c>
      <c r="EY226" s="74">
        <v>8.647615529299132E-5</v>
      </c>
      <c r="EZ226" s="74">
        <v>1706.7713469999901</v>
      </c>
      <c r="FA226" s="74">
        <v>0.14759502405279912</v>
      </c>
      <c r="FB226" s="74">
        <v>2021</v>
      </c>
      <c r="FC226" s="74" t="s">
        <v>209</v>
      </c>
      <c r="FD226" s="74">
        <v>4.6366130773367584E-2</v>
      </c>
      <c r="FE226" s="74">
        <v>1</v>
      </c>
      <c r="FF226" s="74">
        <v>0</v>
      </c>
      <c r="FG226" s="74" t="s">
        <v>457</v>
      </c>
      <c r="FH226" s="74">
        <v>3.3687006875879263E-2</v>
      </c>
      <c r="FI226" s="74">
        <v>1.6172009100880492E-4</v>
      </c>
      <c r="FJ226" s="74">
        <v>0</v>
      </c>
      <c r="FK226" s="74">
        <v>0</v>
      </c>
      <c r="FL226" s="74">
        <v>0</v>
      </c>
      <c r="FM226" s="74">
        <v>0</v>
      </c>
      <c r="FN226" s="74">
        <v>0</v>
      </c>
      <c r="FO226" s="74">
        <v>0</v>
      </c>
      <c r="FP226" s="74">
        <v>0</v>
      </c>
      <c r="FQ226" s="74">
        <v>0</v>
      </c>
      <c r="FR226" s="74">
        <v>0</v>
      </c>
      <c r="FS226" s="74">
        <v>0</v>
      </c>
      <c r="GV226" s="229"/>
      <c r="GW226" s="229"/>
    </row>
    <row r="227" spans="3:205" x14ac:dyDescent="0.25">
      <c r="C227" s="227"/>
      <c r="D227" s="227"/>
      <c r="E227" s="227"/>
      <c r="F227" s="227"/>
      <c r="G227" s="227"/>
      <c r="H227" s="227"/>
      <c r="I227" s="228"/>
      <c r="J227" s="228"/>
      <c r="K227" s="228"/>
      <c r="L227" s="116"/>
      <c r="M227" s="228"/>
      <c r="N227" s="228"/>
      <c r="O227" s="228"/>
      <c r="P227" s="228"/>
      <c r="Q227" s="228"/>
      <c r="R227" s="228"/>
      <c r="S227" s="228"/>
      <c r="T227" s="228"/>
      <c r="U227" s="228"/>
      <c r="V227" s="228"/>
      <c r="W227" s="228"/>
      <c r="X227" s="228"/>
      <c r="Y227" s="228"/>
      <c r="Z227" s="228"/>
      <c r="AA227" s="228"/>
      <c r="AB227" s="228"/>
      <c r="AC227" s="228"/>
      <c r="AD227" s="228"/>
      <c r="AE227" s="228"/>
      <c r="AF227" s="228"/>
      <c r="AG227" s="228"/>
      <c r="AH227" s="228"/>
      <c r="AI227" s="228"/>
      <c r="AJ227" s="228"/>
      <c r="AS227" s="74" t="s">
        <v>214</v>
      </c>
      <c r="AT227" s="74" t="s">
        <v>194</v>
      </c>
      <c r="AU227" s="74" t="s">
        <v>510</v>
      </c>
      <c r="AV227" s="74">
        <v>2023</v>
      </c>
      <c r="AW227" s="74">
        <v>0.87343872827321156</v>
      </c>
      <c r="AX227" s="74">
        <v>0</v>
      </c>
      <c r="AY227" s="74">
        <v>0</v>
      </c>
      <c r="AZ227" s="74">
        <v>0</v>
      </c>
      <c r="BA227" s="74">
        <v>0</v>
      </c>
      <c r="BB227" s="74">
        <v>0</v>
      </c>
      <c r="BC227" s="74">
        <v>0</v>
      </c>
      <c r="BD227" s="74">
        <v>0</v>
      </c>
      <c r="BE227" s="74">
        <v>0</v>
      </c>
      <c r="BF227" s="74">
        <v>0</v>
      </c>
      <c r="BG227" s="74">
        <v>0</v>
      </c>
      <c r="BH227" s="74">
        <v>0</v>
      </c>
      <c r="BI227" s="74">
        <v>0</v>
      </c>
      <c r="BJ227" s="74">
        <v>0</v>
      </c>
      <c r="BK227" s="74">
        <v>0</v>
      </c>
      <c r="BL227" s="74">
        <v>2.1641556040325673E-4</v>
      </c>
      <c r="BM227" s="74">
        <v>2.1641556040325673E-4</v>
      </c>
      <c r="BN227" s="74">
        <v>0</v>
      </c>
      <c r="BO227" s="74">
        <v>0</v>
      </c>
      <c r="BP227" s="74">
        <v>0</v>
      </c>
      <c r="BQ227" s="74">
        <v>1.8902573185715496E-4</v>
      </c>
      <c r="BR227" s="74">
        <v>0</v>
      </c>
      <c r="BS227" s="74">
        <v>0</v>
      </c>
      <c r="BT227" s="74">
        <v>0</v>
      </c>
      <c r="BU227" s="74">
        <v>0</v>
      </c>
      <c r="BV227" s="74">
        <v>0</v>
      </c>
      <c r="BW227" s="74">
        <v>0</v>
      </c>
      <c r="BX227" s="74">
        <v>0</v>
      </c>
      <c r="BY227" s="74">
        <v>0</v>
      </c>
      <c r="CT227" s="74" t="s">
        <v>194</v>
      </c>
      <c r="CU227" s="74" t="s">
        <v>524</v>
      </c>
      <c r="CV227" s="74" t="s">
        <v>328</v>
      </c>
      <c r="CW227" s="74">
        <v>2022</v>
      </c>
      <c r="CX227" s="74">
        <v>0</v>
      </c>
      <c r="CY227" s="74">
        <v>1.6188099169428535E-4</v>
      </c>
      <c r="CZ227" s="74">
        <v>0</v>
      </c>
      <c r="DA227" s="74">
        <v>0</v>
      </c>
      <c r="DB227" s="74">
        <v>0</v>
      </c>
      <c r="DC227" s="74">
        <v>0</v>
      </c>
      <c r="DD227" s="74">
        <v>7.7861316135679454E-2</v>
      </c>
      <c r="DE227" s="74">
        <v>3.642506068395452E-2</v>
      </c>
      <c r="DF227" s="74">
        <v>1.5416132532741619E-3</v>
      </c>
      <c r="DG227" s="74">
        <v>3.9894642198450771E-2</v>
      </c>
      <c r="DH227" s="74">
        <v>0</v>
      </c>
      <c r="DI227" s="74">
        <v>0</v>
      </c>
      <c r="DJ227" s="74">
        <v>0</v>
      </c>
      <c r="DK227" s="74">
        <v>0</v>
      </c>
      <c r="DL227" s="74">
        <v>0</v>
      </c>
      <c r="DM227" s="74">
        <v>0</v>
      </c>
      <c r="DN227" s="74">
        <v>1.26254078438203E-3</v>
      </c>
      <c r="DO227" s="74">
        <v>0</v>
      </c>
      <c r="DP227" s="74">
        <v>0</v>
      </c>
      <c r="DQ227" s="74">
        <v>0</v>
      </c>
      <c r="DR227" s="74">
        <v>1.2604267070666052E-5</v>
      </c>
      <c r="DS227" s="74">
        <v>0</v>
      </c>
      <c r="DT227" s="74">
        <v>1.2604267070666052E-5</v>
      </c>
      <c r="DU227" s="74">
        <v>0</v>
      </c>
      <c r="DV227" s="74">
        <v>0</v>
      </c>
      <c r="DW227" s="74">
        <v>0</v>
      </c>
      <c r="DX227" s="74">
        <v>0</v>
      </c>
      <c r="DY227" s="74">
        <v>0</v>
      </c>
      <c r="DZ227" s="74">
        <v>0</v>
      </c>
      <c r="EA227" s="74">
        <v>0</v>
      </c>
      <c r="EB227" s="74">
        <v>0</v>
      </c>
      <c r="EC227" s="74">
        <v>0</v>
      </c>
      <c r="ED227" s="74">
        <v>0</v>
      </c>
      <c r="EE227" s="74">
        <v>0</v>
      </c>
      <c r="EF227" s="74">
        <v>0</v>
      </c>
      <c r="ER227" s="74" t="s">
        <v>455</v>
      </c>
      <c r="ES227" s="74" t="s">
        <v>194</v>
      </c>
      <c r="ET227" s="74" t="s">
        <v>524</v>
      </c>
      <c r="EU227" s="74" t="s">
        <v>328</v>
      </c>
      <c r="EV227" s="74" t="s">
        <v>302</v>
      </c>
      <c r="EW227" s="74" t="s">
        <v>456</v>
      </c>
      <c r="EX227" s="74">
        <v>2022</v>
      </c>
      <c r="EY227" s="74">
        <v>8.2678983768784341E-5</v>
      </c>
      <c r="EZ227" s="74">
        <v>1706.7713469999901</v>
      </c>
      <c r="FA227" s="74">
        <v>0.14111412049563837</v>
      </c>
      <c r="FB227" s="74">
        <v>2022</v>
      </c>
      <c r="FC227" s="74" t="s">
        <v>209</v>
      </c>
      <c r="FD227" s="74">
        <v>4.6366130773367584E-2</v>
      </c>
      <c r="FE227" s="74">
        <v>1</v>
      </c>
      <c r="FF227" s="74">
        <v>0</v>
      </c>
      <c r="FG227" s="74" t="s">
        <v>457</v>
      </c>
      <c r="FH227" s="74">
        <v>0</v>
      </c>
      <c r="FI227" s="74">
        <v>0</v>
      </c>
      <c r="FJ227" s="74">
        <v>3.3720523196976424E-2</v>
      </c>
      <c r="FK227" s="74">
        <v>1.6188099169428535E-4</v>
      </c>
      <c r="FL227" s="74">
        <v>0</v>
      </c>
      <c r="FM227" s="74">
        <v>0</v>
      </c>
      <c r="FN227" s="74">
        <v>0</v>
      </c>
      <c r="FO227" s="74">
        <v>0</v>
      </c>
      <c r="FP227" s="74">
        <v>0</v>
      </c>
      <c r="FQ227" s="74">
        <v>0</v>
      </c>
      <c r="FR227" s="74">
        <v>0</v>
      </c>
      <c r="FS227" s="74">
        <v>0</v>
      </c>
      <c r="GV227" s="229"/>
      <c r="GW227" s="229"/>
    </row>
    <row r="228" spans="3:205" x14ac:dyDescent="0.25">
      <c r="C228" s="227"/>
      <c r="D228" s="227"/>
      <c r="E228" s="227"/>
      <c r="F228" s="227"/>
      <c r="G228" s="227"/>
      <c r="H228" s="227"/>
      <c r="I228" s="228"/>
      <c r="J228" s="228"/>
      <c r="K228" s="228"/>
      <c r="L228" s="116"/>
      <c r="M228" s="228"/>
      <c r="N228" s="228"/>
      <c r="O228" s="228"/>
      <c r="P228" s="228"/>
      <c r="Q228" s="228"/>
      <c r="R228" s="228"/>
      <c r="S228" s="228"/>
      <c r="T228" s="228"/>
      <c r="U228" s="228"/>
      <c r="V228" s="228"/>
      <c r="W228" s="228"/>
      <c r="X228" s="228"/>
      <c r="Y228" s="228"/>
      <c r="Z228" s="228"/>
      <c r="AA228" s="228"/>
      <c r="AB228" s="228"/>
      <c r="AC228" s="228"/>
      <c r="AD228" s="228"/>
      <c r="AE228" s="228"/>
      <c r="AF228" s="228"/>
      <c r="AG228" s="228"/>
      <c r="AH228" s="228"/>
      <c r="AI228" s="228"/>
      <c r="AJ228" s="228"/>
      <c r="AS228" s="74" t="s">
        <v>214</v>
      </c>
      <c r="AT228" s="74" t="s">
        <v>194</v>
      </c>
      <c r="AU228" s="74" t="s">
        <v>511</v>
      </c>
      <c r="AV228" s="74">
        <v>2020</v>
      </c>
      <c r="AW228" s="74">
        <v>1</v>
      </c>
      <c r="AX228" s="74">
        <v>0</v>
      </c>
      <c r="AY228" s="74">
        <v>0</v>
      </c>
      <c r="AZ228" s="74">
        <v>7.6279591563444031E-7</v>
      </c>
      <c r="BA228" s="74">
        <v>7.6279591563444031E-7</v>
      </c>
      <c r="BB228" s="74">
        <v>0</v>
      </c>
      <c r="BC228" s="74">
        <v>0</v>
      </c>
      <c r="BD228" s="74">
        <v>0</v>
      </c>
      <c r="BE228" s="74">
        <v>0</v>
      </c>
      <c r="BF228" s="74">
        <v>0</v>
      </c>
      <c r="BG228" s="74">
        <v>0</v>
      </c>
      <c r="BH228" s="74">
        <v>0</v>
      </c>
      <c r="BI228" s="74">
        <v>0</v>
      </c>
      <c r="BJ228" s="74">
        <v>0</v>
      </c>
      <c r="BK228" s="74">
        <v>0</v>
      </c>
      <c r="BL228" s="74">
        <v>0</v>
      </c>
      <c r="BM228" s="74">
        <v>0</v>
      </c>
      <c r="BN228" s="74">
        <v>7.6279591563444031E-7</v>
      </c>
      <c r="BO228" s="74">
        <v>0</v>
      </c>
      <c r="BP228" s="74">
        <v>0</v>
      </c>
      <c r="BQ228" s="74">
        <v>0</v>
      </c>
      <c r="BR228" s="74">
        <v>0</v>
      </c>
      <c r="BS228" s="74">
        <v>0</v>
      </c>
      <c r="BT228" s="74">
        <v>0</v>
      </c>
      <c r="BU228" s="74">
        <v>0</v>
      </c>
      <c r="BV228" s="74">
        <v>0</v>
      </c>
      <c r="BW228" s="74">
        <v>0</v>
      </c>
      <c r="BX228" s="74">
        <v>0</v>
      </c>
      <c r="BY228" s="74">
        <v>0</v>
      </c>
      <c r="CT228" s="74" t="s">
        <v>194</v>
      </c>
      <c r="CU228" s="74" t="s">
        <v>524</v>
      </c>
      <c r="CV228" s="74" t="s">
        <v>328</v>
      </c>
      <c r="CW228" s="74">
        <v>2023</v>
      </c>
      <c r="CX228" s="74">
        <v>0</v>
      </c>
      <c r="CY228" s="74">
        <v>0</v>
      </c>
      <c r="CZ228" s="74">
        <v>2.4273998394347307E-4</v>
      </c>
      <c r="DA228" s="74">
        <v>0</v>
      </c>
      <c r="DB228" s="74">
        <v>0</v>
      </c>
      <c r="DC228" s="74">
        <v>0</v>
      </c>
      <c r="DD228" s="74">
        <v>7.7900575334948513E-2</v>
      </c>
      <c r="DE228" s="74">
        <v>3.6425060683954492E-2</v>
      </c>
      <c r="DF228" s="74">
        <v>1.5808724525432679E-3</v>
      </c>
      <c r="DG228" s="74">
        <v>3.9894642198450743E-2</v>
      </c>
      <c r="DH228" s="74">
        <v>0</v>
      </c>
      <c r="DI228" s="74">
        <v>0</v>
      </c>
      <c r="DJ228" s="74">
        <v>0</v>
      </c>
      <c r="DK228" s="74">
        <v>0</v>
      </c>
      <c r="DL228" s="74">
        <v>0</v>
      </c>
      <c r="DM228" s="74">
        <v>0</v>
      </c>
      <c r="DN228" s="74">
        <v>1.265518160950983E-3</v>
      </c>
      <c r="DO228" s="74">
        <v>0</v>
      </c>
      <c r="DP228" s="74">
        <v>0</v>
      </c>
      <c r="DQ228" s="74">
        <v>0</v>
      </c>
      <c r="DR228" s="74">
        <v>0</v>
      </c>
      <c r="DS228" s="74">
        <v>0</v>
      </c>
      <c r="DT228" s="74">
        <v>0</v>
      </c>
      <c r="DU228" s="74">
        <v>1.8909584405992716E-5</v>
      </c>
      <c r="DV228" s="74">
        <v>0</v>
      </c>
      <c r="DW228" s="74">
        <v>1.8909584405992716E-5</v>
      </c>
      <c r="DX228" s="74">
        <v>0</v>
      </c>
      <c r="DY228" s="74">
        <v>0</v>
      </c>
      <c r="DZ228" s="74">
        <v>0</v>
      </c>
      <c r="EA228" s="74">
        <v>0</v>
      </c>
      <c r="EB228" s="74">
        <v>0</v>
      </c>
      <c r="EC228" s="74">
        <v>0</v>
      </c>
      <c r="ED228" s="74">
        <v>0</v>
      </c>
      <c r="EE228" s="74">
        <v>0</v>
      </c>
      <c r="EF228" s="74">
        <v>0</v>
      </c>
      <c r="ER228" s="74" t="s">
        <v>455</v>
      </c>
      <c r="ES228" s="74" t="s">
        <v>194</v>
      </c>
      <c r="ET228" s="74" t="s">
        <v>524</v>
      </c>
      <c r="EU228" s="74" t="s">
        <v>328</v>
      </c>
      <c r="EV228" s="74" t="s">
        <v>302</v>
      </c>
      <c r="EW228" s="74" t="s">
        <v>456</v>
      </c>
      <c r="EX228" s="74">
        <v>2023</v>
      </c>
      <c r="EY228" s="74">
        <v>8.2466558142860251E-5</v>
      </c>
      <c r="EZ228" s="74">
        <v>1706.7713469999901</v>
      </c>
      <c r="FA228" s="74">
        <v>0.14075155852394258</v>
      </c>
      <c r="FB228" s="74">
        <v>2023</v>
      </c>
      <c r="FC228" s="74" t="s">
        <v>209</v>
      </c>
      <c r="FD228" s="74">
        <v>4.6366130773367584E-2</v>
      </c>
      <c r="FE228" s="74">
        <v>1</v>
      </c>
      <c r="FF228" s="74">
        <v>0</v>
      </c>
      <c r="FG228" s="74" t="s">
        <v>457</v>
      </c>
      <c r="FH228" s="74">
        <v>0</v>
      </c>
      <c r="FI228" s="74">
        <v>0</v>
      </c>
      <c r="FJ228" s="74">
        <v>0</v>
      </c>
      <c r="FK228" s="74">
        <v>0</v>
      </c>
      <c r="FL228" s="74">
        <v>3.3404201870639874E-2</v>
      </c>
      <c r="FM228" s="74">
        <v>2.4273998394347307E-4</v>
      </c>
      <c r="FN228" s="74">
        <v>0</v>
      </c>
      <c r="FO228" s="74">
        <v>0</v>
      </c>
      <c r="FP228" s="74">
        <v>0</v>
      </c>
      <c r="FQ228" s="74">
        <v>0</v>
      </c>
      <c r="FR228" s="74">
        <v>0</v>
      </c>
      <c r="FS228" s="74">
        <v>0</v>
      </c>
      <c r="GV228" s="229"/>
      <c r="GW228" s="229"/>
    </row>
    <row r="229" spans="3:205" x14ac:dyDescent="0.25">
      <c r="C229" s="227"/>
      <c r="D229" s="227"/>
      <c r="E229" s="227"/>
      <c r="F229" s="227"/>
      <c r="G229" s="227"/>
      <c r="H229" s="227"/>
      <c r="I229" s="228"/>
      <c r="J229" s="228"/>
      <c r="K229" s="228"/>
      <c r="L229" s="116"/>
      <c r="M229" s="228"/>
      <c r="N229" s="228"/>
      <c r="O229" s="228"/>
      <c r="P229" s="228"/>
      <c r="Q229" s="228"/>
      <c r="R229" s="228"/>
      <c r="S229" s="228"/>
      <c r="T229" s="228"/>
      <c r="U229" s="228"/>
      <c r="V229" s="228"/>
      <c r="W229" s="228"/>
      <c r="X229" s="228"/>
      <c r="Y229" s="228"/>
      <c r="Z229" s="228"/>
      <c r="AA229" s="228"/>
      <c r="AB229" s="228"/>
      <c r="AC229" s="228"/>
      <c r="AD229" s="228"/>
      <c r="AE229" s="228"/>
      <c r="AF229" s="228"/>
      <c r="AG229" s="228"/>
      <c r="AH229" s="228"/>
      <c r="AI229" s="228"/>
      <c r="AJ229" s="228"/>
      <c r="AS229" s="74" t="s">
        <v>214</v>
      </c>
      <c r="AT229" s="74" t="s">
        <v>194</v>
      </c>
      <c r="AU229" s="74" t="s">
        <v>511</v>
      </c>
      <c r="AV229" s="74">
        <v>2021</v>
      </c>
      <c r="AW229" s="74">
        <v>1</v>
      </c>
      <c r="AX229" s="74">
        <v>0</v>
      </c>
      <c r="AY229" s="74">
        <v>0</v>
      </c>
      <c r="AZ229" s="74">
        <v>0</v>
      </c>
      <c r="BA229" s="74">
        <v>0</v>
      </c>
      <c r="BB229" s="74">
        <v>0</v>
      </c>
      <c r="BC229" s="74">
        <v>0</v>
      </c>
      <c r="BD229" s="74">
        <v>7.6279591563444031E-7</v>
      </c>
      <c r="BE229" s="74">
        <v>7.6279591563444031E-7</v>
      </c>
      <c r="BF229" s="74">
        <v>0</v>
      </c>
      <c r="BG229" s="74">
        <v>0</v>
      </c>
      <c r="BH229" s="74">
        <v>0</v>
      </c>
      <c r="BI229" s="74">
        <v>0</v>
      </c>
      <c r="BJ229" s="74">
        <v>0</v>
      </c>
      <c r="BK229" s="74">
        <v>0</v>
      </c>
      <c r="BL229" s="74">
        <v>0</v>
      </c>
      <c r="BM229" s="74">
        <v>0</v>
      </c>
      <c r="BN229" s="74">
        <v>0</v>
      </c>
      <c r="BO229" s="74">
        <v>7.6279591563444031E-7</v>
      </c>
      <c r="BP229" s="74">
        <v>0</v>
      </c>
      <c r="BQ229" s="74">
        <v>0</v>
      </c>
      <c r="BR229" s="74">
        <v>0</v>
      </c>
      <c r="BS229" s="74">
        <v>0</v>
      </c>
      <c r="BT229" s="74">
        <v>0</v>
      </c>
      <c r="BU229" s="74">
        <v>0</v>
      </c>
      <c r="BV229" s="74">
        <v>0</v>
      </c>
      <c r="BW229" s="74">
        <v>0</v>
      </c>
      <c r="BX229" s="74">
        <v>0</v>
      </c>
      <c r="BY229" s="74">
        <v>0</v>
      </c>
      <c r="CT229" s="74" t="s">
        <v>194</v>
      </c>
      <c r="CU229" s="74" t="s">
        <v>524</v>
      </c>
      <c r="CV229" s="74" t="s">
        <v>328</v>
      </c>
      <c r="CW229" s="74">
        <v>2024</v>
      </c>
      <c r="CX229" s="74">
        <v>0</v>
      </c>
      <c r="CY229" s="74">
        <v>0</v>
      </c>
      <c r="CZ229" s="74">
        <v>0</v>
      </c>
      <c r="DA229" s="74">
        <v>2.4273998394347307E-4</v>
      </c>
      <c r="DB229" s="74">
        <v>0</v>
      </c>
      <c r="DC229" s="74">
        <v>0</v>
      </c>
      <c r="DD229" s="74">
        <v>7.7900575334948513E-2</v>
      </c>
      <c r="DE229" s="74">
        <v>3.6425060683954492E-2</v>
      </c>
      <c r="DF229" s="74">
        <v>1.5808724525432679E-3</v>
      </c>
      <c r="DG229" s="74">
        <v>3.9894642198450743E-2</v>
      </c>
      <c r="DH229" s="74">
        <v>0</v>
      </c>
      <c r="DI229" s="74">
        <v>0</v>
      </c>
      <c r="DJ229" s="74">
        <v>0</v>
      </c>
      <c r="DK229" s="74">
        <v>0</v>
      </c>
      <c r="DL229" s="74">
        <v>0</v>
      </c>
      <c r="DM229" s="74">
        <v>0</v>
      </c>
      <c r="DN229" s="74">
        <v>1.265518160950983E-3</v>
      </c>
      <c r="DO229" s="74">
        <v>0</v>
      </c>
      <c r="DP229" s="74">
        <v>0</v>
      </c>
      <c r="DQ229" s="74">
        <v>0</v>
      </c>
      <c r="DR229" s="74">
        <v>0</v>
      </c>
      <c r="DS229" s="74">
        <v>0</v>
      </c>
      <c r="DT229" s="74">
        <v>0</v>
      </c>
      <c r="DU229" s="74">
        <v>0</v>
      </c>
      <c r="DV229" s="74">
        <v>0</v>
      </c>
      <c r="DW229" s="74">
        <v>0</v>
      </c>
      <c r="DX229" s="74">
        <v>1.8909584405992716E-5</v>
      </c>
      <c r="DY229" s="74">
        <v>0</v>
      </c>
      <c r="DZ229" s="74">
        <v>1.8909584405992716E-5</v>
      </c>
      <c r="EA229" s="74">
        <v>0</v>
      </c>
      <c r="EB229" s="74">
        <v>0</v>
      </c>
      <c r="EC229" s="74">
        <v>0</v>
      </c>
      <c r="ED229" s="74">
        <v>0</v>
      </c>
      <c r="EE229" s="74">
        <v>0</v>
      </c>
      <c r="EF229" s="74">
        <v>0</v>
      </c>
      <c r="ER229" s="74" t="s">
        <v>455</v>
      </c>
      <c r="ES229" s="74" t="s">
        <v>194</v>
      </c>
      <c r="ET229" s="74" t="s">
        <v>524</v>
      </c>
      <c r="EU229" s="74" t="s">
        <v>328</v>
      </c>
      <c r="EV229" s="74" t="s">
        <v>302</v>
      </c>
      <c r="EW229" s="74" t="s">
        <v>456</v>
      </c>
      <c r="EX229" s="74">
        <v>2024</v>
      </c>
      <c r="EY229" s="74">
        <v>8.2466558142860251E-5</v>
      </c>
      <c r="EZ229" s="74">
        <v>1706.7713469999901</v>
      </c>
      <c r="FA229" s="74">
        <v>0.14075155852394258</v>
      </c>
      <c r="FB229" s="74">
        <v>2024</v>
      </c>
      <c r="FC229" s="74" t="s">
        <v>209</v>
      </c>
      <c r="FD229" s="74">
        <v>4.6366130773367584E-2</v>
      </c>
      <c r="FE229" s="74">
        <v>1</v>
      </c>
      <c r="FF229" s="74">
        <v>0</v>
      </c>
      <c r="FG229" s="74" t="s">
        <v>457</v>
      </c>
      <c r="FH229" s="74">
        <v>0</v>
      </c>
      <c r="FI229" s="74">
        <v>0</v>
      </c>
      <c r="FJ229" s="74">
        <v>0</v>
      </c>
      <c r="FK229" s="74">
        <v>0</v>
      </c>
      <c r="FL229" s="74">
        <v>0</v>
      </c>
      <c r="FM229" s="74">
        <v>0</v>
      </c>
      <c r="FN229" s="74">
        <v>3.3404201870639874E-2</v>
      </c>
      <c r="FO229" s="74">
        <v>2.4273998394347307E-4</v>
      </c>
      <c r="FP229" s="74">
        <v>0</v>
      </c>
      <c r="FQ229" s="74">
        <v>0</v>
      </c>
      <c r="FR229" s="74">
        <v>0</v>
      </c>
      <c r="FS229" s="74">
        <v>0</v>
      </c>
      <c r="GV229" s="229"/>
      <c r="GW229" s="229"/>
    </row>
    <row r="230" spans="3:205" x14ac:dyDescent="0.25">
      <c r="C230" s="227"/>
      <c r="D230" s="227"/>
      <c r="E230" s="227"/>
      <c r="F230" s="227"/>
      <c r="G230" s="227"/>
      <c r="H230" s="227"/>
      <c r="I230" s="228"/>
      <c r="J230" s="228"/>
      <c r="K230" s="228"/>
      <c r="L230" s="116"/>
      <c r="M230" s="228"/>
      <c r="N230" s="228"/>
      <c r="O230" s="228"/>
      <c r="P230" s="228"/>
      <c r="Q230" s="228"/>
      <c r="R230" s="228"/>
      <c r="S230" s="228"/>
      <c r="T230" s="228"/>
      <c r="U230" s="228"/>
      <c r="V230" s="228"/>
      <c r="W230" s="228"/>
      <c r="X230" s="228"/>
      <c r="Y230" s="228"/>
      <c r="Z230" s="228"/>
      <c r="AA230" s="228"/>
      <c r="AB230" s="228"/>
      <c r="AC230" s="228"/>
      <c r="AD230" s="228"/>
      <c r="AE230" s="228"/>
      <c r="AF230" s="228"/>
      <c r="AG230" s="228"/>
      <c r="AH230" s="228"/>
      <c r="AI230" s="228"/>
      <c r="AJ230" s="228"/>
      <c r="AS230" s="74" t="s">
        <v>214</v>
      </c>
      <c r="AT230" s="74" t="s">
        <v>194</v>
      </c>
      <c r="AU230" s="74" t="s">
        <v>511</v>
      </c>
      <c r="AV230" s="74">
        <v>2022</v>
      </c>
      <c r="AW230" s="74">
        <v>0.93457943925233644</v>
      </c>
      <c r="AX230" s="74">
        <v>0</v>
      </c>
      <c r="AY230" s="74">
        <v>0</v>
      </c>
      <c r="AZ230" s="74">
        <v>0</v>
      </c>
      <c r="BA230" s="74">
        <v>0</v>
      </c>
      <c r="BB230" s="74">
        <v>0</v>
      </c>
      <c r="BC230" s="74">
        <v>0</v>
      </c>
      <c r="BD230" s="74">
        <v>0</v>
      </c>
      <c r="BE230" s="74">
        <v>0</v>
      </c>
      <c r="BF230" s="74">
        <v>0</v>
      </c>
      <c r="BG230" s="74">
        <v>0</v>
      </c>
      <c r="BH230" s="74">
        <v>7.6159784637281526E-7</v>
      </c>
      <c r="BI230" s="74">
        <v>7.6159784637281526E-7</v>
      </c>
      <c r="BJ230" s="74">
        <v>0</v>
      </c>
      <c r="BK230" s="74">
        <v>0</v>
      </c>
      <c r="BL230" s="74">
        <v>0</v>
      </c>
      <c r="BM230" s="74">
        <v>0</v>
      </c>
      <c r="BN230" s="74">
        <v>0</v>
      </c>
      <c r="BO230" s="74">
        <v>0</v>
      </c>
      <c r="BP230" s="74">
        <v>7.1177368819889272E-7</v>
      </c>
      <c r="BQ230" s="74">
        <v>0</v>
      </c>
      <c r="BR230" s="74">
        <v>0</v>
      </c>
      <c r="BS230" s="74">
        <v>0</v>
      </c>
      <c r="BT230" s="74">
        <v>0</v>
      </c>
      <c r="BU230" s="74">
        <v>0</v>
      </c>
      <c r="BV230" s="74">
        <v>7.6159784637281526E-7</v>
      </c>
      <c r="BW230" s="74">
        <v>7.1177368819889272E-7</v>
      </c>
      <c r="BX230" s="74">
        <v>7.6159784637281526E-7</v>
      </c>
      <c r="BY230" s="74">
        <v>7.1177368819889272E-7</v>
      </c>
      <c r="CT230" s="74" t="s">
        <v>194</v>
      </c>
      <c r="CU230" s="74" t="s">
        <v>524</v>
      </c>
      <c r="CV230" s="74" t="s">
        <v>328</v>
      </c>
      <c r="CW230" s="74">
        <v>2025</v>
      </c>
      <c r="CX230" s="74">
        <v>0</v>
      </c>
      <c r="CY230" s="74">
        <v>0</v>
      </c>
      <c r="CZ230" s="74">
        <v>0</v>
      </c>
      <c r="DA230" s="74">
        <v>0</v>
      </c>
      <c r="DB230" s="74">
        <v>2.4273998394347307E-4</v>
      </c>
      <c r="DC230" s="74">
        <v>0</v>
      </c>
      <c r="DD230" s="74">
        <v>7.7900575334948513E-2</v>
      </c>
      <c r="DE230" s="74">
        <v>3.6425060683954492E-2</v>
      </c>
      <c r="DF230" s="74">
        <v>1.5808724525432679E-3</v>
      </c>
      <c r="DG230" s="74">
        <v>3.9894642198450743E-2</v>
      </c>
      <c r="DH230" s="74">
        <v>0</v>
      </c>
      <c r="DI230" s="74">
        <v>0</v>
      </c>
      <c r="DJ230" s="74">
        <v>0</v>
      </c>
      <c r="DK230" s="74">
        <v>0</v>
      </c>
      <c r="DL230" s="74">
        <v>0</v>
      </c>
      <c r="DM230" s="74">
        <v>0</v>
      </c>
      <c r="DN230" s="74">
        <v>1.265518160950983E-3</v>
      </c>
      <c r="DO230" s="74">
        <v>0</v>
      </c>
      <c r="DP230" s="74">
        <v>0</v>
      </c>
      <c r="DQ230" s="74">
        <v>0</v>
      </c>
      <c r="DR230" s="74">
        <v>0</v>
      </c>
      <c r="DS230" s="74">
        <v>0</v>
      </c>
      <c r="DT230" s="74">
        <v>0</v>
      </c>
      <c r="DU230" s="74">
        <v>0</v>
      </c>
      <c r="DV230" s="74">
        <v>0</v>
      </c>
      <c r="DW230" s="74">
        <v>0</v>
      </c>
      <c r="DX230" s="74">
        <v>0</v>
      </c>
      <c r="DY230" s="74">
        <v>0</v>
      </c>
      <c r="DZ230" s="74">
        <v>0</v>
      </c>
      <c r="EA230" s="74">
        <v>1.8909584405992716E-5</v>
      </c>
      <c r="EB230" s="74">
        <v>0</v>
      </c>
      <c r="EC230" s="74">
        <v>1.8909584405992716E-5</v>
      </c>
      <c r="ED230" s="74">
        <v>0</v>
      </c>
      <c r="EE230" s="74">
        <v>0</v>
      </c>
      <c r="EF230" s="74">
        <v>0</v>
      </c>
      <c r="ER230" s="74" t="s">
        <v>455</v>
      </c>
      <c r="ES230" s="74" t="s">
        <v>194</v>
      </c>
      <c r="ET230" s="74" t="s">
        <v>524</v>
      </c>
      <c r="EU230" s="74" t="s">
        <v>328</v>
      </c>
      <c r="EV230" s="74" t="s">
        <v>302</v>
      </c>
      <c r="EW230" s="74" t="s">
        <v>456</v>
      </c>
      <c r="EX230" s="74">
        <v>2025</v>
      </c>
      <c r="EY230" s="74">
        <v>8.2466558142860251E-5</v>
      </c>
      <c r="EZ230" s="74">
        <v>1706.7713469999901</v>
      </c>
      <c r="FA230" s="74">
        <v>0.14075155852394258</v>
      </c>
      <c r="FB230" s="74">
        <v>2025</v>
      </c>
      <c r="FC230" s="74" t="s">
        <v>209</v>
      </c>
      <c r="FD230" s="74">
        <v>4.6366130773367584E-2</v>
      </c>
      <c r="FE230" s="74">
        <v>1</v>
      </c>
      <c r="FF230" s="74">
        <v>0</v>
      </c>
      <c r="FG230" s="74" t="s">
        <v>457</v>
      </c>
      <c r="FH230" s="74">
        <v>0</v>
      </c>
      <c r="FI230" s="74">
        <v>0</v>
      </c>
      <c r="FJ230" s="74">
        <v>0</v>
      </c>
      <c r="FK230" s="74">
        <v>0</v>
      </c>
      <c r="FL230" s="74">
        <v>0</v>
      </c>
      <c r="FM230" s="74">
        <v>0</v>
      </c>
      <c r="FN230" s="74">
        <v>0</v>
      </c>
      <c r="FO230" s="74">
        <v>0</v>
      </c>
      <c r="FP230" s="74">
        <v>3.3404201870639874E-2</v>
      </c>
      <c r="FQ230" s="74">
        <v>2.4273998394347307E-4</v>
      </c>
      <c r="FR230" s="74">
        <v>0</v>
      </c>
      <c r="FS230" s="74">
        <v>0</v>
      </c>
      <c r="GV230" s="229"/>
      <c r="GW230" s="229"/>
    </row>
    <row r="231" spans="3:205" x14ac:dyDescent="0.25">
      <c r="C231" s="227"/>
      <c r="D231" s="227"/>
      <c r="E231" s="227"/>
      <c r="F231" s="227"/>
      <c r="G231" s="227"/>
      <c r="H231" s="227"/>
      <c r="I231" s="228"/>
      <c r="J231" s="228"/>
      <c r="K231" s="228"/>
      <c r="L231" s="116"/>
      <c r="M231" s="228"/>
      <c r="N231" s="228"/>
      <c r="O231" s="228"/>
      <c r="P231" s="228"/>
      <c r="Q231" s="228"/>
      <c r="R231" s="228"/>
      <c r="S231" s="228"/>
      <c r="T231" s="228"/>
      <c r="U231" s="228"/>
      <c r="V231" s="228"/>
      <c r="W231" s="228"/>
      <c r="X231" s="228"/>
      <c r="Y231" s="228"/>
      <c r="Z231" s="228"/>
      <c r="AA231" s="228"/>
      <c r="AB231" s="228"/>
      <c r="AC231" s="228"/>
      <c r="AD231" s="228"/>
      <c r="AE231" s="228"/>
      <c r="AF231" s="228"/>
      <c r="AG231" s="228"/>
      <c r="AH231" s="228"/>
      <c r="AI231" s="228"/>
      <c r="AJ231" s="228"/>
      <c r="AS231" s="74" t="s">
        <v>214</v>
      </c>
      <c r="AT231" s="74" t="s">
        <v>194</v>
      </c>
      <c r="AU231" s="74" t="s">
        <v>511</v>
      </c>
      <c r="AV231" s="74">
        <v>2023</v>
      </c>
      <c r="AW231" s="74">
        <v>0.87343872827321156</v>
      </c>
      <c r="AX231" s="74">
        <v>0</v>
      </c>
      <c r="AY231" s="74">
        <v>0</v>
      </c>
      <c r="AZ231" s="74">
        <v>0</v>
      </c>
      <c r="BA231" s="74">
        <v>0</v>
      </c>
      <c r="BB231" s="74">
        <v>0</v>
      </c>
      <c r="BC231" s="74">
        <v>0</v>
      </c>
      <c r="BD231" s="74">
        <v>0</v>
      </c>
      <c r="BE231" s="74">
        <v>0</v>
      </c>
      <c r="BF231" s="74">
        <v>0</v>
      </c>
      <c r="BG231" s="74">
        <v>0</v>
      </c>
      <c r="BH231" s="74">
        <v>0</v>
      </c>
      <c r="BI231" s="74">
        <v>0</v>
      </c>
      <c r="BJ231" s="74">
        <v>0</v>
      </c>
      <c r="BK231" s="74">
        <v>0</v>
      </c>
      <c r="BL231" s="74">
        <v>7.8815141250070189E-7</v>
      </c>
      <c r="BM231" s="74">
        <v>7.8815141250070189E-7</v>
      </c>
      <c r="BN231" s="74">
        <v>0</v>
      </c>
      <c r="BO231" s="74">
        <v>0</v>
      </c>
      <c r="BP231" s="74">
        <v>0</v>
      </c>
      <c r="BQ231" s="74">
        <v>6.8840196742134848E-7</v>
      </c>
      <c r="BR231" s="74">
        <v>0</v>
      </c>
      <c r="BS231" s="74">
        <v>0</v>
      </c>
      <c r="BT231" s="74">
        <v>0</v>
      </c>
      <c r="BU231" s="74">
        <v>0</v>
      </c>
      <c r="BV231" s="74">
        <v>0</v>
      </c>
      <c r="BW231" s="74">
        <v>0</v>
      </c>
      <c r="BX231" s="74">
        <v>0</v>
      </c>
      <c r="BY231" s="74">
        <v>0</v>
      </c>
      <c r="CT231" s="74" t="s">
        <v>194</v>
      </c>
      <c r="CU231" s="74" t="s">
        <v>524</v>
      </c>
      <c r="CV231" s="74" t="s">
        <v>328</v>
      </c>
      <c r="CW231" s="74">
        <v>2026</v>
      </c>
      <c r="CX231" s="74">
        <v>0</v>
      </c>
      <c r="CY231" s="74">
        <v>0</v>
      </c>
      <c r="CZ231" s="74">
        <v>0</v>
      </c>
      <c r="DA231" s="74">
        <v>0</v>
      </c>
      <c r="DB231" s="74">
        <v>0</v>
      </c>
      <c r="DC231" s="74">
        <v>2.4273998394347307E-4</v>
      </c>
      <c r="DD231" s="74">
        <v>7.7900575334948513E-2</v>
      </c>
      <c r="DE231" s="74">
        <v>3.6425060683954492E-2</v>
      </c>
      <c r="DF231" s="74">
        <v>1.5808724525432679E-3</v>
      </c>
      <c r="DG231" s="74">
        <v>3.9894642198450743E-2</v>
      </c>
      <c r="DH231" s="74">
        <v>0</v>
      </c>
      <c r="DI231" s="74">
        <v>0</v>
      </c>
      <c r="DJ231" s="74">
        <v>0</v>
      </c>
      <c r="DK231" s="74">
        <v>0</v>
      </c>
      <c r="DL231" s="74">
        <v>0</v>
      </c>
      <c r="DM231" s="74">
        <v>0</v>
      </c>
      <c r="DN231" s="74">
        <v>1.265518160950983E-3</v>
      </c>
      <c r="DO231" s="74">
        <v>0</v>
      </c>
      <c r="DP231" s="74">
        <v>0</v>
      </c>
      <c r="DQ231" s="74">
        <v>0</v>
      </c>
      <c r="DR231" s="74">
        <v>0</v>
      </c>
      <c r="DS231" s="74">
        <v>0</v>
      </c>
      <c r="DT231" s="74">
        <v>0</v>
      </c>
      <c r="DU231" s="74">
        <v>0</v>
      </c>
      <c r="DV231" s="74">
        <v>0</v>
      </c>
      <c r="DW231" s="74">
        <v>0</v>
      </c>
      <c r="DX231" s="74">
        <v>0</v>
      </c>
      <c r="DY231" s="74">
        <v>0</v>
      </c>
      <c r="DZ231" s="74">
        <v>0</v>
      </c>
      <c r="EA231" s="74">
        <v>0</v>
      </c>
      <c r="EB231" s="74">
        <v>0</v>
      </c>
      <c r="EC231" s="74">
        <v>0</v>
      </c>
      <c r="ED231" s="74">
        <v>1.8909584405992716E-5</v>
      </c>
      <c r="EE231" s="74">
        <v>0</v>
      </c>
      <c r="EF231" s="74">
        <v>1.8909584405992716E-5</v>
      </c>
      <c r="ER231" s="74" t="s">
        <v>455</v>
      </c>
      <c r="ES231" s="74" t="s">
        <v>194</v>
      </c>
      <c r="ET231" s="74" t="s">
        <v>524</v>
      </c>
      <c r="EU231" s="74" t="s">
        <v>328</v>
      </c>
      <c r="EV231" s="74" t="s">
        <v>302</v>
      </c>
      <c r="EW231" s="74" t="s">
        <v>456</v>
      </c>
      <c r="EX231" s="74">
        <v>2026</v>
      </c>
      <c r="EY231" s="74">
        <v>8.2466558142860251E-5</v>
      </c>
      <c r="EZ231" s="74">
        <v>1706.7713469999901</v>
      </c>
      <c r="FA231" s="74">
        <v>0.14075155852394258</v>
      </c>
      <c r="FB231" s="74">
        <v>2026</v>
      </c>
      <c r="FC231" s="74" t="s">
        <v>209</v>
      </c>
      <c r="FD231" s="74">
        <v>4.6366130773367584E-2</v>
      </c>
      <c r="FE231" s="74">
        <v>1</v>
      </c>
      <c r="FF231" s="74">
        <v>0</v>
      </c>
      <c r="FG231" s="74" t="s">
        <v>457</v>
      </c>
      <c r="FH231" s="74">
        <v>0</v>
      </c>
      <c r="FI231" s="74">
        <v>0</v>
      </c>
      <c r="FJ231" s="74">
        <v>0</v>
      </c>
      <c r="FK231" s="74">
        <v>0</v>
      </c>
      <c r="FL231" s="74">
        <v>0</v>
      </c>
      <c r="FM231" s="74">
        <v>0</v>
      </c>
      <c r="FN231" s="74">
        <v>0</v>
      </c>
      <c r="FO231" s="74">
        <v>0</v>
      </c>
      <c r="FP231" s="74">
        <v>0</v>
      </c>
      <c r="FQ231" s="74">
        <v>0</v>
      </c>
      <c r="FR231" s="74">
        <v>3.3404201870639874E-2</v>
      </c>
      <c r="FS231" s="74">
        <v>2.4273998394347307E-4</v>
      </c>
      <c r="GV231" s="229"/>
      <c r="GW231" s="229"/>
    </row>
    <row r="232" spans="3:205" x14ac:dyDescent="0.25">
      <c r="C232" s="227"/>
      <c r="D232" s="227"/>
      <c r="E232" s="227"/>
      <c r="F232" s="227"/>
      <c r="G232" s="227"/>
      <c r="H232" s="227"/>
      <c r="I232" s="228"/>
      <c r="J232" s="228"/>
      <c r="K232" s="228"/>
      <c r="L232" s="116"/>
      <c r="M232" s="228"/>
      <c r="N232" s="228"/>
      <c r="O232" s="228"/>
      <c r="P232" s="228"/>
      <c r="Q232" s="228"/>
      <c r="R232" s="228"/>
      <c r="S232" s="228"/>
      <c r="T232" s="228"/>
      <c r="U232" s="228"/>
      <c r="V232" s="228"/>
      <c r="W232" s="228"/>
      <c r="X232" s="228"/>
      <c r="Y232" s="228"/>
      <c r="Z232" s="228"/>
      <c r="AA232" s="228"/>
      <c r="AB232" s="228"/>
      <c r="AC232" s="228"/>
      <c r="AD232" s="228"/>
      <c r="AE232" s="228"/>
      <c r="AF232" s="228"/>
      <c r="AG232" s="228"/>
      <c r="AH232" s="228"/>
      <c r="AI232" s="228"/>
      <c r="AJ232" s="228"/>
      <c r="AS232" s="74" t="s">
        <v>214</v>
      </c>
      <c r="AT232" s="74" t="s">
        <v>194</v>
      </c>
      <c r="AU232" s="74" t="s">
        <v>512</v>
      </c>
      <c r="AV232" s="74">
        <v>2020</v>
      </c>
      <c r="AW232" s="74">
        <v>1</v>
      </c>
      <c r="AX232" s="74">
        <v>0</v>
      </c>
      <c r="AY232" s="74">
        <v>0</v>
      </c>
      <c r="AZ232" s="74">
        <v>6.5549884675846623E-3</v>
      </c>
      <c r="BA232" s="74">
        <v>6.5549884675846623E-3</v>
      </c>
      <c r="BB232" s="74">
        <v>0</v>
      </c>
      <c r="BC232" s="74">
        <v>0</v>
      </c>
      <c r="BD232" s="74">
        <v>0</v>
      </c>
      <c r="BE232" s="74">
        <v>0</v>
      </c>
      <c r="BF232" s="74">
        <v>0</v>
      </c>
      <c r="BG232" s="74">
        <v>0</v>
      </c>
      <c r="BH232" s="74">
        <v>0</v>
      </c>
      <c r="BI232" s="74">
        <v>0</v>
      </c>
      <c r="BJ232" s="74">
        <v>0</v>
      </c>
      <c r="BK232" s="74">
        <v>0</v>
      </c>
      <c r="BL232" s="74">
        <v>0</v>
      </c>
      <c r="BM232" s="74">
        <v>0</v>
      </c>
      <c r="BN232" s="74">
        <v>6.5549884675846623E-3</v>
      </c>
      <c r="BO232" s="74">
        <v>0</v>
      </c>
      <c r="BP232" s="74">
        <v>0</v>
      </c>
      <c r="BQ232" s="74">
        <v>0</v>
      </c>
      <c r="BR232" s="74">
        <v>0</v>
      </c>
      <c r="BS232" s="74">
        <v>0</v>
      </c>
      <c r="BT232" s="74">
        <v>0</v>
      </c>
      <c r="BU232" s="74">
        <v>0</v>
      </c>
      <c r="BV232" s="74">
        <v>0</v>
      </c>
      <c r="BW232" s="74">
        <v>0</v>
      </c>
      <c r="BX232" s="74">
        <v>0</v>
      </c>
      <c r="BY232" s="74">
        <v>0</v>
      </c>
      <c r="CT232" s="74" t="s">
        <v>194</v>
      </c>
      <c r="CU232" s="74" t="s">
        <v>524</v>
      </c>
      <c r="CV232" s="74" t="s">
        <v>321</v>
      </c>
      <c r="CW232" s="74">
        <v>2021</v>
      </c>
      <c r="CX232" s="74">
        <v>1.8220577412960658E-5</v>
      </c>
      <c r="CY232" s="74">
        <v>0</v>
      </c>
      <c r="CZ232" s="74">
        <v>0</v>
      </c>
      <c r="DA232" s="74">
        <v>0</v>
      </c>
      <c r="DB232" s="74">
        <v>0</v>
      </c>
      <c r="DC232" s="74">
        <v>0</v>
      </c>
      <c r="DD232" s="74">
        <v>13887.861023877969</v>
      </c>
      <c r="DE232" s="74">
        <v>212.40338927922949</v>
      </c>
      <c r="DF232" s="74">
        <v>8426.4429804796036</v>
      </c>
      <c r="DG232" s="74">
        <v>5249.0146541191416</v>
      </c>
      <c r="DH232" s="74">
        <v>0</v>
      </c>
      <c r="DI232" s="74">
        <v>0</v>
      </c>
      <c r="DJ232" s="74">
        <v>0</v>
      </c>
      <c r="DK232" s="74">
        <v>0</v>
      </c>
      <c r="DL232" s="74">
        <v>0</v>
      </c>
      <c r="DM232" s="74">
        <v>0</v>
      </c>
      <c r="DN232" s="74">
        <v>8.580192118407104E-5</v>
      </c>
      <c r="DO232" s="74">
        <v>0.25304484688600759</v>
      </c>
      <c r="DP232" s="74">
        <v>0</v>
      </c>
      <c r="DQ232" s="74">
        <v>0.25304484688600759</v>
      </c>
      <c r="DR232" s="74">
        <v>0</v>
      </c>
      <c r="DS232" s="74">
        <v>0</v>
      </c>
      <c r="DT232" s="74">
        <v>0</v>
      </c>
      <c r="DU232" s="74">
        <v>0</v>
      </c>
      <c r="DV232" s="74">
        <v>0</v>
      </c>
      <c r="DW232" s="74">
        <v>0</v>
      </c>
      <c r="DX232" s="74">
        <v>0</v>
      </c>
      <c r="DY232" s="74">
        <v>0</v>
      </c>
      <c r="DZ232" s="74">
        <v>0</v>
      </c>
      <c r="EA232" s="74">
        <v>0</v>
      </c>
      <c r="EB232" s="74">
        <v>0</v>
      </c>
      <c r="EC232" s="74">
        <v>0</v>
      </c>
      <c r="ED232" s="74">
        <v>0</v>
      </c>
      <c r="EE232" s="74">
        <v>0</v>
      </c>
      <c r="EF232" s="74">
        <v>0</v>
      </c>
      <c r="ER232" s="74" t="s">
        <v>455</v>
      </c>
      <c r="ES232" s="74" t="s">
        <v>194</v>
      </c>
      <c r="ET232" s="74" t="s">
        <v>524</v>
      </c>
      <c r="EU232" s="74" t="s">
        <v>321</v>
      </c>
      <c r="EV232" s="74" t="s">
        <v>302</v>
      </c>
      <c r="EW232" s="74" t="s">
        <v>456</v>
      </c>
      <c r="EX232" s="74">
        <v>2021</v>
      </c>
      <c r="EY232" s="74">
        <v>9.7430410288686347E-6</v>
      </c>
      <c r="EZ232" s="74">
        <v>1706.7713469999901</v>
      </c>
      <c r="FA232" s="74">
        <v>1.662914326071829E-2</v>
      </c>
      <c r="FB232" s="74">
        <v>2021</v>
      </c>
      <c r="FC232" s="74" t="s">
        <v>209</v>
      </c>
      <c r="FD232" s="74">
        <v>4.6366130773367584E-2</v>
      </c>
      <c r="FE232" s="74">
        <v>1</v>
      </c>
      <c r="FF232" s="74">
        <v>0</v>
      </c>
      <c r="FG232" s="74" t="s">
        <v>457</v>
      </c>
      <c r="FH232" s="74">
        <v>3.7954264851327449E-3</v>
      </c>
      <c r="FI232" s="74">
        <v>1.8220577412960658E-5</v>
      </c>
      <c r="FJ232" s="74">
        <v>0</v>
      </c>
      <c r="FK232" s="74">
        <v>0</v>
      </c>
      <c r="FL232" s="74">
        <v>0</v>
      </c>
      <c r="FM232" s="74">
        <v>0</v>
      </c>
      <c r="FN232" s="74">
        <v>0</v>
      </c>
      <c r="FO232" s="74">
        <v>0</v>
      </c>
      <c r="FP232" s="74">
        <v>0</v>
      </c>
      <c r="FQ232" s="74">
        <v>0</v>
      </c>
      <c r="FR232" s="74">
        <v>0</v>
      </c>
      <c r="FS232" s="74">
        <v>0</v>
      </c>
      <c r="GV232" s="229"/>
      <c r="GW232" s="229"/>
    </row>
    <row r="233" spans="3:205" x14ac:dyDescent="0.25">
      <c r="C233" s="227"/>
      <c r="D233" s="227"/>
      <c r="E233" s="227"/>
      <c r="F233" s="227"/>
      <c r="G233" s="227"/>
      <c r="H233" s="227"/>
      <c r="I233" s="228"/>
      <c r="J233" s="228"/>
      <c r="K233" s="228"/>
      <c r="L233" s="116"/>
      <c r="M233" s="228"/>
      <c r="N233" s="228"/>
      <c r="O233" s="228"/>
      <c r="P233" s="228"/>
      <c r="Q233" s="228"/>
      <c r="R233" s="228"/>
      <c r="S233" s="228"/>
      <c r="T233" s="228"/>
      <c r="U233" s="228"/>
      <c r="V233" s="228"/>
      <c r="W233" s="228"/>
      <c r="X233" s="228"/>
      <c r="Y233" s="228"/>
      <c r="Z233" s="228"/>
      <c r="AA233" s="228"/>
      <c r="AB233" s="228"/>
      <c r="AC233" s="228"/>
      <c r="AD233" s="228"/>
      <c r="AE233" s="228"/>
      <c r="AF233" s="228"/>
      <c r="AG233" s="228"/>
      <c r="AH233" s="228"/>
      <c r="AI233" s="228"/>
      <c r="AJ233" s="228"/>
      <c r="AS233" s="74" t="s">
        <v>214</v>
      </c>
      <c r="AT233" s="74" t="s">
        <v>194</v>
      </c>
      <c r="AU233" s="74" t="s">
        <v>512</v>
      </c>
      <c r="AV233" s="74">
        <v>2021</v>
      </c>
      <c r="AW233" s="74">
        <v>1</v>
      </c>
      <c r="AX233" s="74">
        <v>0</v>
      </c>
      <c r="AY233" s="74">
        <v>0</v>
      </c>
      <c r="AZ233" s="74">
        <v>0</v>
      </c>
      <c r="BA233" s="74">
        <v>0</v>
      </c>
      <c r="BB233" s="74">
        <v>0</v>
      </c>
      <c r="BC233" s="74">
        <v>0</v>
      </c>
      <c r="BD233" s="74">
        <v>6.5549884675846623E-3</v>
      </c>
      <c r="BE233" s="74">
        <v>6.5549884675846623E-3</v>
      </c>
      <c r="BF233" s="74">
        <v>0</v>
      </c>
      <c r="BG233" s="74">
        <v>0</v>
      </c>
      <c r="BH233" s="74">
        <v>0</v>
      </c>
      <c r="BI233" s="74">
        <v>0</v>
      </c>
      <c r="BJ233" s="74">
        <v>0</v>
      </c>
      <c r="BK233" s="74">
        <v>0</v>
      </c>
      <c r="BL233" s="74">
        <v>0</v>
      </c>
      <c r="BM233" s="74">
        <v>0</v>
      </c>
      <c r="BN233" s="74">
        <v>0</v>
      </c>
      <c r="BO233" s="74">
        <v>6.5549884675846623E-3</v>
      </c>
      <c r="BP233" s="74">
        <v>0</v>
      </c>
      <c r="BQ233" s="74">
        <v>0</v>
      </c>
      <c r="BR233" s="74">
        <v>0</v>
      </c>
      <c r="BS233" s="74">
        <v>0</v>
      </c>
      <c r="BT233" s="74">
        <v>0</v>
      </c>
      <c r="BU233" s="74">
        <v>0</v>
      </c>
      <c r="BV233" s="74">
        <v>0</v>
      </c>
      <c r="BW233" s="74">
        <v>0</v>
      </c>
      <c r="BX233" s="74">
        <v>0</v>
      </c>
      <c r="BY233" s="74">
        <v>0</v>
      </c>
      <c r="CT233" s="74" t="s">
        <v>194</v>
      </c>
      <c r="CU233" s="74" t="s">
        <v>524</v>
      </c>
      <c r="CV233" s="74" t="s">
        <v>321</v>
      </c>
      <c r="CW233" s="74">
        <v>2022</v>
      </c>
      <c r="CX233" s="74">
        <v>0</v>
      </c>
      <c r="CY233" s="74">
        <v>1.8111972075173146E-5</v>
      </c>
      <c r="CZ233" s="74">
        <v>0</v>
      </c>
      <c r="DA233" s="74">
        <v>0</v>
      </c>
      <c r="DB233" s="74">
        <v>0</v>
      </c>
      <c r="DC233" s="74">
        <v>0</v>
      </c>
      <c r="DD233" s="74">
        <v>13650.16545541206</v>
      </c>
      <c r="DE233" s="74">
        <v>202.84766498243039</v>
      </c>
      <c r="DF233" s="74">
        <v>8286.6933897120016</v>
      </c>
      <c r="DG233" s="74">
        <v>5160.6244007176319</v>
      </c>
      <c r="DH233" s="74">
        <v>0</v>
      </c>
      <c r="DI233" s="74">
        <v>0</v>
      </c>
      <c r="DJ233" s="74">
        <v>0</v>
      </c>
      <c r="DK233" s="74">
        <v>0</v>
      </c>
      <c r="DL233" s="74">
        <v>0</v>
      </c>
      <c r="DM233" s="74">
        <v>0</v>
      </c>
      <c r="DN233" s="74">
        <v>8.1120878400871621E-5</v>
      </c>
      <c r="DO233" s="74">
        <v>0</v>
      </c>
      <c r="DP233" s="74">
        <v>0</v>
      </c>
      <c r="DQ233" s="74">
        <v>0</v>
      </c>
      <c r="DR233" s="74">
        <v>0.24723141554991634</v>
      </c>
      <c r="DS233" s="74">
        <v>0</v>
      </c>
      <c r="DT233" s="74">
        <v>0.24723141554991634</v>
      </c>
      <c r="DU233" s="74">
        <v>0</v>
      </c>
      <c r="DV233" s="74">
        <v>0</v>
      </c>
      <c r="DW233" s="74">
        <v>0</v>
      </c>
      <c r="DX233" s="74">
        <v>0</v>
      </c>
      <c r="DY233" s="74">
        <v>0</v>
      </c>
      <c r="DZ233" s="74">
        <v>0</v>
      </c>
      <c r="EA233" s="74">
        <v>0</v>
      </c>
      <c r="EB233" s="74">
        <v>0</v>
      </c>
      <c r="EC233" s="74">
        <v>0</v>
      </c>
      <c r="ED233" s="74">
        <v>0</v>
      </c>
      <c r="EE233" s="74">
        <v>0</v>
      </c>
      <c r="EF233" s="74">
        <v>0</v>
      </c>
      <c r="ER233" s="74" t="s">
        <v>455</v>
      </c>
      <c r="ES233" s="74" t="s">
        <v>194</v>
      </c>
      <c r="ET233" s="74" t="s">
        <v>524</v>
      </c>
      <c r="EU233" s="74" t="s">
        <v>321</v>
      </c>
      <c r="EV233" s="74" t="s">
        <v>302</v>
      </c>
      <c r="EW233" s="74" t="s">
        <v>456</v>
      </c>
      <c r="EX233" s="74">
        <v>2022</v>
      </c>
      <c r="EY233" s="74">
        <v>9.25049587076862E-6</v>
      </c>
      <c r="EZ233" s="74">
        <v>1706.7713469999901</v>
      </c>
      <c r="FA233" s="74">
        <v>1.5788481297769604E-2</v>
      </c>
      <c r="FB233" s="74">
        <v>2022</v>
      </c>
      <c r="FC233" s="74" t="s">
        <v>209</v>
      </c>
      <c r="FD233" s="74">
        <v>4.6366130773367584E-2</v>
      </c>
      <c r="FE233" s="74">
        <v>1</v>
      </c>
      <c r="FF233" s="74">
        <v>0</v>
      </c>
      <c r="FG233" s="74" t="s">
        <v>457</v>
      </c>
      <c r="FH233" s="74">
        <v>0</v>
      </c>
      <c r="FI233" s="74">
        <v>0</v>
      </c>
      <c r="FJ233" s="74">
        <v>3.7728035151728409E-3</v>
      </c>
      <c r="FK233" s="74">
        <v>1.8111972075173146E-5</v>
      </c>
      <c r="FL233" s="74">
        <v>0</v>
      </c>
      <c r="FM233" s="74">
        <v>0</v>
      </c>
      <c r="FN233" s="74">
        <v>0</v>
      </c>
      <c r="FO233" s="74">
        <v>0</v>
      </c>
      <c r="FP233" s="74">
        <v>0</v>
      </c>
      <c r="FQ233" s="74">
        <v>0</v>
      </c>
      <c r="FR233" s="74">
        <v>0</v>
      </c>
      <c r="FS233" s="74">
        <v>0</v>
      </c>
      <c r="GV233" s="229"/>
      <c r="GW233" s="229"/>
    </row>
    <row r="234" spans="3:205" x14ac:dyDescent="0.25">
      <c r="C234" s="227"/>
      <c r="D234" s="227"/>
      <c r="E234" s="227"/>
      <c r="F234" s="227"/>
      <c r="G234" s="227"/>
      <c r="H234" s="227"/>
      <c r="I234" s="228"/>
      <c r="J234" s="228"/>
      <c r="K234" s="228"/>
      <c r="L234" s="116"/>
      <c r="M234" s="228"/>
      <c r="N234" s="228"/>
      <c r="O234" s="228"/>
      <c r="P234" s="228"/>
      <c r="Q234" s="228"/>
      <c r="R234" s="228"/>
      <c r="S234" s="228"/>
      <c r="T234" s="228"/>
      <c r="U234" s="228"/>
      <c r="V234" s="228"/>
      <c r="W234" s="228"/>
      <c r="X234" s="228"/>
      <c r="Y234" s="228"/>
      <c r="Z234" s="228"/>
      <c r="AA234" s="228"/>
      <c r="AB234" s="228"/>
      <c r="AC234" s="228"/>
      <c r="AD234" s="228"/>
      <c r="AE234" s="228"/>
      <c r="AF234" s="228"/>
      <c r="AG234" s="228"/>
      <c r="AH234" s="228"/>
      <c r="AI234" s="228"/>
      <c r="AJ234" s="228"/>
      <c r="AS234" s="74" t="s">
        <v>214</v>
      </c>
      <c r="AT234" s="74" t="s">
        <v>194</v>
      </c>
      <c r="AU234" s="74" t="s">
        <v>512</v>
      </c>
      <c r="AV234" s="74">
        <v>2022</v>
      </c>
      <c r="AW234" s="74">
        <v>0.93457943925233644</v>
      </c>
      <c r="AX234" s="74">
        <v>0</v>
      </c>
      <c r="AY234" s="74">
        <v>0</v>
      </c>
      <c r="AZ234" s="74">
        <v>0</v>
      </c>
      <c r="BA234" s="74">
        <v>0</v>
      </c>
      <c r="BB234" s="74">
        <v>0</v>
      </c>
      <c r="BC234" s="74">
        <v>0</v>
      </c>
      <c r="BD234" s="74">
        <v>0</v>
      </c>
      <c r="BE234" s="74">
        <v>0</v>
      </c>
      <c r="BF234" s="74">
        <v>0</v>
      </c>
      <c r="BG234" s="74">
        <v>0</v>
      </c>
      <c r="BH234" s="74">
        <v>6.5549884675846623E-3</v>
      </c>
      <c r="BI234" s="74">
        <v>6.5549884675846623E-3</v>
      </c>
      <c r="BJ234" s="74">
        <v>0</v>
      </c>
      <c r="BK234" s="74">
        <v>0</v>
      </c>
      <c r="BL234" s="74">
        <v>0</v>
      </c>
      <c r="BM234" s="74">
        <v>0</v>
      </c>
      <c r="BN234" s="74">
        <v>0</v>
      </c>
      <c r="BO234" s="74">
        <v>0</v>
      </c>
      <c r="BP234" s="74">
        <v>6.1261574463408056E-3</v>
      </c>
      <c r="BQ234" s="74">
        <v>0</v>
      </c>
      <c r="BR234" s="74">
        <v>0</v>
      </c>
      <c r="BS234" s="74">
        <v>0</v>
      </c>
      <c r="BT234" s="74">
        <v>0</v>
      </c>
      <c r="BU234" s="74">
        <v>0</v>
      </c>
      <c r="BV234" s="74">
        <v>6.5549884675846623E-3</v>
      </c>
      <c r="BW234" s="74">
        <v>6.1261574463408056E-3</v>
      </c>
      <c r="BX234" s="74">
        <v>6.5549884675846623E-3</v>
      </c>
      <c r="BY234" s="74">
        <v>6.1261574463408056E-3</v>
      </c>
      <c r="CT234" s="74" t="s">
        <v>194</v>
      </c>
      <c r="CU234" s="74" t="s">
        <v>524</v>
      </c>
      <c r="CV234" s="74" t="s">
        <v>321</v>
      </c>
      <c r="CW234" s="74">
        <v>2023</v>
      </c>
      <c r="CX234" s="74">
        <v>0</v>
      </c>
      <c r="CY234" s="74">
        <v>0</v>
      </c>
      <c r="CZ234" s="74">
        <v>2.8140672527687333E-5</v>
      </c>
      <c r="DA234" s="74">
        <v>0</v>
      </c>
      <c r="DB234" s="74">
        <v>0</v>
      </c>
      <c r="DC234" s="74">
        <v>0</v>
      </c>
      <c r="DD234" s="74">
        <v>13668.06699741239</v>
      </c>
      <c r="DE234" s="74">
        <v>202.84766498243039</v>
      </c>
      <c r="DF234" s="74">
        <v>8304.5949317123268</v>
      </c>
      <c r="DG234" s="74">
        <v>5160.6244007176319</v>
      </c>
      <c r="DH234" s="74">
        <v>0</v>
      </c>
      <c r="DI234" s="74">
        <v>0</v>
      </c>
      <c r="DJ234" s="74">
        <v>0</v>
      </c>
      <c r="DK234" s="74">
        <v>0</v>
      </c>
      <c r="DL234" s="74">
        <v>0</v>
      </c>
      <c r="DM234" s="74">
        <v>0</v>
      </c>
      <c r="DN234" s="74">
        <v>8.4320939109722433E-5</v>
      </c>
      <c r="DO234" s="74">
        <v>0</v>
      </c>
      <c r="DP234" s="74">
        <v>0</v>
      </c>
      <c r="DQ234" s="74">
        <v>0</v>
      </c>
      <c r="DR234" s="74">
        <v>0</v>
      </c>
      <c r="DS234" s="74">
        <v>0</v>
      </c>
      <c r="DT234" s="74">
        <v>0</v>
      </c>
      <c r="DU234" s="74">
        <v>0.38462859746067274</v>
      </c>
      <c r="DV234" s="74">
        <v>0</v>
      </c>
      <c r="DW234" s="74">
        <v>0.38462859746067274</v>
      </c>
      <c r="DX234" s="74">
        <v>0</v>
      </c>
      <c r="DY234" s="74">
        <v>0</v>
      </c>
      <c r="DZ234" s="74">
        <v>0</v>
      </c>
      <c r="EA234" s="74">
        <v>0</v>
      </c>
      <c r="EB234" s="74">
        <v>0</v>
      </c>
      <c r="EC234" s="74">
        <v>0</v>
      </c>
      <c r="ED234" s="74">
        <v>0</v>
      </c>
      <c r="EE234" s="74">
        <v>0</v>
      </c>
      <c r="EF234" s="74">
        <v>0</v>
      </c>
      <c r="ER234" s="74" t="s">
        <v>455</v>
      </c>
      <c r="ES234" s="74" t="s">
        <v>194</v>
      </c>
      <c r="ET234" s="74" t="s">
        <v>524</v>
      </c>
      <c r="EU234" s="74" t="s">
        <v>321</v>
      </c>
      <c r="EV234" s="74" t="s">
        <v>302</v>
      </c>
      <c r="EW234" s="74" t="s">
        <v>456</v>
      </c>
      <c r="EX234" s="74">
        <v>2023</v>
      </c>
      <c r="EY234" s="74">
        <v>9.5602890363712463E-6</v>
      </c>
      <c r="EZ234" s="74">
        <v>1706.7713469999901</v>
      </c>
      <c r="FA234" s="74">
        <v>1.6317227396316591E-2</v>
      </c>
      <c r="FB234" s="74">
        <v>2023</v>
      </c>
      <c r="FC234" s="74" t="s">
        <v>209</v>
      </c>
      <c r="FD234" s="74">
        <v>4.6366130773367584E-2</v>
      </c>
      <c r="FE234" s="74">
        <v>1</v>
      </c>
      <c r="FF234" s="74">
        <v>0</v>
      </c>
      <c r="FG234" s="74" t="s">
        <v>457</v>
      </c>
      <c r="FH234" s="74">
        <v>0</v>
      </c>
      <c r="FI234" s="74">
        <v>0</v>
      </c>
      <c r="FJ234" s="74">
        <v>0</v>
      </c>
      <c r="FK234" s="74">
        <v>0</v>
      </c>
      <c r="FL234" s="74">
        <v>3.8725252042092059E-3</v>
      </c>
      <c r="FM234" s="74">
        <v>2.8140672527687333E-5</v>
      </c>
      <c r="FN234" s="74">
        <v>0</v>
      </c>
      <c r="FO234" s="74">
        <v>0</v>
      </c>
      <c r="FP234" s="74">
        <v>0</v>
      </c>
      <c r="FQ234" s="74">
        <v>0</v>
      </c>
      <c r="FR234" s="74">
        <v>0</v>
      </c>
      <c r="FS234" s="74">
        <v>0</v>
      </c>
      <c r="GV234" s="229"/>
      <c r="GW234" s="229"/>
    </row>
    <row r="235" spans="3:205" x14ac:dyDescent="0.25">
      <c r="C235" s="227"/>
      <c r="D235" s="227"/>
      <c r="E235" s="227"/>
      <c r="F235" s="227"/>
      <c r="G235" s="227"/>
      <c r="H235" s="227"/>
      <c r="I235" s="228"/>
      <c r="J235" s="228"/>
      <c r="K235" s="228"/>
      <c r="L235" s="116"/>
      <c r="M235" s="228"/>
      <c r="N235" s="228"/>
      <c r="O235" s="228"/>
      <c r="P235" s="228"/>
      <c r="Q235" s="228"/>
      <c r="R235" s="228"/>
      <c r="S235" s="228"/>
      <c r="T235" s="228"/>
      <c r="U235" s="228"/>
      <c r="V235" s="228"/>
      <c r="W235" s="228"/>
      <c r="X235" s="228"/>
      <c r="Y235" s="228"/>
      <c r="Z235" s="228"/>
      <c r="AA235" s="228"/>
      <c r="AB235" s="228"/>
      <c r="AC235" s="228"/>
      <c r="AD235" s="228"/>
      <c r="AE235" s="228"/>
      <c r="AF235" s="228"/>
      <c r="AG235" s="228"/>
      <c r="AH235" s="228"/>
      <c r="AI235" s="228"/>
      <c r="AJ235" s="228"/>
      <c r="AS235" s="74" t="s">
        <v>214</v>
      </c>
      <c r="AT235" s="74" t="s">
        <v>194</v>
      </c>
      <c r="AU235" s="74" t="s">
        <v>512</v>
      </c>
      <c r="AV235" s="74">
        <v>2023</v>
      </c>
      <c r="AW235" s="74">
        <v>0.87343872827321156</v>
      </c>
      <c r="AX235" s="74">
        <v>0</v>
      </c>
      <c r="AY235" s="74">
        <v>0</v>
      </c>
      <c r="AZ235" s="74">
        <v>0</v>
      </c>
      <c r="BA235" s="74">
        <v>0</v>
      </c>
      <c r="BB235" s="74">
        <v>0</v>
      </c>
      <c r="BC235" s="74">
        <v>0</v>
      </c>
      <c r="BD235" s="74">
        <v>0</v>
      </c>
      <c r="BE235" s="74">
        <v>0</v>
      </c>
      <c r="BF235" s="74">
        <v>0</v>
      </c>
      <c r="BG235" s="74">
        <v>0</v>
      </c>
      <c r="BH235" s="74">
        <v>0</v>
      </c>
      <c r="BI235" s="74">
        <v>0</v>
      </c>
      <c r="BJ235" s="74">
        <v>0</v>
      </c>
      <c r="BK235" s="74">
        <v>0</v>
      </c>
      <c r="BL235" s="74">
        <v>6.7952060409678904E-3</v>
      </c>
      <c r="BM235" s="74">
        <v>6.7952060409678904E-3</v>
      </c>
      <c r="BN235" s="74">
        <v>0</v>
      </c>
      <c r="BO235" s="74">
        <v>0</v>
      </c>
      <c r="BP235" s="74">
        <v>0</v>
      </c>
      <c r="BQ235" s="74">
        <v>5.9351961227774386E-3</v>
      </c>
      <c r="BR235" s="74">
        <v>0</v>
      </c>
      <c r="BS235" s="74">
        <v>0</v>
      </c>
      <c r="BT235" s="74">
        <v>0</v>
      </c>
      <c r="BU235" s="74">
        <v>0</v>
      </c>
      <c r="BV235" s="74">
        <v>0</v>
      </c>
      <c r="BW235" s="74">
        <v>0</v>
      </c>
      <c r="BX235" s="74">
        <v>0</v>
      </c>
      <c r="BY235" s="74">
        <v>0</v>
      </c>
      <c r="CT235" s="74" t="s">
        <v>194</v>
      </c>
      <c r="CU235" s="74" t="s">
        <v>524</v>
      </c>
      <c r="CV235" s="74" t="s">
        <v>321</v>
      </c>
      <c r="CW235" s="74">
        <v>2024</v>
      </c>
      <c r="CX235" s="74">
        <v>0</v>
      </c>
      <c r="CY235" s="74">
        <v>0</v>
      </c>
      <c r="CZ235" s="74">
        <v>0</v>
      </c>
      <c r="DA235" s="74">
        <v>2.8140672527687333E-5</v>
      </c>
      <c r="DB235" s="74">
        <v>0</v>
      </c>
      <c r="DC235" s="74">
        <v>0</v>
      </c>
      <c r="DD235" s="74">
        <v>13668.06699741239</v>
      </c>
      <c r="DE235" s="74">
        <v>202.84766498243039</v>
      </c>
      <c r="DF235" s="74">
        <v>8304.5949317123268</v>
      </c>
      <c r="DG235" s="74">
        <v>5160.6244007176319</v>
      </c>
      <c r="DH235" s="74">
        <v>0</v>
      </c>
      <c r="DI235" s="74">
        <v>0</v>
      </c>
      <c r="DJ235" s="74">
        <v>0</v>
      </c>
      <c r="DK235" s="74">
        <v>0</v>
      </c>
      <c r="DL235" s="74">
        <v>0</v>
      </c>
      <c r="DM235" s="74">
        <v>0</v>
      </c>
      <c r="DN235" s="74">
        <v>8.4320939109722433E-5</v>
      </c>
      <c r="DO235" s="74">
        <v>0</v>
      </c>
      <c r="DP235" s="74">
        <v>0</v>
      </c>
      <c r="DQ235" s="74">
        <v>0</v>
      </c>
      <c r="DR235" s="74">
        <v>0</v>
      </c>
      <c r="DS235" s="74">
        <v>0</v>
      </c>
      <c r="DT235" s="74">
        <v>0</v>
      </c>
      <c r="DU235" s="74">
        <v>0</v>
      </c>
      <c r="DV235" s="74">
        <v>0</v>
      </c>
      <c r="DW235" s="74">
        <v>0</v>
      </c>
      <c r="DX235" s="74">
        <v>0.38462859746067274</v>
      </c>
      <c r="DY235" s="74">
        <v>0</v>
      </c>
      <c r="DZ235" s="74">
        <v>0.38462859746067274</v>
      </c>
      <c r="EA235" s="74">
        <v>0</v>
      </c>
      <c r="EB235" s="74">
        <v>0</v>
      </c>
      <c r="EC235" s="74">
        <v>0</v>
      </c>
      <c r="ED235" s="74">
        <v>0</v>
      </c>
      <c r="EE235" s="74">
        <v>0</v>
      </c>
      <c r="EF235" s="74">
        <v>0</v>
      </c>
      <c r="ER235" s="74" t="s">
        <v>455</v>
      </c>
      <c r="ES235" s="74" t="s">
        <v>194</v>
      </c>
      <c r="ET235" s="74" t="s">
        <v>524</v>
      </c>
      <c r="EU235" s="74" t="s">
        <v>321</v>
      </c>
      <c r="EV235" s="74" t="s">
        <v>302</v>
      </c>
      <c r="EW235" s="74" t="s">
        <v>456</v>
      </c>
      <c r="EX235" s="74">
        <v>2024</v>
      </c>
      <c r="EY235" s="74">
        <v>9.5602890363712463E-6</v>
      </c>
      <c r="EZ235" s="74">
        <v>1706.7713469999901</v>
      </c>
      <c r="FA235" s="74">
        <v>1.6317227396316591E-2</v>
      </c>
      <c r="FB235" s="74">
        <v>2024</v>
      </c>
      <c r="FC235" s="74" t="s">
        <v>209</v>
      </c>
      <c r="FD235" s="74">
        <v>4.6366130773367584E-2</v>
      </c>
      <c r="FE235" s="74">
        <v>1</v>
      </c>
      <c r="FF235" s="74">
        <v>0</v>
      </c>
      <c r="FG235" s="74" t="s">
        <v>457</v>
      </c>
      <c r="FH235" s="74">
        <v>0</v>
      </c>
      <c r="FI235" s="74">
        <v>0</v>
      </c>
      <c r="FJ235" s="74">
        <v>0</v>
      </c>
      <c r="FK235" s="74">
        <v>0</v>
      </c>
      <c r="FL235" s="74">
        <v>0</v>
      </c>
      <c r="FM235" s="74">
        <v>0</v>
      </c>
      <c r="FN235" s="74">
        <v>3.8725252042092059E-3</v>
      </c>
      <c r="FO235" s="74">
        <v>2.8140672527687333E-5</v>
      </c>
      <c r="FP235" s="74">
        <v>0</v>
      </c>
      <c r="FQ235" s="74">
        <v>0</v>
      </c>
      <c r="FR235" s="74">
        <v>0</v>
      </c>
      <c r="FS235" s="74">
        <v>0</v>
      </c>
      <c r="GV235" s="229"/>
      <c r="GW235" s="229"/>
    </row>
    <row r="236" spans="3:205" x14ac:dyDescent="0.25">
      <c r="C236" s="227"/>
      <c r="D236" s="227"/>
      <c r="E236" s="227"/>
      <c r="F236" s="227"/>
      <c r="G236" s="227"/>
      <c r="H236" s="227"/>
      <c r="I236" s="228"/>
      <c r="J236" s="228"/>
      <c r="K236" s="228"/>
      <c r="L236" s="116"/>
      <c r="M236" s="228"/>
      <c r="N236" s="228"/>
      <c r="O236" s="228"/>
      <c r="P236" s="228"/>
      <c r="Q236" s="228"/>
      <c r="R236" s="228"/>
      <c r="S236" s="228"/>
      <c r="T236" s="228"/>
      <c r="U236" s="228"/>
      <c r="V236" s="228"/>
      <c r="W236" s="228"/>
      <c r="X236" s="228"/>
      <c r="Y236" s="228"/>
      <c r="Z236" s="228"/>
      <c r="AA236" s="228"/>
      <c r="AB236" s="228"/>
      <c r="AC236" s="228"/>
      <c r="AD236" s="228"/>
      <c r="AE236" s="228"/>
      <c r="AF236" s="228"/>
      <c r="AG236" s="228"/>
      <c r="AH236" s="228"/>
      <c r="AI236" s="228"/>
      <c r="AJ236" s="228"/>
      <c r="AS236" s="74" t="s">
        <v>214</v>
      </c>
      <c r="AT236" s="74" t="s">
        <v>194</v>
      </c>
      <c r="AU236" s="74" t="s">
        <v>513</v>
      </c>
      <c r="AV236" s="74">
        <v>2020</v>
      </c>
      <c r="AW236" s="74">
        <v>1</v>
      </c>
      <c r="AX236" s="74">
        <v>0</v>
      </c>
      <c r="AY236" s="74">
        <v>0</v>
      </c>
      <c r="AZ236" s="74">
        <v>9.853781002618231E-2</v>
      </c>
      <c r="BA236" s="74">
        <v>9.853781002618231E-2</v>
      </c>
      <c r="BB236" s="74">
        <v>0</v>
      </c>
      <c r="BC236" s="74">
        <v>0</v>
      </c>
      <c r="BD236" s="74">
        <v>0</v>
      </c>
      <c r="BE236" s="74">
        <v>0</v>
      </c>
      <c r="BF236" s="74">
        <v>0</v>
      </c>
      <c r="BG236" s="74">
        <v>0</v>
      </c>
      <c r="BH236" s="74">
        <v>0</v>
      </c>
      <c r="BI236" s="74">
        <v>0</v>
      </c>
      <c r="BJ236" s="74">
        <v>0</v>
      </c>
      <c r="BK236" s="74">
        <v>0</v>
      </c>
      <c r="BL236" s="74">
        <v>0</v>
      </c>
      <c r="BM236" s="74">
        <v>0</v>
      </c>
      <c r="BN236" s="74">
        <v>9.853781002618231E-2</v>
      </c>
      <c r="BO236" s="74">
        <v>0</v>
      </c>
      <c r="BP236" s="74">
        <v>0</v>
      </c>
      <c r="BQ236" s="74">
        <v>0</v>
      </c>
      <c r="BR236" s="74">
        <v>0</v>
      </c>
      <c r="BS236" s="74">
        <v>0</v>
      </c>
      <c r="BT236" s="74">
        <v>0</v>
      </c>
      <c r="BU236" s="74">
        <v>0</v>
      </c>
      <c r="BV236" s="74">
        <v>0</v>
      </c>
      <c r="BW236" s="74">
        <v>0</v>
      </c>
      <c r="BX236" s="74">
        <v>0</v>
      </c>
      <c r="BY236" s="74">
        <v>0</v>
      </c>
      <c r="CT236" s="74" t="s">
        <v>194</v>
      </c>
      <c r="CU236" s="74" t="s">
        <v>524</v>
      </c>
      <c r="CV236" s="74" t="s">
        <v>321</v>
      </c>
      <c r="CW236" s="74">
        <v>2025</v>
      </c>
      <c r="CX236" s="74">
        <v>0</v>
      </c>
      <c r="CY236" s="74">
        <v>0</v>
      </c>
      <c r="CZ236" s="74">
        <v>0</v>
      </c>
      <c r="DA236" s="74">
        <v>0</v>
      </c>
      <c r="DB236" s="74">
        <v>2.8140672527687333E-5</v>
      </c>
      <c r="DC236" s="74">
        <v>0</v>
      </c>
      <c r="DD236" s="74">
        <v>13668.06699741239</v>
      </c>
      <c r="DE236" s="74">
        <v>202.84766498243039</v>
      </c>
      <c r="DF236" s="74">
        <v>8304.5949317123268</v>
      </c>
      <c r="DG236" s="74">
        <v>5160.6244007176319</v>
      </c>
      <c r="DH236" s="74">
        <v>0</v>
      </c>
      <c r="DI236" s="74">
        <v>0</v>
      </c>
      <c r="DJ236" s="74">
        <v>0</v>
      </c>
      <c r="DK236" s="74">
        <v>0</v>
      </c>
      <c r="DL236" s="74">
        <v>0</v>
      </c>
      <c r="DM236" s="74">
        <v>0</v>
      </c>
      <c r="DN236" s="74">
        <v>8.4320939109722433E-5</v>
      </c>
      <c r="DO236" s="74">
        <v>0</v>
      </c>
      <c r="DP236" s="74">
        <v>0</v>
      </c>
      <c r="DQ236" s="74">
        <v>0</v>
      </c>
      <c r="DR236" s="74">
        <v>0</v>
      </c>
      <c r="DS236" s="74">
        <v>0</v>
      </c>
      <c r="DT236" s="74">
        <v>0</v>
      </c>
      <c r="DU236" s="74">
        <v>0</v>
      </c>
      <c r="DV236" s="74">
        <v>0</v>
      </c>
      <c r="DW236" s="74">
        <v>0</v>
      </c>
      <c r="DX236" s="74">
        <v>0</v>
      </c>
      <c r="DY236" s="74">
        <v>0</v>
      </c>
      <c r="DZ236" s="74">
        <v>0</v>
      </c>
      <c r="EA236" s="74">
        <v>0.38462859746067274</v>
      </c>
      <c r="EB236" s="74">
        <v>0</v>
      </c>
      <c r="EC236" s="74">
        <v>0.38462859746067274</v>
      </c>
      <c r="ED236" s="74">
        <v>0</v>
      </c>
      <c r="EE236" s="74">
        <v>0</v>
      </c>
      <c r="EF236" s="74">
        <v>0</v>
      </c>
      <c r="ER236" s="74" t="s">
        <v>455</v>
      </c>
      <c r="ES236" s="74" t="s">
        <v>194</v>
      </c>
      <c r="ET236" s="74" t="s">
        <v>524</v>
      </c>
      <c r="EU236" s="74" t="s">
        <v>321</v>
      </c>
      <c r="EV236" s="74" t="s">
        <v>302</v>
      </c>
      <c r="EW236" s="74" t="s">
        <v>456</v>
      </c>
      <c r="EX236" s="74">
        <v>2025</v>
      </c>
      <c r="EY236" s="74">
        <v>9.5602890363712463E-6</v>
      </c>
      <c r="EZ236" s="74">
        <v>1706.7713469999901</v>
      </c>
      <c r="FA236" s="74">
        <v>1.6317227396316591E-2</v>
      </c>
      <c r="FB236" s="74">
        <v>2025</v>
      </c>
      <c r="FC236" s="74" t="s">
        <v>209</v>
      </c>
      <c r="FD236" s="74">
        <v>4.6366130773367584E-2</v>
      </c>
      <c r="FE236" s="74">
        <v>1</v>
      </c>
      <c r="FF236" s="74">
        <v>0</v>
      </c>
      <c r="FG236" s="74" t="s">
        <v>457</v>
      </c>
      <c r="FH236" s="74">
        <v>0</v>
      </c>
      <c r="FI236" s="74">
        <v>0</v>
      </c>
      <c r="FJ236" s="74">
        <v>0</v>
      </c>
      <c r="FK236" s="74">
        <v>0</v>
      </c>
      <c r="FL236" s="74">
        <v>0</v>
      </c>
      <c r="FM236" s="74">
        <v>0</v>
      </c>
      <c r="FN236" s="74">
        <v>0</v>
      </c>
      <c r="FO236" s="74">
        <v>0</v>
      </c>
      <c r="FP236" s="74">
        <v>3.8725252042092059E-3</v>
      </c>
      <c r="FQ236" s="74">
        <v>2.8140672527687333E-5</v>
      </c>
      <c r="FR236" s="74">
        <v>0</v>
      </c>
      <c r="FS236" s="74">
        <v>0</v>
      </c>
      <c r="GV236" s="229"/>
      <c r="GW236" s="229"/>
    </row>
    <row r="237" spans="3:205" x14ac:dyDescent="0.25">
      <c r="C237" s="227"/>
      <c r="D237" s="227"/>
      <c r="E237" s="227"/>
      <c r="F237" s="227"/>
      <c r="G237" s="227"/>
      <c r="H237" s="227"/>
      <c r="I237" s="228"/>
      <c r="J237" s="228"/>
      <c r="K237" s="228"/>
      <c r="L237" s="116"/>
      <c r="M237" s="228"/>
      <c r="N237" s="228"/>
      <c r="O237" s="228"/>
      <c r="P237" s="228"/>
      <c r="Q237" s="228"/>
      <c r="R237" s="228"/>
      <c r="S237" s="228"/>
      <c r="T237" s="228"/>
      <c r="U237" s="228"/>
      <c r="V237" s="228"/>
      <c r="W237" s="228"/>
      <c r="X237" s="228"/>
      <c r="Y237" s="228"/>
      <c r="Z237" s="228"/>
      <c r="AA237" s="228"/>
      <c r="AB237" s="228"/>
      <c r="AC237" s="228"/>
      <c r="AD237" s="228"/>
      <c r="AE237" s="228"/>
      <c r="AF237" s="228"/>
      <c r="AG237" s="228"/>
      <c r="AH237" s="228"/>
      <c r="AI237" s="228"/>
      <c r="AJ237" s="228"/>
      <c r="AS237" s="74" t="s">
        <v>214</v>
      </c>
      <c r="AT237" s="74" t="s">
        <v>194</v>
      </c>
      <c r="AU237" s="74" t="s">
        <v>513</v>
      </c>
      <c r="AV237" s="74">
        <v>2021</v>
      </c>
      <c r="AW237" s="74">
        <v>1</v>
      </c>
      <c r="AX237" s="74">
        <v>0</v>
      </c>
      <c r="AY237" s="74">
        <v>0</v>
      </c>
      <c r="AZ237" s="74">
        <v>0</v>
      </c>
      <c r="BA237" s="74">
        <v>0</v>
      </c>
      <c r="BB237" s="74">
        <v>0</v>
      </c>
      <c r="BC237" s="74">
        <v>0</v>
      </c>
      <c r="BD237" s="74">
        <v>9.853781002618231E-2</v>
      </c>
      <c r="BE237" s="74">
        <v>9.853781002618231E-2</v>
      </c>
      <c r="BF237" s="74">
        <v>0</v>
      </c>
      <c r="BG237" s="74">
        <v>0</v>
      </c>
      <c r="BH237" s="74">
        <v>0</v>
      </c>
      <c r="BI237" s="74">
        <v>0</v>
      </c>
      <c r="BJ237" s="74">
        <v>0</v>
      </c>
      <c r="BK237" s="74">
        <v>0</v>
      </c>
      <c r="BL237" s="74">
        <v>0</v>
      </c>
      <c r="BM237" s="74">
        <v>0</v>
      </c>
      <c r="BN237" s="74">
        <v>0</v>
      </c>
      <c r="BO237" s="74">
        <v>9.853781002618231E-2</v>
      </c>
      <c r="BP237" s="74">
        <v>0</v>
      </c>
      <c r="BQ237" s="74">
        <v>0</v>
      </c>
      <c r="BR237" s="74">
        <v>0</v>
      </c>
      <c r="BS237" s="74">
        <v>0</v>
      </c>
      <c r="BT237" s="74">
        <v>0</v>
      </c>
      <c r="BU237" s="74">
        <v>0</v>
      </c>
      <c r="BV237" s="74">
        <v>0</v>
      </c>
      <c r="BW237" s="74">
        <v>0</v>
      </c>
      <c r="BX237" s="74">
        <v>0</v>
      </c>
      <c r="BY237" s="74">
        <v>0</v>
      </c>
      <c r="CT237" s="74" t="s">
        <v>194</v>
      </c>
      <c r="CU237" s="74" t="s">
        <v>524</v>
      </c>
      <c r="CV237" s="74" t="s">
        <v>321</v>
      </c>
      <c r="CW237" s="74">
        <v>2026</v>
      </c>
      <c r="CX237" s="74">
        <v>0</v>
      </c>
      <c r="CY237" s="74">
        <v>0</v>
      </c>
      <c r="CZ237" s="74">
        <v>0</v>
      </c>
      <c r="DA237" s="74">
        <v>0</v>
      </c>
      <c r="DB237" s="74">
        <v>0</v>
      </c>
      <c r="DC237" s="74">
        <v>2.8140672527687333E-5</v>
      </c>
      <c r="DD237" s="74">
        <v>13668.06699741239</v>
      </c>
      <c r="DE237" s="74">
        <v>202.84766498243039</v>
      </c>
      <c r="DF237" s="74">
        <v>8304.5949317123268</v>
      </c>
      <c r="DG237" s="74">
        <v>5160.6244007176319</v>
      </c>
      <c r="DH237" s="74">
        <v>0</v>
      </c>
      <c r="DI237" s="74">
        <v>0</v>
      </c>
      <c r="DJ237" s="74">
        <v>0</v>
      </c>
      <c r="DK237" s="74">
        <v>0</v>
      </c>
      <c r="DL237" s="74">
        <v>0</v>
      </c>
      <c r="DM237" s="74">
        <v>0</v>
      </c>
      <c r="DN237" s="74">
        <v>8.4320939109722433E-5</v>
      </c>
      <c r="DO237" s="74">
        <v>0</v>
      </c>
      <c r="DP237" s="74">
        <v>0</v>
      </c>
      <c r="DQ237" s="74">
        <v>0</v>
      </c>
      <c r="DR237" s="74">
        <v>0</v>
      </c>
      <c r="DS237" s="74">
        <v>0</v>
      </c>
      <c r="DT237" s="74">
        <v>0</v>
      </c>
      <c r="DU237" s="74">
        <v>0</v>
      </c>
      <c r="DV237" s="74">
        <v>0</v>
      </c>
      <c r="DW237" s="74">
        <v>0</v>
      </c>
      <c r="DX237" s="74">
        <v>0</v>
      </c>
      <c r="DY237" s="74">
        <v>0</v>
      </c>
      <c r="DZ237" s="74">
        <v>0</v>
      </c>
      <c r="EA237" s="74">
        <v>0</v>
      </c>
      <c r="EB237" s="74">
        <v>0</v>
      </c>
      <c r="EC237" s="74">
        <v>0</v>
      </c>
      <c r="ED237" s="74">
        <v>0.38462859746067274</v>
      </c>
      <c r="EE237" s="74">
        <v>0</v>
      </c>
      <c r="EF237" s="74">
        <v>0.38462859746067274</v>
      </c>
      <c r="ER237" s="74" t="s">
        <v>455</v>
      </c>
      <c r="ES237" s="74" t="s">
        <v>194</v>
      </c>
      <c r="ET237" s="74" t="s">
        <v>524</v>
      </c>
      <c r="EU237" s="74" t="s">
        <v>321</v>
      </c>
      <c r="EV237" s="74" t="s">
        <v>302</v>
      </c>
      <c r="EW237" s="74" t="s">
        <v>456</v>
      </c>
      <c r="EX237" s="74">
        <v>2026</v>
      </c>
      <c r="EY237" s="74">
        <v>9.5602890363712463E-6</v>
      </c>
      <c r="EZ237" s="74">
        <v>1706.7713469999901</v>
      </c>
      <c r="FA237" s="74">
        <v>1.6317227396316591E-2</v>
      </c>
      <c r="FB237" s="74">
        <v>2026</v>
      </c>
      <c r="FC237" s="74" t="s">
        <v>209</v>
      </c>
      <c r="FD237" s="74">
        <v>4.6366130773367584E-2</v>
      </c>
      <c r="FE237" s="74">
        <v>1</v>
      </c>
      <c r="FF237" s="74">
        <v>0</v>
      </c>
      <c r="FG237" s="74" t="s">
        <v>457</v>
      </c>
      <c r="FH237" s="74">
        <v>0</v>
      </c>
      <c r="FI237" s="74">
        <v>0</v>
      </c>
      <c r="FJ237" s="74">
        <v>0</v>
      </c>
      <c r="FK237" s="74">
        <v>0</v>
      </c>
      <c r="FL237" s="74">
        <v>0</v>
      </c>
      <c r="FM237" s="74">
        <v>0</v>
      </c>
      <c r="FN237" s="74">
        <v>0</v>
      </c>
      <c r="FO237" s="74">
        <v>0</v>
      </c>
      <c r="FP237" s="74">
        <v>0</v>
      </c>
      <c r="FQ237" s="74">
        <v>0</v>
      </c>
      <c r="FR237" s="74">
        <v>3.8725252042092059E-3</v>
      </c>
      <c r="FS237" s="74">
        <v>2.8140672527687333E-5</v>
      </c>
      <c r="GV237" s="229"/>
      <c r="GW237" s="229"/>
    </row>
    <row r="238" spans="3:205" x14ac:dyDescent="0.25">
      <c r="C238" s="227"/>
      <c r="D238" s="227"/>
      <c r="E238" s="227"/>
      <c r="F238" s="227"/>
      <c r="G238" s="227"/>
      <c r="H238" s="227"/>
      <c r="I238" s="228"/>
      <c r="J238" s="228"/>
      <c r="K238" s="228"/>
      <c r="L238" s="116"/>
      <c r="M238" s="228"/>
      <c r="N238" s="228"/>
      <c r="O238" s="228"/>
      <c r="P238" s="228"/>
      <c r="Q238" s="228"/>
      <c r="R238" s="228"/>
      <c r="S238" s="228"/>
      <c r="T238" s="228"/>
      <c r="U238" s="228"/>
      <c r="V238" s="228"/>
      <c r="W238" s="228"/>
      <c r="X238" s="228"/>
      <c r="Y238" s="228"/>
      <c r="Z238" s="228"/>
      <c r="AA238" s="228"/>
      <c r="AB238" s="228"/>
      <c r="AC238" s="228"/>
      <c r="AD238" s="228"/>
      <c r="AE238" s="228"/>
      <c r="AF238" s="228"/>
      <c r="AG238" s="228"/>
      <c r="AH238" s="228"/>
      <c r="AI238" s="228"/>
      <c r="AJ238" s="228"/>
      <c r="AS238" s="74" t="s">
        <v>214</v>
      </c>
      <c r="AT238" s="74" t="s">
        <v>194</v>
      </c>
      <c r="AU238" s="74" t="s">
        <v>513</v>
      </c>
      <c r="AV238" s="74">
        <v>2022</v>
      </c>
      <c r="AW238" s="74">
        <v>0.93457943925233644</v>
      </c>
      <c r="AX238" s="74">
        <v>0</v>
      </c>
      <c r="AY238" s="74">
        <v>0</v>
      </c>
      <c r="AZ238" s="74">
        <v>0</v>
      </c>
      <c r="BA238" s="74">
        <v>0</v>
      </c>
      <c r="BB238" s="74">
        <v>0</v>
      </c>
      <c r="BC238" s="74">
        <v>0</v>
      </c>
      <c r="BD238" s="74">
        <v>0</v>
      </c>
      <c r="BE238" s="74">
        <v>0</v>
      </c>
      <c r="BF238" s="74">
        <v>0</v>
      </c>
      <c r="BG238" s="74">
        <v>0</v>
      </c>
      <c r="BH238" s="74">
        <v>9.853781002618231E-2</v>
      </c>
      <c r="BI238" s="74">
        <v>9.853781002618231E-2</v>
      </c>
      <c r="BJ238" s="74">
        <v>0</v>
      </c>
      <c r="BK238" s="74">
        <v>0</v>
      </c>
      <c r="BL238" s="74">
        <v>0</v>
      </c>
      <c r="BM238" s="74">
        <v>0</v>
      </c>
      <c r="BN238" s="74">
        <v>0</v>
      </c>
      <c r="BO238" s="74">
        <v>0</v>
      </c>
      <c r="BP238" s="74">
        <v>9.2091411239422716E-2</v>
      </c>
      <c r="BQ238" s="74">
        <v>0</v>
      </c>
      <c r="BR238" s="74">
        <v>0</v>
      </c>
      <c r="BS238" s="74">
        <v>0</v>
      </c>
      <c r="BT238" s="74">
        <v>0</v>
      </c>
      <c r="BU238" s="74">
        <v>0</v>
      </c>
      <c r="BV238" s="74">
        <v>9.853781002618231E-2</v>
      </c>
      <c r="BW238" s="74">
        <v>9.2091411239422716E-2</v>
      </c>
      <c r="BX238" s="74">
        <v>9.853781002618231E-2</v>
      </c>
      <c r="BY238" s="74">
        <v>9.2091411239422716E-2</v>
      </c>
      <c r="CT238" s="74" t="s">
        <v>194</v>
      </c>
      <c r="CU238" s="74" t="s">
        <v>524</v>
      </c>
      <c r="CV238" s="74" t="s">
        <v>323</v>
      </c>
      <c r="CW238" s="74">
        <v>2021</v>
      </c>
      <c r="CX238" s="74">
        <v>3.1010080282491678E-6</v>
      </c>
      <c r="CY238" s="74">
        <v>0</v>
      </c>
      <c r="CZ238" s="74">
        <v>0</v>
      </c>
      <c r="DA238" s="74">
        <v>0</v>
      </c>
      <c r="DB238" s="74">
        <v>0</v>
      </c>
      <c r="DC238" s="74">
        <v>0</v>
      </c>
      <c r="DD238" s="74">
        <v>8638.8463697588304</v>
      </c>
      <c r="DE238" s="74">
        <v>212.4033892792294</v>
      </c>
      <c r="DF238" s="74">
        <v>8426.4429804796</v>
      </c>
      <c r="DG238" s="74">
        <v>0</v>
      </c>
      <c r="DH238" s="74">
        <v>0</v>
      </c>
      <c r="DI238" s="74">
        <v>0</v>
      </c>
      <c r="DJ238" s="74">
        <v>0</v>
      </c>
      <c r="DK238" s="74">
        <v>0</v>
      </c>
      <c r="DL238" s="74">
        <v>0</v>
      </c>
      <c r="DM238" s="74">
        <v>0</v>
      </c>
      <c r="DN238" s="74">
        <v>1.0377752083732771E-5</v>
      </c>
      <c r="DO238" s="74">
        <v>2.6789131947433313E-2</v>
      </c>
      <c r="DP238" s="74">
        <v>0</v>
      </c>
      <c r="DQ238" s="74">
        <v>2.6789131947433313E-2</v>
      </c>
      <c r="DR238" s="74">
        <v>0</v>
      </c>
      <c r="DS238" s="74">
        <v>0</v>
      </c>
      <c r="DT238" s="74">
        <v>0</v>
      </c>
      <c r="DU238" s="74">
        <v>0</v>
      </c>
      <c r="DV238" s="74">
        <v>0</v>
      </c>
      <c r="DW238" s="74">
        <v>0</v>
      </c>
      <c r="DX238" s="74">
        <v>0</v>
      </c>
      <c r="DY238" s="74">
        <v>0</v>
      </c>
      <c r="DZ238" s="74">
        <v>0</v>
      </c>
      <c r="EA238" s="74">
        <v>0</v>
      </c>
      <c r="EB238" s="74">
        <v>0</v>
      </c>
      <c r="EC238" s="74">
        <v>0</v>
      </c>
      <c r="ED238" s="74">
        <v>0</v>
      </c>
      <c r="EE238" s="74">
        <v>0</v>
      </c>
      <c r="EF238" s="74">
        <v>0</v>
      </c>
      <c r="ER238" s="74" t="s">
        <v>455</v>
      </c>
      <c r="ES238" s="74" t="s">
        <v>194</v>
      </c>
      <c r="ET238" s="74" t="s">
        <v>524</v>
      </c>
      <c r="EU238" s="74" t="s">
        <v>323</v>
      </c>
      <c r="EV238" s="74" t="s">
        <v>302</v>
      </c>
      <c r="EW238" s="74" t="s">
        <v>456</v>
      </c>
      <c r="EX238" s="74">
        <v>2021</v>
      </c>
      <c r="EY238" s="74">
        <v>1.658193797337695E-6</v>
      </c>
      <c r="EZ238" s="74">
        <v>1706.7713469999901</v>
      </c>
      <c r="FA238" s="74">
        <v>2.8301576610690864E-3</v>
      </c>
      <c r="FB238" s="74">
        <v>2021</v>
      </c>
      <c r="FC238" s="74" t="s">
        <v>209</v>
      </c>
      <c r="FD238" s="74">
        <v>4.6366130773367584E-2</v>
      </c>
      <c r="FE238" s="74">
        <v>1</v>
      </c>
      <c r="FF238" s="74">
        <v>0</v>
      </c>
      <c r="FG238" s="74" t="s">
        <v>457</v>
      </c>
      <c r="FH238" s="74">
        <v>6.459536234375415E-4</v>
      </c>
      <c r="FI238" s="74">
        <v>3.1010080282491678E-6</v>
      </c>
      <c r="FJ238" s="74">
        <v>0</v>
      </c>
      <c r="FK238" s="74">
        <v>0</v>
      </c>
      <c r="FL238" s="74">
        <v>0</v>
      </c>
      <c r="FM238" s="74">
        <v>0</v>
      </c>
      <c r="FN238" s="74">
        <v>0</v>
      </c>
      <c r="FO238" s="74">
        <v>0</v>
      </c>
      <c r="FP238" s="74">
        <v>0</v>
      </c>
      <c r="FQ238" s="74">
        <v>0</v>
      </c>
      <c r="FR238" s="74">
        <v>0</v>
      </c>
      <c r="FS238" s="74">
        <v>0</v>
      </c>
      <c r="GV238" s="229"/>
      <c r="GW238" s="229"/>
    </row>
    <row r="239" spans="3:205" x14ac:dyDescent="0.25">
      <c r="C239" s="227"/>
      <c r="D239" s="227"/>
      <c r="E239" s="227"/>
      <c r="F239" s="227"/>
      <c r="G239" s="227"/>
      <c r="H239" s="227"/>
      <c r="I239" s="228"/>
      <c r="J239" s="228"/>
      <c r="K239" s="228"/>
      <c r="L239" s="116"/>
      <c r="M239" s="228"/>
      <c r="N239" s="228"/>
      <c r="O239" s="228"/>
      <c r="P239" s="228"/>
      <c r="Q239" s="228"/>
      <c r="R239" s="228"/>
      <c r="S239" s="228"/>
      <c r="T239" s="228"/>
      <c r="U239" s="228"/>
      <c r="V239" s="228"/>
      <c r="W239" s="228"/>
      <c r="X239" s="228"/>
      <c r="Y239" s="228"/>
      <c r="Z239" s="228"/>
      <c r="AA239" s="228"/>
      <c r="AB239" s="228"/>
      <c r="AC239" s="228"/>
      <c r="AD239" s="228"/>
      <c r="AE239" s="228"/>
      <c r="AF239" s="228"/>
      <c r="AG239" s="228"/>
      <c r="AH239" s="228"/>
      <c r="AI239" s="228"/>
      <c r="AJ239" s="228"/>
      <c r="AS239" s="74" t="s">
        <v>214</v>
      </c>
      <c r="AT239" s="74" t="s">
        <v>194</v>
      </c>
      <c r="AU239" s="74" t="s">
        <v>513</v>
      </c>
      <c r="AV239" s="74">
        <v>2023</v>
      </c>
      <c r="AW239" s="74">
        <v>0.87343872827321156</v>
      </c>
      <c r="AX239" s="74">
        <v>0</v>
      </c>
      <c r="AY239" s="74">
        <v>0</v>
      </c>
      <c r="AZ239" s="74">
        <v>0</v>
      </c>
      <c r="BA239" s="74">
        <v>0</v>
      </c>
      <c r="BB239" s="74">
        <v>0</v>
      </c>
      <c r="BC239" s="74">
        <v>0</v>
      </c>
      <c r="BD239" s="74">
        <v>0</v>
      </c>
      <c r="BE239" s="74">
        <v>0</v>
      </c>
      <c r="BF239" s="74">
        <v>0</v>
      </c>
      <c r="BG239" s="74">
        <v>0</v>
      </c>
      <c r="BH239" s="74">
        <v>0</v>
      </c>
      <c r="BI239" s="74">
        <v>0</v>
      </c>
      <c r="BJ239" s="74">
        <v>0</v>
      </c>
      <c r="BK239" s="74">
        <v>0</v>
      </c>
      <c r="BL239" s="74">
        <v>0.10214824743359645</v>
      </c>
      <c r="BM239" s="74">
        <v>0.10214824743359645</v>
      </c>
      <c r="BN239" s="74">
        <v>0</v>
      </c>
      <c r="BO239" s="74">
        <v>0</v>
      </c>
      <c r="BP239" s="74">
        <v>0</v>
      </c>
      <c r="BQ239" s="74">
        <v>8.9220235333737824E-2</v>
      </c>
      <c r="BR239" s="74">
        <v>0</v>
      </c>
      <c r="BS239" s="74">
        <v>0</v>
      </c>
      <c r="BT239" s="74">
        <v>0</v>
      </c>
      <c r="BU239" s="74">
        <v>0</v>
      </c>
      <c r="BV239" s="74">
        <v>0</v>
      </c>
      <c r="BW239" s="74">
        <v>0</v>
      </c>
      <c r="BX239" s="74">
        <v>0</v>
      </c>
      <c r="BY239" s="74">
        <v>0</v>
      </c>
      <c r="CT239" s="74" t="s">
        <v>194</v>
      </c>
      <c r="CU239" s="74" t="s">
        <v>524</v>
      </c>
      <c r="CV239" s="74" t="s">
        <v>323</v>
      </c>
      <c r="CW239" s="74">
        <v>2022</v>
      </c>
      <c r="CX239" s="74">
        <v>0</v>
      </c>
      <c r="CY239" s="74">
        <v>3.0823140839101183E-6</v>
      </c>
      <c r="CZ239" s="74">
        <v>0</v>
      </c>
      <c r="DA239" s="74">
        <v>0</v>
      </c>
      <c r="DB239" s="74">
        <v>0</v>
      </c>
      <c r="DC239" s="74">
        <v>0</v>
      </c>
      <c r="DD239" s="74">
        <v>8489.5410546944277</v>
      </c>
      <c r="DE239" s="74">
        <v>202.84766498243039</v>
      </c>
      <c r="DF239" s="74">
        <v>8286.6933897119998</v>
      </c>
      <c r="DG239" s="74">
        <v>0</v>
      </c>
      <c r="DH239" s="74">
        <v>0</v>
      </c>
      <c r="DI239" s="74">
        <v>0</v>
      </c>
      <c r="DJ239" s="74">
        <v>0</v>
      </c>
      <c r="DK239" s="74">
        <v>0</v>
      </c>
      <c r="DL239" s="74">
        <v>0</v>
      </c>
      <c r="DM239" s="74">
        <v>0</v>
      </c>
      <c r="DN239" s="74">
        <v>9.8136548212949784E-6</v>
      </c>
      <c r="DO239" s="74">
        <v>0</v>
      </c>
      <c r="DP239" s="74">
        <v>0</v>
      </c>
      <c r="DQ239" s="74">
        <v>0</v>
      </c>
      <c r="DR239" s="74">
        <v>2.6167431958817794E-2</v>
      </c>
      <c r="DS239" s="74">
        <v>0</v>
      </c>
      <c r="DT239" s="74">
        <v>2.6167431958817794E-2</v>
      </c>
      <c r="DU239" s="74">
        <v>0</v>
      </c>
      <c r="DV239" s="74">
        <v>0</v>
      </c>
      <c r="DW239" s="74">
        <v>0</v>
      </c>
      <c r="DX239" s="74">
        <v>0</v>
      </c>
      <c r="DY239" s="74">
        <v>0</v>
      </c>
      <c r="DZ239" s="74">
        <v>0</v>
      </c>
      <c r="EA239" s="74">
        <v>0</v>
      </c>
      <c r="EB239" s="74">
        <v>0</v>
      </c>
      <c r="EC239" s="74">
        <v>0</v>
      </c>
      <c r="ED239" s="74">
        <v>0</v>
      </c>
      <c r="EE239" s="74">
        <v>0</v>
      </c>
      <c r="EF239" s="74">
        <v>0</v>
      </c>
      <c r="ER239" s="74" t="s">
        <v>455</v>
      </c>
      <c r="ES239" s="74" t="s">
        <v>194</v>
      </c>
      <c r="ET239" s="74" t="s">
        <v>524</v>
      </c>
      <c r="EU239" s="74" t="s">
        <v>323</v>
      </c>
      <c r="EV239" s="74" t="s">
        <v>302</v>
      </c>
      <c r="EW239" s="74" t="s">
        <v>456</v>
      </c>
      <c r="EX239" s="74">
        <v>2022</v>
      </c>
      <c r="EY239" s="74">
        <v>1.574258925934764E-6</v>
      </c>
      <c r="EZ239" s="74">
        <v>1706.7713469999901</v>
      </c>
      <c r="FA239" s="74">
        <v>2.6869000275444349E-3</v>
      </c>
      <c r="FB239" s="74">
        <v>2022</v>
      </c>
      <c r="FC239" s="74" t="s">
        <v>209</v>
      </c>
      <c r="FD239" s="74">
        <v>4.6366130773367584E-2</v>
      </c>
      <c r="FE239" s="74">
        <v>1</v>
      </c>
      <c r="FF239" s="74">
        <v>0</v>
      </c>
      <c r="FG239" s="74" t="s">
        <v>457</v>
      </c>
      <c r="FH239" s="74">
        <v>0</v>
      </c>
      <c r="FI239" s="74">
        <v>0</v>
      </c>
      <c r="FJ239" s="74">
        <v>6.4205959253786453E-4</v>
      </c>
      <c r="FK239" s="74">
        <v>3.0823140839101183E-6</v>
      </c>
      <c r="FL239" s="74">
        <v>0</v>
      </c>
      <c r="FM239" s="74">
        <v>0</v>
      </c>
      <c r="FN239" s="74">
        <v>0</v>
      </c>
      <c r="FO239" s="74">
        <v>0</v>
      </c>
      <c r="FP239" s="74">
        <v>0</v>
      </c>
      <c r="FQ239" s="74">
        <v>0</v>
      </c>
      <c r="FR239" s="74">
        <v>0</v>
      </c>
      <c r="FS239" s="74">
        <v>0</v>
      </c>
      <c r="GV239" s="229"/>
      <c r="GW239" s="229"/>
    </row>
    <row r="240" spans="3:205" x14ac:dyDescent="0.25">
      <c r="C240" s="227"/>
      <c r="D240" s="227"/>
      <c r="E240" s="227"/>
      <c r="F240" s="227"/>
      <c r="G240" s="227"/>
      <c r="H240" s="227"/>
      <c r="I240" s="228"/>
      <c r="J240" s="228"/>
      <c r="K240" s="228"/>
      <c r="L240" s="116"/>
      <c r="M240" s="228"/>
      <c r="N240" s="228"/>
      <c r="O240" s="228"/>
      <c r="P240" s="228"/>
      <c r="Q240" s="228"/>
      <c r="R240" s="228"/>
      <c r="S240" s="228"/>
      <c r="T240" s="228"/>
      <c r="U240" s="228"/>
      <c r="V240" s="228"/>
      <c r="W240" s="228"/>
      <c r="X240" s="228"/>
      <c r="Y240" s="228"/>
      <c r="Z240" s="228"/>
      <c r="AA240" s="228"/>
      <c r="AB240" s="228"/>
      <c r="AC240" s="228"/>
      <c r="AD240" s="228"/>
      <c r="AE240" s="228"/>
      <c r="AF240" s="228"/>
      <c r="AG240" s="228"/>
      <c r="AH240" s="228"/>
      <c r="AI240" s="228"/>
      <c r="AJ240" s="228"/>
      <c r="AS240" s="74" t="s">
        <v>214</v>
      </c>
      <c r="AT240" s="74" t="s">
        <v>194</v>
      </c>
      <c r="AU240" s="74" t="s">
        <v>514</v>
      </c>
      <c r="AV240" s="74">
        <v>2020</v>
      </c>
      <c r="AW240" s="74">
        <v>1</v>
      </c>
      <c r="AX240" s="74">
        <v>0</v>
      </c>
      <c r="AY240" s="74">
        <v>0</v>
      </c>
      <c r="AZ240" s="74">
        <v>2.9636041925708845E-2</v>
      </c>
      <c r="BA240" s="74">
        <v>2.9636041925708845E-2</v>
      </c>
      <c r="BB240" s="74">
        <v>0</v>
      </c>
      <c r="BC240" s="74">
        <v>0</v>
      </c>
      <c r="BD240" s="74">
        <v>0</v>
      </c>
      <c r="BE240" s="74">
        <v>0</v>
      </c>
      <c r="BF240" s="74">
        <v>0</v>
      </c>
      <c r="BG240" s="74">
        <v>0</v>
      </c>
      <c r="BH240" s="74">
        <v>0</v>
      </c>
      <c r="BI240" s="74">
        <v>0</v>
      </c>
      <c r="BJ240" s="74">
        <v>0</v>
      </c>
      <c r="BK240" s="74">
        <v>0</v>
      </c>
      <c r="BL240" s="74">
        <v>0</v>
      </c>
      <c r="BM240" s="74">
        <v>0</v>
      </c>
      <c r="BN240" s="74">
        <v>2.9636041925708845E-2</v>
      </c>
      <c r="BO240" s="74">
        <v>0</v>
      </c>
      <c r="BP240" s="74">
        <v>0</v>
      </c>
      <c r="BQ240" s="74">
        <v>0</v>
      </c>
      <c r="BR240" s="74">
        <v>0</v>
      </c>
      <c r="BS240" s="74">
        <v>0</v>
      </c>
      <c r="BT240" s="74">
        <v>0</v>
      </c>
      <c r="BU240" s="74">
        <v>0</v>
      </c>
      <c r="BV240" s="74">
        <v>0</v>
      </c>
      <c r="BW240" s="74">
        <v>0</v>
      </c>
      <c r="BX240" s="74">
        <v>0</v>
      </c>
      <c r="BY240" s="74">
        <v>0</v>
      </c>
      <c r="CT240" s="74" t="s">
        <v>194</v>
      </c>
      <c r="CU240" s="74" t="s">
        <v>524</v>
      </c>
      <c r="CV240" s="74" t="s">
        <v>323</v>
      </c>
      <c r="CW240" s="74">
        <v>2023</v>
      </c>
      <c r="CX240" s="74">
        <v>0</v>
      </c>
      <c r="CY240" s="74">
        <v>0</v>
      </c>
      <c r="CZ240" s="74">
        <v>4.7890086680118762E-6</v>
      </c>
      <c r="DA240" s="74">
        <v>0</v>
      </c>
      <c r="DB240" s="74">
        <v>0</v>
      </c>
      <c r="DC240" s="74">
        <v>0</v>
      </c>
      <c r="DD240" s="74">
        <v>8507.4425966947583</v>
      </c>
      <c r="DE240" s="74">
        <v>202.84766498243039</v>
      </c>
      <c r="DF240" s="74">
        <v>8304.5949317123268</v>
      </c>
      <c r="DG240" s="74">
        <v>0</v>
      </c>
      <c r="DH240" s="74">
        <v>0</v>
      </c>
      <c r="DI240" s="74">
        <v>0</v>
      </c>
      <c r="DJ240" s="74">
        <v>0</v>
      </c>
      <c r="DK240" s="74">
        <v>0</v>
      </c>
      <c r="DL240" s="74">
        <v>0</v>
      </c>
      <c r="DM240" s="74">
        <v>0</v>
      </c>
      <c r="DN240" s="74">
        <v>1.0197724669185279E-5</v>
      </c>
      <c r="DO240" s="74">
        <v>0</v>
      </c>
      <c r="DP240" s="74">
        <v>0</v>
      </c>
      <c r="DQ240" s="74">
        <v>0</v>
      </c>
      <c r="DR240" s="74">
        <v>0</v>
      </c>
      <c r="DS240" s="74">
        <v>0</v>
      </c>
      <c r="DT240" s="74">
        <v>0</v>
      </c>
      <c r="DU240" s="74">
        <v>4.0742216338184659E-2</v>
      </c>
      <c r="DV240" s="74">
        <v>0</v>
      </c>
      <c r="DW240" s="74">
        <v>4.0742216338184659E-2</v>
      </c>
      <c r="DX240" s="74">
        <v>0</v>
      </c>
      <c r="DY240" s="74">
        <v>0</v>
      </c>
      <c r="DZ240" s="74">
        <v>0</v>
      </c>
      <c r="EA240" s="74">
        <v>0</v>
      </c>
      <c r="EB240" s="74">
        <v>0</v>
      </c>
      <c r="EC240" s="74">
        <v>0</v>
      </c>
      <c r="ED240" s="74">
        <v>0</v>
      </c>
      <c r="EE240" s="74">
        <v>0</v>
      </c>
      <c r="EF240" s="74">
        <v>0</v>
      </c>
      <c r="ER240" s="74" t="s">
        <v>455</v>
      </c>
      <c r="ES240" s="74" t="s">
        <v>194</v>
      </c>
      <c r="ET240" s="74" t="s">
        <v>524</v>
      </c>
      <c r="EU240" s="74" t="s">
        <v>323</v>
      </c>
      <c r="EV240" s="74" t="s">
        <v>302</v>
      </c>
      <c r="EW240" s="74" t="s">
        <v>456</v>
      </c>
      <c r="EX240" s="74">
        <v>2023</v>
      </c>
      <c r="EY240" s="74">
        <v>1.6269798463001929E-6</v>
      </c>
      <c r="EZ240" s="74">
        <v>1706.7713469999901</v>
      </c>
      <c r="FA240" s="74">
        <v>2.7768825838116172E-3</v>
      </c>
      <c r="FB240" s="74">
        <v>2023</v>
      </c>
      <c r="FC240" s="74" t="s">
        <v>209</v>
      </c>
      <c r="FD240" s="74">
        <v>4.6366130773367584E-2</v>
      </c>
      <c r="FE240" s="74">
        <v>1</v>
      </c>
      <c r="FF240" s="74">
        <v>0</v>
      </c>
      <c r="FG240" s="74" t="s">
        <v>457</v>
      </c>
      <c r="FH240" s="74">
        <v>0</v>
      </c>
      <c r="FI240" s="74">
        <v>0</v>
      </c>
      <c r="FJ240" s="74">
        <v>0</v>
      </c>
      <c r="FK240" s="74">
        <v>0</v>
      </c>
      <c r="FL240" s="74">
        <v>6.5903033240607718E-4</v>
      </c>
      <c r="FM240" s="74">
        <v>4.7890086680118762E-6</v>
      </c>
      <c r="FN240" s="74">
        <v>0</v>
      </c>
      <c r="FO240" s="74">
        <v>0</v>
      </c>
      <c r="FP240" s="74">
        <v>0</v>
      </c>
      <c r="FQ240" s="74">
        <v>0</v>
      </c>
      <c r="FR240" s="74">
        <v>0</v>
      </c>
      <c r="FS240" s="74">
        <v>0</v>
      </c>
      <c r="GV240" s="229"/>
      <c r="GW240" s="229"/>
    </row>
    <row r="241" spans="3:205" x14ac:dyDescent="0.25">
      <c r="C241" s="227"/>
      <c r="D241" s="227"/>
      <c r="E241" s="227"/>
      <c r="F241" s="227"/>
      <c r="G241" s="227"/>
      <c r="H241" s="227"/>
      <c r="I241" s="228"/>
      <c r="J241" s="228"/>
      <c r="K241" s="228"/>
      <c r="L241" s="116"/>
      <c r="M241" s="228"/>
      <c r="N241" s="228"/>
      <c r="O241" s="228"/>
      <c r="P241" s="228"/>
      <c r="Q241" s="228"/>
      <c r="R241" s="228"/>
      <c r="S241" s="228"/>
      <c r="T241" s="228"/>
      <c r="U241" s="228"/>
      <c r="V241" s="228"/>
      <c r="W241" s="228"/>
      <c r="X241" s="228"/>
      <c r="Y241" s="228"/>
      <c r="Z241" s="228"/>
      <c r="AA241" s="228"/>
      <c r="AB241" s="228"/>
      <c r="AC241" s="228"/>
      <c r="AD241" s="228"/>
      <c r="AE241" s="228"/>
      <c r="AF241" s="228"/>
      <c r="AG241" s="228"/>
      <c r="AH241" s="228"/>
      <c r="AI241" s="228"/>
      <c r="AJ241" s="228"/>
      <c r="AS241" s="74" t="s">
        <v>214</v>
      </c>
      <c r="AT241" s="74" t="s">
        <v>194</v>
      </c>
      <c r="AU241" s="74" t="s">
        <v>514</v>
      </c>
      <c r="AV241" s="74">
        <v>2021</v>
      </c>
      <c r="AW241" s="74">
        <v>1</v>
      </c>
      <c r="AX241" s="74">
        <v>0</v>
      </c>
      <c r="AY241" s="74">
        <v>0</v>
      </c>
      <c r="AZ241" s="74">
        <v>0</v>
      </c>
      <c r="BA241" s="74">
        <v>0</v>
      </c>
      <c r="BB241" s="74">
        <v>0</v>
      </c>
      <c r="BC241" s="74">
        <v>0</v>
      </c>
      <c r="BD241" s="74">
        <v>2.9636041925708845E-2</v>
      </c>
      <c r="BE241" s="74">
        <v>2.9636041925708845E-2</v>
      </c>
      <c r="BF241" s="74">
        <v>0</v>
      </c>
      <c r="BG241" s="74">
        <v>0</v>
      </c>
      <c r="BH241" s="74">
        <v>0</v>
      </c>
      <c r="BI241" s="74">
        <v>0</v>
      </c>
      <c r="BJ241" s="74">
        <v>0</v>
      </c>
      <c r="BK241" s="74">
        <v>0</v>
      </c>
      <c r="BL241" s="74">
        <v>0</v>
      </c>
      <c r="BM241" s="74">
        <v>0</v>
      </c>
      <c r="BN241" s="74">
        <v>0</v>
      </c>
      <c r="BO241" s="74">
        <v>2.9636041925708845E-2</v>
      </c>
      <c r="BP241" s="74">
        <v>0</v>
      </c>
      <c r="BQ241" s="74">
        <v>0</v>
      </c>
      <c r="BR241" s="74">
        <v>0</v>
      </c>
      <c r="BS241" s="74">
        <v>0</v>
      </c>
      <c r="BT241" s="74">
        <v>0</v>
      </c>
      <c r="BU241" s="74">
        <v>0</v>
      </c>
      <c r="BV241" s="74">
        <v>0</v>
      </c>
      <c r="BW241" s="74">
        <v>0</v>
      </c>
      <c r="BX241" s="74">
        <v>0</v>
      </c>
      <c r="BY241" s="74">
        <v>0</v>
      </c>
      <c r="CT241" s="74" t="s">
        <v>194</v>
      </c>
      <c r="CU241" s="74" t="s">
        <v>524</v>
      </c>
      <c r="CV241" s="74" t="s">
        <v>323</v>
      </c>
      <c r="CW241" s="74">
        <v>2024</v>
      </c>
      <c r="CX241" s="74">
        <v>0</v>
      </c>
      <c r="CY241" s="74">
        <v>0</v>
      </c>
      <c r="CZ241" s="74">
        <v>0</v>
      </c>
      <c r="DA241" s="74">
        <v>4.7890086680118762E-6</v>
      </c>
      <c r="DB241" s="74">
        <v>0</v>
      </c>
      <c r="DC241" s="74">
        <v>0</v>
      </c>
      <c r="DD241" s="74">
        <v>8507.4425966947583</v>
      </c>
      <c r="DE241" s="74">
        <v>202.84766498243039</v>
      </c>
      <c r="DF241" s="74">
        <v>8304.5949317123268</v>
      </c>
      <c r="DG241" s="74">
        <v>0</v>
      </c>
      <c r="DH241" s="74">
        <v>0</v>
      </c>
      <c r="DI241" s="74">
        <v>0</v>
      </c>
      <c r="DJ241" s="74">
        <v>0</v>
      </c>
      <c r="DK241" s="74">
        <v>0</v>
      </c>
      <c r="DL241" s="74">
        <v>0</v>
      </c>
      <c r="DM241" s="74">
        <v>0</v>
      </c>
      <c r="DN241" s="74">
        <v>1.0197724669185279E-5</v>
      </c>
      <c r="DO241" s="74">
        <v>0</v>
      </c>
      <c r="DP241" s="74">
        <v>0</v>
      </c>
      <c r="DQ241" s="74">
        <v>0</v>
      </c>
      <c r="DR241" s="74">
        <v>0</v>
      </c>
      <c r="DS241" s="74">
        <v>0</v>
      </c>
      <c r="DT241" s="74">
        <v>0</v>
      </c>
      <c r="DU241" s="74">
        <v>0</v>
      </c>
      <c r="DV241" s="74">
        <v>0</v>
      </c>
      <c r="DW241" s="74">
        <v>0</v>
      </c>
      <c r="DX241" s="74">
        <v>4.0742216338184659E-2</v>
      </c>
      <c r="DY241" s="74">
        <v>0</v>
      </c>
      <c r="DZ241" s="74">
        <v>4.0742216338184659E-2</v>
      </c>
      <c r="EA241" s="74">
        <v>0</v>
      </c>
      <c r="EB241" s="74">
        <v>0</v>
      </c>
      <c r="EC241" s="74">
        <v>0</v>
      </c>
      <c r="ED241" s="74">
        <v>0</v>
      </c>
      <c r="EE241" s="74">
        <v>0</v>
      </c>
      <c r="EF241" s="74">
        <v>0</v>
      </c>
      <c r="ER241" s="74" t="s">
        <v>455</v>
      </c>
      <c r="ES241" s="74" t="s">
        <v>194</v>
      </c>
      <c r="ET241" s="74" t="s">
        <v>524</v>
      </c>
      <c r="EU241" s="74" t="s">
        <v>323</v>
      </c>
      <c r="EV241" s="74" t="s">
        <v>302</v>
      </c>
      <c r="EW241" s="74" t="s">
        <v>456</v>
      </c>
      <c r="EX241" s="74">
        <v>2024</v>
      </c>
      <c r="EY241" s="74">
        <v>1.6269798463001929E-6</v>
      </c>
      <c r="EZ241" s="74">
        <v>1706.7713469999901</v>
      </c>
      <c r="FA241" s="74">
        <v>2.7768825838116172E-3</v>
      </c>
      <c r="FB241" s="74">
        <v>2024</v>
      </c>
      <c r="FC241" s="74" t="s">
        <v>209</v>
      </c>
      <c r="FD241" s="74">
        <v>4.6366130773367584E-2</v>
      </c>
      <c r="FE241" s="74">
        <v>1</v>
      </c>
      <c r="FF241" s="74">
        <v>0</v>
      </c>
      <c r="FG241" s="74" t="s">
        <v>457</v>
      </c>
      <c r="FH241" s="74">
        <v>0</v>
      </c>
      <c r="FI241" s="74">
        <v>0</v>
      </c>
      <c r="FJ241" s="74">
        <v>0</v>
      </c>
      <c r="FK241" s="74">
        <v>0</v>
      </c>
      <c r="FL241" s="74">
        <v>0</v>
      </c>
      <c r="FM241" s="74">
        <v>0</v>
      </c>
      <c r="FN241" s="74">
        <v>6.5903033240607718E-4</v>
      </c>
      <c r="FO241" s="74">
        <v>4.7890086680118762E-6</v>
      </c>
      <c r="FP241" s="74">
        <v>0</v>
      </c>
      <c r="FQ241" s="74">
        <v>0</v>
      </c>
      <c r="FR241" s="74">
        <v>0</v>
      </c>
      <c r="FS241" s="74">
        <v>0</v>
      </c>
      <c r="GV241" s="229"/>
      <c r="GW241" s="229"/>
    </row>
    <row r="242" spans="3:205" x14ac:dyDescent="0.25">
      <c r="C242" s="227"/>
      <c r="D242" s="227"/>
      <c r="E242" s="227"/>
      <c r="F242" s="227"/>
      <c r="G242" s="227"/>
      <c r="H242" s="227"/>
      <c r="I242" s="228"/>
      <c r="J242" s="228"/>
      <c r="K242" s="228"/>
      <c r="L242" s="116"/>
      <c r="M242" s="228"/>
      <c r="N242" s="228"/>
      <c r="O242" s="228"/>
      <c r="P242" s="228"/>
      <c r="Q242" s="228"/>
      <c r="R242" s="228"/>
      <c r="S242" s="228"/>
      <c r="T242" s="228"/>
      <c r="U242" s="228"/>
      <c r="V242" s="228"/>
      <c r="W242" s="228"/>
      <c r="X242" s="228"/>
      <c r="Y242" s="228"/>
      <c r="Z242" s="228"/>
      <c r="AA242" s="228"/>
      <c r="AB242" s="228"/>
      <c r="AC242" s="228"/>
      <c r="AD242" s="228"/>
      <c r="AE242" s="228"/>
      <c r="AF242" s="228"/>
      <c r="AG242" s="228"/>
      <c r="AH242" s="228"/>
      <c r="AI242" s="228"/>
      <c r="AJ242" s="228"/>
      <c r="AS242" s="74" t="s">
        <v>214</v>
      </c>
      <c r="AT242" s="74" t="s">
        <v>194</v>
      </c>
      <c r="AU242" s="74" t="s">
        <v>514</v>
      </c>
      <c r="AV242" s="74">
        <v>2022</v>
      </c>
      <c r="AW242" s="74">
        <v>0.93457943925233644</v>
      </c>
      <c r="AX242" s="74">
        <v>0</v>
      </c>
      <c r="AY242" s="74">
        <v>0</v>
      </c>
      <c r="AZ242" s="74">
        <v>0</v>
      </c>
      <c r="BA242" s="74">
        <v>0</v>
      </c>
      <c r="BB242" s="74">
        <v>0</v>
      </c>
      <c r="BC242" s="74">
        <v>0</v>
      </c>
      <c r="BD242" s="74">
        <v>0</v>
      </c>
      <c r="BE242" s="74">
        <v>0</v>
      </c>
      <c r="BF242" s="74">
        <v>0</v>
      </c>
      <c r="BG242" s="74">
        <v>0</v>
      </c>
      <c r="BH242" s="74">
        <v>2.9636041925708845E-2</v>
      </c>
      <c r="BI242" s="74">
        <v>2.9636041925708845E-2</v>
      </c>
      <c r="BJ242" s="74">
        <v>0</v>
      </c>
      <c r="BK242" s="74">
        <v>0</v>
      </c>
      <c r="BL242" s="74">
        <v>0</v>
      </c>
      <c r="BM242" s="74">
        <v>0</v>
      </c>
      <c r="BN242" s="74">
        <v>0</v>
      </c>
      <c r="BO242" s="74">
        <v>0</v>
      </c>
      <c r="BP242" s="74">
        <v>2.7697235444587704E-2</v>
      </c>
      <c r="BQ242" s="74">
        <v>0</v>
      </c>
      <c r="BR242" s="74">
        <v>0</v>
      </c>
      <c r="BS242" s="74">
        <v>0</v>
      </c>
      <c r="BT242" s="74">
        <v>0</v>
      </c>
      <c r="BU242" s="74">
        <v>0</v>
      </c>
      <c r="BV242" s="74">
        <v>2.9636041925708845E-2</v>
      </c>
      <c r="BW242" s="74">
        <v>2.7697235444587704E-2</v>
      </c>
      <c r="BX242" s="74">
        <v>2.9636041925708845E-2</v>
      </c>
      <c r="BY242" s="74">
        <v>2.7697235444587704E-2</v>
      </c>
      <c r="CT242" s="74" t="s">
        <v>194</v>
      </c>
      <c r="CU242" s="74" t="s">
        <v>524</v>
      </c>
      <c r="CV242" s="74" t="s">
        <v>323</v>
      </c>
      <c r="CW242" s="74">
        <v>2025</v>
      </c>
      <c r="CX242" s="74">
        <v>0</v>
      </c>
      <c r="CY242" s="74">
        <v>0</v>
      </c>
      <c r="CZ242" s="74">
        <v>0</v>
      </c>
      <c r="DA242" s="74">
        <v>0</v>
      </c>
      <c r="DB242" s="74">
        <v>4.7890086680118762E-6</v>
      </c>
      <c r="DC242" s="74">
        <v>0</v>
      </c>
      <c r="DD242" s="74">
        <v>8507.4425966947583</v>
      </c>
      <c r="DE242" s="74">
        <v>202.84766498243039</v>
      </c>
      <c r="DF242" s="74">
        <v>8304.5949317123268</v>
      </c>
      <c r="DG242" s="74">
        <v>0</v>
      </c>
      <c r="DH242" s="74">
        <v>0</v>
      </c>
      <c r="DI242" s="74">
        <v>0</v>
      </c>
      <c r="DJ242" s="74">
        <v>0</v>
      </c>
      <c r="DK242" s="74">
        <v>0</v>
      </c>
      <c r="DL242" s="74">
        <v>0</v>
      </c>
      <c r="DM242" s="74">
        <v>0</v>
      </c>
      <c r="DN242" s="74">
        <v>1.0197724669185279E-5</v>
      </c>
      <c r="DO242" s="74">
        <v>0</v>
      </c>
      <c r="DP242" s="74">
        <v>0</v>
      </c>
      <c r="DQ242" s="74">
        <v>0</v>
      </c>
      <c r="DR242" s="74">
        <v>0</v>
      </c>
      <c r="DS242" s="74">
        <v>0</v>
      </c>
      <c r="DT242" s="74">
        <v>0</v>
      </c>
      <c r="DU242" s="74">
        <v>0</v>
      </c>
      <c r="DV242" s="74">
        <v>0</v>
      </c>
      <c r="DW242" s="74">
        <v>0</v>
      </c>
      <c r="DX242" s="74">
        <v>0</v>
      </c>
      <c r="DY242" s="74">
        <v>0</v>
      </c>
      <c r="DZ242" s="74">
        <v>0</v>
      </c>
      <c r="EA242" s="74">
        <v>4.0742216338184659E-2</v>
      </c>
      <c r="EB242" s="74">
        <v>0</v>
      </c>
      <c r="EC242" s="74">
        <v>4.0742216338184659E-2</v>
      </c>
      <c r="ED242" s="74">
        <v>0</v>
      </c>
      <c r="EE242" s="74">
        <v>0</v>
      </c>
      <c r="EF242" s="74">
        <v>0</v>
      </c>
      <c r="ER242" s="74" t="s">
        <v>455</v>
      </c>
      <c r="ES242" s="74" t="s">
        <v>194</v>
      </c>
      <c r="ET242" s="74" t="s">
        <v>524</v>
      </c>
      <c r="EU242" s="74" t="s">
        <v>323</v>
      </c>
      <c r="EV242" s="74" t="s">
        <v>302</v>
      </c>
      <c r="EW242" s="74" t="s">
        <v>456</v>
      </c>
      <c r="EX242" s="74">
        <v>2025</v>
      </c>
      <c r="EY242" s="74">
        <v>1.6269798463001929E-6</v>
      </c>
      <c r="EZ242" s="74">
        <v>1706.7713469999901</v>
      </c>
      <c r="FA242" s="74">
        <v>2.7768825838116172E-3</v>
      </c>
      <c r="FB242" s="74">
        <v>2025</v>
      </c>
      <c r="FC242" s="74" t="s">
        <v>209</v>
      </c>
      <c r="FD242" s="74">
        <v>4.6366130773367584E-2</v>
      </c>
      <c r="FE242" s="74">
        <v>1</v>
      </c>
      <c r="FF242" s="74">
        <v>0</v>
      </c>
      <c r="FG242" s="74" t="s">
        <v>457</v>
      </c>
      <c r="FH242" s="74">
        <v>0</v>
      </c>
      <c r="FI242" s="74">
        <v>0</v>
      </c>
      <c r="FJ242" s="74">
        <v>0</v>
      </c>
      <c r="FK242" s="74">
        <v>0</v>
      </c>
      <c r="FL242" s="74">
        <v>0</v>
      </c>
      <c r="FM242" s="74">
        <v>0</v>
      </c>
      <c r="FN242" s="74">
        <v>0</v>
      </c>
      <c r="FO242" s="74">
        <v>0</v>
      </c>
      <c r="FP242" s="74">
        <v>6.5903033240607718E-4</v>
      </c>
      <c r="FQ242" s="74">
        <v>4.7890086680118762E-6</v>
      </c>
      <c r="FR242" s="74">
        <v>0</v>
      </c>
      <c r="FS242" s="74">
        <v>0</v>
      </c>
      <c r="GV242" s="229"/>
      <c r="GW242" s="229"/>
    </row>
    <row r="243" spans="3:205" x14ac:dyDescent="0.25">
      <c r="C243" s="227"/>
      <c r="D243" s="227"/>
      <c r="E243" s="227"/>
      <c r="F243" s="227"/>
      <c r="G243" s="227"/>
      <c r="H243" s="227"/>
      <c r="I243" s="228"/>
      <c r="J243" s="228"/>
      <c r="K243" s="228"/>
      <c r="L243" s="116"/>
      <c r="M243" s="228"/>
      <c r="N243" s="228"/>
      <c r="O243" s="228"/>
      <c r="P243" s="228"/>
      <c r="Q243" s="228"/>
      <c r="R243" s="228"/>
      <c r="S243" s="228"/>
      <c r="T243" s="228"/>
      <c r="U243" s="228"/>
      <c r="V243" s="228"/>
      <c r="W243" s="228"/>
      <c r="X243" s="228"/>
      <c r="Y243" s="228"/>
      <c r="Z243" s="228"/>
      <c r="AA243" s="228"/>
      <c r="AB243" s="228"/>
      <c r="AC243" s="228"/>
      <c r="AD243" s="228"/>
      <c r="AE243" s="228"/>
      <c r="AF243" s="228"/>
      <c r="AG243" s="228"/>
      <c r="AH243" s="228"/>
      <c r="AI243" s="228"/>
      <c r="AJ243" s="228"/>
      <c r="AS243" s="74" t="s">
        <v>214</v>
      </c>
      <c r="AT243" s="74" t="s">
        <v>194</v>
      </c>
      <c r="AU243" s="74" t="s">
        <v>514</v>
      </c>
      <c r="AV243" s="74">
        <v>2023</v>
      </c>
      <c r="AW243" s="74">
        <v>0.87343872827321156</v>
      </c>
      <c r="AX243" s="74">
        <v>0</v>
      </c>
      <c r="AY243" s="74">
        <v>0</v>
      </c>
      <c r="AZ243" s="74">
        <v>0</v>
      </c>
      <c r="BA243" s="74">
        <v>0</v>
      </c>
      <c r="BB243" s="74">
        <v>0</v>
      </c>
      <c r="BC243" s="74">
        <v>0</v>
      </c>
      <c r="BD243" s="74">
        <v>0</v>
      </c>
      <c r="BE243" s="74">
        <v>0</v>
      </c>
      <c r="BF243" s="74">
        <v>0</v>
      </c>
      <c r="BG243" s="74">
        <v>0</v>
      </c>
      <c r="BH243" s="74">
        <v>0</v>
      </c>
      <c r="BI243" s="74">
        <v>0</v>
      </c>
      <c r="BJ243" s="74">
        <v>0</v>
      </c>
      <c r="BK243" s="74">
        <v>0</v>
      </c>
      <c r="BL243" s="74">
        <v>3.072195974432268E-2</v>
      </c>
      <c r="BM243" s="74">
        <v>3.072195974432268E-2</v>
      </c>
      <c r="BN243" s="74">
        <v>0</v>
      </c>
      <c r="BO243" s="74">
        <v>0</v>
      </c>
      <c r="BP243" s="74">
        <v>0</v>
      </c>
      <c r="BQ243" s="74">
        <v>2.6833749449142002E-2</v>
      </c>
      <c r="BR243" s="74">
        <v>0</v>
      </c>
      <c r="BS243" s="74">
        <v>0</v>
      </c>
      <c r="BT243" s="74">
        <v>0</v>
      </c>
      <c r="BU243" s="74">
        <v>0</v>
      </c>
      <c r="BV243" s="74">
        <v>0</v>
      </c>
      <c r="BW243" s="74">
        <v>0</v>
      </c>
      <c r="BX243" s="74">
        <v>0</v>
      </c>
      <c r="BY243" s="74">
        <v>0</v>
      </c>
      <c r="CT243" s="74" t="s">
        <v>194</v>
      </c>
      <c r="CU243" s="74" t="s">
        <v>524</v>
      </c>
      <c r="CV243" s="74" t="s">
        <v>323</v>
      </c>
      <c r="CW243" s="74">
        <v>2026</v>
      </c>
      <c r="CX243" s="74">
        <v>0</v>
      </c>
      <c r="CY243" s="74">
        <v>0</v>
      </c>
      <c r="CZ243" s="74">
        <v>0</v>
      </c>
      <c r="DA243" s="74">
        <v>0</v>
      </c>
      <c r="DB243" s="74">
        <v>0</v>
      </c>
      <c r="DC243" s="74">
        <v>4.7890086680118762E-6</v>
      </c>
      <c r="DD243" s="74">
        <v>8507.4425966947583</v>
      </c>
      <c r="DE243" s="74">
        <v>202.84766498243039</v>
      </c>
      <c r="DF243" s="74">
        <v>8304.5949317123268</v>
      </c>
      <c r="DG243" s="74">
        <v>0</v>
      </c>
      <c r="DH243" s="74">
        <v>0</v>
      </c>
      <c r="DI243" s="74">
        <v>0</v>
      </c>
      <c r="DJ243" s="74">
        <v>0</v>
      </c>
      <c r="DK243" s="74">
        <v>0</v>
      </c>
      <c r="DL243" s="74">
        <v>0</v>
      </c>
      <c r="DM243" s="74">
        <v>0</v>
      </c>
      <c r="DN243" s="74">
        <v>1.0197724669185279E-5</v>
      </c>
      <c r="DO243" s="74">
        <v>0</v>
      </c>
      <c r="DP243" s="74">
        <v>0</v>
      </c>
      <c r="DQ243" s="74">
        <v>0</v>
      </c>
      <c r="DR243" s="74">
        <v>0</v>
      </c>
      <c r="DS243" s="74">
        <v>0</v>
      </c>
      <c r="DT243" s="74">
        <v>0</v>
      </c>
      <c r="DU243" s="74">
        <v>0</v>
      </c>
      <c r="DV243" s="74">
        <v>0</v>
      </c>
      <c r="DW243" s="74">
        <v>0</v>
      </c>
      <c r="DX243" s="74">
        <v>0</v>
      </c>
      <c r="DY243" s="74">
        <v>0</v>
      </c>
      <c r="DZ243" s="74">
        <v>0</v>
      </c>
      <c r="EA243" s="74">
        <v>0</v>
      </c>
      <c r="EB243" s="74">
        <v>0</v>
      </c>
      <c r="EC243" s="74">
        <v>0</v>
      </c>
      <c r="ED243" s="74">
        <v>4.0742216338184659E-2</v>
      </c>
      <c r="EE243" s="74">
        <v>0</v>
      </c>
      <c r="EF243" s="74">
        <v>4.0742216338184659E-2</v>
      </c>
      <c r="ER243" s="74" t="s">
        <v>455</v>
      </c>
      <c r="ES243" s="74" t="s">
        <v>194</v>
      </c>
      <c r="ET243" s="74" t="s">
        <v>524</v>
      </c>
      <c r="EU243" s="74" t="s">
        <v>323</v>
      </c>
      <c r="EV243" s="74" t="s">
        <v>302</v>
      </c>
      <c r="EW243" s="74" t="s">
        <v>456</v>
      </c>
      <c r="EX243" s="74">
        <v>2026</v>
      </c>
      <c r="EY243" s="74">
        <v>1.6269798463001929E-6</v>
      </c>
      <c r="EZ243" s="74">
        <v>1706.7713469999901</v>
      </c>
      <c r="FA243" s="74">
        <v>2.7768825838116172E-3</v>
      </c>
      <c r="FB243" s="74">
        <v>2026</v>
      </c>
      <c r="FC243" s="74" t="s">
        <v>209</v>
      </c>
      <c r="FD243" s="74">
        <v>4.6366130773367584E-2</v>
      </c>
      <c r="FE243" s="74">
        <v>1</v>
      </c>
      <c r="FF243" s="74">
        <v>0</v>
      </c>
      <c r="FG243" s="74" t="s">
        <v>457</v>
      </c>
      <c r="FH243" s="74">
        <v>0</v>
      </c>
      <c r="FI243" s="74">
        <v>0</v>
      </c>
      <c r="FJ243" s="74">
        <v>0</v>
      </c>
      <c r="FK243" s="74">
        <v>0</v>
      </c>
      <c r="FL243" s="74">
        <v>0</v>
      </c>
      <c r="FM243" s="74">
        <v>0</v>
      </c>
      <c r="FN243" s="74">
        <v>0</v>
      </c>
      <c r="FO243" s="74">
        <v>0</v>
      </c>
      <c r="FP243" s="74">
        <v>0</v>
      </c>
      <c r="FQ243" s="74">
        <v>0</v>
      </c>
      <c r="FR243" s="74">
        <v>6.5903033240607718E-4</v>
      </c>
      <c r="FS243" s="74">
        <v>4.7890086680118762E-6</v>
      </c>
      <c r="GV243" s="229"/>
      <c r="GW243" s="229"/>
    </row>
    <row r="244" spans="3:205" x14ac:dyDescent="0.25">
      <c r="C244" s="227"/>
      <c r="D244" s="227"/>
      <c r="E244" s="227"/>
      <c r="F244" s="227"/>
      <c r="G244" s="227"/>
      <c r="H244" s="227"/>
      <c r="I244" s="228"/>
      <c r="J244" s="228"/>
      <c r="K244" s="228"/>
      <c r="L244" s="116"/>
      <c r="M244" s="228"/>
      <c r="N244" s="228"/>
      <c r="O244" s="228"/>
      <c r="P244" s="228"/>
      <c r="Q244" s="228"/>
      <c r="R244" s="228"/>
      <c r="S244" s="228"/>
      <c r="T244" s="228"/>
      <c r="U244" s="228"/>
      <c r="V244" s="228"/>
      <c r="W244" s="228"/>
      <c r="X244" s="228"/>
      <c r="Y244" s="228"/>
      <c r="Z244" s="228"/>
      <c r="AA244" s="228"/>
      <c r="AB244" s="228"/>
      <c r="AC244" s="228"/>
      <c r="AD244" s="228"/>
      <c r="AE244" s="228"/>
      <c r="AF244" s="228"/>
      <c r="AG244" s="228"/>
      <c r="AH244" s="228"/>
      <c r="AI244" s="228"/>
      <c r="AJ244" s="228"/>
      <c r="AS244" s="74" t="s">
        <v>214</v>
      </c>
      <c r="AT244" s="74" t="s">
        <v>194</v>
      </c>
      <c r="AU244" s="74" t="s">
        <v>515</v>
      </c>
      <c r="AV244" s="74">
        <v>2020</v>
      </c>
      <c r="AW244" s="74">
        <v>1</v>
      </c>
      <c r="AX244" s="74">
        <v>0</v>
      </c>
      <c r="AY244" s="74">
        <v>0</v>
      </c>
      <c r="AZ244" s="74">
        <v>0.136251263805968</v>
      </c>
      <c r="BA244" s="74">
        <v>0.136251263805968</v>
      </c>
      <c r="BB244" s="74">
        <v>0</v>
      </c>
      <c r="BC244" s="74">
        <v>0</v>
      </c>
      <c r="BD244" s="74">
        <v>0</v>
      </c>
      <c r="BE244" s="74">
        <v>0</v>
      </c>
      <c r="BF244" s="74">
        <v>0</v>
      </c>
      <c r="BG244" s="74">
        <v>0</v>
      </c>
      <c r="BH244" s="74">
        <v>0</v>
      </c>
      <c r="BI244" s="74">
        <v>0</v>
      </c>
      <c r="BJ244" s="74">
        <v>0</v>
      </c>
      <c r="BK244" s="74">
        <v>0</v>
      </c>
      <c r="BL244" s="74">
        <v>0</v>
      </c>
      <c r="BM244" s="74">
        <v>0</v>
      </c>
      <c r="BN244" s="74">
        <v>0.136251263805968</v>
      </c>
      <c r="BO244" s="74">
        <v>0</v>
      </c>
      <c r="BP244" s="74">
        <v>0</v>
      </c>
      <c r="BQ244" s="74">
        <v>0</v>
      </c>
      <c r="BR244" s="74">
        <v>0</v>
      </c>
      <c r="BS244" s="74">
        <v>0</v>
      </c>
      <c r="BT244" s="74">
        <v>0</v>
      </c>
      <c r="BU244" s="74">
        <v>0</v>
      </c>
      <c r="BV244" s="74">
        <v>0</v>
      </c>
      <c r="BW244" s="74">
        <v>0</v>
      </c>
      <c r="BX244" s="74">
        <v>0</v>
      </c>
      <c r="BY244" s="74">
        <v>0</v>
      </c>
      <c r="CT244" s="74" t="s">
        <v>194</v>
      </c>
      <c r="CU244" s="74" t="s">
        <v>524</v>
      </c>
      <c r="CV244" s="74" t="s">
        <v>329</v>
      </c>
      <c r="CW244" s="74">
        <v>2021</v>
      </c>
      <c r="CX244" s="74">
        <v>1.2069547211844707E-5</v>
      </c>
      <c r="CY244" s="74">
        <v>0</v>
      </c>
      <c r="CZ244" s="74">
        <v>0</v>
      </c>
      <c r="DA244" s="74">
        <v>0</v>
      </c>
      <c r="DB244" s="74">
        <v>0</v>
      </c>
      <c r="DC244" s="74">
        <v>0</v>
      </c>
      <c r="DD244" s="74">
        <v>5.1077508752881364</v>
      </c>
      <c r="DE244" s="74">
        <v>0.69026898617840449</v>
      </c>
      <c r="DF244" s="74">
        <v>2.8263721675328051</v>
      </c>
      <c r="DG244" s="74">
        <v>1.591109721576927</v>
      </c>
      <c r="DH244" s="74">
        <v>0</v>
      </c>
      <c r="DI244" s="74">
        <v>0</v>
      </c>
      <c r="DJ244" s="74">
        <v>0</v>
      </c>
      <c r="DK244" s="74">
        <v>0</v>
      </c>
      <c r="DL244" s="74">
        <v>0</v>
      </c>
      <c r="DM244" s="74">
        <v>0</v>
      </c>
      <c r="DN244" s="74">
        <v>4.040866087149541E-5</v>
      </c>
      <c r="DO244" s="74">
        <v>6.1648240335631296E-5</v>
      </c>
      <c r="DP244" s="74">
        <v>0</v>
      </c>
      <c r="DQ244" s="74">
        <v>6.1648240335631296E-5</v>
      </c>
      <c r="DR244" s="74">
        <v>0</v>
      </c>
      <c r="DS244" s="74">
        <v>0</v>
      </c>
      <c r="DT244" s="74">
        <v>0</v>
      </c>
      <c r="DU244" s="74">
        <v>0</v>
      </c>
      <c r="DV244" s="74">
        <v>0</v>
      </c>
      <c r="DW244" s="74">
        <v>0</v>
      </c>
      <c r="DX244" s="74">
        <v>0</v>
      </c>
      <c r="DY244" s="74">
        <v>0</v>
      </c>
      <c r="DZ244" s="74">
        <v>0</v>
      </c>
      <c r="EA244" s="74">
        <v>0</v>
      </c>
      <c r="EB244" s="74">
        <v>0</v>
      </c>
      <c r="EC244" s="74">
        <v>0</v>
      </c>
      <c r="ED244" s="74">
        <v>0</v>
      </c>
      <c r="EE244" s="74">
        <v>0</v>
      </c>
      <c r="EF244" s="74">
        <v>0</v>
      </c>
      <c r="ER244" s="74" t="s">
        <v>455</v>
      </c>
      <c r="ES244" s="74" t="s">
        <v>194</v>
      </c>
      <c r="ET244" s="74" t="s">
        <v>524</v>
      </c>
      <c r="EU244" s="74" t="s">
        <v>329</v>
      </c>
      <c r="EV244" s="74" t="s">
        <v>302</v>
      </c>
      <c r="EW244" s="74" t="s">
        <v>456</v>
      </c>
      <c r="EX244" s="74">
        <v>2021</v>
      </c>
      <c r="EY244" s="74">
        <v>6.4539169653988574E-6</v>
      </c>
      <c r="EZ244" s="74">
        <v>1706.7713469999901</v>
      </c>
      <c r="FA244" s="74">
        <v>1.1015360552459896E-2</v>
      </c>
      <c r="FB244" s="74">
        <v>2021</v>
      </c>
      <c r="FC244" s="74" t="s">
        <v>209</v>
      </c>
      <c r="FD244" s="74">
        <v>4.6366130773367584E-2</v>
      </c>
      <c r="FE244" s="74">
        <v>1</v>
      </c>
      <c r="FF244" s="74">
        <v>0</v>
      </c>
      <c r="FG244" s="74" t="s">
        <v>457</v>
      </c>
      <c r="FH244" s="74">
        <v>2.5141398163820304E-3</v>
      </c>
      <c r="FI244" s="74">
        <v>1.2069547211844707E-5</v>
      </c>
      <c r="FJ244" s="74">
        <v>0</v>
      </c>
      <c r="FK244" s="74">
        <v>0</v>
      </c>
      <c r="FL244" s="74">
        <v>0</v>
      </c>
      <c r="FM244" s="74">
        <v>0</v>
      </c>
      <c r="FN244" s="74">
        <v>0</v>
      </c>
      <c r="FO244" s="74">
        <v>0</v>
      </c>
      <c r="FP244" s="74">
        <v>0</v>
      </c>
      <c r="FQ244" s="74">
        <v>0</v>
      </c>
      <c r="FR244" s="74">
        <v>0</v>
      </c>
      <c r="FS244" s="74">
        <v>0</v>
      </c>
      <c r="GV244" s="229"/>
      <c r="GW244" s="229"/>
    </row>
    <row r="245" spans="3:205" x14ac:dyDescent="0.25">
      <c r="C245" s="227"/>
      <c r="D245" s="227"/>
      <c r="E245" s="227"/>
      <c r="F245" s="227"/>
      <c r="G245" s="227"/>
      <c r="H245" s="227"/>
      <c r="I245" s="228"/>
      <c r="J245" s="228"/>
      <c r="K245" s="228"/>
      <c r="L245" s="116"/>
      <c r="M245" s="228"/>
      <c r="N245" s="228"/>
      <c r="O245" s="228"/>
      <c r="P245" s="228"/>
      <c r="Q245" s="228"/>
      <c r="R245" s="228"/>
      <c r="S245" s="228"/>
      <c r="T245" s="228"/>
      <c r="U245" s="228"/>
      <c r="V245" s="228"/>
      <c r="W245" s="228"/>
      <c r="X245" s="228"/>
      <c r="Y245" s="228"/>
      <c r="Z245" s="228"/>
      <c r="AA245" s="228"/>
      <c r="AB245" s="228"/>
      <c r="AC245" s="228"/>
      <c r="AD245" s="228"/>
      <c r="AE245" s="228"/>
      <c r="AF245" s="228"/>
      <c r="AG245" s="228"/>
      <c r="AH245" s="228"/>
      <c r="AI245" s="228"/>
      <c r="AJ245" s="228"/>
      <c r="AS245" s="74" t="s">
        <v>214</v>
      </c>
      <c r="AT245" s="74" t="s">
        <v>194</v>
      </c>
      <c r="AU245" s="74" t="s">
        <v>515</v>
      </c>
      <c r="AV245" s="74">
        <v>2021</v>
      </c>
      <c r="AW245" s="74">
        <v>1</v>
      </c>
      <c r="AX245" s="74">
        <v>0</v>
      </c>
      <c r="AY245" s="74">
        <v>0</v>
      </c>
      <c r="AZ245" s="74">
        <v>0</v>
      </c>
      <c r="BA245" s="74">
        <v>0</v>
      </c>
      <c r="BB245" s="74">
        <v>0</v>
      </c>
      <c r="BC245" s="74">
        <v>0</v>
      </c>
      <c r="BD245" s="74">
        <v>0.136251263805968</v>
      </c>
      <c r="BE245" s="74">
        <v>0.136251263805968</v>
      </c>
      <c r="BF245" s="74">
        <v>0</v>
      </c>
      <c r="BG245" s="74">
        <v>0</v>
      </c>
      <c r="BH245" s="74">
        <v>0</v>
      </c>
      <c r="BI245" s="74">
        <v>0</v>
      </c>
      <c r="BJ245" s="74">
        <v>0</v>
      </c>
      <c r="BK245" s="74">
        <v>0</v>
      </c>
      <c r="BL245" s="74">
        <v>0</v>
      </c>
      <c r="BM245" s="74">
        <v>0</v>
      </c>
      <c r="BN245" s="74">
        <v>0</v>
      </c>
      <c r="BO245" s="74">
        <v>0.136251263805968</v>
      </c>
      <c r="BP245" s="74">
        <v>0</v>
      </c>
      <c r="BQ245" s="74">
        <v>0</v>
      </c>
      <c r="BR245" s="74">
        <v>0</v>
      </c>
      <c r="BS245" s="74">
        <v>0</v>
      </c>
      <c r="BT245" s="74">
        <v>0</v>
      </c>
      <c r="BU245" s="74">
        <v>0</v>
      </c>
      <c r="BV245" s="74">
        <v>0</v>
      </c>
      <c r="BW245" s="74">
        <v>0</v>
      </c>
      <c r="BX245" s="74">
        <v>0</v>
      </c>
      <c r="BY245" s="74">
        <v>0</v>
      </c>
      <c r="CT245" s="74" t="s">
        <v>194</v>
      </c>
      <c r="CU245" s="74" t="s">
        <v>524</v>
      </c>
      <c r="CV245" s="74" t="s">
        <v>329</v>
      </c>
      <c r="CW245" s="74">
        <v>2022</v>
      </c>
      <c r="CX245" s="74">
        <v>0</v>
      </c>
      <c r="CY245" s="74">
        <v>1.199831633891945E-5</v>
      </c>
      <c r="CZ245" s="74">
        <v>0</v>
      </c>
      <c r="DA245" s="74">
        <v>0</v>
      </c>
      <c r="DB245" s="74">
        <v>0</v>
      </c>
      <c r="DC245" s="74">
        <v>0</v>
      </c>
      <c r="DD245" s="74">
        <v>5.0739075797640956</v>
      </c>
      <c r="DE245" s="74">
        <v>0.68414811484627158</v>
      </c>
      <c r="DF245" s="74">
        <v>2.8096478759428591</v>
      </c>
      <c r="DG245" s="74">
        <v>1.5801115889749651</v>
      </c>
      <c r="DH245" s="74">
        <v>0</v>
      </c>
      <c r="DI245" s="74">
        <v>0</v>
      </c>
      <c r="DJ245" s="74">
        <v>0</v>
      </c>
      <c r="DK245" s="74">
        <v>0</v>
      </c>
      <c r="DL245" s="74">
        <v>0</v>
      </c>
      <c r="DM245" s="74">
        <v>0</v>
      </c>
      <c r="DN245" s="74">
        <v>3.8232659933019563E-5</v>
      </c>
      <c r="DO245" s="74">
        <v>0</v>
      </c>
      <c r="DP245" s="74">
        <v>0</v>
      </c>
      <c r="DQ245" s="74">
        <v>0</v>
      </c>
      <c r="DR245" s="74">
        <v>6.0878348216450787E-5</v>
      </c>
      <c r="DS245" s="74">
        <v>0</v>
      </c>
      <c r="DT245" s="74">
        <v>6.0878348216450787E-5</v>
      </c>
      <c r="DU245" s="74">
        <v>0</v>
      </c>
      <c r="DV245" s="74">
        <v>0</v>
      </c>
      <c r="DW245" s="74">
        <v>0</v>
      </c>
      <c r="DX245" s="74">
        <v>0</v>
      </c>
      <c r="DY245" s="74">
        <v>0</v>
      </c>
      <c r="DZ245" s="74">
        <v>0</v>
      </c>
      <c r="EA245" s="74">
        <v>0</v>
      </c>
      <c r="EB245" s="74">
        <v>0</v>
      </c>
      <c r="EC245" s="74">
        <v>0</v>
      </c>
      <c r="ED245" s="74">
        <v>0</v>
      </c>
      <c r="EE245" s="74">
        <v>0</v>
      </c>
      <c r="EF245" s="74">
        <v>0</v>
      </c>
      <c r="ER245" s="74" t="s">
        <v>455</v>
      </c>
      <c r="ES245" s="74" t="s">
        <v>194</v>
      </c>
      <c r="ET245" s="74" t="s">
        <v>524</v>
      </c>
      <c r="EU245" s="74" t="s">
        <v>329</v>
      </c>
      <c r="EV245" s="74" t="s">
        <v>302</v>
      </c>
      <c r="EW245" s="74" t="s">
        <v>456</v>
      </c>
      <c r="EX245" s="74">
        <v>2022</v>
      </c>
      <c r="EY245" s="74">
        <v>6.1280116427238364E-6</v>
      </c>
      <c r="EZ245" s="74">
        <v>1706.7713469999901</v>
      </c>
      <c r="FA245" s="74">
        <v>1.0459114685883385E-2</v>
      </c>
      <c r="FB245" s="74">
        <v>2022</v>
      </c>
      <c r="FC245" s="74" t="s">
        <v>209</v>
      </c>
      <c r="FD245" s="74">
        <v>4.6366130773367584E-2</v>
      </c>
      <c r="FE245" s="74">
        <v>1</v>
      </c>
      <c r="FF245" s="74">
        <v>0</v>
      </c>
      <c r="FG245" s="74" t="s">
        <v>457</v>
      </c>
      <c r="FH245" s="74">
        <v>0</v>
      </c>
      <c r="FI245" s="74">
        <v>0</v>
      </c>
      <c r="FJ245" s="74">
        <v>2.4993021119815461E-3</v>
      </c>
      <c r="FK245" s="74">
        <v>1.199831633891945E-5</v>
      </c>
      <c r="FL245" s="74">
        <v>0</v>
      </c>
      <c r="FM245" s="74">
        <v>0</v>
      </c>
      <c r="FN245" s="74">
        <v>0</v>
      </c>
      <c r="FO245" s="74">
        <v>0</v>
      </c>
      <c r="FP245" s="74">
        <v>0</v>
      </c>
      <c r="FQ245" s="74">
        <v>0</v>
      </c>
      <c r="FR245" s="74">
        <v>0</v>
      </c>
      <c r="FS245" s="74">
        <v>0</v>
      </c>
      <c r="GV245" s="229"/>
      <c r="GW245" s="229"/>
    </row>
    <row r="246" spans="3:205" x14ac:dyDescent="0.25">
      <c r="C246" s="227"/>
      <c r="D246" s="227"/>
      <c r="E246" s="227"/>
      <c r="F246" s="227"/>
      <c r="G246" s="227"/>
      <c r="H246" s="227"/>
      <c r="I246" s="228"/>
      <c r="J246" s="228"/>
      <c r="K246" s="228"/>
      <c r="L246" s="116"/>
      <c r="M246" s="228"/>
      <c r="N246" s="228"/>
      <c r="O246" s="228"/>
      <c r="P246" s="228"/>
      <c r="Q246" s="228"/>
      <c r="R246" s="228"/>
      <c r="S246" s="228"/>
      <c r="T246" s="228"/>
      <c r="U246" s="228"/>
      <c r="V246" s="228"/>
      <c r="W246" s="228"/>
      <c r="X246" s="228"/>
      <c r="Y246" s="228"/>
      <c r="Z246" s="228"/>
      <c r="AA246" s="228"/>
      <c r="AB246" s="228"/>
      <c r="AC246" s="228"/>
      <c r="AD246" s="228"/>
      <c r="AE246" s="228"/>
      <c r="AF246" s="228"/>
      <c r="AG246" s="228"/>
      <c r="AH246" s="228"/>
      <c r="AI246" s="228"/>
      <c r="AJ246" s="228"/>
      <c r="AS246" s="74" t="s">
        <v>214</v>
      </c>
      <c r="AT246" s="74" t="s">
        <v>194</v>
      </c>
      <c r="AU246" s="74" t="s">
        <v>515</v>
      </c>
      <c r="AV246" s="74">
        <v>2022</v>
      </c>
      <c r="AW246" s="74">
        <v>0.93457943925233644</v>
      </c>
      <c r="AX246" s="74">
        <v>0</v>
      </c>
      <c r="AY246" s="74">
        <v>0</v>
      </c>
      <c r="AZ246" s="74">
        <v>0</v>
      </c>
      <c r="BA246" s="74">
        <v>0</v>
      </c>
      <c r="BB246" s="74">
        <v>0</v>
      </c>
      <c r="BC246" s="74">
        <v>0</v>
      </c>
      <c r="BD246" s="74">
        <v>0</v>
      </c>
      <c r="BE246" s="74">
        <v>0</v>
      </c>
      <c r="BF246" s="74">
        <v>0</v>
      </c>
      <c r="BG246" s="74">
        <v>0</v>
      </c>
      <c r="BH246" s="74">
        <v>0.136251263805968</v>
      </c>
      <c r="BI246" s="74">
        <v>0.136251263805968</v>
      </c>
      <c r="BJ246" s="74">
        <v>0</v>
      </c>
      <c r="BK246" s="74">
        <v>0</v>
      </c>
      <c r="BL246" s="74">
        <v>0</v>
      </c>
      <c r="BM246" s="74">
        <v>0</v>
      </c>
      <c r="BN246" s="74">
        <v>0</v>
      </c>
      <c r="BO246" s="74">
        <v>0</v>
      </c>
      <c r="BP246" s="74">
        <v>0.12733762972520374</v>
      </c>
      <c r="BQ246" s="74">
        <v>0</v>
      </c>
      <c r="BR246" s="74">
        <v>0</v>
      </c>
      <c r="BS246" s="74">
        <v>0</v>
      </c>
      <c r="BT246" s="74">
        <v>0</v>
      </c>
      <c r="BU246" s="74">
        <v>0</v>
      </c>
      <c r="BV246" s="74">
        <v>0.136251263805968</v>
      </c>
      <c r="BW246" s="74">
        <v>0.12733762972520374</v>
      </c>
      <c r="BX246" s="74">
        <v>0.136251263805968</v>
      </c>
      <c r="BY246" s="74">
        <v>0.12733762972520374</v>
      </c>
      <c r="CT246" s="74" t="s">
        <v>194</v>
      </c>
      <c r="CU246" s="74" t="s">
        <v>524</v>
      </c>
      <c r="CV246" s="74" t="s">
        <v>329</v>
      </c>
      <c r="CW246" s="74">
        <v>2023</v>
      </c>
      <c r="CX246" s="74">
        <v>0</v>
      </c>
      <c r="CY246" s="74">
        <v>0</v>
      </c>
      <c r="CZ246" s="74">
        <v>1.8641851344280239E-5</v>
      </c>
      <c r="DA246" s="74">
        <v>0</v>
      </c>
      <c r="DB246" s="74">
        <v>0</v>
      </c>
      <c r="DC246" s="74">
        <v>0</v>
      </c>
      <c r="DD246" s="74">
        <v>5.1712462144137756</v>
      </c>
      <c r="DE246" s="74">
        <v>0.68414811484627192</v>
      </c>
      <c r="DF246" s="74">
        <v>2.9069865105925392</v>
      </c>
      <c r="DG246" s="74">
        <v>1.580111588974966</v>
      </c>
      <c r="DH246" s="74">
        <v>0</v>
      </c>
      <c r="DI246" s="74">
        <v>0</v>
      </c>
      <c r="DJ246" s="74">
        <v>0</v>
      </c>
      <c r="DK246" s="74">
        <v>0</v>
      </c>
      <c r="DL246" s="74">
        <v>0</v>
      </c>
      <c r="DM246" s="74">
        <v>0</v>
      </c>
      <c r="DN246" s="74">
        <v>3.9730929300796479E-5</v>
      </c>
      <c r="DO246" s="74">
        <v>0</v>
      </c>
      <c r="DP246" s="74">
        <v>0</v>
      </c>
      <c r="DQ246" s="74">
        <v>0</v>
      </c>
      <c r="DR246" s="74">
        <v>0</v>
      </c>
      <c r="DS246" s="74">
        <v>0</v>
      </c>
      <c r="DT246" s="74">
        <v>0</v>
      </c>
      <c r="DU246" s="74">
        <v>9.6401603193773536E-5</v>
      </c>
      <c r="DV246" s="74">
        <v>0</v>
      </c>
      <c r="DW246" s="74">
        <v>9.6401603193773536E-5</v>
      </c>
      <c r="DX246" s="74">
        <v>0</v>
      </c>
      <c r="DY246" s="74">
        <v>0</v>
      </c>
      <c r="DZ246" s="74">
        <v>0</v>
      </c>
      <c r="EA246" s="74">
        <v>0</v>
      </c>
      <c r="EB246" s="74">
        <v>0</v>
      </c>
      <c r="EC246" s="74">
        <v>0</v>
      </c>
      <c r="ED246" s="74">
        <v>0</v>
      </c>
      <c r="EE246" s="74">
        <v>0</v>
      </c>
      <c r="EF246" s="74">
        <v>0</v>
      </c>
      <c r="ER246" s="74" t="s">
        <v>455</v>
      </c>
      <c r="ES246" s="74" t="s">
        <v>194</v>
      </c>
      <c r="ET246" s="74" t="s">
        <v>524</v>
      </c>
      <c r="EU246" s="74" t="s">
        <v>329</v>
      </c>
      <c r="EV246" s="74" t="s">
        <v>302</v>
      </c>
      <c r="EW246" s="74" t="s">
        <v>456</v>
      </c>
      <c r="EX246" s="74">
        <v>2023</v>
      </c>
      <c r="EY246" s="74">
        <v>6.3332348169374604E-6</v>
      </c>
      <c r="EZ246" s="74">
        <v>1706.7713469999901</v>
      </c>
      <c r="FA246" s="74">
        <v>1.0809383719371585E-2</v>
      </c>
      <c r="FB246" s="74">
        <v>2023</v>
      </c>
      <c r="FC246" s="74" t="s">
        <v>209</v>
      </c>
      <c r="FD246" s="74">
        <v>4.6366130773367584E-2</v>
      </c>
      <c r="FE246" s="74">
        <v>1</v>
      </c>
      <c r="FF246" s="74">
        <v>0</v>
      </c>
      <c r="FG246" s="74" t="s">
        <v>457</v>
      </c>
      <c r="FH246" s="74">
        <v>0</v>
      </c>
      <c r="FI246" s="74">
        <v>0</v>
      </c>
      <c r="FJ246" s="74">
        <v>0</v>
      </c>
      <c r="FK246" s="74">
        <v>0</v>
      </c>
      <c r="FL246" s="74">
        <v>2.5653629675274612E-3</v>
      </c>
      <c r="FM246" s="74">
        <v>1.8641851344280239E-5</v>
      </c>
      <c r="FN246" s="74">
        <v>0</v>
      </c>
      <c r="FO246" s="74">
        <v>0</v>
      </c>
      <c r="FP246" s="74">
        <v>0</v>
      </c>
      <c r="FQ246" s="74">
        <v>0</v>
      </c>
      <c r="FR246" s="74">
        <v>0</v>
      </c>
      <c r="FS246" s="74">
        <v>0</v>
      </c>
      <c r="GV246" s="229"/>
      <c r="GW246" s="229"/>
    </row>
    <row r="247" spans="3:205" x14ac:dyDescent="0.25">
      <c r="C247" s="227"/>
      <c r="D247" s="227"/>
      <c r="E247" s="227"/>
      <c r="F247" s="227"/>
      <c r="G247" s="227"/>
      <c r="H247" s="227"/>
      <c r="I247" s="228"/>
      <c r="J247" s="228"/>
      <c r="K247" s="228"/>
      <c r="L247" s="116"/>
      <c r="M247" s="228"/>
      <c r="N247" s="228"/>
      <c r="O247" s="228"/>
      <c r="P247" s="228"/>
      <c r="Q247" s="228"/>
      <c r="R247" s="228"/>
      <c r="S247" s="228"/>
      <c r="T247" s="228"/>
      <c r="U247" s="228"/>
      <c r="V247" s="228"/>
      <c r="W247" s="228"/>
      <c r="X247" s="228"/>
      <c r="Y247" s="228"/>
      <c r="Z247" s="228"/>
      <c r="AA247" s="228"/>
      <c r="AB247" s="228"/>
      <c r="AC247" s="228"/>
      <c r="AD247" s="228"/>
      <c r="AE247" s="228"/>
      <c r="AF247" s="228"/>
      <c r="AG247" s="228"/>
      <c r="AH247" s="228"/>
      <c r="AI247" s="228"/>
      <c r="AJ247" s="228"/>
      <c r="AS247" s="74" t="s">
        <v>214</v>
      </c>
      <c r="AT247" s="74" t="s">
        <v>194</v>
      </c>
      <c r="AU247" s="74" t="s">
        <v>515</v>
      </c>
      <c r="AV247" s="74">
        <v>2023</v>
      </c>
      <c r="AW247" s="74">
        <v>0.87343872827321156</v>
      </c>
      <c r="AX247" s="74">
        <v>0</v>
      </c>
      <c r="AY247" s="74">
        <v>0</v>
      </c>
      <c r="AZ247" s="74">
        <v>0</v>
      </c>
      <c r="BA247" s="74">
        <v>0</v>
      </c>
      <c r="BB247" s="74">
        <v>0</v>
      </c>
      <c r="BC247" s="74">
        <v>0</v>
      </c>
      <c r="BD247" s="74">
        <v>0</v>
      </c>
      <c r="BE247" s="74">
        <v>0</v>
      </c>
      <c r="BF247" s="74">
        <v>0</v>
      </c>
      <c r="BG247" s="74">
        <v>0</v>
      </c>
      <c r="BH247" s="74">
        <v>0</v>
      </c>
      <c r="BI247" s="74">
        <v>0</v>
      </c>
      <c r="BJ247" s="74">
        <v>0</v>
      </c>
      <c r="BK247" s="74">
        <v>0</v>
      </c>
      <c r="BL247" s="74">
        <v>0.14124388105122626</v>
      </c>
      <c r="BM247" s="74">
        <v>0.14124388105122626</v>
      </c>
      <c r="BN247" s="74">
        <v>0</v>
      </c>
      <c r="BO247" s="74">
        <v>0</v>
      </c>
      <c r="BP247" s="74">
        <v>0</v>
      </c>
      <c r="BQ247" s="74">
        <v>0.12336787584175583</v>
      </c>
      <c r="BR247" s="74">
        <v>0</v>
      </c>
      <c r="BS247" s="74">
        <v>0</v>
      </c>
      <c r="BT247" s="74">
        <v>0</v>
      </c>
      <c r="BU247" s="74">
        <v>0</v>
      </c>
      <c r="BV247" s="74">
        <v>0</v>
      </c>
      <c r="BW247" s="74">
        <v>0</v>
      </c>
      <c r="BX247" s="74">
        <v>0</v>
      </c>
      <c r="BY247" s="74">
        <v>0</v>
      </c>
      <c r="CT247" s="74" t="s">
        <v>194</v>
      </c>
      <c r="CU247" s="74" t="s">
        <v>524</v>
      </c>
      <c r="CV247" s="74" t="s">
        <v>329</v>
      </c>
      <c r="CW247" s="74">
        <v>2024</v>
      </c>
      <c r="CX247" s="74">
        <v>0</v>
      </c>
      <c r="CY247" s="74">
        <v>0</v>
      </c>
      <c r="CZ247" s="74">
        <v>0</v>
      </c>
      <c r="DA247" s="74">
        <v>1.8641851344280239E-5</v>
      </c>
      <c r="DB247" s="74">
        <v>0</v>
      </c>
      <c r="DC247" s="74">
        <v>0</v>
      </c>
      <c r="DD247" s="74">
        <v>5.1712462144137756</v>
      </c>
      <c r="DE247" s="74">
        <v>0.68414811484627192</v>
      </c>
      <c r="DF247" s="74">
        <v>2.9069865105925392</v>
      </c>
      <c r="DG247" s="74">
        <v>1.580111588974966</v>
      </c>
      <c r="DH247" s="74">
        <v>0</v>
      </c>
      <c r="DI247" s="74">
        <v>0</v>
      </c>
      <c r="DJ247" s="74">
        <v>0</v>
      </c>
      <c r="DK247" s="74">
        <v>0</v>
      </c>
      <c r="DL247" s="74">
        <v>0</v>
      </c>
      <c r="DM247" s="74">
        <v>0</v>
      </c>
      <c r="DN247" s="74">
        <v>3.9730929300796479E-5</v>
      </c>
      <c r="DO247" s="74">
        <v>0</v>
      </c>
      <c r="DP247" s="74">
        <v>0</v>
      </c>
      <c r="DQ247" s="74">
        <v>0</v>
      </c>
      <c r="DR247" s="74">
        <v>0</v>
      </c>
      <c r="DS247" s="74">
        <v>0</v>
      </c>
      <c r="DT247" s="74">
        <v>0</v>
      </c>
      <c r="DU247" s="74">
        <v>0</v>
      </c>
      <c r="DV247" s="74">
        <v>0</v>
      </c>
      <c r="DW247" s="74">
        <v>0</v>
      </c>
      <c r="DX247" s="74">
        <v>9.6401603193773536E-5</v>
      </c>
      <c r="DY247" s="74">
        <v>0</v>
      </c>
      <c r="DZ247" s="74">
        <v>9.6401603193773536E-5</v>
      </c>
      <c r="EA247" s="74">
        <v>0</v>
      </c>
      <c r="EB247" s="74">
        <v>0</v>
      </c>
      <c r="EC247" s="74">
        <v>0</v>
      </c>
      <c r="ED247" s="74">
        <v>0</v>
      </c>
      <c r="EE247" s="74">
        <v>0</v>
      </c>
      <c r="EF247" s="74">
        <v>0</v>
      </c>
      <c r="ER247" s="74" t="s">
        <v>455</v>
      </c>
      <c r="ES247" s="74" t="s">
        <v>194</v>
      </c>
      <c r="ET247" s="74" t="s">
        <v>524</v>
      </c>
      <c r="EU247" s="74" t="s">
        <v>329</v>
      </c>
      <c r="EV247" s="74" t="s">
        <v>302</v>
      </c>
      <c r="EW247" s="74" t="s">
        <v>456</v>
      </c>
      <c r="EX247" s="74">
        <v>2024</v>
      </c>
      <c r="EY247" s="74">
        <v>6.3332348169374604E-6</v>
      </c>
      <c r="EZ247" s="74">
        <v>1706.7713469999901</v>
      </c>
      <c r="FA247" s="74">
        <v>1.0809383719371585E-2</v>
      </c>
      <c r="FB247" s="74">
        <v>2024</v>
      </c>
      <c r="FC247" s="74" t="s">
        <v>209</v>
      </c>
      <c r="FD247" s="74">
        <v>4.6366130773367584E-2</v>
      </c>
      <c r="FE247" s="74">
        <v>1</v>
      </c>
      <c r="FF247" s="74">
        <v>0</v>
      </c>
      <c r="FG247" s="74" t="s">
        <v>457</v>
      </c>
      <c r="FH247" s="74">
        <v>0</v>
      </c>
      <c r="FI247" s="74">
        <v>0</v>
      </c>
      <c r="FJ247" s="74">
        <v>0</v>
      </c>
      <c r="FK247" s="74">
        <v>0</v>
      </c>
      <c r="FL247" s="74">
        <v>0</v>
      </c>
      <c r="FM247" s="74">
        <v>0</v>
      </c>
      <c r="FN247" s="74">
        <v>2.5653629675274612E-3</v>
      </c>
      <c r="FO247" s="74">
        <v>1.8641851344280239E-5</v>
      </c>
      <c r="FP247" s="74">
        <v>0</v>
      </c>
      <c r="FQ247" s="74">
        <v>0</v>
      </c>
      <c r="FR247" s="74">
        <v>0</v>
      </c>
      <c r="FS247" s="74">
        <v>0</v>
      </c>
      <c r="GV247" s="229"/>
      <c r="GW247" s="229"/>
    </row>
    <row r="248" spans="3:205" x14ac:dyDescent="0.25">
      <c r="C248" s="227"/>
      <c r="D248" s="227"/>
      <c r="E248" s="227"/>
      <c r="F248" s="227"/>
      <c r="G248" s="227"/>
      <c r="H248" s="227"/>
      <c r="I248" s="228"/>
      <c r="J248" s="228"/>
      <c r="K248" s="228"/>
      <c r="L248" s="116"/>
      <c r="M248" s="228"/>
      <c r="N248" s="228"/>
      <c r="O248" s="228"/>
      <c r="P248" s="228"/>
      <c r="Q248" s="228"/>
      <c r="R248" s="228"/>
      <c r="S248" s="228"/>
      <c r="T248" s="228"/>
      <c r="U248" s="228"/>
      <c r="V248" s="228"/>
      <c r="W248" s="228"/>
      <c r="X248" s="228"/>
      <c r="Y248" s="228"/>
      <c r="Z248" s="228"/>
      <c r="AA248" s="228"/>
      <c r="AB248" s="228"/>
      <c r="AC248" s="228"/>
      <c r="AD248" s="228"/>
      <c r="AE248" s="228"/>
      <c r="AF248" s="228"/>
      <c r="AG248" s="228"/>
      <c r="AH248" s="228"/>
      <c r="AI248" s="228"/>
      <c r="AJ248" s="228"/>
      <c r="AS248" s="74" t="s">
        <v>214</v>
      </c>
      <c r="AT248" s="74" t="s">
        <v>194</v>
      </c>
      <c r="AU248" s="74" t="s">
        <v>516</v>
      </c>
      <c r="AV248" s="74">
        <v>2020</v>
      </c>
      <c r="AW248" s="74">
        <v>1</v>
      </c>
      <c r="AX248" s="74">
        <v>0</v>
      </c>
      <c r="AY248" s="74">
        <v>0</v>
      </c>
      <c r="AZ248" s="74">
        <v>3.9103017157003678E-2</v>
      </c>
      <c r="BA248" s="74">
        <v>3.9103017157003678E-2</v>
      </c>
      <c r="BB248" s="74">
        <v>0</v>
      </c>
      <c r="BC248" s="74">
        <v>0</v>
      </c>
      <c r="BD248" s="74">
        <v>0</v>
      </c>
      <c r="BE248" s="74">
        <v>0</v>
      </c>
      <c r="BF248" s="74">
        <v>0</v>
      </c>
      <c r="BG248" s="74">
        <v>0</v>
      </c>
      <c r="BH248" s="74">
        <v>0</v>
      </c>
      <c r="BI248" s="74">
        <v>0</v>
      </c>
      <c r="BJ248" s="74">
        <v>0</v>
      </c>
      <c r="BK248" s="74">
        <v>0</v>
      </c>
      <c r="BL248" s="74">
        <v>0</v>
      </c>
      <c r="BM248" s="74">
        <v>0</v>
      </c>
      <c r="BN248" s="74">
        <v>3.9103017157003678E-2</v>
      </c>
      <c r="BO248" s="74">
        <v>0</v>
      </c>
      <c r="BP248" s="74">
        <v>0</v>
      </c>
      <c r="BQ248" s="74">
        <v>0</v>
      </c>
      <c r="BR248" s="74">
        <v>0</v>
      </c>
      <c r="BS248" s="74">
        <v>0</v>
      </c>
      <c r="BT248" s="74">
        <v>0</v>
      </c>
      <c r="BU248" s="74">
        <v>0</v>
      </c>
      <c r="BV248" s="74">
        <v>0</v>
      </c>
      <c r="BW248" s="74">
        <v>0</v>
      </c>
      <c r="BX248" s="74">
        <v>0</v>
      </c>
      <c r="BY248" s="74">
        <v>0</v>
      </c>
      <c r="CT248" s="74" t="s">
        <v>194</v>
      </c>
      <c r="CU248" s="74" t="s">
        <v>524</v>
      </c>
      <c r="CV248" s="74" t="s">
        <v>329</v>
      </c>
      <c r="CW248" s="74">
        <v>2025</v>
      </c>
      <c r="CX248" s="74">
        <v>0</v>
      </c>
      <c r="CY248" s="74">
        <v>0</v>
      </c>
      <c r="CZ248" s="74">
        <v>0</v>
      </c>
      <c r="DA248" s="74">
        <v>0</v>
      </c>
      <c r="DB248" s="74">
        <v>1.8641851344280239E-5</v>
      </c>
      <c r="DC248" s="74">
        <v>0</v>
      </c>
      <c r="DD248" s="74">
        <v>5.1712462144137756</v>
      </c>
      <c r="DE248" s="74">
        <v>0.68414811484627192</v>
      </c>
      <c r="DF248" s="74">
        <v>2.9069865105925392</v>
      </c>
      <c r="DG248" s="74">
        <v>1.580111588974966</v>
      </c>
      <c r="DH248" s="74">
        <v>0</v>
      </c>
      <c r="DI248" s="74">
        <v>0</v>
      </c>
      <c r="DJ248" s="74">
        <v>0</v>
      </c>
      <c r="DK248" s="74">
        <v>0</v>
      </c>
      <c r="DL248" s="74">
        <v>0</v>
      </c>
      <c r="DM248" s="74">
        <v>0</v>
      </c>
      <c r="DN248" s="74">
        <v>3.9730929300796479E-5</v>
      </c>
      <c r="DO248" s="74">
        <v>0</v>
      </c>
      <c r="DP248" s="74">
        <v>0</v>
      </c>
      <c r="DQ248" s="74">
        <v>0</v>
      </c>
      <c r="DR248" s="74">
        <v>0</v>
      </c>
      <c r="DS248" s="74">
        <v>0</v>
      </c>
      <c r="DT248" s="74">
        <v>0</v>
      </c>
      <c r="DU248" s="74">
        <v>0</v>
      </c>
      <c r="DV248" s="74">
        <v>0</v>
      </c>
      <c r="DW248" s="74">
        <v>0</v>
      </c>
      <c r="DX248" s="74">
        <v>0</v>
      </c>
      <c r="DY248" s="74">
        <v>0</v>
      </c>
      <c r="DZ248" s="74">
        <v>0</v>
      </c>
      <c r="EA248" s="74">
        <v>9.6401603193773536E-5</v>
      </c>
      <c r="EB248" s="74">
        <v>0</v>
      </c>
      <c r="EC248" s="74">
        <v>9.6401603193773536E-5</v>
      </c>
      <c r="ED248" s="74">
        <v>0</v>
      </c>
      <c r="EE248" s="74">
        <v>0</v>
      </c>
      <c r="EF248" s="74">
        <v>0</v>
      </c>
      <c r="ER248" s="74" t="s">
        <v>455</v>
      </c>
      <c r="ES248" s="74" t="s">
        <v>194</v>
      </c>
      <c r="ET248" s="74" t="s">
        <v>524</v>
      </c>
      <c r="EU248" s="74" t="s">
        <v>329</v>
      </c>
      <c r="EV248" s="74" t="s">
        <v>302</v>
      </c>
      <c r="EW248" s="74" t="s">
        <v>456</v>
      </c>
      <c r="EX248" s="74">
        <v>2025</v>
      </c>
      <c r="EY248" s="74">
        <v>6.3332348169374604E-6</v>
      </c>
      <c r="EZ248" s="74">
        <v>1706.7713469999901</v>
      </c>
      <c r="FA248" s="74">
        <v>1.0809383719371585E-2</v>
      </c>
      <c r="FB248" s="74">
        <v>2025</v>
      </c>
      <c r="FC248" s="74" t="s">
        <v>209</v>
      </c>
      <c r="FD248" s="74">
        <v>4.6366130773367584E-2</v>
      </c>
      <c r="FE248" s="74">
        <v>1</v>
      </c>
      <c r="FF248" s="74">
        <v>0</v>
      </c>
      <c r="FG248" s="74" t="s">
        <v>457</v>
      </c>
      <c r="FH248" s="74">
        <v>0</v>
      </c>
      <c r="FI248" s="74">
        <v>0</v>
      </c>
      <c r="FJ248" s="74">
        <v>0</v>
      </c>
      <c r="FK248" s="74">
        <v>0</v>
      </c>
      <c r="FL248" s="74">
        <v>0</v>
      </c>
      <c r="FM248" s="74">
        <v>0</v>
      </c>
      <c r="FN248" s="74">
        <v>0</v>
      </c>
      <c r="FO248" s="74">
        <v>0</v>
      </c>
      <c r="FP248" s="74">
        <v>2.5653629675274612E-3</v>
      </c>
      <c r="FQ248" s="74">
        <v>1.8641851344280239E-5</v>
      </c>
      <c r="FR248" s="74">
        <v>0</v>
      </c>
      <c r="FS248" s="74">
        <v>0</v>
      </c>
      <c r="GV248" s="229"/>
      <c r="GW248" s="229"/>
    </row>
    <row r="249" spans="3:205" x14ac:dyDescent="0.25">
      <c r="C249" s="227"/>
      <c r="D249" s="227"/>
      <c r="E249" s="227"/>
      <c r="F249" s="227"/>
      <c r="G249" s="227"/>
      <c r="H249" s="227"/>
      <c r="I249" s="228"/>
      <c r="J249" s="228"/>
      <c r="K249" s="228"/>
      <c r="L249" s="116"/>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S249" s="74" t="s">
        <v>214</v>
      </c>
      <c r="AT249" s="74" t="s">
        <v>194</v>
      </c>
      <c r="AU249" s="74" t="s">
        <v>516</v>
      </c>
      <c r="AV249" s="74">
        <v>2021</v>
      </c>
      <c r="AW249" s="74">
        <v>1</v>
      </c>
      <c r="AX249" s="74">
        <v>0</v>
      </c>
      <c r="AY249" s="74">
        <v>0</v>
      </c>
      <c r="AZ249" s="74">
        <v>0</v>
      </c>
      <c r="BA249" s="74">
        <v>0</v>
      </c>
      <c r="BB249" s="74">
        <v>0</v>
      </c>
      <c r="BC249" s="74">
        <v>0</v>
      </c>
      <c r="BD249" s="74">
        <v>3.9103017157003678E-2</v>
      </c>
      <c r="BE249" s="74">
        <v>3.9103017157003678E-2</v>
      </c>
      <c r="BF249" s="74">
        <v>0</v>
      </c>
      <c r="BG249" s="74">
        <v>0</v>
      </c>
      <c r="BH249" s="74">
        <v>0</v>
      </c>
      <c r="BI249" s="74">
        <v>0</v>
      </c>
      <c r="BJ249" s="74">
        <v>0</v>
      </c>
      <c r="BK249" s="74">
        <v>0</v>
      </c>
      <c r="BL249" s="74">
        <v>0</v>
      </c>
      <c r="BM249" s="74">
        <v>0</v>
      </c>
      <c r="BN249" s="74">
        <v>0</v>
      </c>
      <c r="BO249" s="74">
        <v>3.9103017157003678E-2</v>
      </c>
      <c r="BP249" s="74">
        <v>0</v>
      </c>
      <c r="BQ249" s="74">
        <v>0</v>
      </c>
      <c r="BR249" s="74">
        <v>0</v>
      </c>
      <c r="BS249" s="74">
        <v>0</v>
      </c>
      <c r="BT249" s="74">
        <v>0</v>
      </c>
      <c r="BU249" s="74">
        <v>0</v>
      </c>
      <c r="BV249" s="74">
        <v>0</v>
      </c>
      <c r="BW249" s="74">
        <v>0</v>
      </c>
      <c r="BX249" s="74">
        <v>0</v>
      </c>
      <c r="BY249" s="74">
        <v>0</v>
      </c>
      <c r="CT249" s="74" t="s">
        <v>194</v>
      </c>
      <c r="CU249" s="74" t="s">
        <v>524</v>
      </c>
      <c r="CV249" s="74" t="s">
        <v>329</v>
      </c>
      <c r="CW249" s="74">
        <v>2026</v>
      </c>
      <c r="CX249" s="74">
        <v>0</v>
      </c>
      <c r="CY249" s="74">
        <v>0</v>
      </c>
      <c r="CZ249" s="74">
        <v>0</v>
      </c>
      <c r="DA249" s="74">
        <v>0</v>
      </c>
      <c r="DB249" s="74">
        <v>0</v>
      </c>
      <c r="DC249" s="74">
        <v>1.8641851344280239E-5</v>
      </c>
      <c r="DD249" s="74">
        <v>5.1712462144137756</v>
      </c>
      <c r="DE249" s="74">
        <v>0.68414811484627192</v>
      </c>
      <c r="DF249" s="74">
        <v>2.9069865105925392</v>
      </c>
      <c r="DG249" s="74">
        <v>1.580111588974966</v>
      </c>
      <c r="DH249" s="74">
        <v>0</v>
      </c>
      <c r="DI249" s="74">
        <v>0</v>
      </c>
      <c r="DJ249" s="74">
        <v>0</v>
      </c>
      <c r="DK249" s="74">
        <v>0</v>
      </c>
      <c r="DL249" s="74">
        <v>0</v>
      </c>
      <c r="DM249" s="74">
        <v>0</v>
      </c>
      <c r="DN249" s="74">
        <v>3.9730929300796479E-5</v>
      </c>
      <c r="DO249" s="74">
        <v>0</v>
      </c>
      <c r="DP249" s="74">
        <v>0</v>
      </c>
      <c r="DQ249" s="74">
        <v>0</v>
      </c>
      <c r="DR249" s="74">
        <v>0</v>
      </c>
      <c r="DS249" s="74">
        <v>0</v>
      </c>
      <c r="DT249" s="74">
        <v>0</v>
      </c>
      <c r="DU249" s="74">
        <v>0</v>
      </c>
      <c r="DV249" s="74">
        <v>0</v>
      </c>
      <c r="DW249" s="74">
        <v>0</v>
      </c>
      <c r="DX249" s="74">
        <v>0</v>
      </c>
      <c r="DY249" s="74">
        <v>0</v>
      </c>
      <c r="DZ249" s="74">
        <v>0</v>
      </c>
      <c r="EA249" s="74">
        <v>0</v>
      </c>
      <c r="EB249" s="74">
        <v>0</v>
      </c>
      <c r="EC249" s="74">
        <v>0</v>
      </c>
      <c r="ED249" s="74">
        <v>9.6401603193773536E-5</v>
      </c>
      <c r="EE249" s="74">
        <v>0</v>
      </c>
      <c r="EF249" s="74">
        <v>9.6401603193773536E-5</v>
      </c>
      <c r="ER249" s="74" t="s">
        <v>455</v>
      </c>
      <c r="ES249" s="74" t="s">
        <v>194</v>
      </c>
      <c r="ET249" s="74" t="s">
        <v>524</v>
      </c>
      <c r="EU249" s="74" t="s">
        <v>329</v>
      </c>
      <c r="EV249" s="74" t="s">
        <v>302</v>
      </c>
      <c r="EW249" s="74" t="s">
        <v>456</v>
      </c>
      <c r="EX249" s="74">
        <v>2026</v>
      </c>
      <c r="EY249" s="74">
        <v>6.3332348169374604E-6</v>
      </c>
      <c r="EZ249" s="74">
        <v>1706.7713469999901</v>
      </c>
      <c r="FA249" s="74">
        <v>1.0809383719371585E-2</v>
      </c>
      <c r="FB249" s="74">
        <v>2026</v>
      </c>
      <c r="FC249" s="74" t="s">
        <v>209</v>
      </c>
      <c r="FD249" s="74">
        <v>4.6366130773367584E-2</v>
      </c>
      <c r="FE249" s="74">
        <v>1</v>
      </c>
      <c r="FF249" s="74">
        <v>0</v>
      </c>
      <c r="FG249" s="74" t="s">
        <v>457</v>
      </c>
      <c r="FH249" s="74">
        <v>0</v>
      </c>
      <c r="FI249" s="74">
        <v>0</v>
      </c>
      <c r="FJ249" s="74">
        <v>0</v>
      </c>
      <c r="FK249" s="74">
        <v>0</v>
      </c>
      <c r="FL249" s="74">
        <v>0</v>
      </c>
      <c r="FM249" s="74">
        <v>0</v>
      </c>
      <c r="FN249" s="74">
        <v>0</v>
      </c>
      <c r="FO249" s="74">
        <v>0</v>
      </c>
      <c r="FP249" s="74">
        <v>0</v>
      </c>
      <c r="FQ249" s="74">
        <v>0</v>
      </c>
      <c r="FR249" s="74">
        <v>2.5653629675274612E-3</v>
      </c>
      <c r="FS249" s="74">
        <v>1.8641851344280239E-5</v>
      </c>
      <c r="GV249" s="229"/>
      <c r="GW249" s="229"/>
    </row>
    <row r="250" spans="3:205" x14ac:dyDescent="0.25">
      <c r="C250" s="227"/>
      <c r="D250" s="227"/>
      <c r="E250" s="227"/>
      <c r="F250" s="227"/>
      <c r="G250" s="227"/>
      <c r="H250" s="227"/>
      <c r="I250" s="228"/>
      <c r="J250" s="228"/>
      <c r="K250" s="228"/>
      <c r="L250" s="116"/>
      <c r="M250" s="228"/>
      <c r="N250" s="228"/>
      <c r="O250" s="228"/>
      <c r="P250" s="228"/>
      <c r="Q250" s="228"/>
      <c r="R250" s="228"/>
      <c r="S250" s="228"/>
      <c r="T250" s="228"/>
      <c r="U250" s="228"/>
      <c r="V250" s="228"/>
      <c r="W250" s="228"/>
      <c r="X250" s="228"/>
      <c r="Y250" s="228"/>
      <c r="Z250" s="228"/>
      <c r="AA250" s="228"/>
      <c r="AB250" s="228"/>
      <c r="AC250" s="228"/>
      <c r="AD250" s="228"/>
      <c r="AE250" s="228"/>
      <c r="AF250" s="228"/>
      <c r="AG250" s="228"/>
      <c r="AH250" s="228"/>
      <c r="AI250" s="228"/>
      <c r="AJ250" s="228"/>
      <c r="AS250" s="74" t="s">
        <v>214</v>
      </c>
      <c r="AT250" s="74" t="s">
        <v>194</v>
      </c>
      <c r="AU250" s="74" t="s">
        <v>516</v>
      </c>
      <c r="AV250" s="74">
        <v>2022</v>
      </c>
      <c r="AW250" s="74">
        <v>0.93457943925233644</v>
      </c>
      <c r="AX250" s="74">
        <v>0</v>
      </c>
      <c r="AY250" s="74">
        <v>0</v>
      </c>
      <c r="AZ250" s="74">
        <v>0</v>
      </c>
      <c r="BA250" s="74">
        <v>0</v>
      </c>
      <c r="BB250" s="74">
        <v>0</v>
      </c>
      <c r="BC250" s="74">
        <v>0</v>
      </c>
      <c r="BD250" s="74">
        <v>0</v>
      </c>
      <c r="BE250" s="74">
        <v>0</v>
      </c>
      <c r="BF250" s="74">
        <v>0</v>
      </c>
      <c r="BG250" s="74">
        <v>0</v>
      </c>
      <c r="BH250" s="74">
        <v>3.9103017157003678E-2</v>
      </c>
      <c r="BI250" s="74">
        <v>3.9103017157003678E-2</v>
      </c>
      <c r="BJ250" s="74">
        <v>0</v>
      </c>
      <c r="BK250" s="74">
        <v>0</v>
      </c>
      <c r="BL250" s="74">
        <v>0</v>
      </c>
      <c r="BM250" s="74">
        <v>0</v>
      </c>
      <c r="BN250" s="74">
        <v>0</v>
      </c>
      <c r="BO250" s="74">
        <v>0</v>
      </c>
      <c r="BP250" s="74">
        <v>3.654487584766699E-2</v>
      </c>
      <c r="BQ250" s="74">
        <v>0</v>
      </c>
      <c r="BR250" s="74">
        <v>0</v>
      </c>
      <c r="BS250" s="74">
        <v>0</v>
      </c>
      <c r="BT250" s="74">
        <v>0</v>
      </c>
      <c r="BU250" s="74">
        <v>0</v>
      </c>
      <c r="BV250" s="74">
        <v>3.9103017157003678E-2</v>
      </c>
      <c r="BW250" s="74">
        <v>3.654487584766699E-2</v>
      </c>
      <c r="BX250" s="74">
        <v>3.9103017157003678E-2</v>
      </c>
      <c r="BY250" s="74">
        <v>3.654487584766699E-2</v>
      </c>
      <c r="CT250" s="74" t="s">
        <v>194</v>
      </c>
      <c r="CU250" s="74" t="s">
        <v>524</v>
      </c>
      <c r="CV250" s="74" t="s">
        <v>330</v>
      </c>
      <c r="CW250" s="74">
        <v>2021</v>
      </c>
      <c r="CX250" s="74">
        <v>2.6102600009934731E-5</v>
      </c>
      <c r="CY250" s="74">
        <v>0</v>
      </c>
      <c r="CZ250" s="74">
        <v>0</v>
      </c>
      <c r="DA250" s="74">
        <v>0</v>
      </c>
      <c r="DB250" s="74">
        <v>0</v>
      </c>
      <c r="DC250" s="74">
        <v>0</v>
      </c>
      <c r="DD250" s="74">
        <v>7.7861316135679412E-2</v>
      </c>
      <c r="DE250" s="74">
        <v>3.6425060683954492E-2</v>
      </c>
      <c r="DF250" s="74">
        <v>1.5416132532741599E-3</v>
      </c>
      <c r="DG250" s="74">
        <v>3.989464219845075E-2</v>
      </c>
      <c r="DH250" s="74">
        <v>0</v>
      </c>
      <c r="DI250" s="74">
        <v>0</v>
      </c>
      <c r="DJ250" s="74">
        <v>0</v>
      </c>
      <c r="DK250" s="74">
        <v>0</v>
      </c>
      <c r="DL250" s="74">
        <v>0</v>
      </c>
      <c r="DM250" s="74">
        <v>0</v>
      </c>
      <c r="DN250" s="74">
        <v>2.0040736964139781E-4</v>
      </c>
      <c r="DO250" s="74">
        <v>2.0323827913367165E-6</v>
      </c>
      <c r="DP250" s="74">
        <v>0</v>
      </c>
      <c r="DQ250" s="74">
        <v>2.0323827913367165E-6</v>
      </c>
      <c r="DR250" s="74">
        <v>0</v>
      </c>
      <c r="DS250" s="74">
        <v>0</v>
      </c>
      <c r="DT250" s="74">
        <v>0</v>
      </c>
      <c r="DU250" s="74">
        <v>0</v>
      </c>
      <c r="DV250" s="74">
        <v>0</v>
      </c>
      <c r="DW250" s="74">
        <v>0</v>
      </c>
      <c r="DX250" s="74">
        <v>0</v>
      </c>
      <c r="DY250" s="74">
        <v>0</v>
      </c>
      <c r="DZ250" s="74">
        <v>0</v>
      </c>
      <c r="EA250" s="74">
        <v>0</v>
      </c>
      <c r="EB250" s="74">
        <v>0</v>
      </c>
      <c r="EC250" s="74">
        <v>0</v>
      </c>
      <c r="ED250" s="74">
        <v>0</v>
      </c>
      <c r="EE250" s="74">
        <v>0</v>
      </c>
      <c r="EF250" s="74">
        <v>0</v>
      </c>
      <c r="ER250" s="74" t="s">
        <v>455</v>
      </c>
      <c r="ES250" s="74" t="s">
        <v>194</v>
      </c>
      <c r="ET250" s="74" t="s">
        <v>524</v>
      </c>
      <c r="EU250" s="74" t="s">
        <v>330</v>
      </c>
      <c r="EV250" s="74" t="s">
        <v>302</v>
      </c>
      <c r="EW250" s="74" t="s">
        <v>456</v>
      </c>
      <c r="EX250" s="74">
        <v>2021</v>
      </c>
      <c r="EY250" s="74">
        <v>1.3957774064615481E-5</v>
      </c>
      <c r="EZ250" s="74">
        <v>1706.7713469999901</v>
      </c>
      <c r="FA250" s="74">
        <v>2.3822728841385293E-2</v>
      </c>
      <c r="FB250" s="74">
        <v>2021</v>
      </c>
      <c r="FC250" s="74" t="s">
        <v>209</v>
      </c>
      <c r="FD250" s="74">
        <v>4.6366130773367584E-2</v>
      </c>
      <c r="FE250" s="74">
        <v>1</v>
      </c>
      <c r="FF250" s="74">
        <v>0</v>
      </c>
      <c r="FG250" s="74" t="s">
        <v>457</v>
      </c>
      <c r="FH250" s="74">
        <v>5.4372864900572096E-3</v>
      </c>
      <c r="FI250" s="74">
        <v>2.6102600009934731E-5</v>
      </c>
      <c r="FJ250" s="74">
        <v>0</v>
      </c>
      <c r="FK250" s="74">
        <v>0</v>
      </c>
      <c r="FL250" s="74">
        <v>0</v>
      </c>
      <c r="FM250" s="74">
        <v>0</v>
      </c>
      <c r="FN250" s="74">
        <v>0</v>
      </c>
      <c r="FO250" s="74">
        <v>0</v>
      </c>
      <c r="FP250" s="74">
        <v>0</v>
      </c>
      <c r="FQ250" s="74">
        <v>0</v>
      </c>
      <c r="FR250" s="74">
        <v>0</v>
      </c>
      <c r="FS250" s="74">
        <v>0</v>
      </c>
      <c r="GV250" s="229"/>
      <c r="GW250" s="229"/>
    </row>
    <row r="251" spans="3:205" x14ac:dyDescent="0.25">
      <c r="C251" s="227"/>
      <c r="D251" s="227"/>
      <c r="E251" s="227"/>
      <c r="F251" s="227"/>
      <c r="G251" s="227"/>
      <c r="H251" s="227"/>
      <c r="I251" s="228"/>
      <c r="J251" s="228"/>
      <c r="K251" s="228"/>
      <c r="L251" s="116"/>
      <c r="M251" s="228"/>
      <c r="N251" s="228"/>
      <c r="O251" s="228"/>
      <c r="P251" s="228"/>
      <c r="Q251" s="228"/>
      <c r="R251" s="228"/>
      <c r="S251" s="228"/>
      <c r="T251" s="228"/>
      <c r="U251" s="228"/>
      <c r="V251" s="228"/>
      <c r="W251" s="228"/>
      <c r="X251" s="228"/>
      <c r="Y251" s="228"/>
      <c r="Z251" s="228"/>
      <c r="AA251" s="228"/>
      <c r="AB251" s="228"/>
      <c r="AC251" s="228"/>
      <c r="AD251" s="228"/>
      <c r="AE251" s="228"/>
      <c r="AF251" s="228"/>
      <c r="AG251" s="228"/>
      <c r="AH251" s="228"/>
      <c r="AI251" s="228"/>
      <c r="AJ251" s="228"/>
      <c r="AS251" s="74" t="s">
        <v>214</v>
      </c>
      <c r="AT251" s="74" t="s">
        <v>194</v>
      </c>
      <c r="AU251" s="74" t="s">
        <v>516</v>
      </c>
      <c r="AV251" s="74">
        <v>2023</v>
      </c>
      <c r="AW251" s="74">
        <v>0.87343872827321156</v>
      </c>
      <c r="AX251" s="74">
        <v>0</v>
      </c>
      <c r="AY251" s="74">
        <v>0</v>
      </c>
      <c r="AZ251" s="74">
        <v>0</v>
      </c>
      <c r="BA251" s="74">
        <v>0</v>
      </c>
      <c r="BB251" s="74">
        <v>0</v>
      </c>
      <c r="BC251" s="74">
        <v>0</v>
      </c>
      <c r="BD251" s="74">
        <v>0</v>
      </c>
      <c r="BE251" s="74">
        <v>0</v>
      </c>
      <c r="BF251" s="74">
        <v>0</v>
      </c>
      <c r="BG251" s="74">
        <v>0</v>
      </c>
      <c r="BH251" s="74">
        <v>0</v>
      </c>
      <c r="BI251" s="74">
        <v>0</v>
      </c>
      <c r="BJ251" s="74">
        <v>0</v>
      </c>
      <c r="BK251" s="74">
        <v>0</v>
      </c>
      <c r="BL251" s="74">
        <v>4.0535918605039037E-2</v>
      </c>
      <c r="BM251" s="74">
        <v>4.0535918605039037E-2</v>
      </c>
      <c r="BN251" s="74">
        <v>0</v>
      </c>
      <c r="BO251" s="74">
        <v>0</v>
      </c>
      <c r="BP251" s="74">
        <v>0</v>
      </c>
      <c r="BQ251" s="74">
        <v>3.5405641195771713E-2</v>
      </c>
      <c r="BR251" s="74">
        <v>0</v>
      </c>
      <c r="BS251" s="74">
        <v>0</v>
      </c>
      <c r="BT251" s="74">
        <v>0</v>
      </c>
      <c r="BU251" s="74">
        <v>0</v>
      </c>
      <c r="BV251" s="74">
        <v>0</v>
      </c>
      <c r="BW251" s="74">
        <v>0</v>
      </c>
      <c r="BX251" s="74">
        <v>0</v>
      </c>
      <c r="BY251" s="74">
        <v>0</v>
      </c>
      <c r="CT251" s="74" t="s">
        <v>194</v>
      </c>
      <c r="CU251" s="74" t="s">
        <v>524</v>
      </c>
      <c r="CV251" s="74" t="s">
        <v>330</v>
      </c>
      <c r="CW251" s="74">
        <v>2022</v>
      </c>
      <c r="CX251" s="74">
        <v>0</v>
      </c>
      <c r="CY251" s="74">
        <v>2.6149347564520214E-5</v>
      </c>
      <c r="CZ251" s="74">
        <v>0</v>
      </c>
      <c r="DA251" s="74">
        <v>0</v>
      </c>
      <c r="DB251" s="74">
        <v>0</v>
      </c>
      <c r="DC251" s="74">
        <v>0</v>
      </c>
      <c r="DD251" s="74">
        <v>7.786131613567944E-2</v>
      </c>
      <c r="DE251" s="74">
        <v>3.6425060683954513E-2</v>
      </c>
      <c r="DF251" s="74">
        <v>1.541613253274161E-3</v>
      </c>
      <c r="DG251" s="74">
        <v>3.9894642198450757E-2</v>
      </c>
      <c r="DH251" s="74">
        <v>0</v>
      </c>
      <c r="DI251" s="74">
        <v>0</v>
      </c>
      <c r="DJ251" s="74">
        <v>0</v>
      </c>
      <c r="DK251" s="74">
        <v>0</v>
      </c>
      <c r="DL251" s="74">
        <v>0</v>
      </c>
      <c r="DM251" s="74">
        <v>0</v>
      </c>
      <c r="DN251" s="74">
        <v>1.912324365421557E-4</v>
      </c>
      <c r="DO251" s="74">
        <v>0</v>
      </c>
      <c r="DP251" s="74">
        <v>0</v>
      </c>
      <c r="DQ251" s="74">
        <v>0</v>
      </c>
      <c r="DR251" s="74">
        <v>2.0360226174628678E-6</v>
      </c>
      <c r="DS251" s="74">
        <v>0</v>
      </c>
      <c r="DT251" s="74">
        <v>2.0360226174628678E-6</v>
      </c>
      <c r="DU251" s="74">
        <v>0</v>
      </c>
      <c r="DV251" s="74">
        <v>0</v>
      </c>
      <c r="DW251" s="74">
        <v>0</v>
      </c>
      <c r="DX251" s="74">
        <v>0</v>
      </c>
      <c r="DY251" s="74">
        <v>0</v>
      </c>
      <c r="DZ251" s="74">
        <v>0</v>
      </c>
      <c r="EA251" s="74">
        <v>0</v>
      </c>
      <c r="EB251" s="74">
        <v>0</v>
      </c>
      <c r="EC251" s="74">
        <v>0</v>
      </c>
      <c r="ED251" s="74">
        <v>0</v>
      </c>
      <c r="EE251" s="74">
        <v>0</v>
      </c>
      <c r="EF251" s="74">
        <v>0</v>
      </c>
      <c r="ER251" s="74" t="s">
        <v>455</v>
      </c>
      <c r="ES251" s="74" t="s">
        <v>194</v>
      </c>
      <c r="ET251" s="74" t="s">
        <v>524</v>
      </c>
      <c r="EU251" s="74" t="s">
        <v>330</v>
      </c>
      <c r="EV251" s="74" t="s">
        <v>302</v>
      </c>
      <c r="EW251" s="74" t="s">
        <v>456</v>
      </c>
      <c r="EX251" s="74">
        <v>2022</v>
      </c>
      <c r="EY251" s="74">
        <v>1.335549937162628E-5</v>
      </c>
      <c r="EZ251" s="74">
        <v>1706.7713469999901</v>
      </c>
      <c r="FA251" s="74">
        <v>2.2794783652368106E-2</v>
      </c>
      <c r="FB251" s="74">
        <v>2022</v>
      </c>
      <c r="FC251" s="74" t="s">
        <v>209</v>
      </c>
      <c r="FD251" s="74">
        <v>4.6366130773367584E-2</v>
      </c>
      <c r="FE251" s="74">
        <v>1</v>
      </c>
      <c r="FF251" s="74">
        <v>0</v>
      </c>
      <c r="FG251" s="74" t="s">
        <v>457</v>
      </c>
      <c r="FH251" s="74">
        <v>0</v>
      </c>
      <c r="FI251" s="74">
        <v>0</v>
      </c>
      <c r="FJ251" s="74">
        <v>5.4470242114678779E-3</v>
      </c>
      <c r="FK251" s="74">
        <v>2.6149347564520214E-5</v>
      </c>
      <c r="FL251" s="74">
        <v>0</v>
      </c>
      <c r="FM251" s="74">
        <v>0</v>
      </c>
      <c r="FN251" s="74">
        <v>0</v>
      </c>
      <c r="FO251" s="74">
        <v>0</v>
      </c>
      <c r="FP251" s="74">
        <v>0</v>
      </c>
      <c r="FQ251" s="74">
        <v>0</v>
      </c>
      <c r="FR251" s="74">
        <v>0</v>
      </c>
      <c r="FS251" s="74">
        <v>0</v>
      </c>
      <c r="GV251" s="229"/>
      <c r="GW251" s="229"/>
    </row>
    <row r="252" spans="3:205" x14ac:dyDescent="0.25">
      <c r="C252" s="227"/>
      <c r="D252" s="227"/>
      <c r="E252" s="227"/>
      <c r="F252" s="227"/>
      <c r="G252" s="227"/>
      <c r="H252" s="227"/>
      <c r="I252" s="228"/>
      <c r="J252" s="228"/>
      <c r="K252" s="228"/>
      <c r="L252" s="116"/>
      <c r="M252" s="228"/>
      <c r="N252" s="228"/>
      <c r="O252" s="228"/>
      <c r="P252" s="228"/>
      <c r="Q252" s="228"/>
      <c r="R252" s="228"/>
      <c r="S252" s="228"/>
      <c r="T252" s="228"/>
      <c r="U252" s="228"/>
      <c r="V252" s="228"/>
      <c r="W252" s="228"/>
      <c r="X252" s="228"/>
      <c r="Y252" s="228"/>
      <c r="Z252" s="228"/>
      <c r="AA252" s="228"/>
      <c r="AB252" s="228"/>
      <c r="AC252" s="228"/>
      <c r="AD252" s="228"/>
      <c r="AE252" s="228"/>
      <c r="AF252" s="228"/>
      <c r="AG252" s="228"/>
      <c r="AH252" s="228"/>
      <c r="AI252" s="228"/>
      <c r="AJ252" s="228"/>
      <c r="AS252" s="74" t="s">
        <v>214</v>
      </c>
      <c r="AT252" s="74" t="s">
        <v>194</v>
      </c>
      <c r="AU252" s="74" t="s">
        <v>517</v>
      </c>
      <c r="AV252" s="74">
        <v>2020</v>
      </c>
      <c r="AW252" s="74">
        <v>1</v>
      </c>
      <c r="AX252" s="74">
        <v>0</v>
      </c>
      <c r="AY252" s="74">
        <v>0</v>
      </c>
      <c r="AZ252" s="74">
        <v>1.0761605033258161E-2</v>
      </c>
      <c r="BA252" s="74">
        <v>1.0761605033258161E-2</v>
      </c>
      <c r="BB252" s="74">
        <v>0</v>
      </c>
      <c r="BC252" s="74">
        <v>0</v>
      </c>
      <c r="BD252" s="74">
        <v>0</v>
      </c>
      <c r="BE252" s="74">
        <v>0</v>
      </c>
      <c r="BF252" s="74">
        <v>0</v>
      </c>
      <c r="BG252" s="74">
        <v>0</v>
      </c>
      <c r="BH252" s="74">
        <v>0</v>
      </c>
      <c r="BI252" s="74">
        <v>0</v>
      </c>
      <c r="BJ252" s="74">
        <v>0</v>
      </c>
      <c r="BK252" s="74">
        <v>0</v>
      </c>
      <c r="BL252" s="74">
        <v>0</v>
      </c>
      <c r="BM252" s="74">
        <v>0</v>
      </c>
      <c r="BN252" s="74">
        <v>1.0761605033258161E-2</v>
      </c>
      <c r="BO252" s="74">
        <v>0</v>
      </c>
      <c r="BP252" s="74">
        <v>0</v>
      </c>
      <c r="BQ252" s="74">
        <v>0</v>
      </c>
      <c r="BR252" s="74">
        <v>0</v>
      </c>
      <c r="BS252" s="74">
        <v>0</v>
      </c>
      <c r="BT252" s="74">
        <v>0</v>
      </c>
      <c r="BU252" s="74">
        <v>0</v>
      </c>
      <c r="BV252" s="74">
        <v>0</v>
      </c>
      <c r="BW252" s="74">
        <v>0</v>
      </c>
      <c r="BX252" s="74">
        <v>0</v>
      </c>
      <c r="BY252" s="74">
        <v>0</v>
      </c>
      <c r="CT252" s="74" t="s">
        <v>194</v>
      </c>
      <c r="CU252" s="74" t="s">
        <v>524</v>
      </c>
      <c r="CV252" s="74" t="s">
        <v>330</v>
      </c>
      <c r="CW252" s="74">
        <v>2023</v>
      </c>
      <c r="CX252" s="74">
        <v>0</v>
      </c>
      <c r="CY252" s="74">
        <v>0</v>
      </c>
      <c r="CZ252" s="74">
        <v>4.0569168045966307E-5</v>
      </c>
      <c r="DA252" s="74">
        <v>0</v>
      </c>
      <c r="DB252" s="74">
        <v>0</v>
      </c>
      <c r="DC252" s="74">
        <v>0</v>
      </c>
      <c r="DD252" s="74">
        <v>7.7900575334948513E-2</v>
      </c>
      <c r="DE252" s="74">
        <v>3.6425060683954492E-2</v>
      </c>
      <c r="DF252" s="74">
        <v>1.5808724525432679E-3</v>
      </c>
      <c r="DG252" s="74">
        <v>3.9894642198450743E-2</v>
      </c>
      <c r="DH252" s="74">
        <v>0</v>
      </c>
      <c r="DI252" s="74">
        <v>0</v>
      </c>
      <c r="DJ252" s="74">
        <v>0</v>
      </c>
      <c r="DK252" s="74">
        <v>0</v>
      </c>
      <c r="DL252" s="74">
        <v>0</v>
      </c>
      <c r="DM252" s="74">
        <v>0</v>
      </c>
      <c r="DN252" s="74">
        <v>1.9848546717877199E-4</v>
      </c>
      <c r="DO252" s="74">
        <v>0</v>
      </c>
      <c r="DP252" s="74">
        <v>0</v>
      </c>
      <c r="DQ252" s="74">
        <v>0</v>
      </c>
      <c r="DR252" s="74">
        <v>0</v>
      </c>
      <c r="DS252" s="74">
        <v>0</v>
      </c>
      <c r="DT252" s="74">
        <v>0</v>
      </c>
      <c r="DU252" s="74">
        <v>3.1603615316409843E-6</v>
      </c>
      <c r="DV252" s="74">
        <v>0</v>
      </c>
      <c r="DW252" s="74">
        <v>3.1603615316409843E-6</v>
      </c>
      <c r="DX252" s="74">
        <v>0</v>
      </c>
      <c r="DY252" s="74">
        <v>0</v>
      </c>
      <c r="DZ252" s="74">
        <v>0</v>
      </c>
      <c r="EA252" s="74">
        <v>0</v>
      </c>
      <c r="EB252" s="74">
        <v>0</v>
      </c>
      <c r="EC252" s="74">
        <v>0</v>
      </c>
      <c r="ED252" s="74">
        <v>0</v>
      </c>
      <c r="EE252" s="74">
        <v>0</v>
      </c>
      <c r="EF252" s="74">
        <v>0</v>
      </c>
      <c r="ER252" s="74" t="s">
        <v>455</v>
      </c>
      <c r="ES252" s="74" t="s">
        <v>194</v>
      </c>
      <c r="ET252" s="74" t="s">
        <v>524</v>
      </c>
      <c r="EU252" s="74" t="s">
        <v>330</v>
      </c>
      <c r="EV252" s="74" t="s">
        <v>302</v>
      </c>
      <c r="EW252" s="74" t="s">
        <v>456</v>
      </c>
      <c r="EX252" s="74">
        <v>2023</v>
      </c>
      <c r="EY252" s="74">
        <v>1.378264759319272E-5</v>
      </c>
      <c r="EZ252" s="74">
        <v>1706.7713469999901</v>
      </c>
      <c r="FA252" s="74">
        <v>2.3523827997859712E-2</v>
      </c>
      <c r="FB252" s="74">
        <v>2023</v>
      </c>
      <c r="FC252" s="74" t="s">
        <v>209</v>
      </c>
      <c r="FD252" s="74">
        <v>4.6366130773367584E-2</v>
      </c>
      <c r="FE252" s="74">
        <v>1</v>
      </c>
      <c r="FF252" s="74">
        <v>0</v>
      </c>
      <c r="FG252" s="74" t="s">
        <v>457</v>
      </c>
      <c r="FH252" s="74">
        <v>0</v>
      </c>
      <c r="FI252" s="74">
        <v>0</v>
      </c>
      <c r="FJ252" s="74">
        <v>0</v>
      </c>
      <c r="FK252" s="74">
        <v>0</v>
      </c>
      <c r="FL252" s="74">
        <v>5.5828490103507315E-3</v>
      </c>
      <c r="FM252" s="74">
        <v>4.0569168045966307E-5</v>
      </c>
      <c r="FN252" s="74">
        <v>0</v>
      </c>
      <c r="FO252" s="74">
        <v>0</v>
      </c>
      <c r="FP252" s="74">
        <v>0</v>
      </c>
      <c r="FQ252" s="74">
        <v>0</v>
      </c>
      <c r="FR252" s="74">
        <v>0</v>
      </c>
      <c r="FS252" s="74">
        <v>0</v>
      </c>
      <c r="GV252" s="229"/>
      <c r="GW252" s="229"/>
    </row>
    <row r="253" spans="3:205" x14ac:dyDescent="0.25">
      <c r="C253" s="227"/>
      <c r="D253" s="227"/>
      <c r="E253" s="227"/>
      <c r="F253" s="227"/>
      <c r="G253" s="227"/>
      <c r="H253" s="227"/>
      <c r="I253" s="228"/>
      <c r="J253" s="228"/>
      <c r="K253" s="228"/>
      <c r="L253" s="116"/>
      <c r="M253" s="228"/>
      <c r="N253" s="228"/>
      <c r="O253" s="228"/>
      <c r="P253" s="228"/>
      <c r="Q253" s="228"/>
      <c r="R253" s="228"/>
      <c r="S253" s="228"/>
      <c r="T253" s="228"/>
      <c r="U253" s="228"/>
      <c r="V253" s="228"/>
      <c r="W253" s="228"/>
      <c r="X253" s="228"/>
      <c r="Y253" s="228"/>
      <c r="Z253" s="228"/>
      <c r="AA253" s="228"/>
      <c r="AB253" s="228"/>
      <c r="AC253" s="228"/>
      <c r="AD253" s="228"/>
      <c r="AE253" s="228"/>
      <c r="AF253" s="228"/>
      <c r="AG253" s="228"/>
      <c r="AH253" s="228"/>
      <c r="AI253" s="228"/>
      <c r="AJ253" s="228"/>
      <c r="AS253" s="74" t="s">
        <v>214</v>
      </c>
      <c r="AT253" s="74" t="s">
        <v>194</v>
      </c>
      <c r="AU253" s="74" t="s">
        <v>517</v>
      </c>
      <c r="AV253" s="74">
        <v>2021</v>
      </c>
      <c r="AW253" s="74">
        <v>1</v>
      </c>
      <c r="AX253" s="74">
        <v>0</v>
      </c>
      <c r="AY253" s="74">
        <v>0</v>
      </c>
      <c r="AZ253" s="74">
        <v>0</v>
      </c>
      <c r="BA253" s="74">
        <v>0</v>
      </c>
      <c r="BB253" s="74">
        <v>0</v>
      </c>
      <c r="BC253" s="74">
        <v>0</v>
      </c>
      <c r="BD253" s="74">
        <v>1.0761605033258161E-2</v>
      </c>
      <c r="BE253" s="74">
        <v>1.0761605033258161E-2</v>
      </c>
      <c r="BF253" s="74">
        <v>0</v>
      </c>
      <c r="BG253" s="74">
        <v>0</v>
      </c>
      <c r="BH253" s="74">
        <v>0</v>
      </c>
      <c r="BI253" s="74">
        <v>0</v>
      </c>
      <c r="BJ253" s="74">
        <v>0</v>
      </c>
      <c r="BK253" s="74">
        <v>0</v>
      </c>
      <c r="BL253" s="74">
        <v>0</v>
      </c>
      <c r="BM253" s="74">
        <v>0</v>
      </c>
      <c r="BN253" s="74">
        <v>0</v>
      </c>
      <c r="BO253" s="74">
        <v>1.0761605033258161E-2</v>
      </c>
      <c r="BP253" s="74">
        <v>0</v>
      </c>
      <c r="BQ253" s="74">
        <v>0</v>
      </c>
      <c r="BR253" s="74">
        <v>0</v>
      </c>
      <c r="BS253" s="74">
        <v>0</v>
      </c>
      <c r="BT253" s="74">
        <v>0</v>
      </c>
      <c r="BU253" s="74">
        <v>0</v>
      </c>
      <c r="BV253" s="74">
        <v>0</v>
      </c>
      <c r="BW253" s="74">
        <v>0</v>
      </c>
      <c r="BX253" s="74">
        <v>0</v>
      </c>
      <c r="BY253" s="74">
        <v>0</v>
      </c>
      <c r="CT253" s="74" t="s">
        <v>194</v>
      </c>
      <c r="CU253" s="74" t="s">
        <v>524</v>
      </c>
      <c r="CV253" s="74" t="s">
        <v>330</v>
      </c>
      <c r="CW253" s="74">
        <v>2024</v>
      </c>
      <c r="CX253" s="74">
        <v>0</v>
      </c>
      <c r="CY253" s="74">
        <v>0</v>
      </c>
      <c r="CZ253" s="74">
        <v>0</v>
      </c>
      <c r="DA253" s="74">
        <v>4.0569168045966307E-5</v>
      </c>
      <c r="DB253" s="74">
        <v>0</v>
      </c>
      <c r="DC253" s="74">
        <v>0</v>
      </c>
      <c r="DD253" s="74">
        <v>7.7900575334948513E-2</v>
      </c>
      <c r="DE253" s="74">
        <v>3.6425060683954492E-2</v>
      </c>
      <c r="DF253" s="74">
        <v>1.5808724525432679E-3</v>
      </c>
      <c r="DG253" s="74">
        <v>3.9894642198450743E-2</v>
      </c>
      <c r="DH253" s="74">
        <v>0</v>
      </c>
      <c r="DI253" s="74">
        <v>0</v>
      </c>
      <c r="DJ253" s="74">
        <v>0</v>
      </c>
      <c r="DK253" s="74">
        <v>0</v>
      </c>
      <c r="DL253" s="74">
        <v>0</v>
      </c>
      <c r="DM253" s="74">
        <v>0</v>
      </c>
      <c r="DN253" s="74">
        <v>1.9848546717877199E-4</v>
      </c>
      <c r="DO253" s="74">
        <v>0</v>
      </c>
      <c r="DP253" s="74">
        <v>0</v>
      </c>
      <c r="DQ253" s="74">
        <v>0</v>
      </c>
      <c r="DR253" s="74">
        <v>0</v>
      </c>
      <c r="DS253" s="74">
        <v>0</v>
      </c>
      <c r="DT253" s="74">
        <v>0</v>
      </c>
      <c r="DU253" s="74">
        <v>0</v>
      </c>
      <c r="DV253" s="74">
        <v>0</v>
      </c>
      <c r="DW253" s="74">
        <v>0</v>
      </c>
      <c r="DX253" s="74">
        <v>3.1603615316409843E-6</v>
      </c>
      <c r="DY253" s="74">
        <v>0</v>
      </c>
      <c r="DZ253" s="74">
        <v>3.1603615316409843E-6</v>
      </c>
      <c r="EA253" s="74">
        <v>0</v>
      </c>
      <c r="EB253" s="74">
        <v>0</v>
      </c>
      <c r="EC253" s="74">
        <v>0</v>
      </c>
      <c r="ED253" s="74">
        <v>0</v>
      </c>
      <c r="EE253" s="74">
        <v>0</v>
      </c>
      <c r="EF253" s="74">
        <v>0</v>
      </c>
      <c r="ER253" s="74" t="s">
        <v>455</v>
      </c>
      <c r="ES253" s="74" t="s">
        <v>194</v>
      </c>
      <c r="ET253" s="74" t="s">
        <v>524</v>
      </c>
      <c r="EU253" s="74" t="s">
        <v>330</v>
      </c>
      <c r="EV253" s="74" t="s">
        <v>302</v>
      </c>
      <c r="EW253" s="74" t="s">
        <v>456</v>
      </c>
      <c r="EX253" s="74">
        <v>2024</v>
      </c>
      <c r="EY253" s="74">
        <v>1.378264759319272E-5</v>
      </c>
      <c r="EZ253" s="74">
        <v>1706.7713469999901</v>
      </c>
      <c r="FA253" s="74">
        <v>2.3523827997859712E-2</v>
      </c>
      <c r="FB253" s="74">
        <v>2024</v>
      </c>
      <c r="FC253" s="74" t="s">
        <v>209</v>
      </c>
      <c r="FD253" s="74">
        <v>4.6366130773367584E-2</v>
      </c>
      <c r="FE253" s="74">
        <v>1</v>
      </c>
      <c r="FF253" s="74">
        <v>0</v>
      </c>
      <c r="FG253" s="74" t="s">
        <v>457</v>
      </c>
      <c r="FH253" s="74">
        <v>0</v>
      </c>
      <c r="FI253" s="74">
        <v>0</v>
      </c>
      <c r="FJ253" s="74">
        <v>0</v>
      </c>
      <c r="FK253" s="74">
        <v>0</v>
      </c>
      <c r="FL253" s="74">
        <v>0</v>
      </c>
      <c r="FM253" s="74">
        <v>0</v>
      </c>
      <c r="FN253" s="74">
        <v>5.5828490103507315E-3</v>
      </c>
      <c r="FO253" s="74">
        <v>4.0569168045966307E-5</v>
      </c>
      <c r="FP253" s="74">
        <v>0</v>
      </c>
      <c r="FQ253" s="74">
        <v>0</v>
      </c>
      <c r="FR253" s="74">
        <v>0</v>
      </c>
      <c r="FS253" s="74">
        <v>0</v>
      </c>
      <c r="GV253" s="229"/>
      <c r="GW253" s="229"/>
    </row>
    <row r="254" spans="3:205" x14ac:dyDescent="0.25">
      <c r="C254" s="227"/>
      <c r="D254" s="227"/>
      <c r="E254" s="227"/>
      <c r="F254" s="227"/>
      <c r="G254" s="227"/>
      <c r="H254" s="227"/>
      <c r="I254" s="228"/>
      <c r="J254" s="228"/>
      <c r="K254" s="228"/>
      <c r="L254" s="116"/>
      <c r="M254" s="228"/>
      <c r="N254" s="228"/>
      <c r="O254" s="228"/>
      <c r="P254" s="228"/>
      <c r="Q254" s="228"/>
      <c r="R254" s="228"/>
      <c r="S254" s="228"/>
      <c r="T254" s="228"/>
      <c r="U254" s="228"/>
      <c r="V254" s="228"/>
      <c r="W254" s="228"/>
      <c r="X254" s="228"/>
      <c r="Y254" s="228"/>
      <c r="Z254" s="228"/>
      <c r="AA254" s="228"/>
      <c r="AB254" s="228"/>
      <c r="AC254" s="228"/>
      <c r="AD254" s="228"/>
      <c r="AE254" s="228"/>
      <c r="AF254" s="228"/>
      <c r="AG254" s="228"/>
      <c r="AH254" s="228"/>
      <c r="AI254" s="228"/>
      <c r="AJ254" s="228"/>
      <c r="AS254" s="74" t="s">
        <v>214</v>
      </c>
      <c r="AT254" s="74" t="s">
        <v>194</v>
      </c>
      <c r="AU254" s="74" t="s">
        <v>517</v>
      </c>
      <c r="AV254" s="74">
        <v>2022</v>
      </c>
      <c r="AW254" s="74">
        <v>0.93457943925233644</v>
      </c>
      <c r="AX254" s="74">
        <v>0</v>
      </c>
      <c r="AY254" s="74">
        <v>0</v>
      </c>
      <c r="AZ254" s="74">
        <v>0</v>
      </c>
      <c r="BA254" s="74">
        <v>0</v>
      </c>
      <c r="BB254" s="74">
        <v>0</v>
      </c>
      <c r="BC254" s="74">
        <v>0</v>
      </c>
      <c r="BD254" s="74">
        <v>0</v>
      </c>
      <c r="BE254" s="74">
        <v>0</v>
      </c>
      <c r="BF254" s="74">
        <v>0</v>
      </c>
      <c r="BG254" s="74">
        <v>0</v>
      </c>
      <c r="BH254" s="74">
        <v>1.0761605033258161E-2</v>
      </c>
      <c r="BI254" s="74">
        <v>1.0761605033258161E-2</v>
      </c>
      <c r="BJ254" s="74">
        <v>0</v>
      </c>
      <c r="BK254" s="74">
        <v>0</v>
      </c>
      <c r="BL254" s="74">
        <v>0</v>
      </c>
      <c r="BM254" s="74">
        <v>0</v>
      </c>
      <c r="BN254" s="74">
        <v>0</v>
      </c>
      <c r="BO254" s="74">
        <v>0</v>
      </c>
      <c r="BP254" s="74">
        <v>1.0057574797437532E-2</v>
      </c>
      <c r="BQ254" s="74">
        <v>0</v>
      </c>
      <c r="BR254" s="74">
        <v>0</v>
      </c>
      <c r="BS254" s="74">
        <v>0</v>
      </c>
      <c r="BT254" s="74">
        <v>0</v>
      </c>
      <c r="BU254" s="74">
        <v>0</v>
      </c>
      <c r="BV254" s="74">
        <v>1.0761605033258161E-2</v>
      </c>
      <c r="BW254" s="74">
        <v>1.0057574797437532E-2</v>
      </c>
      <c r="BX254" s="74">
        <v>1.0761605033258161E-2</v>
      </c>
      <c r="BY254" s="74">
        <v>1.0057574797437532E-2</v>
      </c>
      <c r="CT254" s="74" t="s">
        <v>194</v>
      </c>
      <c r="CU254" s="74" t="s">
        <v>524</v>
      </c>
      <c r="CV254" s="74" t="s">
        <v>330</v>
      </c>
      <c r="CW254" s="74">
        <v>2025</v>
      </c>
      <c r="CX254" s="74">
        <v>0</v>
      </c>
      <c r="CY254" s="74">
        <v>0</v>
      </c>
      <c r="CZ254" s="74">
        <v>0</v>
      </c>
      <c r="DA254" s="74">
        <v>0</v>
      </c>
      <c r="DB254" s="74">
        <v>4.0569168045966307E-5</v>
      </c>
      <c r="DC254" s="74">
        <v>0</v>
      </c>
      <c r="DD254" s="74">
        <v>7.7900575334948513E-2</v>
      </c>
      <c r="DE254" s="74">
        <v>3.6425060683954492E-2</v>
      </c>
      <c r="DF254" s="74">
        <v>1.5808724525432679E-3</v>
      </c>
      <c r="DG254" s="74">
        <v>3.9894642198450743E-2</v>
      </c>
      <c r="DH254" s="74">
        <v>0</v>
      </c>
      <c r="DI254" s="74">
        <v>0</v>
      </c>
      <c r="DJ254" s="74">
        <v>0</v>
      </c>
      <c r="DK254" s="74">
        <v>0</v>
      </c>
      <c r="DL254" s="74">
        <v>0</v>
      </c>
      <c r="DM254" s="74">
        <v>0</v>
      </c>
      <c r="DN254" s="74">
        <v>1.9848546717877199E-4</v>
      </c>
      <c r="DO254" s="74">
        <v>0</v>
      </c>
      <c r="DP254" s="74">
        <v>0</v>
      </c>
      <c r="DQ254" s="74">
        <v>0</v>
      </c>
      <c r="DR254" s="74">
        <v>0</v>
      </c>
      <c r="DS254" s="74">
        <v>0</v>
      </c>
      <c r="DT254" s="74">
        <v>0</v>
      </c>
      <c r="DU254" s="74">
        <v>0</v>
      </c>
      <c r="DV254" s="74">
        <v>0</v>
      </c>
      <c r="DW254" s="74">
        <v>0</v>
      </c>
      <c r="DX254" s="74">
        <v>0</v>
      </c>
      <c r="DY254" s="74">
        <v>0</v>
      </c>
      <c r="DZ254" s="74">
        <v>0</v>
      </c>
      <c r="EA254" s="74">
        <v>3.1603615316409843E-6</v>
      </c>
      <c r="EB254" s="74">
        <v>0</v>
      </c>
      <c r="EC254" s="74">
        <v>3.1603615316409843E-6</v>
      </c>
      <c r="ED254" s="74">
        <v>0</v>
      </c>
      <c r="EE254" s="74">
        <v>0</v>
      </c>
      <c r="EF254" s="74">
        <v>0</v>
      </c>
      <c r="ER254" s="74" t="s">
        <v>455</v>
      </c>
      <c r="ES254" s="74" t="s">
        <v>194</v>
      </c>
      <c r="ET254" s="74" t="s">
        <v>524</v>
      </c>
      <c r="EU254" s="74" t="s">
        <v>330</v>
      </c>
      <c r="EV254" s="74" t="s">
        <v>302</v>
      </c>
      <c r="EW254" s="74" t="s">
        <v>456</v>
      </c>
      <c r="EX254" s="74">
        <v>2025</v>
      </c>
      <c r="EY254" s="74">
        <v>1.378264759319272E-5</v>
      </c>
      <c r="EZ254" s="74">
        <v>1706.7713469999901</v>
      </c>
      <c r="FA254" s="74">
        <v>2.3523827997859712E-2</v>
      </c>
      <c r="FB254" s="74">
        <v>2025</v>
      </c>
      <c r="FC254" s="74" t="s">
        <v>209</v>
      </c>
      <c r="FD254" s="74">
        <v>4.6366130773367584E-2</v>
      </c>
      <c r="FE254" s="74">
        <v>1</v>
      </c>
      <c r="FF254" s="74">
        <v>0</v>
      </c>
      <c r="FG254" s="74" t="s">
        <v>457</v>
      </c>
      <c r="FH254" s="74">
        <v>0</v>
      </c>
      <c r="FI254" s="74">
        <v>0</v>
      </c>
      <c r="FJ254" s="74">
        <v>0</v>
      </c>
      <c r="FK254" s="74">
        <v>0</v>
      </c>
      <c r="FL254" s="74">
        <v>0</v>
      </c>
      <c r="FM254" s="74">
        <v>0</v>
      </c>
      <c r="FN254" s="74">
        <v>0</v>
      </c>
      <c r="FO254" s="74">
        <v>0</v>
      </c>
      <c r="FP254" s="74">
        <v>5.5828490103507315E-3</v>
      </c>
      <c r="FQ254" s="74">
        <v>4.0569168045966307E-5</v>
      </c>
      <c r="FR254" s="74">
        <v>0</v>
      </c>
      <c r="FS254" s="74">
        <v>0</v>
      </c>
      <c r="GV254" s="229"/>
      <c r="GW254" s="229"/>
    </row>
    <row r="255" spans="3:205" x14ac:dyDescent="0.25">
      <c r="C255" s="227"/>
      <c r="D255" s="227"/>
      <c r="E255" s="227"/>
      <c r="F255" s="227"/>
      <c r="G255" s="227"/>
      <c r="H255" s="227"/>
      <c r="I255" s="228"/>
      <c r="J255" s="228"/>
      <c r="K255" s="228"/>
      <c r="L255" s="116"/>
      <c r="M255" s="228"/>
      <c r="N255" s="228"/>
      <c r="O255" s="228"/>
      <c r="P255" s="228"/>
      <c r="Q255" s="228"/>
      <c r="R255" s="228"/>
      <c r="S255" s="228"/>
      <c r="T255" s="228"/>
      <c r="U255" s="228"/>
      <c r="V255" s="228"/>
      <c r="W255" s="228"/>
      <c r="X255" s="228"/>
      <c r="Y255" s="228"/>
      <c r="Z255" s="228"/>
      <c r="AA255" s="228"/>
      <c r="AB255" s="228"/>
      <c r="AC255" s="228"/>
      <c r="AD255" s="228"/>
      <c r="AE255" s="228"/>
      <c r="AF255" s="228"/>
      <c r="AG255" s="228"/>
      <c r="AH255" s="228"/>
      <c r="AI255" s="228"/>
      <c r="AJ255" s="228"/>
      <c r="AS255" s="74" t="s">
        <v>214</v>
      </c>
      <c r="AT255" s="74" t="s">
        <v>194</v>
      </c>
      <c r="AU255" s="74" t="s">
        <v>517</v>
      </c>
      <c r="AV255" s="74">
        <v>2023</v>
      </c>
      <c r="AW255" s="74">
        <v>0.87343872827321156</v>
      </c>
      <c r="AX255" s="74">
        <v>0</v>
      </c>
      <c r="AY255" s="74">
        <v>0</v>
      </c>
      <c r="AZ255" s="74">
        <v>0</v>
      </c>
      <c r="BA255" s="74">
        <v>0</v>
      </c>
      <c r="BB255" s="74">
        <v>0</v>
      </c>
      <c r="BC255" s="74">
        <v>0</v>
      </c>
      <c r="BD255" s="74">
        <v>0</v>
      </c>
      <c r="BE255" s="74">
        <v>0</v>
      </c>
      <c r="BF255" s="74">
        <v>0</v>
      </c>
      <c r="BG255" s="74">
        <v>0</v>
      </c>
      <c r="BH255" s="74">
        <v>0</v>
      </c>
      <c r="BI255" s="74">
        <v>0</v>
      </c>
      <c r="BJ255" s="74">
        <v>0</v>
      </c>
      <c r="BK255" s="74">
        <v>0</v>
      </c>
      <c r="BL255" s="74">
        <v>1.1155969934413238E-2</v>
      </c>
      <c r="BM255" s="74">
        <v>1.1155969934413238E-2</v>
      </c>
      <c r="BN255" s="74">
        <v>0</v>
      </c>
      <c r="BO255" s="74">
        <v>0</v>
      </c>
      <c r="BP255" s="74">
        <v>0</v>
      </c>
      <c r="BQ255" s="74">
        <v>9.744056192168081E-3</v>
      </c>
      <c r="BR255" s="74">
        <v>0</v>
      </c>
      <c r="BS255" s="74">
        <v>0</v>
      </c>
      <c r="BT255" s="74">
        <v>0</v>
      </c>
      <c r="BU255" s="74">
        <v>0</v>
      </c>
      <c r="BV255" s="74">
        <v>0</v>
      </c>
      <c r="BW255" s="74">
        <v>0</v>
      </c>
      <c r="BX255" s="74">
        <v>0</v>
      </c>
      <c r="BY255" s="74">
        <v>0</v>
      </c>
      <c r="CT255" s="74" t="s">
        <v>194</v>
      </c>
      <c r="CU255" s="74" t="s">
        <v>524</v>
      </c>
      <c r="CV255" s="74" t="s">
        <v>330</v>
      </c>
      <c r="CW255" s="74">
        <v>2026</v>
      </c>
      <c r="CX255" s="74">
        <v>0</v>
      </c>
      <c r="CY255" s="74">
        <v>0</v>
      </c>
      <c r="CZ255" s="74">
        <v>0</v>
      </c>
      <c r="DA255" s="74">
        <v>0</v>
      </c>
      <c r="DB255" s="74">
        <v>0</v>
      </c>
      <c r="DC255" s="74">
        <v>4.0569168045966307E-5</v>
      </c>
      <c r="DD255" s="74">
        <v>7.7900575334948513E-2</v>
      </c>
      <c r="DE255" s="74">
        <v>3.6425060683954492E-2</v>
      </c>
      <c r="DF255" s="74">
        <v>1.5808724525432679E-3</v>
      </c>
      <c r="DG255" s="74">
        <v>3.9894642198450743E-2</v>
      </c>
      <c r="DH255" s="74">
        <v>0</v>
      </c>
      <c r="DI255" s="74">
        <v>0</v>
      </c>
      <c r="DJ255" s="74">
        <v>0</v>
      </c>
      <c r="DK255" s="74">
        <v>0</v>
      </c>
      <c r="DL255" s="74">
        <v>0</v>
      </c>
      <c r="DM255" s="74">
        <v>0</v>
      </c>
      <c r="DN255" s="74">
        <v>1.9848546717877199E-4</v>
      </c>
      <c r="DO255" s="74">
        <v>0</v>
      </c>
      <c r="DP255" s="74">
        <v>0</v>
      </c>
      <c r="DQ255" s="74">
        <v>0</v>
      </c>
      <c r="DR255" s="74">
        <v>0</v>
      </c>
      <c r="DS255" s="74">
        <v>0</v>
      </c>
      <c r="DT255" s="74">
        <v>0</v>
      </c>
      <c r="DU255" s="74">
        <v>0</v>
      </c>
      <c r="DV255" s="74">
        <v>0</v>
      </c>
      <c r="DW255" s="74">
        <v>0</v>
      </c>
      <c r="DX255" s="74">
        <v>0</v>
      </c>
      <c r="DY255" s="74">
        <v>0</v>
      </c>
      <c r="DZ255" s="74">
        <v>0</v>
      </c>
      <c r="EA255" s="74">
        <v>0</v>
      </c>
      <c r="EB255" s="74">
        <v>0</v>
      </c>
      <c r="EC255" s="74">
        <v>0</v>
      </c>
      <c r="ED255" s="74">
        <v>3.1603615316409843E-6</v>
      </c>
      <c r="EE255" s="74">
        <v>0</v>
      </c>
      <c r="EF255" s="74">
        <v>3.1603615316409843E-6</v>
      </c>
      <c r="ER255" s="74" t="s">
        <v>455</v>
      </c>
      <c r="ES255" s="74" t="s">
        <v>194</v>
      </c>
      <c r="ET255" s="74" t="s">
        <v>524</v>
      </c>
      <c r="EU255" s="74" t="s">
        <v>330</v>
      </c>
      <c r="EV255" s="74" t="s">
        <v>302</v>
      </c>
      <c r="EW255" s="74" t="s">
        <v>456</v>
      </c>
      <c r="EX255" s="74">
        <v>2026</v>
      </c>
      <c r="EY255" s="74">
        <v>1.378264759319272E-5</v>
      </c>
      <c r="EZ255" s="74">
        <v>1706.7713469999901</v>
      </c>
      <c r="FA255" s="74">
        <v>2.3523827997859712E-2</v>
      </c>
      <c r="FB255" s="74">
        <v>2026</v>
      </c>
      <c r="FC255" s="74" t="s">
        <v>209</v>
      </c>
      <c r="FD255" s="74">
        <v>4.6366130773367584E-2</v>
      </c>
      <c r="FE255" s="74">
        <v>1</v>
      </c>
      <c r="FF255" s="74">
        <v>0</v>
      </c>
      <c r="FG255" s="74" t="s">
        <v>457</v>
      </c>
      <c r="FH255" s="74">
        <v>0</v>
      </c>
      <c r="FI255" s="74">
        <v>0</v>
      </c>
      <c r="FJ255" s="74">
        <v>0</v>
      </c>
      <c r="FK255" s="74">
        <v>0</v>
      </c>
      <c r="FL255" s="74">
        <v>0</v>
      </c>
      <c r="FM255" s="74">
        <v>0</v>
      </c>
      <c r="FN255" s="74">
        <v>0</v>
      </c>
      <c r="FO255" s="74">
        <v>0</v>
      </c>
      <c r="FP255" s="74">
        <v>0</v>
      </c>
      <c r="FQ255" s="74">
        <v>0</v>
      </c>
      <c r="FR255" s="74">
        <v>5.5828490103507315E-3</v>
      </c>
      <c r="FS255" s="74">
        <v>4.0569168045966307E-5</v>
      </c>
      <c r="GV255" s="229"/>
      <c r="GW255" s="229"/>
    </row>
    <row r="256" spans="3:205" x14ac:dyDescent="0.25">
      <c r="C256" s="227"/>
      <c r="D256" s="227"/>
      <c r="E256" s="227"/>
      <c r="F256" s="227"/>
      <c r="G256" s="227"/>
      <c r="H256" s="227"/>
      <c r="I256" s="228"/>
      <c r="J256" s="228"/>
      <c r="K256" s="228"/>
      <c r="L256" s="116"/>
      <c r="M256" s="228"/>
      <c r="N256" s="228"/>
      <c r="O256" s="228"/>
      <c r="P256" s="228"/>
      <c r="Q256" s="228"/>
      <c r="R256" s="228"/>
      <c r="S256" s="228"/>
      <c r="T256" s="228"/>
      <c r="U256" s="228"/>
      <c r="V256" s="228"/>
      <c r="W256" s="228"/>
      <c r="X256" s="228"/>
      <c r="Y256" s="228"/>
      <c r="Z256" s="228"/>
      <c r="AA256" s="228"/>
      <c r="AB256" s="228"/>
      <c r="AC256" s="228"/>
      <c r="AD256" s="228"/>
      <c r="AE256" s="228"/>
      <c r="AF256" s="228"/>
      <c r="AG256" s="228"/>
      <c r="AH256" s="228"/>
      <c r="AI256" s="228"/>
      <c r="AJ256" s="228"/>
      <c r="AS256" s="74" t="s">
        <v>214</v>
      </c>
      <c r="AT256" s="74" t="s">
        <v>194</v>
      </c>
      <c r="AU256" s="74" t="s">
        <v>518</v>
      </c>
      <c r="AV256" s="74">
        <v>2020</v>
      </c>
      <c r="AW256" s="74">
        <v>1</v>
      </c>
      <c r="AX256" s="74">
        <v>0</v>
      </c>
      <c r="AY256" s="74">
        <v>0</v>
      </c>
      <c r="AZ256" s="74">
        <v>4.1246755133521683E-2</v>
      </c>
      <c r="BA256" s="74">
        <v>4.1246755133521683E-2</v>
      </c>
      <c r="BB256" s="74">
        <v>0</v>
      </c>
      <c r="BC256" s="74">
        <v>0</v>
      </c>
      <c r="BD256" s="74">
        <v>0</v>
      </c>
      <c r="BE256" s="74">
        <v>0</v>
      </c>
      <c r="BF256" s="74">
        <v>0</v>
      </c>
      <c r="BG256" s="74">
        <v>0</v>
      </c>
      <c r="BH256" s="74">
        <v>0</v>
      </c>
      <c r="BI256" s="74">
        <v>0</v>
      </c>
      <c r="BJ256" s="74">
        <v>0</v>
      </c>
      <c r="BK256" s="74">
        <v>0</v>
      </c>
      <c r="BL256" s="74">
        <v>0</v>
      </c>
      <c r="BM256" s="74">
        <v>0</v>
      </c>
      <c r="BN256" s="74">
        <v>4.1246755133521683E-2</v>
      </c>
      <c r="BO256" s="74">
        <v>0</v>
      </c>
      <c r="BP256" s="74">
        <v>0</v>
      </c>
      <c r="BQ256" s="74">
        <v>0</v>
      </c>
      <c r="BR256" s="74">
        <v>0</v>
      </c>
      <c r="BS256" s="74">
        <v>0</v>
      </c>
      <c r="BT256" s="74">
        <v>0</v>
      </c>
      <c r="BU256" s="74">
        <v>0</v>
      </c>
      <c r="BV256" s="74">
        <v>0</v>
      </c>
      <c r="BW256" s="74">
        <v>0</v>
      </c>
      <c r="BX256" s="74">
        <v>0</v>
      </c>
      <c r="BY256" s="74">
        <v>0</v>
      </c>
      <c r="CT256" s="74" t="s">
        <v>194</v>
      </c>
      <c r="CU256" s="74" t="s">
        <v>525</v>
      </c>
      <c r="CV256" s="74" t="s">
        <v>318</v>
      </c>
      <c r="CW256" s="74">
        <v>2021</v>
      </c>
      <c r="CX256" s="74">
        <v>2.2090874013155734E-8</v>
      </c>
      <c r="CY256" s="74">
        <v>0</v>
      </c>
      <c r="CZ256" s="74">
        <v>0</v>
      </c>
      <c r="DA256" s="74">
        <v>0</v>
      </c>
      <c r="DB256" s="74">
        <v>0</v>
      </c>
      <c r="DC256" s="74">
        <v>0</v>
      </c>
      <c r="DD256" s="74">
        <v>13887.861023877969</v>
      </c>
      <c r="DE256" s="74">
        <v>212.40338927922949</v>
      </c>
      <c r="DF256" s="74">
        <v>8426.4429804796036</v>
      </c>
      <c r="DG256" s="74">
        <v>5249.0146541191434</v>
      </c>
      <c r="DH256" s="74">
        <v>0</v>
      </c>
      <c r="DI256" s="74">
        <v>0</v>
      </c>
      <c r="DJ256" s="74">
        <v>0</v>
      </c>
      <c r="DK256" s="74">
        <v>0</v>
      </c>
      <c r="DL256" s="74">
        <v>0</v>
      </c>
      <c r="DM256" s="74">
        <v>0</v>
      </c>
      <c r="DN256" s="74">
        <v>1.6987012044877332E-5</v>
      </c>
      <c r="DO256" s="74">
        <v>3.0679498819070422E-4</v>
      </c>
      <c r="DP256" s="74">
        <v>0</v>
      </c>
      <c r="DQ256" s="74">
        <v>3.0679498819070422E-4</v>
      </c>
      <c r="DR256" s="74">
        <v>0</v>
      </c>
      <c r="DS256" s="74">
        <v>0</v>
      </c>
      <c r="DT256" s="74">
        <v>0</v>
      </c>
      <c r="DU256" s="74">
        <v>0</v>
      </c>
      <c r="DV256" s="74">
        <v>0</v>
      </c>
      <c r="DW256" s="74">
        <v>0</v>
      </c>
      <c r="DX256" s="74">
        <v>0</v>
      </c>
      <c r="DY256" s="74">
        <v>0</v>
      </c>
      <c r="DZ256" s="74">
        <v>0</v>
      </c>
      <c r="EA256" s="74">
        <v>0</v>
      </c>
      <c r="EB256" s="74">
        <v>0</v>
      </c>
      <c r="EC256" s="74">
        <v>0</v>
      </c>
      <c r="ED256" s="74">
        <v>0</v>
      </c>
      <c r="EE256" s="74">
        <v>0</v>
      </c>
      <c r="EF256" s="74">
        <v>0</v>
      </c>
      <c r="ER256" s="74" t="s">
        <v>455</v>
      </c>
      <c r="ES256" s="74" t="s">
        <v>194</v>
      </c>
      <c r="ET256" s="74" t="s">
        <v>525</v>
      </c>
      <c r="EU256" s="74" t="s">
        <v>318</v>
      </c>
      <c r="EV256" s="74" t="s">
        <v>302</v>
      </c>
      <c r="EW256" s="74" t="s">
        <v>456</v>
      </c>
      <c r="EX256" s="74">
        <v>2021</v>
      </c>
      <c r="EY256" s="74">
        <v>4.8513260335953205E-7</v>
      </c>
      <c r="EZ256" s="74">
        <v>731.34406599999897</v>
      </c>
      <c r="FA256" s="74">
        <v>3.5479885069012492E-4</v>
      </c>
      <c r="FB256" s="74">
        <v>2021</v>
      </c>
      <c r="FC256" s="74" t="s">
        <v>209</v>
      </c>
      <c r="FD256" s="74">
        <v>4.6366130773367584E-2</v>
      </c>
      <c r="FE256" s="74">
        <v>1</v>
      </c>
      <c r="FF256" s="74">
        <v>0</v>
      </c>
      <c r="FG256" s="74" t="s">
        <v>457</v>
      </c>
      <c r="FH256" s="74">
        <v>4.6016263046428961E-6</v>
      </c>
      <c r="FI256" s="74">
        <v>2.2090874013155734E-8</v>
      </c>
      <c r="FJ256" s="74">
        <v>0</v>
      </c>
      <c r="FK256" s="74">
        <v>0</v>
      </c>
      <c r="FL256" s="74">
        <v>0</v>
      </c>
      <c r="FM256" s="74">
        <v>0</v>
      </c>
      <c r="FN256" s="74">
        <v>0</v>
      </c>
      <c r="FO256" s="74">
        <v>0</v>
      </c>
      <c r="FP256" s="74">
        <v>0</v>
      </c>
      <c r="FQ256" s="74">
        <v>0</v>
      </c>
      <c r="FR256" s="74">
        <v>0</v>
      </c>
      <c r="FS256" s="74">
        <v>0</v>
      </c>
      <c r="GV256" s="229"/>
      <c r="GW256" s="229"/>
    </row>
    <row r="257" spans="3:205" x14ac:dyDescent="0.25">
      <c r="C257" s="227"/>
      <c r="D257" s="227"/>
      <c r="E257" s="227"/>
      <c r="F257" s="227"/>
      <c r="G257" s="227"/>
      <c r="H257" s="227"/>
      <c r="I257" s="228"/>
      <c r="J257" s="228"/>
      <c r="K257" s="228"/>
      <c r="L257" s="116"/>
      <c r="M257" s="228"/>
      <c r="N257" s="228"/>
      <c r="O257" s="228"/>
      <c r="P257" s="228"/>
      <c r="Q257" s="228"/>
      <c r="R257" s="228"/>
      <c r="S257" s="228"/>
      <c r="T257" s="228"/>
      <c r="U257" s="228"/>
      <c r="V257" s="228"/>
      <c r="W257" s="228"/>
      <c r="X257" s="228"/>
      <c r="Y257" s="228"/>
      <c r="Z257" s="228"/>
      <c r="AA257" s="228"/>
      <c r="AB257" s="228"/>
      <c r="AC257" s="228"/>
      <c r="AD257" s="228"/>
      <c r="AE257" s="228"/>
      <c r="AF257" s="228"/>
      <c r="AG257" s="228"/>
      <c r="AH257" s="228"/>
      <c r="AI257" s="228"/>
      <c r="AJ257" s="228"/>
      <c r="AS257" s="74" t="s">
        <v>214</v>
      </c>
      <c r="AT257" s="74" t="s">
        <v>194</v>
      </c>
      <c r="AU257" s="74" t="s">
        <v>518</v>
      </c>
      <c r="AV257" s="74">
        <v>2021</v>
      </c>
      <c r="AW257" s="74">
        <v>1</v>
      </c>
      <c r="AX257" s="74">
        <v>0</v>
      </c>
      <c r="AY257" s="74">
        <v>0</v>
      </c>
      <c r="AZ257" s="74">
        <v>0</v>
      </c>
      <c r="BA257" s="74">
        <v>0</v>
      </c>
      <c r="BB257" s="74">
        <v>0</v>
      </c>
      <c r="BC257" s="74">
        <v>0</v>
      </c>
      <c r="BD257" s="74">
        <v>4.1246755133521683E-2</v>
      </c>
      <c r="BE257" s="74">
        <v>4.1246755133521683E-2</v>
      </c>
      <c r="BF257" s="74">
        <v>0</v>
      </c>
      <c r="BG257" s="74">
        <v>0</v>
      </c>
      <c r="BH257" s="74">
        <v>0</v>
      </c>
      <c r="BI257" s="74">
        <v>0</v>
      </c>
      <c r="BJ257" s="74">
        <v>0</v>
      </c>
      <c r="BK257" s="74">
        <v>0</v>
      </c>
      <c r="BL257" s="74">
        <v>0</v>
      </c>
      <c r="BM257" s="74">
        <v>0</v>
      </c>
      <c r="BN257" s="74">
        <v>0</v>
      </c>
      <c r="BO257" s="74">
        <v>4.1246755133521683E-2</v>
      </c>
      <c r="BP257" s="74">
        <v>0</v>
      </c>
      <c r="BQ257" s="74">
        <v>0</v>
      </c>
      <c r="BR257" s="74">
        <v>0</v>
      </c>
      <c r="BS257" s="74">
        <v>0</v>
      </c>
      <c r="BT257" s="74">
        <v>0</v>
      </c>
      <c r="BU257" s="74">
        <v>0</v>
      </c>
      <c r="BV257" s="74">
        <v>0</v>
      </c>
      <c r="BW257" s="74">
        <v>0</v>
      </c>
      <c r="BX257" s="74">
        <v>0</v>
      </c>
      <c r="BY257" s="74">
        <v>0</v>
      </c>
      <c r="CT257" s="74" t="s">
        <v>194</v>
      </c>
      <c r="CU257" s="74" t="s">
        <v>525</v>
      </c>
      <c r="CV257" s="74" t="s">
        <v>318</v>
      </c>
      <c r="CW257" s="74">
        <v>2022</v>
      </c>
      <c r="CX257" s="74">
        <v>0</v>
      </c>
      <c r="CY257" s="74">
        <v>2.1938076132644167E-8</v>
      </c>
      <c r="CZ257" s="74">
        <v>0</v>
      </c>
      <c r="DA257" s="74">
        <v>0</v>
      </c>
      <c r="DB257" s="74">
        <v>0</v>
      </c>
      <c r="DC257" s="74">
        <v>0</v>
      </c>
      <c r="DD257" s="74">
        <v>13650.16545541206</v>
      </c>
      <c r="DE257" s="74">
        <v>202.84766498243039</v>
      </c>
      <c r="DF257" s="74">
        <v>8286.6933897120016</v>
      </c>
      <c r="DG257" s="74">
        <v>5160.624400717631</v>
      </c>
      <c r="DH257" s="74">
        <v>0</v>
      </c>
      <c r="DI257" s="74">
        <v>0</v>
      </c>
      <c r="DJ257" s="74">
        <v>0</v>
      </c>
      <c r="DK257" s="74">
        <v>0</v>
      </c>
      <c r="DL257" s="74">
        <v>0</v>
      </c>
      <c r="DM257" s="74">
        <v>0</v>
      </c>
      <c r="DN257" s="74">
        <v>1.6316004044466179E-5</v>
      </c>
      <c r="DO257" s="74">
        <v>0</v>
      </c>
      <c r="DP257" s="74">
        <v>0</v>
      </c>
      <c r="DQ257" s="74">
        <v>0</v>
      </c>
      <c r="DR257" s="74">
        <v>2.9945836898401918E-4</v>
      </c>
      <c r="DS257" s="74">
        <v>0</v>
      </c>
      <c r="DT257" s="74">
        <v>2.9945836898401918E-4</v>
      </c>
      <c r="DU257" s="74">
        <v>0</v>
      </c>
      <c r="DV257" s="74">
        <v>0</v>
      </c>
      <c r="DW257" s="74">
        <v>0</v>
      </c>
      <c r="DX257" s="74">
        <v>0</v>
      </c>
      <c r="DY257" s="74">
        <v>0</v>
      </c>
      <c r="DZ257" s="74">
        <v>0</v>
      </c>
      <c r="EA257" s="74">
        <v>0</v>
      </c>
      <c r="EB257" s="74">
        <v>0</v>
      </c>
      <c r="EC257" s="74">
        <v>0</v>
      </c>
      <c r="ED257" s="74">
        <v>0</v>
      </c>
      <c r="EE257" s="74">
        <v>0</v>
      </c>
      <c r="EF257" s="74">
        <v>0</v>
      </c>
      <c r="ER257" s="74" t="s">
        <v>455</v>
      </c>
      <c r="ES257" s="74" t="s">
        <v>194</v>
      </c>
      <c r="ET257" s="74" t="s">
        <v>525</v>
      </c>
      <c r="EU257" s="74" t="s">
        <v>318</v>
      </c>
      <c r="EV257" s="74" t="s">
        <v>302</v>
      </c>
      <c r="EW257" s="74" t="s">
        <v>456</v>
      </c>
      <c r="EX257" s="74">
        <v>2022</v>
      </c>
      <c r="EY257" s="74">
        <v>4.6429960035715157E-7</v>
      </c>
      <c r="EZ257" s="74">
        <v>731.34406599999897</v>
      </c>
      <c r="FA257" s="74">
        <v>3.3956275756737381E-4</v>
      </c>
      <c r="FB257" s="74">
        <v>2022</v>
      </c>
      <c r="FC257" s="74" t="s">
        <v>209</v>
      </c>
      <c r="FD257" s="74">
        <v>4.6366130773367584E-2</v>
      </c>
      <c r="FE257" s="74">
        <v>1</v>
      </c>
      <c r="FF257" s="74">
        <v>0</v>
      </c>
      <c r="FG257" s="74" t="s">
        <v>457</v>
      </c>
      <c r="FH257" s="74">
        <v>0</v>
      </c>
      <c r="FI257" s="74">
        <v>0</v>
      </c>
      <c r="FJ257" s="74">
        <v>4.5697978334906463E-6</v>
      </c>
      <c r="FK257" s="74">
        <v>2.1938076132644167E-8</v>
      </c>
      <c r="FL257" s="74">
        <v>0</v>
      </c>
      <c r="FM257" s="74">
        <v>0</v>
      </c>
      <c r="FN257" s="74">
        <v>0</v>
      </c>
      <c r="FO257" s="74">
        <v>0</v>
      </c>
      <c r="FP257" s="74">
        <v>0</v>
      </c>
      <c r="FQ257" s="74">
        <v>0</v>
      </c>
      <c r="FR257" s="74">
        <v>0</v>
      </c>
      <c r="FS257" s="74">
        <v>0</v>
      </c>
      <c r="GV257" s="229"/>
      <c r="GW257" s="229"/>
    </row>
    <row r="258" spans="3:205" x14ac:dyDescent="0.25">
      <c r="C258" s="227"/>
      <c r="D258" s="227"/>
      <c r="E258" s="227"/>
      <c r="F258" s="227"/>
      <c r="G258" s="227"/>
      <c r="H258" s="227"/>
      <c r="I258" s="228"/>
      <c r="J258" s="228"/>
      <c r="K258" s="228"/>
      <c r="L258" s="116"/>
      <c r="M258" s="228"/>
      <c r="N258" s="228"/>
      <c r="O258" s="228"/>
      <c r="P258" s="228"/>
      <c r="Q258" s="228"/>
      <c r="R258" s="228"/>
      <c r="S258" s="228"/>
      <c r="T258" s="228"/>
      <c r="U258" s="228"/>
      <c r="V258" s="228"/>
      <c r="W258" s="228"/>
      <c r="X258" s="228"/>
      <c r="Y258" s="228"/>
      <c r="Z258" s="228"/>
      <c r="AA258" s="228"/>
      <c r="AB258" s="228"/>
      <c r="AC258" s="228"/>
      <c r="AD258" s="228"/>
      <c r="AE258" s="228"/>
      <c r="AF258" s="228"/>
      <c r="AG258" s="228"/>
      <c r="AH258" s="228"/>
      <c r="AI258" s="228"/>
      <c r="AJ258" s="228"/>
      <c r="AS258" s="74" t="s">
        <v>214</v>
      </c>
      <c r="AT258" s="74" t="s">
        <v>194</v>
      </c>
      <c r="AU258" s="74" t="s">
        <v>518</v>
      </c>
      <c r="AV258" s="74">
        <v>2022</v>
      </c>
      <c r="AW258" s="74">
        <v>0.93457943925233644</v>
      </c>
      <c r="AX258" s="74">
        <v>0</v>
      </c>
      <c r="AY258" s="74">
        <v>0</v>
      </c>
      <c r="AZ258" s="74">
        <v>0</v>
      </c>
      <c r="BA258" s="74">
        <v>0</v>
      </c>
      <c r="BB258" s="74">
        <v>0</v>
      </c>
      <c r="BC258" s="74">
        <v>0</v>
      </c>
      <c r="BD258" s="74">
        <v>0</v>
      </c>
      <c r="BE258" s="74">
        <v>0</v>
      </c>
      <c r="BF258" s="74">
        <v>0</v>
      </c>
      <c r="BG258" s="74">
        <v>0</v>
      </c>
      <c r="BH258" s="74">
        <v>4.1246755133521683E-2</v>
      </c>
      <c r="BI258" s="74">
        <v>4.1246755133521683E-2</v>
      </c>
      <c r="BJ258" s="74">
        <v>0</v>
      </c>
      <c r="BK258" s="74">
        <v>0</v>
      </c>
      <c r="BL258" s="74">
        <v>0</v>
      </c>
      <c r="BM258" s="74">
        <v>0</v>
      </c>
      <c r="BN258" s="74">
        <v>0</v>
      </c>
      <c r="BO258" s="74">
        <v>0</v>
      </c>
      <c r="BP258" s="74">
        <v>3.8548369283665125E-2</v>
      </c>
      <c r="BQ258" s="74">
        <v>0</v>
      </c>
      <c r="BR258" s="74">
        <v>0</v>
      </c>
      <c r="BS258" s="74">
        <v>0</v>
      </c>
      <c r="BT258" s="74">
        <v>0</v>
      </c>
      <c r="BU258" s="74">
        <v>0</v>
      </c>
      <c r="BV258" s="74">
        <v>4.1246755133521683E-2</v>
      </c>
      <c r="BW258" s="74">
        <v>3.8548369283665125E-2</v>
      </c>
      <c r="BX258" s="74">
        <v>4.1246755133521683E-2</v>
      </c>
      <c r="BY258" s="74">
        <v>3.8548369283665125E-2</v>
      </c>
      <c r="CT258" s="74" t="s">
        <v>194</v>
      </c>
      <c r="CU258" s="74" t="s">
        <v>525</v>
      </c>
      <c r="CV258" s="74" t="s">
        <v>318</v>
      </c>
      <c r="CW258" s="74">
        <v>2023</v>
      </c>
      <c r="CX258" s="74">
        <v>0</v>
      </c>
      <c r="CY258" s="74">
        <v>0</v>
      </c>
      <c r="CZ258" s="74">
        <v>3.308525928777339E-8</v>
      </c>
      <c r="DA258" s="74">
        <v>0</v>
      </c>
      <c r="DB258" s="74">
        <v>0</v>
      </c>
      <c r="DC258" s="74">
        <v>0</v>
      </c>
      <c r="DD258" s="74">
        <v>13668.066997412399</v>
      </c>
      <c r="DE258" s="74">
        <v>202.8476649824305</v>
      </c>
      <c r="DF258" s="74">
        <v>8304.5949317123323</v>
      </c>
      <c r="DG258" s="74">
        <v>5160.6244007176347</v>
      </c>
      <c r="DH258" s="74">
        <v>0</v>
      </c>
      <c r="DI258" s="74">
        <v>0</v>
      </c>
      <c r="DJ258" s="74">
        <v>0</v>
      </c>
      <c r="DK258" s="74">
        <v>0</v>
      </c>
      <c r="DL258" s="74">
        <v>0</v>
      </c>
      <c r="DM258" s="74">
        <v>0</v>
      </c>
      <c r="DN258" s="74">
        <v>1.6303390250940808E-5</v>
      </c>
      <c r="DO258" s="74">
        <v>0</v>
      </c>
      <c r="DP258" s="74">
        <v>0</v>
      </c>
      <c r="DQ258" s="74">
        <v>0</v>
      </c>
      <c r="DR258" s="74">
        <v>0</v>
      </c>
      <c r="DS258" s="74">
        <v>0</v>
      </c>
      <c r="DT258" s="74">
        <v>0</v>
      </c>
      <c r="DU258" s="74">
        <v>4.5221154057204752E-4</v>
      </c>
      <c r="DV258" s="74">
        <v>0</v>
      </c>
      <c r="DW258" s="74">
        <v>4.5221154057204752E-4</v>
      </c>
      <c r="DX258" s="74">
        <v>0</v>
      </c>
      <c r="DY258" s="74">
        <v>0</v>
      </c>
      <c r="DZ258" s="74">
        <v>0</v>
      </c>
      <c r="EA258" s="74">
        <v>0</v>
      </c>
      <c r="EB258" s="74">
        <v>0</v>
      </c>
      <c r="EC258" s="74">
        <v>0</v>
      </c>
      <c r="ED258" s="74">
        <v>0</v>
      </c>
      <c r="EE258" s="74">
        <v>0</v>
      </c>
      <c r="EF258" s="74">
        <v>0</v>
      </c>
      <c r="ER258" s="74" t="s">
        <v>455</v>
      </c>
      <c r="ES258" s="74" t="s">
        <v>194</v>
      </c>
      <c r="ET258" s="74" t="s">
        <v>525</v>
      </c>
      <c r="EU258" s="74" t="s">
        <v>318</v>
      </c>
      <c r="EV258" s="74" t="s">
        <v>302</v>
      </c>
      <c r="EW258" s="74" t="s">
        <v>456</v>
      </c>
      <c r="EX258" s="74">
        <v>2023</v>
      </c>
      <c r="EY258" s="74">
        <v>4.6378269213515021E-7</v>
      </c>
      <c r="EZ258" s="74">
        <v>731.34406599999897</v>
      </c>
      <c r="FA258" s="74">
        <v>3.3918471980654648E-4</v>
      </c>
      <c r="FB258" s="74">
        <v>2023</v>
      </c>
      <c r="FC258" s="74" t="s">
        <v>209</v>
      </c>
      <c r="FD258" s="74">
        <v>4.6366130773367584E-2</v>
      </c>
      <c r="FE258" s="74">
        <v>1</v>
      </c>
      <c r="FF258" s="74">
        <v>0</v>
      </c>
      <c r="FG258" s="74" t="s">
        <v>457</v>
      </c>
      <c r="FH258" s="74">
        <v>0</v>
      </c>
      <c r="FI258" s="74">
        <v>0</v>
      </c>
      <c r="FJ258" s="74">
        <v>0</v>
      </c>
      <c r="FK258" s="74">
        <v>0</v>
      </c>
      <c r="FL258" s="74">
        <v>4.5529651202770551E-6</v>
      </c>
      <c r="FM258" s="74">
        <v>3.308525928777339E-8</v>
      </c>
      <c r="FN258" s="74">
        <v>0</v>
      </c>
      <c r="FO258" s="74">
        <v>0</v>
      </c>
      <c r="FP258" s="74">
        <v>0</v>
      </c>
      <c r="FQ258" s="74">
        <v>0</v>
      </c>
      <c r="FR258" s="74">
        <v>0</v>
      </c>
      <c r="FS258" s="74">
        <v>0</v>
      </c>
      <c r="GV258" s="229"/>
      <c r="GW258" s="229"/>
    </row>
    <row r="259" spans="3:205" x14ac:dyDescent="0.25">
      <c r="C259" s="227"/>
      <c r="D259" s="227"/>
      <c r="E259" s="227"/>
      <c r="F259" s="227"/>
      <c r="G259" s="227"/>
      <c r="H259" s="227"/>
      <c r="I259" s="228"/>
      <c r="J259" s="228"/>
      <c r="K259" s="228"/>
      <c r="L259" s="116"/>
      <c r="M259" s="228"/>
      <c r="N259" s="228"/>
      <c r="O259" s="228"/>
      <c r="P259" s="228"/>
      <c r="Q259" s="228"/>
      <c r="R259" s="228"/>
      <c r="S259" s="228"/>
      <c r="T259" s="228"/>
      <c r="U259" s="228"/>
      <c r="V259" s="228"/>
      <c r="W259" s="228"/>
      <c r="X259" s="228"/>
      <c r="Y259" s="228"/>
      <c r="Z259" s="228"/>
      <c r="AA259" s="228"/>
      <c r="AB259" s="228"/>
      <c r="AC259" s="228"/>
      <c r="AD259" s="228"/>
      <c r="AE259" s="228"/>
      <c r="AF259" s="228"/>
      <c r="AG259" s="228"/>
      <c r="AH259" s="228"/>
      <c r="AI259" s="228"/>
      <c r="AJ259" s="228"/>
      <c r="AS259" s="74" t="s">
        <v>214</v>
      </c>
      <c r="AT259" s="74" t="s">
        <v>194</v>
      </c>
      <c r="AU259" s="74" t="s">
        <v>518</v>
      </c>
      <c r="AV259" s="74">
        <v>2023</v>
      </c>
      <c r="AW259" s="74">
        <v>0.87343872827321156</v>
      </c>
      <c r="AX259" s="74">
        <v>0</v>
      </c>
      <c r="AY259" s="74">
        <v>0</v>
      </c>
      <c r="AZ259" s="74">
        <v>0</v>
      </c>
      <c r="BA259" s="74">
        <v>0</v>
      </c>
      <c r="BB259" s="74">
        <v>0</v>
      </c>
      <c r="BC259" s="74">
        <v>0</v>
      </c>
      <c r="BD259" s="74">
        <v>0</v>
      </c>
      <c r="BE259" s="74">
        <v>0</v>
      </c>
      <c r="BF259" s="74">
        <v>0</v>
      </c>
      <c r="BG259" s="74">
        <v>0</v>
      </c>
      <c r="BH259" s="74">
        <v>0</v>
      </c>
      <c r="BI259" s="74">
        <v>0</v>
      </c>
      <c r="BJ259" s="74">
        <v>0</v>
      </c>
      <c r="BK259" s="74">
        <v>0</v>
      </c>
      <c r="BL259" s="74">
        <v>4.2758294503882036E-2</v>
      </c>
      <c r="BM259" s="74">
        <v>4.2758294503882036E-2</v>
      </c>
      <c r="BN259" s="74">
        <v>0</v>
      </c>
      <c r="BO259" s="74">
        <v>0</v>
      </c>
      <c r="BP259" s="74">
        <v>0</v>
      </c>
      <c r="BQ259" s="74">
        <v>3.7346750374602174E-2</v>
      </c>
      <c r="BR259" s="74">
        <v>0</v>
      </c>
      <c r="BS259" s="74">
        <v>0</v>
      </c>
      <c r="BT259" s="74">
        <v>0</v>
      </c>
      <c r="BU259" s="74">
        <v>0</v>
      </c>
      <c r="BV259" s="74">
        <v>0</v>
      </c>
      <c r="BW259" s="74">
        <v>0</v>
      </c>
      <c r="BX259" s="74">
        <v>0</v>
      </c>
      <c r="BY259" s="74">
        <v>0</v>
      </c>
      <c r="CT259" s="74" t="s">
        <v>194</v>
      </c>
      <c r="CU259" s="74" t="s">
        <v>525</v>
      </c>
      <c r="CV259" s="74" t="s">
        <v>318</v>
      </c>
      <c r="CW259" s="74">
        <v>2024</v>
      </c>
      <c r="CX259" s="74">
        <v>0</v>
      </c>
      <c r="CY259" s="74">
        <v>0</v>
      </c>
      <c r="CZ259" s="74">
        <v>0</v>
      </c>
      <c r="DA259" s="74">
        <v>3.308525928777339E-8</v>
      </c>
      <c r="DB259" s="74">
        <v>0</v>
      </c>
      <c r="DC259" s="74">
        <v>0</v>
      </c>
      <c r="DD259" s="74">
        <v>13668.066997412399</v>
      </c>
      <c r="DE259" s="74">
        <v>202.8476649824305</v>
      </c>
      <c r="DF259" s="74">
        <v>8304.5949317123323</v>
      </c>
      <c r="DG259" s="74">
        <v>5160.6244007176347</v>
      </c>
      <c r="DH259" s="74">
        <v>0</v>
      </c>
      <c r="DI259" s="74">
        <v>0</v>
      </c>
      <c r="DJ259" s="74">
        <v>0</v>
      </c>
      <c r="DK259" s="74">
        <v>0</v>
      </c>
      <c r="DL259" s="74">
        <v>0</v>
      </c>
      <c r="DM259" s="74">
        <v>0</v>
      </c>
      <c r="DN259" s="74">
        <v>1.6303390250940808E-5</v>
      </c>
      <c r="DO259" s="74">
        <v>0</v>
      </c>
      <c r="DP259" s="74">
        <v>0</v>
      </c>
      <c r="DQ259" s="74">
        <v>0</v>
      </c>
      <c r="DR259" s="74">
        <v>0</v>
      </c>
      <c r="DS259" s="74">
        <v>0</v>
      </c>
      <c r="DT259" s="74">
        <v>0</v>
      </c>
      <c r="DU259" s="74">
        <v>0</v>
      </c>
      <c r="DV259" s="74">
        <v>0</v>
      </c>
      <c r="DW259" s="74">
        <v>0</v>
      </c>
      <c r="DX259" s="74">
        <v>4.5221154057204752E-4</v>
      </c>
      <c r="DY259" s="74">
        <v>0</v>
      </c>
      <c r="DZ259" s="74">
        <v>4.5221154057204752E-4</v>
      </c>
      <c r="EA259" s="74">
        <v>0</v>
      </c>
      <c r="EB259" s="74">
        <v>0</v>
      </c>
      <c r="EC259" s="74">
        <v>0</v>
      </c>
      <c r="ED259" s="74">
        <v>0</v>
      </c>
      <c r="EE259" s="74">
        <v>0</v>
      </c>
      <c r="EF259" s="74">
        <v>0</v>
      </c>
      <c r="ER259" s="74" t="s">
        <v>455</v>
      </c>
      <c r="ES259" s="74" t="s">
        <v>194</v>
      </c>
      <c r="ET259" s="74" t="s">
        <v>525</v>
      </c>
      <c r="EU259" s="74" t="s">
        <v>318</v>
      </c>
      <c r="EV259" s="74" t="s">
        <v>302</v>
      </c>
      <c r="EW259" s="74" t="s">
        <v>456</v>
      </c>
      <c r="EX259" s="74">
        <v>2024</v>
      </c>
      <c r="EY259" s="74">
        <v>4.6378269213515021E-7</v>
      </c>
      <c r="EZ259" s="74">
        <v>731.34406599999897</v>
      </c>
      <c r="FA259" s="74">
        <v>3.3918471980654648E-4</v>
      </c>
      <c r="FB259" s="74">
        <v>2024</v>
      </c>
      <c r="FC259" s="74" t="s">
        <v>209</v>
      </c>
      <c r="FD259" s="74">
        <v>4.6366130773367584E-2</v>
      </c>
      <c r="FE259" s="74">
        <v>1</v>
      </c>
      <c r="FF259" s="74">
        <v>0</v>
      </c>
      <c r="FG259" s="74" t="s">
        <v>457</v>
      </c>
      <c r="FH259" s="74">
        <v>0</v>
      </c>
      <c r="FI259" s="74">
        <v>0</v>
      </c>
      <c r="FJ259" s="74">
        <v>0</v>
      </c>
      <c r="FK259" s="74">
        <v>0</v>
      </c>
      <c r="FL259" s="74">
        <v>0</v>
      </c>
      <c r="FM259" s="74">
        <v>0</v>
      </c>
      <c r="FN259" s="74">
        <v>4.5529651202770551E-6</v>
      </c>
      <c r="FO259" s="74">
        <v>3.308525928777339E-8</v>
      </c>
      <c r="FP259" s="74">
        <v>0</v>
      </c>
      <c r="FQ259" s="74">
        <v>0</v>
      </c>
      <c r="FR259" s="74">
        <v>0</v>
      </c>
      <c r="FS259" s="74">
        <v>0</v>
      </c>
      <c r="GV259" s="229"/>
      <c r="GW259" s="229"/>
    </row>
    <row r="260" spans="3:205" x14ac:dyDescent="0.25">
      <c r="C260" s="227"/>
      <c r="D260" s="227"/>
      <c r="E260" s="227"/>
      <c r="F260" s="227"/>
      <c r="G260" s="227"/>
      <c r="H260" s="227"/>
      <c r="I260" s="228"/>
      <c r="J260" s="228"/>
      <c r="K260" s="228"/>
      <c r="L260" s="116"/>
      <c r="M260" s="228"/>
      <c r="N260" s="228"/>
      <c r="O260" s="228"/>
      <c r="P260" s="228"/>
      <c r="Q260" s="228"/>
      <c r="R260" s="228"/>
      <c r="S260" s="228"/>
      <c r="T260" s="228"/>
      <c r="U260" s="228"/>
      <c r="V260" s="228"/>
      <c r="W260" s="228"/>
      <c r="X260" s="228"/>
      <c r="Y260" s="228"/>
      <c r="Z260" s="228"/>
      <c r="AA260" s="228"/>
      <c r="AB260" s="228"/>
      <c r="AC260" s="228"/>
      <c r="AD260" s="228"/>
      <c r="AE260" s="228"/>
      <c r="AF260" s="228"/>
      <c r="AG260" s="228"/>
      <c r="AH260" s="228"/>
      <c r="AI260" s="228"/>
      <c r="AJ260" s="228"/>
      <c r="AS260" s="74" t="s">
        <v>214</v>
      </c>
      <c r="AT260" s="74" t="s">
        <v>194</v>
      </c>
      <c r="AU260" s="74" t="s">
        <v>519</v>
      </c>
      <c r="AV260" s="74">
        <v>2020</v>
      </c>
      <c r="AW260" s="74">
        <v>1</v>
      </c>
      <c r="AX260" s="74">
        <v>0</v>
      </c>
      <c r="AY260" s="74">
        <v>0</v>
      </c>
      <c r="AZ260" s="74">
        <v>8.6356939899261121E-5</v>
      </c>
      <c r="BA260" s="74">
        <v>8.6356939899261121E-5</v>
      </c>
      <c r="BB260" s="74">
        <v>0</v>
      </c>
      <c r="BC260" s="74">
        <v>0</v>
      </c>
      <c r="BD260" s="74">
        <v>0</v>
      </c>
      <c r="BE260" s="74">
        <v>0</v>
      </c>
      <c r="BF260" s="74">
        <v>0</v>
      </c>
      <c r="BG260" s="74">
        <v>0</v>
      </c>
      <c r="BH260" s="74">
        <v>0</v>
      </c>
      <c r="BI260" s="74">
        <v>0</v>
      </c>
      <c r="BJ260" s="74">
        <v>0</v>
      </c>
      <c r="BK260" s="74">
        <v>0</v>
      </c>
      <c r="BL260" s="74">
        <v>0</v>
      </c>
      <c r="BM260" s="74">
        <v>0</v>
      </c>
      <c r="BN260" s="74">
        <v>8.6356939899261121E-5</v>
      </c>
      <c r="BO260" s="74">
        <v>0</v>
      </c>
      <c r="BP260" s="74">
        <v>0</v>
      </c>
      <c r="BQ260" s="74">
        <v>0</v>
      </c>
      <c r="BR260" s="74">
        <v>0</v>
      </c>
      <c r="BS260" s="74">
        <v>0</v>
      </c>
      <c r="BT260" s="74">
        <v>0</v>
      </c>
      <c r="BU260" s="74">
        <v>0</v>
      </c>
      <c r="BV260" s="74">
        <v>0</v>
      </c>
      <c r="BW260" s="74">
        <v>0</v>
      </c>
      <c r="BX260" s="74">
        <v>0</v>
      </c>
      <c r="BY260" s="74">
        <v>0</v>
      </c>
      <c r="CT260" s="74" t="s">
        <v>194</v>
      </c>
      <c r="CU260" s="74" t="s">
        <v>525</v>
      </c>
      <c r="CV260" s="74" t="s">
        <v>318</v>
      </c>
      <c r="CW260" s="74">
        <v>2025</v>
      </c>
      <c r="CX260" s="74">
        <v>0</v>
      </c>
      <c r="CY260" s="74">
        <v>0</v>
      </c>
      <c r="CZ260" s="74">
        <v>0</v>
      </c>
      <c r="DA260" s="74">
        <v>0</v>
      </c>
      <c r="DB260" s="74">
        <v>3.308525928777339E-8</v>
      </c>
      <c r="DC260" s="74">
        <v>0</v>
      </c>
      <c r="DD260" s="74">
        <v>13668.066997412399</v>
      </c>
      <c r="DE260" s="74">
        <v>202.8476649824305</v>
      </c>
      <c r="DF260" s="74">
        <v>8304.5949317123323</v>
      </c>
      <c r="DG260" s="74">
        <v>5160.6244007176347</v>
      </c>
      <c r="DH260" s="74">
        <v>0</v>
      </c>
      <c r="DI260" s="74">
        <v>0</v>
      </c>
      <c r="DJ260" s="74">
        <v>0</v>
      </c>
      <c r="DK260" s="74">
        <v>0</v>
      </c>
      <c r="DL260" s="74">
        <v>0</v>
      </c>
      <c r="DM260" s="74">
        <v>0</v>
      </c>
      <c r="DN260" s="74">
        <v>1.6303390250940808E-5</v>
      </c>
      <c r="DO260" s="74">
        <v>0</v>
      </c>
      <c r="DP260" s="74">
        <v>0</v>
      </c>
      <c r="DQ260" s="74">
        <v>0</v>
      </c>
      <c r="DR260" s="74">
        <v>0</v>
      </c>
      <c r="DS260" s="74">
        <v>0</v>
      </c>
      <c r="DT260" s="74">
        <v>0</v>
      </c>
      <c r="DU260" s="74">
        <v>0</v>
      </c>
      <c r="DV260" s="74">
        <v>0</v>
      </c>
      <c r="DW260" s="74">
        <v>0</v>
      </c>
      <c r="DX260" s="74">
        <v>0</v>
      </c>
      <c r="DY260" s="74">
        <v>0</v>
      </c>
      <c r="DZ260" s="74">
        <v>0</v>
      </c>
      <c r="EA260" s="74">
        <v>4.5221154057204752E-4</v>
      </c>
      <c r="EB260" s="74">
        <v>0</v>
      </c>
      <c r="EC260" s="74">
        <v>4.5221154057204752E-4</v>
      </c>
      <c r="ED260" s="74">
        <v>0</v>
      </c>
      <c r="EE260" s="74">
        <v>0</v>
      </c>
      <c r="EF260" s="74">
        <v>0</v>
      </c>
      <c r="ER260" s="74" t="s">
        <v>455</v>
      </c>
      <c r="ES260" s="74" t="s">
        <v>194</v>
      </c>
      <c r="ET260" s="74" t="s">
        <v>525</v>
      </c>
      <c r="EU260" s="74" t="s">
        <v>318</v>
      </c>
      <c r="EV260" s="74" t="s">
        <v>302</v>
      </c>
      <c r="EW260" s="74" t="s">
        <v>456</v>
      </c>
      <c r="EX260" s="74">
        <v>2025</v>
      </c>
      <c r="EY260" s="74">
        <v>4.6378269213515021E-7</v>
      </c>
      <c r="EZ260" s="74">
        <v>731.34406599999897</v>
      </c>
      <c r="FA260" s="74">
        <v>3.3918471980654648E-4</v>
      </c>
      <c r="FB260" s="74">
        <v>2025</v>
      </c>
      <c r="FC260" s="74" t="s">
        <v>209</v>
      </c>
      <c r="FD260" s="74">
        <v>4.6366130773367584E-2</v>
      </c>
      <c r="FE260" s="74">
        <v>1</v>
      </c>
      <c r="FF260" s="74">
        <v>0</v>
      </c>
      <c r="FG260" s="74" t="s">
        <v>457</v>
      </c>
      <c r="FH260" s="74">
        <v>0</v>
      </c>
      <c r="FI260" s="74">
        <v>0</v>
      </c>
      <c r="FJ260" s="74">
        <v>0</v>
      </c>
      <c r="FK260" s="74">
        <v>0</v>
      </c>
      <c r="FL260" s="74">
        <v>0</v>
      </c>
      <c r="FM260" s="74">
        <v>0</v>
      </c>
      <c r="FN260" s="74">
        <v>0</v>
      </c>
      <c r="FO260" s="74">
        <v>0</v>
      </c>
      <c r="FP260" s="74">
        <v>4.5529651202770551E-6</v>
      </c>
      <c r="FQ260" s="74">
        <v>3.308525928777339E-8</v>
      </c>
      <c r="FR260" s="74">
        <v>0</v>
      </c>
      <c r="FS260" s="74">
        <v>0</v>
      </c>
      <c r="GV260" s="229"/>
      <c r="GW260" s="229"/>
    </row>
    <row r="261" spans="3:205" x14ac:dyDescent="0.25">
      <c r="C261" s="227"/>
      <c r="D261" s="227"/>
      <c r="E261" s="227"/>
      <c r="F261" s="227"/>
      <c r="G261" s="227"/>
      <c r="H261" s="227"/>
      <c r="I261" s="228"/>
      <c r="J261" s="228"/>
      <c r="K261" s="228"/>
      <c r="L261" s="116"/>
      <c r="M261" s="228"/>
      <c r="N261" s="228"/>
      <c r="O261" s="228"/>
      <c r="P261" s="228"/>
      <c r="Q261" s="228"/>
      <c r="R261" s="228"/>
      <c r="S261" s="228"/>
      <c r="T261" s="228"/>
      <c r="U261" s="228"/>
      <c r="V261" s="228"/>
      <c r="W261" s="228"/>
      <c r="X261" s="228"/>
      <c r="Y261" s="228"/>
      <c r="Z261" s="228"/>
      <c r="AA261" s="228"/>
      <c r="AB261" s="228"/>
      <c r="AC261" s="228"/>
      <c r="AD261" s="228"/>
      <c r="AE261" s="228"/>
      <c r="AF261" s="228"/>
      <c r="AG261" s="228"/>
      <c r="AH261" s="228"/>
      <c r="AI261" s="228"/>
      <c r="AJ261" s="228"/>
      <c r="AS261" s="74" t="s">
        <v>214</v>
      </c>
      <c r="AT261" s="74" t="s">
        <v>194</v>
      </c>
      <c r="AU261" s="74" t="s">
        <v>519</v>
      </c>
      <c r="AV261" s="74">
        <v>2021</v>
      </c>
      <c r="AW261" s="74">
        <v>1</v>
      </c>
      <c r="AX261" s="74">
        <v>0</v>
      </c>
      <c r="AY261" s="74">
        <v>0</v>
      </c>
      <c r="AZ261" s="74">
        <v>0</v>
      </c>
      <c r="BA261" s="74">
        <v>0</v>
      </c>
      <c r="BB261" s="74">
        <v>0</v>
      </c>
      <c r="BC261" s="74">
        <v>0</v>
      </c>
      <c r="BD261" s="74">
        <v>8.6356939899261121E-5</v>
      </c>
      <c r="BE261" s="74">
        <v>8.6356939899261121E-5</v>
      </c>
      <c r="BF261" s="74">
        <v>0</v>
      </c>
      <c r="BG261" s="74">
        <v>0</v>
      </c>
      <c r="BH261" s="74">
        <v>0</v>
      </c>
      <c r="BI261" s="74">
        <v>0</v>
      </c>
      <c r="BJ261" s="74">
        <v>0</v>
      </c>
      <c r="BK261" s="74">
        <v>0</v>
      </c>
      <c r="BL261" s="74">
        <v>0</v>
      </c>
      <c r="BM261" s="74">
        <v>0</v>
      </c>
      <c r="BN261" s="74">
        <v>0</v>
      </c>
      <c r="BO261" s="74">
        <v>8.6356939899261121E-5</v>
      </c>
      <c r="BP261" s="74">
        <v>0</v>
      </c>
      <c r="BQ261" s="74">
        <v>0</v>
      </c>
      <c r="BR261" s="74">
        <v>0</v>
      </c>
      <c r="BS261" s="74">
        <v>0</v>
      </c>
      <c r="BT261" s="74">
        <v>0</v>
      </c>
      <c r="BU261" s="74">
        <v>0</v>
      </c>
      <c r="BV261" s="74">
        <v>0</v>
      </c>
      <c r="BW261" s="74">
        <v>0</v>
      </c>
      <c r="BX261" s="74">
        <v>0</v>
      </c>
      <c r="BY261" s="74">
        <v>0</v>
      </c>
      <c r="CT261" s="74" t="s">
        <v>194</v>
      </c>
      <c r="CU261" s="74" t="s">
        <v>525</v>
      </c>
      <c r="CV261" s="74" t="s">
        <v>318</v>
      </c>
      <c r="CW261" s="74">
        <v>2026</v>
      </c>
      <c r="CX261" s="74">
        <v>0</v>
      </c>
      <c r="CY261" s="74">
        <v>0</v>
      </c>
      <c r="CZ261" s="74">
        <v>0</v>
      </c>
      <c r="DA261" s="74">
        <v>0</v>
      </c>
      <c r="DB261" s="74">
        <v>0</v>
      </c>
      <c r="DC261" s="74">
        <v>3.308525928777339E-8</v>
      </c>
      <c r="DD261" s="74">
        <v>13668.066997412399</v>
      </c>
      <c r="DE261" s="74">
        <v>202.8476649824305</v>
      </c>
      <c r="DF261" s="74">
        <v>8304.5949317123323</v>
      </c>
      <c r="DG261" s="74">
        <v>5160.6244007176347</v>
      </c>
      <c r="DH261" s="74">
        <v>0</v>
      </c>
      <c r="DI261" s="74">
        <v>0</v>
      </c>
      <c r="DJ261" s="74">
        <v>0</v>
      </c>
      <c r="DK261" s="74">
        <v>0</v>
      </c>
      <c r="DL261" s="74">
        <v>0</v>
      </c>
      <c r="DM261" s="74">
        <v>0</v>
      </c>
      <c r="DN261" s="74">
        <v>1.6303390250940808E-5</v>
      </c>
      <c r="DO261" s="74">
        <v>0</v>
      </c>
      <c r="DP261" s="74">
        <v>0</v>
      </c>
      <c r="DQ261" s="74">
        <v>0</v>
      </c>
      <c r="DR261" s="74">
        <v>0</v>
      </c>
      <c r="DS261" s="74">
        <v>0</v>
      </c>
      <c r="DT261" s="74">
        <v>0</v>
      </c>
      <c r="DU261" s="74">
        <v>0</v>
      </c>
      <c r="DV261" s="74">
        <v>0</v>
      </c>
      <c r="DW261" s="74">
        <v>0</v>
      </c>
      <c r="DX261" s="74">
        <v>0</v>
      </c>
      <c r="DY261" s="74">
        <v>0</v>
      </c>
      <c r="DZ261" s="74">
        <v>0</v>
      </c>
      <c r="EA261" s="74">
        <v>0</v>
      </c>
      <c r="EB261" s="74">
        <v>0</v>
      </c>
      <c r="EC261" s="74">
        <v>0</v>
      </c>
      <c r="ED261" s="74">
        <v>4.5221154057204752E-4</v>
      </c>
      <c r="EE261" s="74">
        <v>0</v>
      </c>
      <c r="EF261" s="74">
        <v>4.5221154057204752E-4</v>
      </c>
      <c r="ER261" s="74" t="s">
        <v>455</v>
      </c>
      <c r="ES261" s="74" t="s">
        <v>194</v>
      </c>
      <c r="ET261" s="74" t="s">
        <v>525</v>
      </c>
      <c r="EU261" s="74" t="s">
        <v>318</v>
      </c>
      <c r="EV261" s="74" t="s">
        <v>302</v>
      </c>
      <c r="EW261" s="74" t="s">
        <v>456</v>
      </c>
      <c r="EX261" s="74">
        <v>2026</v>
      </c>
      <c r="EY261" s="74">
        <v>4.6378269213515021E-7</v>
      </c>
      <c r="EZ261" s="74">
        <v>731.34406599999897</v>
      </c>
      <c r="FA261" s="74">
        <v>3.3918471980654648E-4</v>
      </c>
      <c r="FB261" s="74">
        <v>2026</v>
      </c>
      <c r="FC261" s="74" t="s">
        <v>209</v>
      </c>
      <c r="FD261" s="74">
        <v>4.6366130773367584E-2</v>
      </c>
      <c r="FE261" s="74">
        <v>1</v>
      </c>
      <c r="FF261" s="74">
        <v>0</v>
      </c>
      <c r="FG261" s="74" t="s">
        <v>457</v>
      </c>
      <c r="FH261" s="74">
        <v>0</v>
      </c>
      <c r="FI261" s="74">
        <v>0</v>
      </c>
      <c r="FJ261" s="74">
        <v>0</v>
      </c>
      <c r="FK261" s="74">
        <v>0</v>
      </c>
      <c r="FL261" s="74">
        <v>0</v>
      </c>
      <c r="FM261" s="74">
        <v>0</v>
      </c>
      <c r="FN261" s="74">
        <v>0</v>
      </c>
      <c r="FO261" s="74">
        <v>0</v>
      </c>
      <c r="FP261" s="74">
        <v>0</v>
      </c>
      <c r="FQ261" s="74">
        <v>0</v>
      </c>
      <c r="FR261" s="74">
        <v>4.5529651202770551E-6</v>
      </c>
      <c r="FS261" s="74">
        <v>3.308525928777339E-8</v>
      </c>
      <c r="GV261" s="229"/>
      <c r="GW261" s="229"/>
    </row>
    <row r="262" spans="3:205" x14ac:dyDescent="0.25">
      <c r="C262" s="227"/>
      <c r="D262" s="227"/>
      <c r="E262" s="227"/>
      <c r="F262" s="227"/>
      <c r="G262" s="227"/>
      <c r="H262" s="227"/>
      <c r="I262" s="228"/>
      <c r="J262" s="228"/>
      <c r="K262" s="228"/>
      <c r="L262" s="116"/>
      <c r="M262" s="228"/>
      <c r="N262" s="228"/>
      <c r="O262" s="228"/>
      <c r="P262" s="228"/>
      <c r="Q262" s="228"/>
      <c r="R262" s="228"/>
      <c r="S262" s="228"/>
      <c r="T262" s="228"/>
      <c r="U262" s="228"/>
      <c r="V262" s="228"/>
      <c r="W262" s="228"/>
      <c r="X262" s="228"/>
      <c r="Y262" s="228"/>
      <c r="Z262" s="228"/>
      <c r="AA262" s="228"/>
      <c r="AB262" s="228"/>
      <c r="AC262" s="228"/>
      <c r="AD262" s="228"/>
      <c r="AE262" s="228"/>
      <c r="AF262" s="228"/>
      <c r="AG262" s="228"/>
      <c r="AH262" s="228"/>
      <c r="AI262" s="228"/>
      <c r="AJ262" s="228"/>
      <c r="AS262" s="74" t="s">
        <v>214</v>
      </c>
      <c r="AT262" s="74" t="s">
        <v>194</v>
      </c>
      <c r="AU262" s="74" t="s">
        <v>519</v>
      </c>
      <c r="AV262" s="74">
        <v>2022</v>
      </c>
      <c r="AW262" s="74">
        <v>0.93457943925233644</v>
      </c>
      <c r="AX262" s="74">
        <v>0</v>
      </c>
      <c r="AY262" s="74">
        <v>0</v>
      </c>
      <c r="AZ262" s="74">
        <v>0</v>
      </c>
      <c r="BA262" s="74">
        <v>0</v>
      </c>
      <c r="BB262" s="74">
        <v>0</v>
      </c>
      <c r="BC262" s="74">
        <v>0</v>
      </c>
      <c r="BD262" s="74">
        <v>0</v>
      </c>
      <c r="BE262" s="74">
        <v>0</v>
      </c>
      <c r="BF262" s="74">
        <v>0</v>
      </c>
      <c r="BG262" s="74">
        <v>0</v>
      </c>
      <c r="BH262" s="74">
        <v>8.6356939899261121E-5</v>
      </c>
      <c r="BI262" s="74">
        <v>8.6356939899261121E-5</v>
      </c>
      <c r="BJ262" s="74">
        <v>0</v>
      </c>
      <c r="BK262" s="74">
        <v>0</v>
      </c>
      <c r="BL262" s="74">
        <v>0</v>
      </c>
      <c r="BM262" s="74">
        <v>0</v>
      </c>
      <c r="BN262" s="74">
        <v>0</v>
      </c>
      <c r="BO262" s="74">
        <v>0</v>
      </c>
      <c r="BP262" s="74">
        <v>8.0707420466599172E-5</v>
      </c>
      <c r="BQ262" s="74">
        <v>0</v>
      </c>
      <c r="BR262" s="74">
        <v>0</v>
      </c>
      <c r="BS262" s="74">
        <v>0</v>
      </c>
      <c r="BT262" s="74">
        <v>0</v>
      </c>
      <c r="BU262" s="74">
        <v>0</v>
      </c>
      <c r="BV262" s="74">
        <v>8.6356939899261121E-5</v>
      </c>
      <c r="BW262" s="74">
        <v>8.0707420466599172E-5</v>
      </c>
      <c r="BX262" s="74">
        <v>8.6356939899261121E-5</v>
      </c>
      <c r="BY262" s="74">
        <v>8.0707420466599172E-5</v>
      </c>
      <c r="CT262" s="74" t="s">
        <v>194</v>
      </c>
      <c r="CU262" s="74" t="s">
        <v>525</v>
      </c>
      <c r="CV262" s="74" t="s">
        <v>320</v>
      </c>
      <c r="CW262" s="74">
        <v>2021</v>
      </c>
      <c r="CX262" s="74">
        <v>7.5837726164754095E-8</v>
      </c>
      <c r="CY262" s="74">
        <v>0</v>
      </c>
      <c r="CZ262" s="74">
        <v>0</v>
      </c>
      <c r="DA262" s="74">
        <v>0</v>
      </c>
      <c r="DB262" s="74">
        <v>0</v>
      </c>
      <c r="DC262" s="74">
        <v>0</v>
      </c>
      <c r="DD262" s="74">
        <v>8638.8463697588322</v>
      </c>
      <c r="DE262" s="74">
        <v>212.4033892792296</v>
      </c>
      <c r="DF262" s="74">
        <v>8426.4429804796055</v>
      </c>
      <c r="DG262" s="74">
        <v>0</v>
      </c>
      <c r="DH262" s="74">
        <v>0</v>
      </c>
      <c r="DI262" s="74">
        <v>0</v>
      </c>
      <c r="DJ262" s="74">
        <v>0</v>
      </c>
      <c r="DK262" s="74">
        <v>0</v>
      </c>
      <c r="DL262" s="74">
        <v>0</v>
      </c>
      <c r="DM262" s="74">
        <v>0</v>
      </c>
      <c r="DN262" s="74">
        <v>1.400059406580677E-5</v>
      </c>
      <c r="DO262" s="74">
        <v>6.5515046536915029E-4</v>
      </c>
      <c r="DP262" s="74">
        <v>0</v>
      </c>
      <c r="DQ262" s="74">
        <v>6.5515046536915029E-4</v>
      </c>
      <c r="DR262" s="74">
        <v>0</v>
      </c>
      <c r="DS262" s="74">
        <v>0</v>
      </c>
      <c r="DT262" s="74">
        <v>0</v>
      </c>
      <c r="DU262" s="74">
        <v>0</v>
      </c>
      <c r="DV262" s="74">
        <v>0</v>
      </c>
      <c r="DW262" s="74">
        <v>0</v>
      </c>
      <c r="DX262" s="74">
        <v>0</v>
      </c>
      <c r="DY262" s="74">
        <v>0</v>
      </c>
      <c r="DZ262" s="74">
        <v>0</v>
      </c>
      <c r="EA262" s="74">
        <v>0</v>
      </c>
      <c r="EB262" s="74">
        <v>0</v>
      </c>
      <c r="EC262" s="74">
        <v>0</v>
      </c>
      <c r="ED262" s="74">
        <v>0</v>
      </c>
      <c r="EE262" s="74">
        <v>0</v>
      </c>
      <c r="EF262" s="74">
        <v>0</v>
      </c>
      <c r="ER262" s="74" t="s">
        <v>455</v>
      </c>
      <c r="ES262" s="74" t="s">
        <v>194</v>
      </c>
      <c r="ET262" s="74" t="s">
        <v>525</v>
      </c>
      <c r="EU262" s="74" t="s">
        <v>320</v>
      </c>
      <c r="EV262" s="74" t="s">
        <v>302</v>
      </c>
      <c r="EW262" s="74" t="s">
        <v>456</v>
      </c>
      <c r="EX262" s="74">
        <v>2021</v>
      </c>
      <c r="EY262" s="74">
        <v>1.6654548618250311E-6</v>
      </c>
      <c r="EZ262" s="74">
        <v>731.34406599999897</v>
      </c>
      <c r="FA262" s="74">
        <v>1.2180205303865847E-3</v>
      </c>
      <c r="FB262" s="74">
        <v>2021</v>
      </c>
      <c r="FC262" s="74" t="s">
        <v>209</v>
      </c>
      <c r="FD262" s="74">
        <v>4.6366130773367584E-2</v>
      </c>
      <c r="FE262" s="74">
        <v>1</v>
      </c>
      <c r="FF262" s="74">
        <v>0</v>
      </c>
      <c r="FG262" s="74" t="s">
        <v>457</v>
      </c>
      <c r="FH262" s="74">
        <v>1.5797332210405606E-5</v>
      </c>
      <c r="FI262" s="74">
        <v>7.5837726164754095E-8</v>
      </c>
      <c r="FJ262" s="74">
        <v>0</v>
      </c>
      <c r="FK262" s="74">
        <v>0</v>
      </c>
      <c r="FL262" s="74">
        <v>0</v>
      </c>
      <c r="FM262" s="74">
        <v>0</v>
      </c>
      <c r="FN262" s="74">
        <v>0</v>
      </c>
      <c r="FO262" s="74">
        <v>0</v>
      </c>
      <c r="FP262" s="74">
        <v>0</v>
      </c>
      <c r="FQ262" s="74">
        <v>0</v>
      </c>
      <c r="FR262" s="74">
        <v>0</v>
      </c>
      <c r="FS262" s="74">
        <v>0</v>
      </c>
      <c r="GV262" s="229"/>
      <c r="GW262" s="229"/>
    </row>
    <row r="263" spans="3:205" x14ac:dyDescent="0.25">
      <c r="C263" s="227"/>
      <c r="D263" s="227"/>
      <c r="E263" s="227"/>
      <c r="F263" s="227"/>
      <c r="G263" s="227"/>
      <c r="H263" s="227"/>
      <c r="I263" s="228"/>
      <c r="J263" s="228"/>
      <c r="K263" s="228"/>
      <c r="L263" s="116"/>
      <c r="M263" s="228"/>
      <c r="N263" s="228"/>
      <c r="O263" s="228"/>
      <c r="P263" s="228"/>
      <c r="Q263" s="228"/>
      <c r="R263" s="228"/>
      <c r="S263" s="228"/>
      <c r="T263" s="228"/>
      <c r="U263" s="228"/>
      <c r="V263" s="228"/>
      <c r="W263" s="228"/>
      <c r="X263" s="228"/>
      <c r="Y263" s="228"/>
      <c r="Z263" s="228"/>
      <c r="AA263" s="228"/>
      <c r="AB263" s="228"/>
      <c r="AC263" s="228"/>
      <c r="AD263" s="228"/>
      <c r="AE263" s="228"/>
      <c r="AF263" s="228"/>
      <c r="AG263" s="228"/>
      <c r="AH263" s="228"/>
      <c r="AI263" s="228"/>
      <c r="AJ263" s="228"/>
      <c r="AS263" s="74" t="s">
        <v>214</v>
      </c>
      <c r="AT263" s="74" t="s">
        <v>194</v>
      </c>
      <c r="AU263" s="74" t="s">
        <v>519</v>
      </c>
      <c r="AV263" s="74">
        <v>2023</v>
      </c>
      <c r="AW263" s="74">
        <v>0.87343872827321156</v>
      </c>
      <c r="AX263" s="74">
        <v>0</v>
      </c>
      <c r="AY263" s="74">
        <v>0</v>
      </c>
      <c r="AZ263" s="74">
        <v>0</v>
      </c>
      <c r="BA263" s="74">
        <v>0</v>
      </c>
      <c r="BB263" s="74">
        <v>0</v>
      </c>
      <c r="BC263" s="74">
        <v>0</v>
      </c>
      <c r="BD263" s="74">
        <v>0</v>
      </c>
      <c r="BE263" s="74">
        <v>0</v>
      </c>
      <c r="BF263" s="74">
        <v>0</v>
      </c>
      <c r="BG263" s="74">
        <v>0</v>
      </c>
      <c r="BH263" s="74">
        <v>0</v>
      </c>
      <c r="BI263" s="74">
        <v>0</v>
      </c>
      <c r="BJ263" s="74">
        <v>0</v>
      </c>
      <c r="BK263" s="74">
        <v>0</v>
      </c>
      <c r="BL263" s="74">
        <v>8.9520758654873755E-5</v>
      </c>
      <c r="BM263" s="74">
        <v>8.9520758654873755E-5</v>
      </c>
      <c r="BN263" s="74">
        <v>0</v>
      </c>
      <c r="BO263" s="74">
        <v>0</v>
      </c>
      <c r="BP263" s="74">
        <v>0</v>
      </c>
      <c r="BQ263" s="74">
        <v>7.8190897593566024E-5</v>
      </c>
      <c r="BR263" s="74">
        <v>0</v>
      </c>
      <c r="BS263" s="74">
        <v>0</v>
      </c>
      <c r="BT263" s="74">
        <v>0</v>
      </c>
      <c r="BU263" s="74">
        <v>0</v>
      </c>
      <c r="BV263" s="74">
        <v>0</v>
      </c>
      <c r="BW263" s="74">
        <v>0</v>
      </c>
      <c r="BX263" s="74">
        <v>0</v>
      </c>
      <c r="BY263" s="74">
        <v>0</v>
      </c>
      <c r="CT263" s="74" t="s">
        <v>194</v>
      </c>
      <c r="CU263" s="74" t="s">
        <v>525</v>
      </c>
      <c r="CV263" s="74" t="s">
        <v>320</v>
      </c>
      <c r="CW263" s="74">
        <v>2022</v>
      </c>
      <c r="CX263" s="74">
        <v>0</v>
      </c>
      <c r="CY263" s="74">
        <v>7.5305833430979538E-8</v>
      </c>
      <c r="CZ263" s="74">
        <v>0</v>
      </c>
      <c r="DA263" s="74">
        <v>0</v>
      </c>
      <c r="DB263" s="74">
        <v>0</v>
      </c>
      <c r="DC263" s="74">
        <v>0</v>
      </c>
      <c r="DD263" s="74">
        <v>8489.5410546944277</v>
      </c>
      <c r="DE263" s="74">
        <v>202.8476649824303</v>
      </c>
      <c r="DF263" s="74">
        <v>8286.693389711998</v>
      </c>
      <c r="DG263" s="74">
        <v>0</v>
      </c>
      <c r="DH263" s="74">
        <v>0</v>
      </c>
      <c r="DI263" s="74">
        <v>0</v>
      </c>
      <c r="DJ263" s="74">
        <v>0</v>
      </c>
      <c r="DK263" s="74">
        <v>0</v>
      </c>
      <c r="DL263" s="74">
        <v>0</v>
      </c>
      <c r="DM263" s="74">
        <v>0</v>
      </c>
      <c r="DN263" s="74">
        <v>1.3444378200637861E-5</v>
      </c>
      <c r="DO263" s="74">
        <v>0</v>
      </c>
      <c r="DP263" s="74">
        <v>0</v>
      </c>
      <c r="DQ263" s="74">
        <v>0</v>
      </c>
      <c r="DR263" s="74">
        <v>6.393119645702809E-4</v>
      </c>
      <c r="DS263" s="74">
        <v>0</v>
      </c>
      <c r="DT263" s="74">
        <v>6.393119645702809E-4</v>
      </c>
      <c r="DU263" s="74">
        <v>0</v>
      </c>
      <c r="DV263" s="74">
        <v>0</v>
      </c>
      <c r="DW263" s="74">
        <v>0</v>
      </c>
      <c r="DX263" s="74">
        <v>0</v>
      </c>
      <c r="DY263" s="74">
        <v>0</v>
      </c>
      <c r="DZ263" s="74">
        <v>0</v>
      </c>
      <c r="EA263" s="74">
        <v>0</v>
      </c>
      <c r="EB263" s="74">
        <v>0</v>
      </c>
      <c r="EC263" s="74">
        <v>0</v>
      </c>
      <c r="ED263" s="74">
        <v>0</v>
      </c>
      <c r="EE263" s="74">
        <v>0</v>
      </c>
      <c r="EF263" s="74">
        <v>0</v>
      </c>
      <c r="ER263" s="74" t="s">
        <v>455</v>
      </c>
      <c r="ES263" s="74" t="s">
        <v>194</v>
      </c>
      <c r="ET263" s="74" t="s">
        <v>525</v>
      </c>
      <c r="EU263" s="74" t="s">
        <v>320</v>
      </c>
      <c r="EV263" s="74" t="s">
        <v>302</v>
      </c>
      <c r="EW263" s="74" t="s">
        <v>456</v>
      </c>
      <c r="EX263" s="74">
        <v>2022</v>
      </c>
      <c r="EY263" s="74">
        <v>1.5937800632635419E-6</v>
      </c>
      <c r="EZ263" s="74">
        <v>731.34406599999897</v>
      </c>
      <c r="FA263" s="74">
        <v>1.1656015917768942E-3</v>
      </c>
      <c r="FB263" s="74">
        <v>2022</v>
      </c>
      <c r="FC263" s="74" t="s">
        <v>209</v>
      </c>
      <c r="FD263" s="74">
        <v>4.6366130773367584E-2</v>
      </c>
      <c r="FE263" s="74">
        <v>1</v>
      </c>
      <c r="FF263" s="74">
        <v>0</v>
      </c>
      <c r="FG263" s="74" t="s">
        <v>457</v>
      </c>
      <c r="FH263" s="74">
        <v>0</v>
      </c>
      <c r="FI263" s="74">
        <v>0</v>
      </c>
      <c r="FJ263" s="74">
        <v>1.5686536612480063E-5</v>
      </c>
      <c r="FK263" s="74">
        <v>7.5305833430979538E-8</v>
      </c>
      <c r="FL263" s="74">
        <v>0</v>
      </c>
      <c r="FM263" s="74">
        <v>0</v>
      </c>
      <c r="FN263" s="74">
        <v>0</v>
      </c>
      <c r="FO263" s="74">
        <v>0</v>
      </c>
      <c r="FP263" s="74">
        <v>0</v>
      </c>
      <c r="FQ263" s="74">
        <v>0</v>
      </c>
      <c r="FR263" s="74">
        <v>0</v>
      </c>
      <c r="FS263" s="74">
        <v>0</v>
      </c>
      <c r="GV263" s="229"/>
      <c r="GW263" s="229"/>
    </row>
    <row r="264" spans="3:205" x14ac:dyDescent="0.25">
      <c r="C264" s="227"/>
      <c r="D264" s="227"/>
      <c r="E264" s="227"/>
      <c r="F264" s="227"/>
      <c r="G264" s="227"/>
      <c r="H264" s="227"/>
      <c r="I264" s="228"/>
      <c r="J264" s="228"/>
      <c r="K264" s="228"/>
      <c r="L264" s="116"/>
      <c r="M264" s="228"/>
      <c r="N264" s="228"/>
      <c r="O264" s="228"/>
      <c r="P264" s="228"/>
      <c r="Q264" s="228"/>
      <c r="R264" s="228"/>
      <c r="S264" s="228"/>
      <c r="T264" s="228"/>
      <c r="U264" s="228"/>
      <c r="V264" s="228"/>
      <c r="W264" s="228"/>
      <c r="X264" s="228"/>
      <c r="Y264" s="228"/>
      <c r="Z264" s="228"/>
      <c r="AA264" s="228"/>
      <c r="AB264" s="228"/>
      <c r="AC264" s="228"/>
      <c r="AD264" s="228"/>
      <c r="AE264" s="228"/>
      <c r="AF264" s="228"/>
      <c r="AG264" s="228"/>
      <c r="AH264" s="228"/>
      <c r="AI264" s="228"/>
      <c r="AJ264" s="228"/>
      <c r="AS264" s="74" t="s">
        <v>214</v>
      </c>
      <c r="AT264" s="74" t="s">
        <v>194</v>
      </c>
      <c r="AU264" s="74" t="s">
        <v>520</v>
      </c>
      <c r="AV264" s="74">
        <v>2020</v>
      </c>
      <c r="AW264" s="74">
        <v>1</v>
      </c>
      <c r="AX264" s="74">
        <v>0</v>
      </c>
      <c r="AY264" s="74">
        <v>0</v>
      </c>
      <c r="AZ264" s="74">
        <v>4.7087379411592806E-5</v>
      </c>
      <c r="BA264" s="74">
        <v>4.7087379411592806E-5</v>
      </c>
      <c r="BB264" s="74">
        <v>0</v>
      </c>
      <c r="BC264" s="74">
        <v>0</v>
      </c>
      <c r="BD264" s="74">
        <v>0</v>
      </c>
      <c r="BE264" s="74">
        <v>0</v>
      </c>
      <c r="BF264" s="74">
        <v>0</v>
      </c>
      <c r="BG264" s="74">
        <v>0</v>
      </c>
      <c r="BH264" s="74">
        <v>0</v>
      </c>
      <c r="BI264" s="74">
        <v>0</v>
      </c>
      <c r="BJ264" s="74">
        <v>0</v>
      </c>
      <c r="BK264" s="74">
        <v>0</v>
      </c>
      <c r="BL264" s="74">
        <v>0</v>
      </c>
      <c r="BM264" s="74">
        <v>0</v>
      </c>
      <c r="BN264" s="74">
        <v>4.7087379411592806E-5</v>
      </c>
      <c r="BO264" s="74">
        <v>0</v>
      </c>
      <c r="BP264" s="74">
        <v>0</v>
      </c>
      <c r="BQ264" s="74">
        <v>0</v>
      </c>
      <c r="BR264" s="74">
        <v>0</v>
      </c>
      <c r="BS264" s="74">
        <v>0</v>
      </c>
      <c r="BT264" s="74">
        <v>0</v>
      </c>
      <c r="BU264" s="74">
        <v>0</v>
      </c>
      <c r="BV264" s="74">
        <v>0</v>
      </c>
      <c r="BW264" s="74">
        <v>0</v>
      </c>
      <c r="BX264" s="74">
        <v>0</v>
      </c>
      <c r="BY264" s="74">
        <v>0</v>
      </c>
      <c r="CT264" s="74" t="s">
        <v>194</v>
      </c>
      <c r="CU264" s="74" t="s">
        <v>525</v>
      </c>
      <c r="CV264" s="74" t="s">
        <v>320</v>
      </c>
      <c r="CW264" s="74">
        <v>2023</v>
      </c>
      <c r="CX264" s="74">
        <v>0</v>
      </c>
      <c r="CY264" s="74">
        <v>0</v>
      </c>
      <c r="CZ264" s="74">
        <v>1.1357026066831927E-7</v>
      </c>
      <c r="DA264" s="74">
        <v>0</v>
      </c>
      <c r="DB264" s="74">
        <v>0</v>
      </c>
      <c r="DC264" s="74">
        <v>0</v>
      </c>
      <c r="DD264" s="74">
        <v>8507.4425966947583</v>
      </c>
      <c r="DE264" s="74">
        <v>202.8476649824305</v>
      </c>
      <c r="DF264" s="74">
        <v>8304.5949317123286</v>
      </c>
      <c r="DG264" s="74">
        <v>0</v>
      </c>
      <c r="DH264" s="74">
        <v>0</v>
      </c>
      <c r="DI264" s="74">
        <v>0</v>
      </c>
      <c r="DJ264" s="74">
        <v>0</v>
      </c>
      <c r="DK264" s="74">
        <v>0</v>
      </c>
      <c r="DL264" s="74">
        <v>0</v>
      </c>
      <c r="DM264" s="74">
        <v>0</v>
      </c>
      <c r="DN264" s="74">
        <v>1.34430421136357E-5</v>
      </c>
      <c r="DO264" s="74">
        <v>0</v>
      </c>
      <c r="DP264" s="74">
        <v>0</v>
      </c>
      <c r="DQ264" s="74">
        <v>0</v>
      </c>
      <c r="DR264" s="74">
        <v>0</v>
      </c>
      <c r="DS264" s="74">
        <v>0</v>
      </c>
      <c r="DT264" s="74">
        <v>0</v>
      </c>
      <c r="DU264" s="74">
        <v>9.6619247332738667E-4</v>
      </c>
      <c r="DV264" s="74">
        <v>0</v>
      </c>
      <c r="DW264" s="74">
        <v>9.6619247332738667E-4</v>
      </c>
      <c r="DX264" s="74">
        <v>0</v>
      </c>
      <c r="DY264" s="74">
        <v>0</v>
      </c>
      <c r="DZ264" s="74">
        <v>0</v>
      </c>
      <c r="EA264" s="74">
        <v>0</v>
      </c>
      <c r="EB264" s="74">
        <v>0</v>
      </c>
      <c r="EC264" s="74">
        <v>0</v>
      </c>
      <c r="ED264" s="74">
        <v>0</v>
      </c>
      <c r="EE264" s="74">
        <v>0</v>
      </c>
      <c r="EF264" s="74">
        <v>0</v>
      </c>
      <c r="ER264" s="74" t="s">
        <v>455</v>
      </c>
      <c r="ES264" s="74" t="s">
        <v>194</v>
      </c>
      <c r="ET264" s="74" t="s">
        <v>525</v>
      </c>
      <c r="EU264" s="74" t="s">
        <v>320</v>
      </c>
      <c r="EV264" s="74" t="s">
        <v>302</v>
      </c>
      <c r="EW264" s="74" t="s">
        <v>456</v>
      </c>
      <c r="EX264" s="74">
        <v>2023</v>
      </c>
      <c r="EY264" s="74">
        <v>1.5920056959840331E-6</v>
      </c>
      <c r="EZ264" s="74">
        <v>731.34406599999897</v>
      </c>
      <c r="FA264" s="74">
        <v>1.164303918796121E-3</v>
      </c>
      <c r="FB264" s="74">
        <v>2023</v>
      </c>
      <c r="FC264" s="74" t="s">
        <v>209</v>
      </c>
      <c r="FD264" s="74">
        <v>4.6366130773367584E-2</v>
      </c>
      <c r="FE264" s="74">
        <v>1</v>
      </c>
      <c r="FF264" s="74">
        <v>0</v>
      </c>
      <c r="FG264" s="74" t="s">
        <v>457</v>
      </c>
      <c r="FH264" s="74">
        <v>0</v>
      </c>
      <c r="FI264" s="74">
        <v>0</v>
      </c>
      <c r="FJ264" s="74">
        <v>0</v>
      </c>
      <c r="FK264" s="74">
        <v>0</v>
      </c>
      <c r="FL264" s="74">
        <v>1.5628755725505751E-5</v>
      </c>
      <c r="FM264" s="74">
        <v>1.1357026066831927E-7</v>
      </c>
      <c r="FN264" s="74">
        <v>0</v>
      </c>
      <c r="FO264" s="74">
        <v>0</v>
      </c>
      <c r="FP264" s="74">
        <v>0</v>
      </c>
      <c r="FQ264" s="74">
        <v>0</v>
      </c>
      <c r="FR264" s="74">
        <v>0</v>
      </c>
      <c r="FS264" s="74">
        <v>0</v>
      </c>
      <c r="GV264" s="229"/>
      <c r="GW264" s="229"/>
    </row>
    <row r="265" spans="3:205" x14ac:dyDescent="0.25">
      <c r="C265" s="227"/>
      <c r="D265" s="227"/>
      <c r="E265" s="227"/>
      <c r="F265" s="227"/>
      <c r="G265" s="227"/>
      <c r="H265" s="227"/>
      <c r="I265" s="228"/>
      <c r="J265" s="228"/>
      <c r="K265" s="228"/>
      <c r="L265" s="116"/>
      <c r="M265" s="228"/>
      <c r="N265" s="228"/>
      <c r="O265" s="228"/>
      <c r="P265" s="228"/>
      <c r="Q265" s="228"/>
      <c r="R265" s="228"/>
      <c r="S265" s="228"/>
      <c r="T265" s="228"/>
      <c r="U265" s="228"/>
      <c r="V265" s="228"/>
      <c r="W265" s="228"/>
      <c r="X265" s="228"/>
      <c r="Y265" s="228"/>
      <c r="Z265" s="228"/>
      <c r="AA265" s="228"/>
      <c r="AB265" s="228"/>
      <c r="AC265" s="228"/>
      <c r="AD265" s="228"/>
      <c r="AE265" s="228"/>
      <c r="AF265" s="228"/>
      <c r="AG265" s="228"/>
      <c r="AH265" s="228"/>
      <c r="AI265" s="228"/>
      <c r="AJ265" s="228"/>
      <c r="AS265" s="74" t="s">
        <v>214</v>
      </c>
      <c r="AT265" s="74" t="s">
        <v>194</v>
      </c>
      <c r="AU265" s="74" t="s">
        <v>520</v>
      </c>
      <c r="AV265" s="74">
        <v>2021</v>
      </c>
      <c r="AW265" s="74">
        <v>1</v>
      </c>
      <c r="AX265" s="74">
        <v>0</v>
      </c>
      <c r="AY265" s="74">
        <v>0</v>
      </c>
      <c r="AZ265" s="74">
        <v>0</v>
      </c>
      <c r="BA265" s="74">
        <v>0</v>
      </c>
      <c r="BB265" s="74">
        <v>0</v>
      </c>
      <c r="BC265" s="74">
        <v>0</v>
      </c>
      <c r="BD265" s="74">
        <v>4.7087379411592806E-5</v>
      </c>
      <c r="BE265" s="74">
        <v>4.7087379411592806E-5</v>
      </c>
      <c r="BF265" s="74">
        <v>0</v>
      </c>
      <c r="BG265" s="74">
        <v>0</v>
      </c>
      <c r="BH265" s="74">
        <v>0</v>
      </c>
      <c r="BI265" s="74">
        <v>0</v>
      </c>
      <c r="BJ265" s="74">
        <v>0</v>
      </c>
      <c r="BK265" s="74">
        <v>0</v>
      </c>
      <c r="BL265" s="74">
        <v>0</v>
      </c>
      <c r="BM265" s="74">
        <v>0</v>
      </c>
      <c r="BN265" s="74">
        <v>0</v>
      </c>
      <c r="BO265" s="74">
        <v>4.7087379411592806E-5</v>
      </c>
      <c r="BP265" s="74">
        <v>0</v>
      </c>
      <c r="BQ265" s="74">
        <v>0</v>
      </c>
      <c r="BR265" s="74">
        <v>0</v>
      </c>
      <c r="BS265" s="74">
        <v>0</v>
      </c>
      <c r="BT265" s="74">
        <v>0</v>
      </c>
      <c r="BU265" s="74">
        <v>0</v>
      </c>
      <c r="BV265" s="74">
        <v>0</v>
      </c>
      <c r="BW265" s="74">
        <v>0</v>
      </c>
      <c r="BX265" s="74">
        <v>0</v>
      </c>
      <c r="BY265" s="74">
        <v>0</v>
      </c>
      <c r="CT265" s="74" t="s">
        <v>194</v>
      </c>
      <c r="CU265" s="74" t="s">
        <v>525</v>
      </c>
      <c r="CV265" s="74" t="s">
        <v>320</v>
      </c>
      <c r="CW265" s="74">
        <v>2024</v>
      </c>
      <c r="CX265" s="74">
        <v>0</v>
      </c>
      <c r="CY265" s="74">
        <v>0</v>
      </c>
      <c r="CZ265" s="74">
        <v>0</v>
      </c>
      <c r="DA265" s="74">
        <v>1.1357026066831927E-7</v>
      </c>
      <c r="DB265" s="74">
        <v>0</v>
      </c>
      <c r="DC265" s="74">
        <v>0</v>
      </c>
      <c r="DD265" s="74">
        <v>8507.4425966947583</v>
      </c>
      <c r="DE265" s="74">
        <v>202.8476649824305</v>
      </c>
      <c r="DF265" s="74">
        <v>8304.5949317123286</v>
      </c>
      <c r="DG265" s="74">
        <v>0</v>
      </c>
      <c r="DH265" s="74">
        <v>0</v>
      </c>
      <c r="DI265" s="74">
        <v>0</v>
      </c>
      <c r="DJ265" s="74">
        <v>0</v>
      </c>
      <c r="DK265" s="74">
        <v>0</v>
      </c>
      <c r="DL265" s="74">
        <v>0</v>
      </c>
      <c r="DM265" s="74">
        <v>0</v>
      </c>
      <c r="DN265" s="74">
        <v>1.34430421136357E-5</v>
      </c>
      <c r="DO265" s="74">
        <v>0</v>
      </c>
      <c r="DP265" s="74">
        <v>0</v>
      </c>
      <c r="DQ265" s="74">
        <v>0</v>
      </c>
      <c r="DR265" s="74">
        <v>0</v>
      </c>
      <c r="DS265" s="74">
        <v>0</v>
      </c>
      <c r="DT265" s="74">
        <v>0</v>
      </c>
      <c r="DU265" s="74">
        <v>0</v>
      </c>
      <c r="DV265" s="74">
        <v>0</v>
      </c>
      <c r="DW265" s="74">
        <v>0</v>
      </c>
      <c r="DX265" s="74">
        <v>9.6619247332738667E-4</v>
      </c>
      <c r="DY265" s="74">
        <v>0</v>
      </c>
      <c r="DZ265" s="74">
        <v>9.6619247332738667E-4</v>
      </c>
      <c r="EA265" s="74">
        <v>0</v>
      </c>
      <c r="EB265" s="74">
        <v>0</v>
      </c>
      <c r="EC265" s="74">
        <v>0</v>
      </c>
      <c r="ED265" s="74">
        <v>0</v>
      </c>
      <c r="EE265" s="74">
        <v>0</v>
      </c>
      <c r="EF265" s="74">
        <v>0</v>
      </c>
      <c r="ER265" s="74" t="s">
        <v>455</v>
      </c>
      <c r="ES265" s="74" t="s">
        <v>194</v>
      </c>
      <c r="ET265" s="74" t="s">
        <v>525</v>
      </c>
      <c r="EU265" s="74" t="s">
        <v>320</v>
      </c>
      <c r="EV265" s="74" t="s">
        <v>302</v>
      </c>
      <c r="EW265" s="74" t="s">
        <v>456</v>
      </c>
      <c r="EX265" s="74">
        <v>2024</v>
      </c>
      <c r="EY265" s="74">
        <v>1.5920056959840331E-6</v>
      </c>
      <c r="EZ265" s="74">
        <v>731.34406599999897</v>
      </c>
      <c r="FA265" s="74">
        <v>1.164303918796121E-3</v>
      </c>
      <c r="FB265" s="74">
        <v>2024</v>
      </c>
      <c r="FC265" s="74" t="s">
        <v>209</v>
      </c>
      <c r="FD265" s="74">
        <v>4.6366130773367584E-2</v>
      </c>
      <c r="FE265" s="74">
        <v>1</v>
      </c>
      <c r="FF265" s="74">
        <v>0</v>
      </c>
      <c r="FG265" s="74" t="s">
        <v>457</v>
      </c>
      <c r="FH265" s="74">
        <v>0</v>
      </c>
      <c r="FI265" s="74">
        <v>0</v>
      </c>
      <c r="FJ265" s="74">
        <v>0</v>
      </c>
      <c r="FK265" s="74">
        <v>0</v>
      </c>
      <c r="FL265" s="74">
        <v>0</v>
      </c>
      <c r="FM265" s="74">
        <v>0</v>
      </c>
      <c r="FN265" s="74">
        <v>1.5628755725505751E-5</v>
      </c>
      <c r="FO265" s="74">
        <v>1.1357026066831927E-7</v>
      </c>
      <c r="FP265" s="74">
        <v>0</v>
      </c>
      <c r="FQ265" s="74">
        <v>0</v>
      </c>
      <c r="FR265" s="74">
        <v>0</v>
      </c>
      <c r="FS265" s="74">
        <v>0</v>
      </c>
      <c r="GV265" s="229"/>
      <c r="GW265" s="229"/>
    </row>
    <row r="266" spans="3:205" x14ac:dyDescent="0.25">
      <c r="C266" s="227"/>
      <c r="D266" s="227"/>
      <c r="E266" s="227"/>
      <c r="F266" s="227"/>
      <c r="G266" s="227"/>
      <c r="H266" s="227"/>
      <c r="I266" s="228"/>
      <c r="J266" s="228"/>
      <c r="K266" s="228"/>
      <c r="L266" s="116"/>
      <c r="M266" s="228"/>
      <c r="N266" s="228"/>
      <c r="O266" s="228"/>
      <c r="P266" s="228"/>
      <c r="Q266" s="228"/>
      <c r="R266" s="228"/>
      <c r="S266" s="228"/>
      <c r="T266" s="228"/>
      <c r="U266" s="228"/>
      <c r="V266" s="228"/>
      <c r="W266" s="228"/>
      <c r="X266" s="228"/>
      <c r="Y266" s="228"/>
      <c r="Z266" s="228"/>
      <c r="AA266" s="228"/>
      <c r="AB266" s="228"/>
      <c r="AC266" s="228"/>
      <c r="AD266" s="228"/>
      <c r="AE266" s="228"/>
      <c r="AF266" s="228"/>
      <c r="AG266" s="228"/>
      <c r="AH266" s="228"/>
      <c r="AI266" s="228"/>
      <c r="AJ266" s="228"/>
      <c r="AS266" s="74" t="s">
        <v>214</v>
      </c>
      <c r="AT266" s="74" t="s">
        <v>194</v>
      </c>
      <c r="AU266" s="74" t="s">
        <v>520</v>
      </c>
      <c r="AV266" s="74">
        <v>2022</v>
      </c>
      <c r="AW266" s="74">
        <v>0.93457943925233644</v>
      </c>
      <c r="AX266" s="74">
        <v>0</v>
      </c>
      <c r="AY266" s="74">
        <v>0</v>
      </c>
      <c r="AZ266" s="74">
        <v>0</v>
      </c>
      <c r="BA266" s="74">
        <v>0</v>
      </c>
      <c r="BB266" s="74">
        <v>0</v>
      </c>
      <c r="BC266" s="74">
        <v>0</v>
      </c>
      <c r="BD266" s="74">
        <v>0</v>
      </c>
      <c r="BE266" s="74">
        <v>0</v>
      </c>
      <c r="BF266" s="74">
        <v>0</v>
      </c>
      <c r="BG266" s="74">
        <v>0</v>
      </c>
      <c r="BH266" s="74">
        <v>4.7087379411592806E-5</v>
      </c>
      <c r="BI266" s="74">
        <v>4.7087379411592806E-5</v>
      </c>
      <c r="BJ266" s="74">
        <v>0</v>
      </c>
      <c r="BK266" s="74">
        <v>0</v>
      </c>
      <c r="BL266" s="74">
        <v>0</v>
      </c>
      <c r="BM266" s="74">
        <v>0</v>
      </c>
      <c r="BN266" s="74">
        <v>0</v>
      </c>
      <c r="BO266" s="74">
        <v>0</v>
      </c>
      <c r="BP266" s="74">
        <v>4.4006896646348415E-5</v>
      </c>
      <c r="BQ266" s="74">
        <v>0</v>
      </c>
      <c r="BR266" s="74">
        <v>0</v>
      </c>
      <c r="BS266" s="74">
        <v>0</v>
      </c>
      <c r="BT266" s="74">
        <v>0</v>
      </c>
      <c r="BU266" s="74">
        <v>0</v>
      </c>
      <c r="BV266" s="74">
        <v>4.7087379411592806E-5</v>
      </c>
      <c r="BW266" s="74">
        <v>4.4006896646348415E-5</v>
      </c>
      <c r="BX266" s="74">
        <v>4.7087379411592806E-5</v>
      </c>
      <c r="BY266" s="74">
        <v>4.4006896646348415E-5</v>
      </c>
      <c r="CT266" s="74" t="s">
        <v>194</v>
      </c>
      <c r="CU266" s="74" t="s">
        <v>525</v>
      </c>
      <c r="CV266" s="74" t="s">
        <v>320</v>
      </c>
      <c r="CW266" s="74">
        <v>2025</v>
      </c>
      <c r="CX266" s="74">
        <v>0</v>
      </c>
      <c r="CY266" s="74">
        <v>0</v>
      </c>
      <c r="CZ266" s="74">
        <v>0</v>
      </c>
      <c r="DA266" s="74">
        <v>0</v>
      </c>
      <c r="DB266" s="74">
        <v>1.1357026066831927E-7</v>
      </c>
      <c r="DC266" s="74">
        <v>0</v>
      </c>
      <c r="DD266" s="74">
        <v>8507.4425966947583</v>
      </c>
      <c r="DE266" s="74">
        <v>202.8476649824305</v>
      </c>
      <c r="DF266" s="74">
        <v>8304.5949317123286</v>
      </c>
      <c r="DG266" s="74">
        <v>0</v>
      </c>
      <c r="DH266" s="74">
        <v>0</v>
      </c>
      <c r="DI266" s="74">
        <v>0</v>
      </c>
      <c r="DJ266" s="74">
        <v>0</v>
      </c>
      <c r="DK266" s="74">
        <v>0</v>
      </c>
      <c r="DL266" s="74">
        <v>0</v>
      </c>
      <c r="DM266" s="74">
        <v>0</v>
      </c>
      <c r="DN266" s="74">
        <v>1.34430421136357E-5</v>
      </c>
      <c r="DO266" s="74">
        <v>0</v>
      </c>
      <c r="DP266" s="74">
        <v>0</v>
      </c>
      <c r="DQ266" s="74">
        <v>0</v>
      </c>
      <c r="DR266" s="74">
        <v>0</v>
      </c>
      <c r="DS266" s="74">
        <v>0</v>
      </c>
      <c r="DT266" s="74">
        <v>0</v>
      </c>
      <c r="DU266" s="74">
        <v>0</v>
      </c>
      <c r="DV266" s="74">
        <v>0</v>
      </c>
      <c r="DW266" s="74">
        <v>0</v>
      </c>
      <c r="DX266" s="74">
        <v>0</v>
      </c>
      <c r="DY266" s="74">
        <v>0</v>
      </c>
      <c r="DZ266" s="74">
        <v>0</v>
      </c>
      <c r="EA266" s="74">
        <v>9.6619247332738667E-4</v>
      </c>
      <c r="EB266" s="74">
        <v>0</v>
      </c>
      <c r="EC266" s="74">
        <v>9.6619247332738667E-4</v>
      </c>
      <c r="ED266" s="74">
        <v>0</v>
      </c>
      <c r="EE266" s="74">
        <v>0</v>
      </c>
      <c r="EF266" s="74">
        <v>0</v>
      </c>
      <c r="ER266" s="74" t="s">
        <v>455</v>
      </c>
      <c r="ES266" s="74" t="s">
        <v>194</v>
      </c>
      <c r="ET266" s="74" t="s">
        <v>525</v>
      </c>
      <c r="EU266" s="74" t="s">
        <v>320</v>
      </c>
      <c r="EV266" s="74" t="s">
        <v>302</v>
      </c>
      <c r="EW266" s="74" t="s">
        <v>456</v>
      </c>
      <c r="EX266" s="74">
        <v>2025</v>
      </c>
      <c r="EY266" s="74">
        <v>1.5920056959840331E-6</v>
      </c>
      <c r="EZ266" s="74">
        <v>731.34406599999897</v>
      </c>
      <c r="FA266" s="74">
        <v>1.164303918796121E-3</v>
      </c>
      <c r="FB266" s="74">
        <v>2025</v>
      </c>
      <c r="FC266" s="74" t="s">
        <v>209</v>
      </c>
      <c r="FD266" s="74">
        <v>4.6366130773367584E-2</v>
      </c>
      <c r="FE266" s="74">
        <v>1</v>
      </c>
      <c r="FF266" s="74">
        <v>0</v>
      </c>
      <c r="FG266" s="74" t="s">
        <v>457</v>
      </c>
      <c r="FH266" s="74">
        <v>0</v>
      </c>
      <c r="FI266" s="74">
        <v>0</v>
      </c>
      <c r="FJ266" s="74">
        <v>0</v>
      </c>
      <c r="FK266" s="74">
        <v>0</v>
      </c>
      <c r="FL266" s="74">
        <v>0</v>
      </c>
      <c r="FM266" s="74">
        <v>0</v>
      </c>
      <c r="FN266" s="74">
        <v>0</v>
      </c>
      <c r="FO266" s="74">
        <v>0</v>
      </c>
      <c r="FP266" s="74">
        <v>1.5628755725505751E-5</v>
      </c>
      <c r="FQ266" s="74">
        <v>1.1357026066831927E-7</v>
      </c>
      <c r="FR266" s="74">
        <v>0</v>
      </c>
      <c r="FS266" s="74">
        <v>0</v>
      </c>
      <c r="GV266" s="229"/>
      <c r="GW266" s="229"/>
    </row>
    <row r="267" spans="3:205" x14ac:dyDescent="0.25">
      <c r="C267" s="227"/>
      <c r="D267" s="227"/>
      <c r="E267" s="227"/>
      <c r="F267" s="227"/>
      <c r="G267" s="227"/>
      <c r="H267" s="227"/>
      <c r="I267" s="228"/>
      <c r="J267" s="228"/>
      <c r="K267" s="228"/>
      <c r="L267" s="116"/>
      <c r="M267" s="228"/>
      <c r="N267" s="228"/>
      <c r="O267" s="228"/>
      <c r="P267" s="228"/>
      <c r="Q267" s="228"/>
      <c r="R267" s="228"/>
      <c r="S267" s="228"/>
      <c r="T267" s="228"/>
      <c r="U267" s="228"/>
      <c r="V267" s="228"/>
      <c r="W267" s="228"/>
      <c r="X267" s="228"/>
      <c r="Y267" s="228"/>
      <c r="Z267" s="228"/>
      <c r="AA267" s="228"/>
      <c r="AB267" s="228"/>
      <c r="AC267" s="228"/>
      <c r="AD267" s="228"/>
      <c r="AE267" s="228"/>
      <c r="AF267" s="228"/>
      <c r="AG267" s="228"/>
      <c r="AH267" s="228"/>
      <c r="AI267" s="228"/>
      <c r="AJ267" s="228"/>
      <c r="AS267" s="74" t="s">
        <v>214</v>
      </c>
      <c r="AT267" s="74" t="s">
        <v>194</v>
      </c>
      <c r="AU267" s="74" t="s">
        <v>520</v>
      </c>
      <c r="AV267" s="74">
        <v>2023</v>
      </c>
      <c r="AW267" s="74">
        <v>0.87343872827321156</v>
      </c>
      <c r="AX267" s="74">
        <v>0</v>
      </c>
      <c r="AY267" s="74">
        <v>0</v>
      </c>
      <c r="AZ267" s="74">
        <v>0</v>
      </c>
      <c r="BA267" s="74">
        <v>0</v>
      </c>
      <c r="BB267" s="74">
        <v>0</v>
      </c>
      <c r="BC267" s="74">
        <v>0</v>
      </c>
      <c r="BD267" s="74">
        <v>0</v>
      </c>
      <c r="BE267" s="74">
        <v>0</v>
      </c>
      <c r="BF267" s="74">
        <v>0</v>
      </c>
      <c r="BG267" s="74">
        <v>0</v>
      </c>
      <c r="BH267" s="74">
        <v>0</v>
      </c>
      <c r="BI267" s="74">
        <v>0</v>
      </c>
      <c r="BJ267" s="74">
        <v>0</v>
      </c>
      <c r="BK267" s="74">
        <v>0</v>
      </c>
      <c r="BL267" s="74">
        <v>4.8812594552651394E-5</v>
      </c>
      <c r="BM267" s="74">
        <v>4.8812594552651394E-5</v>
      </c>
      <c r="BN267" s="74">
        <v>0</v>
      </c>
      <c r="BO267" s="74">
        <v>0</v>
      </c>
      <c r="BP267" s="74">
        <v>0</v>
      </c>
      <c r="BQ267" s="74">
        <v>4.2634810509783731E-5</v>
      </c>
      <c r="BR267" s="74">
        <v>0</v>
      </c>
      <c r="BS267" s="74">
        <v>0</v>
      </c>
      <c r="BT267" s="74">
        <v>0</v>
      </c>
      <c r="BU267" s="74">
        <v>0</v>
      </c>
      <c r="BV267" s="74">
        <v>0</v>
      </c>
      <c r="BW267" s="74">
        <v>0</v>
      </c>
      <c r="BX267" s="74">
        <v>0</v>
      </c>
      <c r="BY267" s="74">
        <v>0</v>
      </c>
      <c r="CT267" s="74" t="s">
        <v>194</v>
      </c>
      <c r="CU267" s="74" t="s">
        <v>525</v>
      </c>
      <c r="CV267" s="74" t="s">
        <v>320</v>
      </c>
      <c r="CW267" s="74">
        <v>2026</v>
      </c>
      <c r="CX267" s="74">
        <v>0</v>
      </c>
      <c r="CY267" s="74">
        <v>0</v>
      </c>
      <c r="CZ267" s="74">
        <v>0</v>
      </c>
      <c r="DA267" s="74">
        <v>0</v>
      </c>
      <c r="DB267" s="74">
        <v>0</v>
      </c>
      <c r="DC267" s="74">
        <v>1.1357026066831927E-7</v>
      </c>
      <c r="DD267" s="74">
        <v>8507.4425966947583</v>
      </c>
      <c r="DE267" s="74">
        <v>202.8476649824305</v>
      </c>
      <c r="DF267" s="74">
        <v>8304.5949317123286</v>
      </c>
      <c r="DG267" s="74">
        <v>0</v>
      </c>
      <c r="DH267" s="74">
        <v>0</v>
      </c>
      <c r="DI267" s="74">
        <v>0</v>
      </c>
      <c r="DJ267" s="74">
        <v>0</v>
      </c>
      <c r="DK267" s="74">
        <v>0</v>
      </c>
      <c r="DL267" s="74">
        <v>0</v>
      </c>
      <c r="DM267" s="74">
        <v>0</v>
      </c>
      <c r="DN267" s="74">
        <v>1.34430421136357E-5</v>
      </c>
      <c r="DO267" s="74">
        <v>0</v>
      </c>
      <c r="DP267" s="74">
        <v>0</v>
      </c>
      <c r="DQ267" s="74">
        <v>0</v>
      </c>
      <c r="DR267" s="74">
        <v>0</v>
      </c>
      <c r="DS267" s="74">
        <v>0</v>
      </c>
      <c r="DT267" s="74">
        <v>0</v>
      </c>
      <c r="DU267" s="74">
        <v>0</v>
      </c>
      <c r="DV267" s="74">
        <v>0</v>
      </c>
      <c r="DW267" s="74">
        <v>0</v>
      </c>
      <c r="DX267" s="74">
        <v>0</v>
      </c>
      <c r="DY267" s="74">
        <v>0</v>
      </c>
      <c r="DZ267" s="74">
        <v>0</v>
      </c>
      <c r="EA267" s="74">
        <v>0</v>
      </c>
      <c r="EB267" s="74">
        <v>0</v>
      </c>
      <c r="EC267" s="74">
        <v>0</v>
      </c>
      <c r="ED267" s="74">
        <v>9.6619247332738667E-4</v>
      </c>
      <c r="EE267" s="74">
        <v>0</v>
      </c>
      <c r="EF267" s="74">
        <v>9.6619247332738667E-4</v>
      </c>
      <c r="ER267" s="74" t="s">
        <v>455</v>
      </c>
      <c r="ES267" s="74" t="s">
        <v>194</v>
      </c>
      <c r="ET267" s="74" t="s">
        <v>525</v>
      </c>
      <c r="EU267" s="74" t="s">
        <v>320</v>
      </c>
      <c r="EV267" s="74" t="s">
        <v>302</v>
      </c>
      <c r="EW267" s="74" t="s">
        <v>456</v>
      </c>
      <c r="EX267" s="74">
        <v>2026</v>
      </c>
      <c r="EY267" s="74">
        <v>1.5920056959840331E-6</v>
      </c>
      <c r="EZ267" s="74">
        <v>731.34406599999897</v>
      </c>
      <c r="FA267" s="74">
        <v>1.164303918796121E-3</v>
      </c>
      <c r="FB267" s="74">
        <v>2026</v>
      </c>
      <c r="FC267" s="74" t="s">
        <v>209</v>
      </c>
      <c r="FD267" s="74">
        <v>4.6366130773367584E-2</v>
      </c>
      <c r="FE267" s="74">
        <v>1</v>
      </c>
      <c r="FF267" s="74">
        <v>0</v>
      </c>
      <c r="FG267" s="74" t="s">
        <v>457</v>
      </c>
      <c r="FH267" s="74">
        <v>0</v>
      </c>
      <c r="FI267" s="74">
        <v>0</v>
      </c>
      <c r="FJ267" s="74">
        <v>0</v>
      </c>
      <c r="FK267" s="74">
        <v>0</v>
      </c>
      <c r="FL267" s="74">
        <v>0</v>
      </c>
      <c r="FM267" s="74">
        <v>0</v>
      </c>
      <c r="FN267" s="74">
        <v>0</v>
      </c>
      <c r="FO267" s="74">
        <v>0</v>
      </c>
      <c r="FP267" s="74">
        <v>0</v>
      </c>
      <c r="FQ267" s="74">
        <v>0</v>
      </c>
      <c r="FR267" s="74">
        <v>1.5628755725505751E-5</v>
      </c>
      <c r="FS267" s="74">
        <v>1.1357026066831927E-7</v>
      </c>
      <c r="GV267" s="229"/>
      <c r="GW267" s="229"/>
    </row>
    <row r="268" spans="3:205" x14ac:dyDescent="0.25">
      <c r="C268" s="227"/>
      <c r="D268" s="227"/>
      <c r="E268" s="227"/>
      <c r="F268" s="227"/>
      <c r="G268" s="227"/>
      <c r="H268" s="227"/>
      <c r="I268" s="228"/>
      <c r="J268" s="228"/>
      <c r="K268" s="228"/>
      <c r="L268" s="116"/>
      <c r="M268" s="228"/>
      <c r="N268" s="228"/>
      <c r="O268" s="228"/>
      <c r="P268" s="228"/>
      <c r="Q268" s="228"/>
      <c r="R268" s="228"/>
      <c r="S268" s="228"/>
      <c r="T268" s="228"/>
      <c r="U268" s="228"/>
      <c r="V268" s="228"/>
      <c r="W268" s="228"/>
      <c r="X268" s="228"/>
      <c r="Y268" s="228"/>
      <c r="Z268" s="228"/>
      <c r="AA268" s="228"/>
      <c r="AB268" s="228"/>
      <c r="AC268" s="228"/>
      <c r="AD268" s="228"/>
      <c r="AE268" s="228"/>
      <c r="AF268" s="228"/>
      <c r="AG268" s="228"/>
      <c r="AH268" s="228"/>
      <c r="AI268" s="228"/>
      <c r="AJ268" s="228"/>
      <c r="AS268" s="74" t="s">
        <v>214</v>
      </c>
      <c r="AT268" s="74" t="s">
        <v>194</v>
      </c>
      <c r="AU268" s="74" t="s">
        <v>521</v>
      </c>
      <c r="AV268" s="74">
        <v>2020</v>
      </c>
      <c r="AW268" s="74">
        <v>1</v>
      </c>
      <c r="AX268" s="74">
        <v>0</v>
      </c>
      <c r="AY268" s="74">
        <v>0</v>
      </c>
      <c r="AZ268" s="74">
        <v>1.5630787359866162E-4</v>
      </c>
      <c r="BA268" s="74">
        <v>1.5630787359866162E-4</v>
      </c>
      <c r="BB268" s="74">
        <v>0</v>
      </c>
      <c r="BC268" s="74">
        <v>0</v>
      </c>
      <c r="BD268" s="74">
        <v>0</v>
      </c>
      <c r="BE268" s="74">
        <v>0</v>
      </c>
      <c r="BF268" s="74">
        <v>0</v>
      </c>
      <c r="BG268" s="74">
        <v>0</v>
      </c>
      <c r="BH268" s="74">
        <v>0</v>
      </c>
      <c r="BI268" s="74">
        <v>0</v>
      </c>
      <c r="BJ268" s="74">
        <v>0</v>
      </c>
      <c r="BK268" s="74">
        <v>0</v>
      </c>
      <c r="BL268" s="74">
        <v>0</v>
      </c>
      <c r="BM268" s="74">
        <v>0</v>
      </c>
      <c r="BN268" s="74">
        <v>1.5630787359866162E-4</v>
      </c>
      <c r="BO268" s="74">
        <v>0</v>
      </c>
      <c r="BP268" s="74">
        <v>0</v>
      </c>
      <c r="BQ268" s="74">
        <v>0</v>
      </c>
      <c r="BR268" s="74">
        <v>0</v>
      </c>
      <c r="BS268" s="74">
        <v>0</v>
      </c>
      <c r="BT268" s="74">
        <v>0</v>
      </c>
      <c r="BU268" s="74">
        <v>0</v>
      </c>
      <c r="BV268" s="74">
        <v>0</v>
      </c>
      <c r="BW268" s="74">
        <v>0</v>
      </c>
      <c r="BX268" s="74">
        <v>0</v>
      </c>
      <c r="BY268" s="74">
        <v>0</v>
      </c>
      <c r="CT268" s="74" t="s">
        <v>194</v>
      </c>
      <c r="CU268" s="74" t="s">
        <v>525</v>
      </c>
      <c r="CV268" s="74" t="s">
        <v>327</v>
      </c>
      <c r="CW268" s="74">
        <v>2021</v>
      </c>
      <c r="CX268" s="74">
        <v>7.2189311461136279E-7</v>
      </c>
      <c r="CY268" s="74">
        <v>0</v>
      </c>
      <c r="CZ268" s="74">
        <v>0</v>
      </c>
      <c r="DA268" s="74">
        <v>0</v>
      </c>
      <c r="DB268" s="74">
        <v>0</v>
      </c>
      <c r="DC268" s="74">
        <v>0</v>
      </c>
      <c r="DD268" s="74">
        <v>5.1077508752881364</v>
      </c>
      <c r="DE268" s="74">
        <v>0.69026898617840438</v>
      </c>
      <c r="DF268" s="74">
        <v>2.8263721675328051</v>
      </c>
      <c r="DG268" s="74">
        <v>1.591109721576927</v>
      </c>
      <c r="DH268" s="74">
        <v>0</v>
      </c>
      <c r="DI268" s="74">
        <v>0</v>
      </c>
      <c r="DJ268" s="74">
        <v>0</v>
      </c>
      <c r="DK268" s="74">
        <v>0</v>
      </c>
      <c r="DL268" s="74">
        <v>0</v>
      </c>
      <c r="DM268" s="74">
        <v>0</v>
      </c>
      <c r="DN268" s="74">
        <v>1.032003921576594E-4</v>
      </c>
      <c r="DO268" s="74">
        <v>3.6872501880206672E-6</v>
      </c>
      <c r="DP268" s="74">
        <v>0</v>
      </c>
      <c r="DQ268" s="74">
        <v>3.6872501880206672E-6</v>
      </c>
      <c r="DR268" s="74">
        <v>0</v>
      </c>
      <c r="DS268" s="74">
        <v>0</v>
      </c>
      <c r="DT268" s="74">
        <v>0</v>
      </c>
      <c r="DU268" s="74">
        <v>0</v>
      </c>
      <c r="DV268" s="74">
        <v>0</v>
      </c>
      <c r="DW268" s="74">
        <v>0</v>
      </c>
      <c r="DX268" s="74">
        <v>0</v>
      </c>
      <c r="DY268" s="74">
        <v>0</v>
      </c>
      <c r="DZ268" s="74">
        <v>0</v>
      </c>
      <c r="EA268" s="74">
        <v>0</v>
      </c>
      <c r="EB268" s="74">
        <v>0</v>
      </c>
      <c r="EC268" s="74">
        <v>0</v>
      </c>
      <c r="ED268" s="74">
        <v>0</v>
      </c>
      <c r="EE268" s="74">
        <v>0</v>
      </c>
      <c r="EF268" s="74">
        <v>0</v>
      </c>
      <c r="ER268" s="74" t="s">
        <v>455</v>
      </c>
      <c r="ES268" s="74" t="s">
        <v>194</v>
      </c>
      <c r="ET268" s="74" t="s">
        <v>525</v>
      </c>
      <c r="EU268" s="74" t="s">
        <v>327</v>
      </c>
      <c r="EV268" s="74" t="s">
        <v>302</v>
      </c>
      <c r="EW268" s="74" t="s">
        <v>456</v>
      </c>
      <c r="EX268" s="74">
        <v>2021</v>
      </c>
      <c r="EY268" s="74">
        <v>1.585332865644742E-5</v>
      </c>
      <c r="EZ268" s="74">
        <v>731.34406599999897</v>
      </c>
      <c r="FA268" s="74">
        <v>1.1594237839240558E-2</v>
      </c>
      <c r="FB268" s="74">
        <v>2021</v>
      </c>
      <c r="FC268" s="74" t="s">
        <v>209</v>
      </c>
      <c r="FD268" s="74">
        <v>4.6366130773367584E-2</v>
      </c>
      <c r="FE268" s="74">
        <v>1</v>
      </c>
      <c r="FF268" s="74">
        <v>0</v>
      </c>
      <c r="FG268" s="74" t="s">
        <v>457</v>
      </c>
      <c r="FH268" s="74">
        <v>1.503735136671352E-4</v>
      </c>
      <c r="FI268" s="74">
        <v>7.2189311461136279E-7</v>
      </c>
      <c r="FJ268" s="74">
        <v>0</v>
      </c>
      <c r="FK268" s="74">
        <v>0</v>
      </c>
      <c r="FL268" s="74">
        <v>0</v>
      </c>
      <c r="FM268" s="74">
        <v>0</v>
      </c>
      <c r="FN268" s="74">
        <v>0</v>
      </c>
      <c r="FO268" s="74">
        <v>0</v>
      </c>
      <c r="FP268" s="74">
        <v>0</v>
      </c>
      <c r="FQ268" s="74">
        <v>0</v>
      </c>
      <c r="FR268" s="74">
        <v>0</v>
      </c>
      <c r="FS268" s="74">
        <v>0</v>
      </c>
      <c r="GV268" s="229"/>
      <c r="GW268" s="229"/>
    </row>
    <row r="269" spans="3:205" x14ac:dyDescent="0.25">
      <c r="C269" s="227"/>
      <c r="D269" s="227"/>
      <c r="E269" s="227"/>
      <c r="F269" s="227"/>
      <c r="G269" s="227"/>
      <c r="H269" s="227"/>
      <c r="I269" s="228"/>
      <c r="J269" s="228"/>
      <c r="K269" s="228"/>
      <c r="L269" s="116"/>
      <c r="M269" s="228"/>
      <c r="N269" s="228"/>
      <c r="O269" s="228"/>
      <c r="P269" s="228"/>
      <c r="Q269" s="228"/>
      <c r="R269" s="228"/>
      <c r="S269" s="228"/>
      <c r="T269" s="228"/>
      <c r="U269" s="228"/>
      <c r="V269" s="228"/>
      <c r="W269" s="228"/>
      <c r="X269" s="228"/>
      <c r="Y269" s="228"/>
      <c r="Z269" s="228"/>
      <c r="AA269" s="228"/>
      <c r="AB269" s="228"/>
      <c r="AC269" s="228"/>
      <c r="AD269" s="228"/>
      <c r="AE269" s="228"/>
      <c r="AF269" s="228"/>
      <c r="AG269" s="228"/>
      <c r="AH269" s="228"/>
      <c r="AI269" s="228"/>
      <c r="AJ269" s="228"/>
      <c r="AS269" s="74" t="s">
        <v>214</v>
      </c>
      <c r="AT269" s="74" t="s">
        <v>194</v>
      </c>
      <c r="AU269" s="74" t="s">
        <v>521</v>
      </c>
      <c r="AV269" s="74">
        <v>2021</v>
      </c>
      <c r="AW269" s="74">
        <v>1</v>
      </c>
      <c r="AX269" s="74">
        <v>0</v>
      </c>
      <c r="AY269" s="74">
        <v>0</v>
      </c>
      <c r="AZ269" s="74">
        <v>0</v>
      </c>
      <c r="BA269" s="74">
        <v>0</v>
      </c>
      <c r="BB269" s="74">
        <v>0</v>
      </c>
      <c r="BC269" s="74">
        <v>0</v>
      </c>
      <c r="BD269" s="74">
        <v>1.5630787359866162E-4</v>
      </c>
      <c r="BE269" s="74">
        <v>1.5630787359866162E-4</v>
      </c>
      <c r="BF269" s="74">
        <v>0</v>
      </c>
      <c r="BG269" s="74">
        <v>0</v>
      </c>
      <c r="BH269" s="74">
        <v>0</v>
      </c>
      <c r="BI269" s="74">
        <v>0</v>
      </c>
      <c r="BJ269" s="74">
        <v>0</v>
      </c>
      <c r="BK269" s="74">
        <v>0</v>
      </c>
      <c r="BL269" s="74">
        <v>0</v>
      </c>
      <c r="BM269" s="74">
        <v>0</v>
      </c>
      <c r="BN269" s="74">
        <v>0</v>
      </c>
      <c r="BO269" s="74">
        <v>1.5630787359866162E-4</v>
      </c>
      <c r="BP269" s="74">
        <v>0</v>
      </c>
      <c r="BQ269" s="74">
        <v>0</v>
      </c>
      <c r="BR269" s="74">
        <v>0</v>
      </c>
      <c r="BS269" s="74">
        <v>0</v>
      </c>
      <c r="BT269" s="74">
        <v>0</v>
      </c>
      <c r="BU269" s="74">
        <v>0</v>
      </c>
      <c r="BV269" s="74">
        <v>0</v>
      </c>
      <c r="BW269" s="74">
        <v>0</v>
      </c>
      <c r="BX269" s="74">
        <v>0</v>
      </c>
      <c r="BY269" s="74">
        <v>0</v>
      </c>
      <c r="CT269" s="74" t="s">
        <v>194</v>
      </c>
      <c r="CU269" s="74" t="s">
        <v>525</v>
      </c>
      <c r="CV269" s="74" t="s">
        <v>327</v>
      </c>
      <c r="CW269" s="74">
        <v>2022</v>
      </c>
      <c r="CX269" s="74">
        <v>0</v>
      </c>
      <c r="CY269" s="74">
        <v>7.1665800767912231E-7</v>
      </c>
      <c r="CZ269" s="74">
        <v>0</v>
      </c>
      <c r="DA269" s="74">
        <v>0</v>
      </c>
      <c r="DB269" s="74">
        <v>0</v>
      </c>
      <c r="DC269" s="74">
        <v>0</v>
      </c>
      <c r="DD269" s="74">
        <v>5.0739075797640956</v>
      </c>
      <c r="DE269" s="74">
        <v>0.6841481148462718</v>
      </c>
      <c r="DF269" s="74">
        <v>2.80964787594286</v>
      </c>
      <c r="DG269" s="74">
        <v>1.5801115889749651</v>
      </c>
      <c r="DH269" s="74">
        <v>0</v>
      </c>
      <c r="DI269" s="74">
        <v>0</v>
      </c>
      <c r="DJ269" s="74">
        <v>0</v>
      </c>
      <c r="DK269" s="74">
        <v>0</v>
      </c>
      <c r="DL269" s="74">
        <v>0</v>
      </c>
      <c r="DM269" s="74">
        <v>0</v>
      </c>
      <c r="DN269" s="74">
        <v>9.8981147569874621E-5</v>
      </c>
      <c r="DO269" s="74">
        <v>0</v>
      </c>
      <c r="DP269" s="74">
        <v>0</v>
      </c>
      <c r="DQ269" s="74">
        <v>0</v>
      </c>
      <c r="DR269" s="74">
        <v>3.6362564972617339E-6</v>
      </c>
      <c r="DS269" s="74">
        <v>0</v>
      </c>
      <c r="DT269" s="74">
        <v>3.6362564972617339E-6</v>
      </c>
      <c r="DU269" s="74">
        <v>0</v>
      </c>
      <c r="DV269" s="74">
        <v>0</v>
      </c>
      <c r="DW269" s="74">
        <v>0</v>
      </c>
      <c r="DX269" s="74">
        <v>0</v>
      </c>
      <c r="DY269" s="74">
        <v>0</v>
      </c>
      <c r="DZ269" s="74">
        <v>0</v>
      </c>
      <c r="EA269" s="74">
        <v>0</v>
      </c>
      <c r="EB269" s="74">
        <v>0</v>
      </c>
      <c r="EC269" s="74">
        <v>0</v>
      </c>
      <c r="ED269" s="74">
        <v>0</v>
      </c>
      <c r="EE269" s="74">
        <v>0</v>
      </c>
      <c r="EF269" s="74">
        <v>0</v>
      </c>
      <c r="ER269" s="74" t="s">
        <v>455</v>
      </c>
      <c r="ES269" s="74" t="s">
        <v>194</v>
      </c>
      <c r="ET269" s="74" t="s">
        <v>525</v>
      </c>
      <c r="EU269" s="74" t="s">
        <v>327</v>
      </c>
      <c r="EV269" s="74" t="s">
        <v>302</v>
      </c>
      <c r="EW269" s="74" t="s">
        <v>456</v>
      </c>
      <c r="EX269" s="74">
        <v>2022</v>
      </c>
      <c r="EY269" s="74">
        <v>1.516742054072103E-5</v>
      </c>
      <c r="EZ269" s="74">
        <v>731.34406599999897</v>
      </c>
      <c r="FA269" s="74">
        <v>1.1092603008982821E-2</v>
      </c>
      <c r="FB269" s="74">
        <v>2022</v>
      </c>
      <c r="FC269" s="74" t="s">
        <v>209</v>
      </c>
      <c r="FD269" s="74">
        <v>4.6366130773367584E-2</v>
      </c>
      <c r="FE269" s="74">
        <v>1</v>
      </c>
      <c r="FF269" s="74">
        <v>0</v>
      </c>
      <c r="FG269" s="74" t="s">
        <v>457</v>
      </c>
      <c r="FH269" s="74">
        <v>0</v>
      </c>
      <c r="FI269" s="74">
        <v>0</v>
      </c>
      <c r="FJ269" s="74">
        <v>1.4928301784733787E-4</v>
      </c>
      <c r="FK269" s="74">
        <v>7.1665800767912231E-7</v>
      </c>
      <c r="FL269" s="74">
        <v>0</v>
      </c>
      <c r="FM269" s="74">
        <v>0</v>
      </c>
      <c r="FN269" s="74">
        <v>0</v>
      </c>
      <c r="FO269" s="74">
        <v>0</v>
      </c>
      <c r="FP269" s="74">
        <v>0</v>
      </c>
      <c r="FQ269" s="74">
        <v>0</v>
      </c>
      <c r="FR269" s="74">
        <v>0</v>
      </c>
      <c r="FS269" s="74">
        <v>0</v>
      </c>
      <c r="GV269" s="229"/>
      <c r="GW269" s="229"/>
    </row>
    <row r="270" spans="3:205" x14ac:dyDescent="0.25">
      <c r="C270" s="227"/>
      <c r="D270" s="227"/>
      <c r="E270" s="227"/>
      <c r="F270" s="227"/>
      <c r="G270" s="227"/>
      <c r="H270" s="227"/>
      <c r="I270" s="228"/>
      <c r="J270" s="228"/>
      <c r="K270" s="228"/>
      <c r="L270" s="116"/>
      <c r="M270" s="228"/>
      <c r="N270" s="228"/>
      <c r="O270" s="228"/>
      <c r="P270" s="228"/>
      <c r="Q270" s="228"/>
      <c r="R270" s="228"/>
      <c r="S270" s="228"/>
      <c r="T270" s="228"/>
      <c r="U270" s="228"/>
      <c r="V270" s="228"/>
      <c r="W270" s="228"/>
      <c r="X270" s="228"/>
      <c r="Y270" s="228"/>
      <c r="Z270" s="228"/>
      <c r="AA270" s="228"/>
      <c r="AB270" s="228"/>
      <c r="AC270" s="228"/>
      <c r="AD270" s="228"/>
      <c r="AE270" s="228"/>
      <c r="AF270" s="228"/>
      <c r="AG270" s="228"/>
      <c r="AH270" s="228"/>
      <c r="AI270" s="228"/>
      <c r="AJ270" s="228"/>
      <c r="AS270" s="74" t="s">
        <v>214</v>
      </c>
      <c r="AT270" s="74" t="s">
        <v>194</v>
      </c>
      <c r="AU270" s="74" t="s">
        <v>521</v>
      </c>
      <c r="AV270" s="74">
        <v>2022</v>
      </c>
      <c r="AW270" s="74">
        <v>0.93457943925233644</v>
      </c>
      <c r="AX270" s="74">
        <v>0</v>
      </c>
      <c r="AY270" s="74">
        <v>0</v>
      </c>
      <c r="AZ270" s="74">
        <v>0</v>
      </c>
      <c r="BA270" s="74">
        <v>0</v>
      </c>
      <c r="BB270" s="74">
        <v>0</v>
      </c>
      <c r="BC270" s="74">
        <v>0</v>
      </c>
      <c r="BD270" s="74">
        <v>0</v>
      </c>
      <c r="BE270" s="74">
        <v>0</v>
      </c>
      <c r="BF270" s="74">
        <v>0</v>
      </c>
      <c r="BG270" s="74">
        <v>0</v>
      </c>
      <c r="BH270" s="74">
        <v>1.5630787359866162E-4</v>
      </c>
      <c r="BI270" s="74">
        <v>1.5630787359866162E-4</v>
      </c>
      <c r="BJ270" s="74">
        <v>0</v>
      </c>
      <c r="BK270" s="74">
        <v>0</v>
      </c>
      <c r="BL270" s="74">
        <v>0</v>
      </c>
      <c r="BM270" s="74">
        <v>0</v>
      </c>
      <c r="BN270" s="74">
        <v>0</v>
      </c>
      <c r="BO270" s="74">
        <v>0</v>
      </c>
      <c r="BP270" s="74">
        <v>1.4608212485856225E-4</v>
      </c>
      <c r="BQ270" s="74">
        <v>0</v>
      </c>
      <c r="BR270" s="74">
        <v>0</v>
      </c>
      <c r="BS270" s="74">
        <v>0</v>
      </c>
      <c r="BT270" s="74">
        <v>0</v>
      </c>
      <c r="BU270" s="74">
        <v>0</v>
      </c>
      <c r="BV270" s="74">
        <v>1.5630787359866162E-4</v>
      </c>
      <c r="BW270" s="74">
        <v>1.4608212485856225E-4</v>
      </c>
      <c r="BX270" s="74">
        <v>1.5630787359866162E-4</v>
      </c>
      <c r="BY270" s="74">
        <v>1.4608212485856225E-4</v>
      </c>
      <c r="CT270" s="74" t="s">
        <v>194</v>
      </c>
      <c r="CU270" s="74" t="s">
        <v>525</v>
      </c>
      <c r="CV270" s="74" t="s">
        <v>327</v>
      </c>
      <c r="CW270" s="74">
        <v>2023</v>
      </c>
      <c r="CX270" s="74">
        <v>0</v>
      </c>
      <c r="CY270" s="74">
        <v>0</v>
      </c>
      <c r="CZ270" s="74">
        <v>1.0808065329594161E-6</v>
      </c>
      <c r="DA270" s="74">
        <v>0</v>
      </c>
      <c r="DB270" s="74">
        <v>0</v>
      </c>
      <c r="DC270" s="74">
        <v>0</v>
      </c>
      <c r="DD270" s="74">
        <v>5.1712462144137721</v>
      </c>
      <c r="DE270" s="74">
        <v>0.68414811484627147</v>
      </c>
      <c r="DF270" s="74">
        <v>2.906986510592537</v>
      </c>
      <c r="DG270" s="74">
        <v>1.5801115889749651</v>
      </c>
      <c r="DH270" s="74">
        <v>0</v>
      </c>
      <c r="DI270" s="74">
        <v>0</v>
      </c>
      <c r="DJ270" s="74">
        <v>0</v>
      </c>
      <c r="DK270" s="74">
        <v>0</v>
      </c>
      <c r="DL270" s="74">
        <v>0</v>
      </c>
      <c r="DM270" s="74">
        <v>0</v>
      </c>
      <c r="DN270" s="74">
        <v>9.8995898437902102E-5</v>
      </c>
      <c r="DO270" s="74">
        <v>0</v>
      </c>
      <c r="DP270" s="74">
        <v>0</v>
      </c>
      <c r="DQ270" s="74">
        <v>0</v>
      </c>
      <c r="DR270" s="74">
        <v>0</v>
      </c>
      <c r="DS270" s="74">
        <v>0</v>
      </c>
      <c r="DT270" s="74">
        <v>0</v>
      </c>
      <c r="DU270" s="74">
        <v>5.5891166920800543E-6</v>
      </c>
      <c r="DV270" s="74">
        <v>0</v>
      </c>
      <c r="DW270" s="74">
        <v>5.5891166920800543E-6</v>
      </c>
      <c r="DX270" s="74">
        <v>0</v>
      </c>
      <c r="DY270" s="74">
        <v>0</v>
      </c>
      <c r="DZ270" s="74">
        <v>0</v>
      </c>
      <c r="EA270" s="74">
        <v>0</v>
      </c>
      <c r="EB270" s="74">
        <v>0</v>
      </c>
      <c r="EC270" s="74">
        <v>0</v>
      </c>
      <c r="ED270" s="74">
        <v>0</v>
      </c>
      <c r="EE270" s="74">
        <v>0</v>
      </c>
      <c r="EF270" s="74">
        <v>0</v>
      </c>
      <c r="ER270" s="74" t="s">
        <v>455</v>
      </c>
      <c r="ES270" s="74" t="s">
        <v>194</v>
      </c>
      <c r="ET270" s="74" t="s">
        <v>525</v>
      </c>
      <c r="EU270" s="74" t="s">
        <v>327</v>
      </c>
      <c r="EV270" s="74" t="s">
        <v>302</v>
      </c>
      <c r="EW270" s="74" t="s">
        <v>456</v>
      </c>
      <c r="EX270" s="74">
        <v>2023</v>
      </c>
      <c r="EY270" s="74">
        <v>1.515053453785129E-5</v>
      </c>
      <c r="EZ270" s="74">
        <v>731.34406599999897</v>
      </c>
      <c r="FA270" s="74">
        <v>1.1080253530985577E-2</v>
      </c>
      <c r="FB270" s="74">
        <v>2023</v>
      </c>
      <c r="FC270" s="74" t="s">
        <v>209</v>
      </c>
      <c r="FD270" s="74">
        <v>4.6366130773367584E-2</v>
      </c>
      <c r="FE270" s="74">
        <v>1</v>
      </c>
      <c r="FF270" s="74">
        <v>0</v>
      </c>
      <c r="FG270" s="74" t="s">
        <v>457</v>
      </c>
      <c r="FH270" s="74">
        <v>0</v>
      </c>
      <c r="FI270" s="74">
        <v>0</v>
      </c>
      <c r="FJ270" s="74">
        <v>0</v>
      </c>
      <c r="FK270" s="74">
        <v>0</v>
      </c>
      <c r="FL270" s="74">
        <v>1.487331383299842E-4</v>
      </c>
      <c r="FM270" s="74">
        <v>1.0808065329594161E-6</v>
      </c>
      <c r="FN270" s="74">
        <v>0</v>
      </c>
      <c r="FO270" s="74">
        <v>0</v>
      </c>
      <c r="FP270" s="74">
        <v>0</v>
      </c>
      <c r="FQ270" s="74">
        <v>0</v>
      </c>
      <c r="FR270" s="74">
        <v>0</v>
      </c>
      <c r="FS270" s="74">
        <v>0</v>
      </c>
      <c r="GV270" s="229"/>
      <c r="GW270" s="229"/>
    </row>
    <row r="271" spans="3:205" x14ac:dyDescent="0.25">
      <c r="C271" s="227"/>
      <c r="D271" s="227"/>
      <c r="E271" s="227"/>
      <c r="F271" s="227"/>
      <c r="G271" s="227"/>
      <c r="H271" s="227"/>
      <c r="I271" s="228"/>
      <c r="J271" s="228"/>
      <c r="K271" s="228"/>
      <c r="L271" s="116"/>
      <c r="M271" s="228"/>
      <c r="N271" s="228"/>
      <c r="O271" s="228"/>
      <c r="P271" s="228"/>
      <c r="Q271" s="228"/>
      <c r="R271" s="228"/>
      <c r="S271" s="228"/>
      <c r="T271" s="228"/>
      <c r="U271" s="228"/>
      <c r="V271" s="228"/>
      <c r="W271" s="228"/>
      <c r="X271" s="228"/>
      <c r="Y271" s="228"/>
      <c r="Z271" s="228"/>
      <c r="AA271" s="228"/>
      <c r="AB271" s="228"/>
      <c r="AC271" s="228"/>
      <c r="AD271" s="228"/>
      <c r="AE271" s="228"/>
      <c r="AF271" s="228"/>
      <c r="AG271" s="228"/>
      <c r="AH271" s="228"/>
      <c r="AI271" s="228"/>
      <c r="AJ271" s="228"/>
      <c r="AS271" s="74" t="s">
        <v>214</v>
      </c>
      <c r="AT271" s="74" t="s">
        <v>194</v>
      </c>
      <c r="AU271" s="74" t="s">
        <v>521</v>
      </c>
      <c r="AV271" s="74">
        <v>2023</v>
      </c>
      <c r="AW271" s="74">
        <v>0.87343872827321156</v>
      </c>
      <c r="AX271" s="74">
        <v>0</v>
      </c>
      <c r="AY271" s="74">
        <v>0</v>
      </c>
      <c r="AZ271" s="74">
        <v>0</v>
      </c>
      <c r="BA271" s="74">
        <v>0</v>
      </c>
      <c r="BB271" s="74">
        <v>0</v>
      </c>
      <c r="BC271" s="74">
        <v>0</v>
      </c>
      <c r="BD271" s="74">
        <v>0</v>
      </c>
      <c r="BE271" s="74">
        <v>0</v>
      </c>
      <c r="BF271" s="74">
        <v>0</v>
      </c>
      <c r="BG271" s="74">
        <v>0</v>
      </c>
      <c r="BH271" s="74">
        <v>0</v>
      </c>
      <c r="BI271" s="74">
        <v>0</v>
      </c>
      <c r="BJ271" s="74">
        <v>0</v>
      </c>
      <c r="BK271" s="74">
        <v>0</v>
      </c>
      <c r="BL271" s="74">
        <v>1.620349497919734E-4</v>
      </c>
      <c r="BM271" s="74">
        <v>1.620349497919734E-4</v>
      </c>
      <c r="BN271" s="74">
        <v>0</v>
      </c>
      <c r="BO271" s="74">
        <v>0</v>
      </c>
      <c r="BP271" s="74">
        <v>0</v>
      </c>
      <c r="BQ271" s="74">
        <v>1.4152760048211492E-4</v>
      </c>
      <c r="BR271" s="74">
        <v>0</v>
      </c>
      <c r="BS271" s="74">
        <v>0</v>
      </c>
      <c r="BT271" s="74">
        <v>0</v>
      </c>
      <c r="BU271" s="74">
        <v>0</v>
      </c>
      <c r="BV271" s="74">
        <v>0</v>
      </c>
      <c r="BW271" s="74">
        <v>0</v>
      </c>
      <c r="BX271" s="74">
        <v>0</v>
      </c>
      <c r="BY271" s="74">
        <v>0</v>
      </c>
      <c r="CT271" s="74" t="s">
        <v>194</v>
      </c>
      <c r="CU271" s="74" t="s">
        <v>525</v>
      </c>
      <c r="CV271" s="74" t="s">
        <v>327</v>
      </c>
      <c r="CW271" s="74">
        <v>2024</v>
      </c>
      <c r="CX271" s="74">
        <v>0</v>
      </c>
      <c r="CY271" s="74">
        <v>0</v>
      </c>
      <c r="CZ271" s="74">
        <v>0</v>
      </c>
      <c r="DA271" s="74">
        <v>1.0808065329594161E-6</v>
      </c>
      <c r="DB271" s="74">
        <v>0</v>
      </c>
      <c r="DC271" s="74">
        <v>0</v>
      </c>
      <c r="DD271" s="74">
        <v>5.1712462144137721</v>
      </c>
      <c r="DE271" s="74">
        <v>0.68414811484627147</v>
      </c>
      <c r="DF271" s="74">
        <v>2.906986510592537</v>
      </c>
      <c r="DG271" s="74">
        <v>1.5801115889749651</v>
      </c>
      <c r="DH271" s="74">
        <v>0</v>
      </c>
      <c r="DI271" s="74">
        <v>0</v>
      </c>
      <c r="DJ271" s="74">
        <v>0</v>
      </c>
      <c r="DK271" s="74">
        <v>0</v>
      </c>
      <c r="DL271" s="74">
        <v>0</v>
      </c>
      <c r="DM271" s="74">
        <v>0</v>
      </c>
      <c r="DN271" s="74">
        <v>9.8995898437902102E-5</v>
      </c>
      <c r="DO271" s="74">
        <v>0</v>
      </c>
      <c r="DP271" s="74">
        <v>0</v>
      </c>
      <c r="DQ271" s="74">
        <v>0</v>
      </c>
      <c r="DR271" s="74">
        <v>0</v>
      </c>
      <c r="DS271" s="74">
        <v>0</v>
      </c>
      <c r="DT271" s="74">
        <v>0</v>
      </c>
      <c r="DU271" s="74">
        <v>0</v>
      </c>
      <c r="DV271" s="74">
        <v>0</v>
      </c>
      <c r="DW271" s="74">
        <v>0</v>
      </c>
      <c r="DX271" s="74">
        <v>5.5891166920800543E-6</v>
      </c>
      <c r="DY271" s="74">
        <v>0</v>
      </c>
      <c r="DZ271" s="74">
        <v>5.5891166920800543E-6</v>
      </c>
      <c r="EA271" s="74">
        <v>0</v>
      </c>
      <c r="EB271" s="74">
        <v>0</v>
      </c>
      <c r="EC271" s="74">
        <v>0</v>
      </c>
      <c r="ED271" s="74">
        <v>0</v>
      </c>
      <c r="EE271" s="74">
        <v>0</v>
      </c>
      <c r="EF271" s="74">
        <v>0</v>
      </c>
      <c r="ER271" s="74" t="s">
        <v>455</v>
      </c>
      <c r="ES271" s="74" t="s">
        <v>194</v>
      </c>
      <c r="ET271" s="74" t="s">
        <v>525</v>
      </c>
      <c r="EU271" s="74" t="s">
        <v>327</v>
      </c>
      <c r="EV271" s="74" t="s">
        <v>302</v>
      </c>
      <c r="EW271" s="74" t="s">
        <v>456</v>
      </c>
      <c r="EX271" s="74">
        <v>2024</v>
      </c>
      <c r="EY271" s="74">
        <v>1.515053453785129E-5</v>
      </c>
      <c r="EZ271" s="74">
        <v>731.34406599999897</v>
      </c>
      <c r="FA271" s="74">
        <v>1.1080253530985577E-2</v>
      </c>
      <c r="FB271" s="74">
        <v>2024</v>
      </c>
      <c r="FC271" s="74" t="s">
        <v>209</v>
      </c>
      <c r="FD271" s="74">
        <v>4.6366130773367584E-2</v>
      </c>
      <c r="FE271" s="74">
        <v>1</v>
      </c>
      <c r="FF271" s="74">
        <v>0</v>
      </c>
      <c r="FG271" s="74" t="s">
        <v>457</v>
      </c>
      <c r="FH271" s="74">
        <v>0</v>
      </c>
      <c r="FI271" s="74">
        <v>0</v>
      </c>
      <c r="FJ271" s="74">
        <v>0</v>
      </c>
      <c r="FK271" s="74">
        <v>0</v>
      </c>
      <c r="FL271" s="74">
        <v>0</v>
      </c>
      <c r="FM271" s="74">
        <v>0</v>
      </c>
      <c r="FN271" s="74">
        <v>1.487331383299842E-4</v>
      </c>
      <c r="FO271" s="74">
        <v>1.0808065329594161E-6</v>
      </c>
      <c r="FP271" s="74">
        <v>0</v>
      </c>
      <c r="FQ271" s="74">
        <v>0</v>
      </c>
      <c r="FR271" s="74">
        <v>0</v>
      </c>
      <c r="FS271" s="74">
        <v>0</v>
      </c>
      <c r="GV271" s="229"/>
      <c r="GW271" s="229"/>
    </row>
    <row r="272" spans="3:205" x14ac:dyDescent="0.25">
      <c r="C272" s="227"/>
      <c r="D272" s="227"/>
      <c r="E272" s="227"/>
      <c r="F272" s="227"/>
      <c r="G272" s="227"/>
      <c r="H272" s="227"/>
      <c r="I272" s="228"/>
      <c r="J272" s="228"/>
      <c r="K272" s="228"/>
      <c r="L272" s="116"/>
      <c r="M272" s="228"/>
      <c r="N272" s="228"/>
      <c r="O272" s="228"/>
      <c r="P272" s="228"/>
      <c r="Q272" s="228"/>
      <c r="R272" s="228"/>
      <c r="S272" s="228"/>
      <c r="T272" s="228"/>
      <c r="U272" s="228"/>
      <c r="V272" s="228"/>
      <c r="W272" s="228"/>
      <c r="X272" s="228"/>
      <c r="Y272" s="228"/>
      <c r="Z272" s="228"/>
      <c r="AA272" s="228"/>
      <c r="AB272" s="228"/>
      <c r="AC272" s="228"/>
      <c r="AD272" s="228"/>
      <c r="AE272" s="228"/>
      <c r="AF272" s="228"/>
      <c r="AG272" s="228"/>
      <c r="AH272" s="228"/>
      <c r="AI272" s="228"/>
      <c r="AJ272" s="228"/>
      <c r="AS272" s="74" t="s">
        <v>237</v>
      </c>
      <c r="AT272" s="74" t="s">
        <v>194</v>
      </c>
      <c r="AU272" s="74" t="s">
        <v>453</v>
      </c>
      <c r="AV272" s="74">
        <v>2020</v>
      </c>
      <c r="AW272" s="74">
        <v>1</v>
      </c>
      <c r="AX272" s="74">
        <v>0</v>
      </c>
      <c r="AY272" s="74">
        <v>0</v>
      </c>
      <c r="AZ272" s="74">
        <v>0.17807815823716516</v>
      </c>
      <c r="BA272" s="74">
        <v>0.17807815823716516</v>
      </c>
      <c r="BB272" s="74">
        <v>0</v>
      </c>
      <c r="BC272" s="74">
        <v>0</v>
      </c>
      <c r="BD272" s="74">
        <v>0</v>
      </c>
      <c r="BE272" s="74">
        <v>0</v>
      </c>
      <c r="BF272" s="74">
        <v>0</v>
      </c>
      <c r="BG272" s="74">
        <v>0</v>
      </c>
      <c r="BH272" s="74">
        <v>0</v>
      </c>
      <c r="BI272" s="74">
        <v>0</v>
      </c>
      <c r="BJ272" s="74">
        <v>0</v>
      </c>
      <c r="BK272" s="74">
        <v>0</v>
      </c>
      <c r="BL272" s="74">
        <v>0</v>
      </c>
      <c r="BM272" s="74">
        <v>0</v>
      </c>
      <c r="BN272" s="74">
        <v>0.17807815823716516</v>
      </c>
      <c r="BO272" s="74">
        <v>0</v>
      </c>
      <c r="BP272" s="74">
        <v>0</v>
      </c>
      <c r="BQ272" s="74">
        <v>0</v>
      </c>
      <c r="BR272" s="74">
        <v>0</v>
      </c>
      <c r="BS272" s="74">
        <v>0</v>
      </c>
      <c r="BT272" s="74">
        <v>0</v>
      </c>
      <c r="BU272" s="74">
        <v>0</v>
      </c>
      <c r="BV272" s="74">
        <v>0</v>
      </c>
      <c r="BW272" s="74">
        <v>0</v>
      </c>
      <c r="BX272" s="74">
        <v>0</v>
      </c>
      <c r="BY272" s="74">
        <v>0</v>
      </c>
      <c r="CT272" s="74" t="s">
        <v>194</v>
      </c>
      <c r="CU272" s="74" t="s">
        <v>525</v>
      </c>
      <c r="CV272" s="74" t="s">
        <v>327</v>
      </c>
      <c r="CW272" s="74">
        <v>2025</v>
      </c>
      <c r="CX272" s="74">
        <v>0</v>
      </c>
      <c r="CY272" s="74">
        <v>0</v>
      </c>
      <c r="CZ272" s="74">
        <v>0</v>
      </c>
      <c r="DA272" s="74">
        <v>0</v>
      </c>
      <c r="DB272" s="74">
        <v>1.0808065329594161E-6</v>
      </c>
      <c r="DC272" s="74">
        <v>0</v>
      </c>
      <c r="DD272" s="74">
        <v>5.1712462144137721</v>
      </c>
      <c r="DE272" s="74">
        <v>0.68414811484627147</v>
      </c>
      <c r="DF272" s="74">
        <v>2.906986510592537</v>
      </c>
      <c r="DG272" s="74">
        <v>1.5801115889749651</v>
      </c>
      <c r="DH272" s="74">
        <v>0</v>
      </c>
      <c r="DI272" s="74">
        <v>0</v>
      </c>
      <c r="DJ272" s="74">
        <v>0</v>
      </c>
      <c r="DK272" s="74">
        <v>0</v>
      </c>
      <c r="DL272" s="74">
        <v>0</v>
      </c>
      <c r="DM272" s="74">
        <v>0</v>
      </c>
      <c r="DN272" s="74">
        <v>9.8995898437902102E-5</v>
      </c>
      <c r="DO272" s="74">
        <v>0</v>
      </c>
      <c r="DP272" s="74">
        <v>0</v>
      </c>
      <c r="DQ272" s="74">
        <v>0</v>
      </c>
      <c r="DR272" s="74">
        <v>0</v>
      </c>
      <c r="DS272" s="74">
        <v>0</v>
      </c>
      <c r="DT272" s="74">
        <v>0</v>
      </c>
      <c r="DU272" s="74">
        <v>0</v>
      </c>
      <c r="DV272" s="74">
        <v>0</v>
      </c>
      <c r="DW272" s="74">
        <v>0</v>
      </c>
      <c r="DX272" s="74">
        <v>0</v>
      </c>
      <c r="DY272" s="74">
        <v>0</v>
      </c>
      <c r="DZ272" s="74">
        <v>0</v>
      </c>
      <c r="EA272" s="74">
        <v>5.5891166920800543E-6</v>
      </c>
      <c r="EB272" s="74">
        <v>0</v>
      </c>
      <c r="EC272" s="74">
        <v>5.5891166920800543E-6</v>
      </c>
      <c r="ED272" s="74">
        <v>0</v>
      </c>
      <c r="EE272" s="74">
        <v>0</v>
      </c>
      <c r="EF272" s="74">
        <v>0</v>
      </c>
      <c r="ER272" s="74" t="s">
        <v>455</v>
      </c>
      <c r="ES272" s="74" t="s">
        <v>194</v>
      </c>
      <c r="ET272" s="74" t="s">
        <v>525</v>
      </c>
      <c r="EU272" s="74" t="s">
        <v>327</v>
      </c>
      <c r="EV272" s="74" t="s">
        <v>302</v>
      </c>
      <c r="EW272" s="74" t="s">
        <v>456</v>
      </c>
      <c r="EX272" s="74">
        <v>2025</v>
      </c>
      <c r="EY272" s="74">
        <v>1.515053453785129E-5</v>
      </c>
      <c r="EZ272" s="74">
        <v>731.34406599999897</v>
      </c>
      <c r="FA272" s="74">
        <v>1.1080253530985577E-2</v>
      </c>
      <c r="FB272" s="74">
        <v>2025</v>
      </c>
      <c r="FC272" s="74" t="s">
        <v>209</v>
      </c>
      <c r="FD272" s="74">
        <v>4.6366130773367584E-2</v>
      </c>
      <c r="FE272" s="74">
        <v>1</v>
      </c>
      <c r="FF272" s="74">
        <v>0</v>
      </c>
      <c r="FG272" s="74" t="s">
        <v>457</v>
      </c>
      <c r="FH272" s="74">
        <v>0</v>
      </c>
      <c r="FI272" s="74">
        <v>0</v>
      </c>
      <c r="FJ272" s="74">
        <v>0</v>
      </c>
      <c r="FK272" s="74">
        <v>0</v>
      </c>
      <c r="FL272" s="74">
        <v>0</v>
      </c>
      <c r="FM272" s="74">
        <v>0</v>
      </c>
      <c r="FN272" s="74">
        <v>0</v>
      </c>
      <c r="FO272" s="74">
        <v>0</v>
      </c>
      <c r="FP272" s="74">
        <v>1.487331383299842E-4</v>
      </c>
      <c r="FQ272" s="74">
        <v>1.0808065329594161E-6</v>
      </c>
      <c r="FR272" s="74">
        <v>0</v>
      </c>
      <c r="FS272" s="74">
        <v>0</v>
      </c>
      <c r="GV272" s="229"/>
      <c r="GW272" s="229"/>
    </row>
    <row r="273" spans="3:205" x14ac:dyDescent="0.25">
      <c r="C273" s="227"/>
      <c r="D273" s="227"/>
      <c r="E273" s="227"/>
      <c r="F273" s="227"/>
      <c r="G273" s="227"/>
      <c r="H273" s="227"/>
      <c r="I273" s="228"/>
      <c r="J273" s="228"/>
      <c r="K273" s="228"/>
      <c r="L273" s="116"/>
      <c r="M273" s="228"/>
      <c r="N273" s="228"/>
      <c r="O273" s="228"/>
      <c r="P273" s="228"/>
      <c r="Q273" s="228"/>
      <c r="R273" s="228"/>
      <c r="S273" s="228"/>
      <c r="T273" s="228"/>
      <c r="U273" s="228"/>
      <c r="V273" s="228"/>
      <c r="W273" s="228"/>
      <c r="X273" s="228"/>
      <c r="Y273" s="228"/>
      <c r="Z273" s="228"/>
      <c r="AA273" s="228"/>
      <c r="AB273" s="228"/>
      <c r="AC273" s="228"/>
      <c r="AD273" s="228"/>
      <c r="AE273" s="228"/>
      <c r="AF273" s="228"/>
      <c r="AG273" s="228"/>
      <c r="AH273" s="228"/>
      <c r="AI273" s="228"/>
      <c r="AJ273" s="228"/>
      <c r="AS273" s="74" t="s">
        <v>237</v>
      </c>
      <c r="AT273" s="74" t="s">
        <v>194</v>
      </c>
      <c r="AU273" s="74" t="s">
        <v>453</v>
      </c>
      <c r="AV273" s="74">
        <v>2021</v>
      </c>
      <c r="AW273" s="74">
        <v>1</v>
      </c>
      <c r="AX273" s="74">
        <v>0</v>
      </c>
      <c r="AY273" s="74">
        <v>0</v>
      </c>
      <c r="AZ273" s="74">
        <v>0</v>
      </c>
      <c r="BA273" s="74">
        <v>0</v>
      </c>
      <c r="BB273" s="74">
        <v>0</v>
      </c>
      <c r="BC273" s="74">
        <v>0</v>
      </c>
      <c r="BD273" s="74">
        <v>0.17807815823716516</v>
      </c>
      <c r="BE273" s="74">
        <v>0.17807815823716516</v>
      </c>
      <c r="BF273" s="74">
        <v>0</v>
      </c>
      <c r="BG273" s="74">
        <v>0</v>
      </c>
      <c r="BH273" s="74">
        <v>0</v>
      </c>
      <c r="BI273" s="74">
        <v>0</v>
      </c>
      <c r="BJ273" s="74">
        <v>0</v>
      </c>
      <c r="BK273" s="74">
        <v>0</v>
      </c>
      <c r="BL273" s="74">
        <v>0</v>
      </c>
      <c r="BM273" s="74">
        <v>0</v>
      </c>
      <c r="BN273" s="74">
        <v>0</v>
      </c>
      <c r="BO273" s="74">
        <v>0.17807815823716516</v>
      </c>
      <c r="BP273" s="74">
        <v>0</v>
      </c>
      <c r="BQ273" s="74">
        <v>0</v>
      </c>
      <c r="BR273" s="74">
        <v>0</v>
      </c>
      <c r="BS273" s="74">
        <v>0</v>
      </c>
      <c r="BT273" s="74">
        <v>0</v>
      </c>
      <c r="BU273" s="74">
        <v>0</v>
      </c>
      <c r="BV273" s="74">
        <v>0</v>
      </c>
      <c r="BW273" s="74">
        <v>0</v>
      </c>
      <c r="BX273" s="74">
        <v>0</v>
      </c>
      <c r="BY273" s="74">
        <v>0</v>
      </c>
      <c r="CT273" s="74" t="s">
        <v>194</v>
      </c>
      <c r="CU273" s="74" t="s">
        <v>525</v>
      </c>
      <c r="CV273" s="74" t="s">
        <v>327</v>
      </c>
      <c r="CW273" s="74">
        <v>2026</v>
      </c>
      <c r="CX273" s="74">
        <v>0</v>
      </c>
      <c r="CY273" s="74">
        <v>0</v>
      </c>
      <c r="CZ273" s="74">
        <v>0</v>
      </c>
      <c r="DA273" s="74">
        <v>0</v>
      </c>
      <c r="DB273" s="74">
        <v>0</v>
      </c>
      <c r="DC273" s="74">
        <v>1.0808065329594161E-6</v>
      </c>
      <c r="DD273" s="74">
        <v>5.1712462144137721</v>
      </c>
      <c r="DE273" s="74">
        <v>0.68414811484627147</v>
      </c>
      <c r="DF273" s="74">
        <v>2.906986510592537</v>
      </c>
      <c r="DG273" s="74">
        <v>1.5801115889749651</v>
      </c>
      <c r="DH273" s="74">
        <v>0</v>
      </c>
      <c r="DI273" s="74">
        <v>0</v>
      </c>
      <c r="DJ273" s="74">
        <v>0</v>
      </c>
      <c r="DK273" s="74">
        <v>0</v>
      </c>
      <c r="DL273" s="74">
        <v>0</v>
      </c>
      <c r="DM273" s="74">
        <v>0</v>
      </c>
      <c r="DN273" s="74">
        <v>9.8995898437902102E-5</v>
      </c>
      <c r="DO273" s="74">
        <v>0</v>
      </c>
      <c r="DP273" s="74">
        <v>0</v>
      </c>
      <c r="DQ273" s="74">
        <v>0</v>
      </c>
      <c r="DR273" s="74">
        <v>0</v>
      </c>
      <c r="DS273" s="74">
        <v>0</v>
      </c>
      <c r="DT273" s="74">
        <v>0</v>
      </c>
      <c r="DU273" s="74">
        <v>0</v>
      </c>
      <c r="DV273" s="74">
        <v>0</v>
      </c>
      <c r="DW273" s="74">
        <v>0</v>
      </c>
      <c r="DX273" s="74">
        <v>0</v>
      </c>
      <c r="DY273" s="74">
        <v>0</v>
      </c>
      <c r="DZ273" s="74">
        <v>0</v>
      </c>
      <c r="EA273" s="74">
        <v>0</v>
      </c>
      <c r="EB273" s="74">
        <v>0</v>
      </c>
      <c r="EC273" s="74">
        <v>0</v>
      </c>
      <c r="ED273" s="74">
        <v>5.5891166920800543E-6</v>
      </c>
      <c r="EE273" s="74">
        <v>0</v>
      </c>
      <c r="EF273" s="74">
        <v>5.5891166920800543E-6</v>
      </c>
      <c r="ER273" s="74" t="s">
        <v>455</v>
      </c>
      <c r="ES273" s="74" t="s">
        <v>194</v>
      </c>
      <c r="ET273" s="74" t="s">
        <v>525</v>
      </c>
      <c r="EU273" s="74" t="s">
        <v>327</v>
      </c>
      <c r="EV273" s="74" t="s">
        <v>302</v>
      </c>
      <c r="EW273" s="74" t="s">
        <v>456</v>
      </c>
      <c r="EX273" s="74">
        <v>2026</v>
      </c>
      <c r="EY273" s="74">
        <v>1.515053453785129E-5</v>
      </c>
      <c r="EZ273" s="74">
        <v>731.34406599999897</v>
      </c>
      <c r="FA273" s="74">
        <v>1.1080253530985577E-2</v>
      </c>
      <c r="FB273" s="74">
        <v>2026</v>
      </c>
      <c r="FC273" s="74" t="s">
        <v>209</v>
      </c>
      <c r="FD273" s="74">
        <v>4.6366130773367584E-2</v>
      </c>
      <c r="FE273" s="74">
        <v>1</v>
      </c>
      <c r="FF273" s="74">
        <v>0</v>
      </c>
      <c r="FG273" s="74" t="s">
        <v>457</v>
      </c>
      <c r="FH273" s="74">
        <v>0</v>
      </c>
      <c r="FI273" s="74">
        <v>0</v>
      </c>
      <c r="FJ273" s="74">
        <v>0</v>
      </c>
      <c r="FK273" s="74">
        <v>0</v>
      </c>
      <c r="FL273" s="74">
        <v>0</v>
      </c>
      <c r="FM273" s="74">
        <v>0</v>
      </c>
      <c r="FN273" s="74">
        <v>0</v>
      </c>
      <c r="FO273" s="74">
        <v>0</v>
      </c>
      <c r="FP273" s="74">
        <v>0</v>
      </c>
      <c r="FQ273" s="74">
        <v>0</v>
      </c>
      <c r="FR273" s="74">
        <v>1.487331383299842E-4</v>
      </c>
      <c r="FS273" s="74">
        <v>1.0808065329594161E-6</v>
      </c>
      <c r="GV273" s="229"/>
      <c r="GW273" s="229"/>
    </row>
    <row r="274" spans="3:205" x14ac:dyDescent="0.25">
      <c r="C274" s="227"/>
      <c r="D274" s="227"/>
      <c r="E274" s="227"/>
      <c r="F274" s="227"/>
      <c r="G274" s="227"/>
      <c r="H274" s="227"/>
      <c r="I274" s="228"/>
      <c r="J274" s="228"/>
      <c r="K274" s="228"/>
      <c r="L274" s="116"/>
      <c r="M274" s="228"/>
      <c r="N274" s="228"/>
      <c r="O274" s="228"/>
      <c r="P274" s="228"/>
      <c r="Q274" s="228"/>
      <c r="R274" s="228"/>
      <c r="S274" s="228"/>
      <c r="T274" s="228"/>
      <c r="U274" s="228"/>
      <c r="V274" s="228"/>
      <c r="W274" s="228"/>
      <c r="X274" s="228"/>
      <c r="Y274" s="228"/>
      <c r="Z274" s="228"/>
      <c r="AA274" s="228"/>
      <c r="AB274" s="228"/>
      <c r="AC274" s="228"/>
      <c r="AD274" s="228"/>
      <c r="AE274" s="228"/>
      <c r="AF274" s="228"/>
      <c r="AG274" s="228"/>
      <c r="AH274" s="228"/>
      <c r="AI274" s="228"/>
      <c r="AJ274" s="228"/>
      <c r="AS274" s="74" t="s">
        <v>237</v>
      </c>
      <c r="AT274" s="74" t="s">
        <v>194</v>
      </c>
      <c r="AU274" s="74" t="s">
        <v>453</v>
      </c>
      <c r="AV274" s="74">
        <v>2022</v>
      </c>
      <c r="AW274" s="74">
        <v>0.93457943925233644</v>
      </c>
      <c r="AX274" s="74">
        <v>0</v>
      </c>
      <c r="AY274" s="74">
        <v>0</v>
      </c>
      <c r="AZ274" s="74">
        <v>0</v>
      </c>
      <c r="BA274" s="74">
        <v>0</v>
      </c>
      <c r="BB274" s="74">
        <v>0</v>
      </c>
      <c r="BC274" s="74">
        <v>0</v>
      </c>
      <c r="BD274" s="74">
        <v>0</v>
      </c>
      <c r="BE274" s="74">
        <v>0</v>
      </c>
      <c r="BF274" s="74">
        <v>0</v>
      </c>
      <c r="BG274" s="74">
        <v>0</v>
      </c>
      <c r="BH274" s="74">
        <v>0.16841263377841231</v>
      </c>
      <c r="BI274" s="74">
        <v>0.16841263377841231</v>
      </c>
      <c r="BJ274" s="74">
        <v>0</v>
      </c>
      <c r="BK274" s="74">
        <v>0</v>
      </c>
      <c r="BL274" s="74">
        <v>0</v>
      </c>
      <c r="BM274" s="74">
        <v>0</v>
      </c>
      <c r="BN274" s="74">
        <v>0</v>
      </c>
      <c r="BO274" s="74">
        <v>0</v>
      </c>
      <c r="BP274" s="74">
        <v>0.15739498483963768</v>
      </c>
      <c r="BQ274" s="74">
        <v>0</v>
      </c>
      <c r="BR274" s="74">
        <v>0</v>
      </c>
      <c r="BS274" s="74">
        <v>0</v>
      </c>
      <c r="BT274" s="74">
        <v>0</v>
      </c>
      <c r="BU274" s="74">
        <v>0</v>
      </c>
      <c r="BV274" s="74">
        <v>0.16841263377841231</v>
      </c>
      <c r="BW274" s="74">
        <v>0.15739498483963768</v>
      </c>
      <c r="BX274" s="74">
        <v>0.16841263377841231</v>
      </c>
      <c r="BY274" s="74">
        <v>0.15739498483963768</v>
      </c>
      <c r="CT274" s="74" t="s">
        <v>194</v>
      </c>
      <c r="CU274" s="74" t="s">
        <v>525</v>
      </c>
      <c r="CV274" s="74" t="s">
        <v>328</v>
      </c>
      <c r="CW274" s="74">
        <v>2021</v>
      </c>
      <c r="CX274" s="74">
        <v>1.8901078284324515E-4</v>
      </c>
      <c r="CY274" s="74">
        <v>0</v>
      </c>
      <c r="CZ274" s="74">
        <v>0</v>
      </c>
      <c r="DA274" s="74">
        <v>0</v>
      </c>
      <c r="DB274" s="74">
        <v>0</v>
      </c>
      <c r="DC274" s="74">
        <v>0</v>
      </c>
      <c r="DD274" s="74">
        <v>7.7861316135679398E-2</v>
      </c>
      <c r="DE274" s="74">
        <v>3.6425060683954499E-2</v>
      </c>
      <c r="DF274" s="74">
        <v>1.541613253274161E-3</v>
      </c>
      <c r="DG274" s="74">
        <v>3.9894642198450743E-2</v>
      </c>
      <c r="DH274" s="74">
        <v>0</v>
      </c>
      <c r="DI274" s="74">
        <v>0</v>
      </c>
      <c r="DJ274" s="74">
        <v>0</v>
      </c>
      <c r="DK274" s="74">
        <v>0</v>
      </c>
      <c r="DL274" s="74">
        <v>0</v>
      </c>
      <c r="DM274" s="74">
        <v>0</v>
      </c>
      <c r="DN274" s="74">
        <v>1.173232923531246E-2</v>
      </c>
      <c r="DO274" s="74">
        <v>1.4716628316010158E-5</v>
      </c>
      <c r="DP274" s="74">
        <v>0</v>
      </c>
      <c r="DQ274" s="74">
        <v>1.4716628316010158E-5</v>
      </c>
      <c r="DR274" s="74">
        <v>0</v>
      </c>
      <c r="DS274" s="74">
        <v>0</v>
      </c>
      <c r="DT274" s="74">
        <v>0</v>
      </c>
      <c r="DU274" s="74">
        <v>0</v>
      </c>
      <c r="DV274" s="74">
        <v>0</v>
      </c>
      <c r="DW274" s="74">
        <v>0</v>
      </c>
      <c r="DX274" s="74">
        <v>0</v>
      </c>
      <c r="DY274" s="74">
        <v>0</v>
      </c>
      <c r="DZ274" s="74">
        <v>0</v>
      </c>
      <c r="EA274" s="74">
        <v>0</v>
      </c>
      <c r="EB274" s="74">
        <v>0</v>
      </c>
      <c r="EC274" s="74">
        <v>0</v>
      </c>
      <c r="ED274" s="74">
        <v>0</v>
      </c>
      <c r="EE274" s="74">
        <v>0</v>
      </c>
      <c r="EF274" s="74">
        <v>0</v>
      </c>
      <c r="ER274" s="74" t="s">
        <v>455</v>
      </c>
      <c r="ES274" s="74" t="s">
        <v>194</v>
      </c>
      <c r="ET274" s="74" t="s">
        <v>525</v>
      </c>
      <c r="EU274" s="74" t="s">
        <v>328</v>
      </c>
      <c r="EV274" s="74" t="s">
        <v>302</v>
      </c>
      <c r="EW274" s="74" t="s">
        <v>456</v>
      </c>
      <c r="EX274" s="74">
        <v>2021</v>
      </c>
      <c r="EY274" s="74">
        <v>4.1508223300336412E-3</v>
      </c>
      <c r="EZ274" s="74">
        <v>731.34406599999897</v>
      </c>
      <c r="FA274" s="74">
        <v>3.0356792800903927</v>
      </c>
      <c r="FB274" s="74">
        <v>2021</v>
      </c>
      <c r="FC274" s="74" t="s">
        <v>209</v>
      </c>
      <c r="FD274" s="74">
        <v>4.6366130773367584E-2</v>
      </c>
      <c r="FE274" s="74">
        <v>1</v>
      </c>
      <c r="FF274" s="74">
        <v>0</v>
      </c>
      <c r="FG274" s="74" t="s">
        <v>457</v>
      </c>
      <c r="FH274" s="74">
        <v>3.937177812315884E-2</v>
      </c>
      <c r="FI274" s="74">
        <v>1.8901078284324515E-4</v>
      </c>
      <c r="FJ274" s="74">
        <v>0</v>
      </c>
      <c r="FK274" s="74">
        <v>0</v>
      </c>
      <c r="FL274" s="74">
        <v>0</v>
      </c>
      <c r="FM274" s="74">
        <v>0</v>
      </c>
      <c r="FN274" s="74">
        <v>0</v>
      </c>
      <c r="FO274" s="74">
        <v>0</v>
      </c>
      <c r="FP274" s="74">
        <v>0</v>
      </c>
      <c r="FQ274" s="74">
        <v>0</v>
      </c>
      <c r="FR274" s="74">
        <v>0</v>
      </c>
      <c r="FS274" s="74">
        <v>0</v>
      </c>
      <c r="GV274" s="229"/>
      <c r="GW274" s="229"/>
    </row>
    <row r="275" spans="3:205" x14ac:dyDescent="0.25">
      <c r="C275" s="227"/>
      <c r="D275" s="227"/>
      <c r="E275" s="227"/>
      <c r="F275" s="227"/>
      <c r="G275" s="227"/>
      <c r="H275" s="227"/>
      <c r="I275" s="228"/>
      <c r="J275" s="228"/>
      <c r="K275" s="228"/>
      <c r="L275" s="116"/>
      <c r="M275" s="228"/>
      <c r="N275" s="228"/>
      <c r="O275" s="228"/>
      <c r="P275" s="228"/>
      <c r="Q275" s="228"/>
      <c r="R275" s="228"/>
      <c r="S275" s="228"/>
      <c r="T275" s="228"/>
      <c r="U275" s="228"/>
      <c r="V275" s="228"/>
      <c r="W275" s="228"/>
      <c r="X275" s="228"/>
      <c r="Y275" s="228"/>
      <c r="Z275" s="228"/>
      <c r="AA275" s="228"/>
      <c r="AB275" s="228"/>
      <c r="AC275" s="228"/>
      <c r="AD275" s="228"/>
      <c r="AE275" s="228"/>
      <c r="AF275" s="228"/>
      <c r="AG275" s="228"/>
      <c r="AH275" s="228"/>
      <c r="AI275" s="228"/>
      <c r="AJ275" s="228"/>
      <c r="AS275" s="74" t="s">
        <v>237</v>
      </c>
      <c r="AT275" s="74" t="s">
        <v>194</v>
      </c>
      <c r="AU275" s="74" t="s">
        <v>453</v>
      </c>
      <c r="AV275" s="74">
        <v>2023</v>
      </c>
      <c r="AW275" s="74">
        <v>0.87343872827321156</v>
      </c>
      <c r="AX275" s="74">
        <v>0</v>
      </c>
      <c r="AY275" s="74">
        <v>0</v>
      </c>
      <c r="AZ275" s="74">
        <v>0</v>
      </c>
      <c r="BA275" s="74">
        <v>0</v>
      </c>
      <c r="BB275" s="74">
        <v>0</v>
      </c>
      <c r="BC275" s="74">
        <v>0</v>
      </c>
      <c r="BD275" s="74">
        <v>0</v>
      </c>
      <c r="BE275" s="74">
        <v>0</v>
      </c>
      <c r="BF275" s="74">
        <v>0</v>
      </c>
      <c r="BG275" s="74">
        <v>0</v>
      </c>
      <c r="BH275" s="74">
        <v>0</v>
      </c>
      <c r="BI275" s="74">
        <v>0</v>
      </c>
      <c r="BJ275" s="74">
        <v>0</v>
      </c>
      <c r="BK275" s="74">
        <v>0</v>
      </c>
      <c r="BL275" s="74">
        <v>0.17458611740640093</v>
      </c>
      <c r="BM275" s="74">
        <v>0.17458611740640093</v>
      </c>
      <c r="BN275" s="74">
        <v>0</v>
      </c>
      <c r="BO275" s="74">
        <v>0</v>
      </c>
      <c r="BP275" s="74">
        <v>0</v>
      </c>
      <c r="BQ275" s="74">
        <v>0.15249027636160442</v>
      </c>
      <c r="BR275" s="74">
        <v>0</v>
      </c>
      <c r="BS275" s="74">
        <v>0</v>
      </c>
      <c r="BT275" s="74">
        <v>0</v>
      </c>
      <c r="BU275" s="74">
        <v>0</v>
      </c>
      <c r="BV275" s="74">
        <v>0</v>
      </c>
      <c r="BW275" s="74">
        <v>0</v>
      </c>
      <c r="BX275" s="74">
        <v>0</v>
      </c>
      <c r="BY275" s="74">
        <v>0</v>
      </c>
      <c r="CT275" s="74" t="s">
        <v>194</v>
      </c>
      <c r="CU275" s="74" t="s">
        <v>525</v>
      </c>
      <c r="CV275" s="74" t="s">
        <v>328</v>
      </c>
      <c r="CW275" s="74">
        <v>2022</v>
      </c>
      <c r="CX275" s="74">
        <v>0</v>
      </c>
      <c r="CY275" s="74">
        <v>1.8912717198486979E-4</v>
      </c>
      <c r="CZ275" s="74">
        <v>0</v>
      </c>
      <c r="DA275" s="74">
        <v>0</v>
      </c>
      <c r="DB275" s="74">
        <v>0</v>
      </c>
      <c r="DC275" s="74">
        <v>0</v>
      </c>
      <c r="DD275" s="74">
        <v>7.7861316135679412E-2</v>
      </c>
      <c r="DE275" s="74">
        <v>3.6425060683954492E-2</v>
      </c>
      <c r="DF275" s="74">
        <v>1.541613253274161E-3</v>
      </c>
      <c r="DG275" s="74">
        <v>3.9894642198450743E-2</v>
      </c>
      <c r="DH275" s="74">
        <v>0</v>
      </c>
      <c r="DI275" s="74">
        <v>0</v>
      </c>
      <c r="DJ275" s="74">
        <v>0</v>
      </c>
      <c r="DK275" s="74">
        <v>0</v>
      </c>
      <c r="DL275" s="74">
        <v>0</v>
      </c>
      <c r="DM275" s="74">
        <v>0</v>
      </c>
      <c r="DN275" s="74">
        <v>1.132512867884143E-2</v>
      </c>
      <c r="DO275" s="74">
        <v>0</v>
      </c>
      <c r="DP275" s="74">
        <v>0</v>
      </c>
      <c r="DQ275" s="74">
        <v>0</v>
      </c>
      <c r="DR275" s="74">
        <v>1.4725690527760957E-5</v>
      </c>
      <c r="DS275" s="74">
        <v>0</v>
      </c>
      <c r="DT275" s="74">
        <v>1.4725690527760957E-5</v>
      </c>
      <c r="DU275" s="74">
        <v>0</v>
      </c>
      <c r="DV275" s="74">
        <v>0</v>
      </c>
      <c r="DW275" s="74">
        <v>0</v>
      </c>
      <c r="DX275" s="74">
        <v>0</v>
      </c>
      <c r="DY275" s="74">
        <v>0</v>
      </c>
      <c r="DZ275" s="74">
        <v>0</v>
      </c>
      <c r="EA275" s="74">
        <v>0</v>
      </c>
      <c r="EB275" s="74">
        <v>0</v>
      </c>
      <c r="EC275" s="74">
        <v>0</v>
      </c>
      <c r="ED275" s="74">
        <v>0</v>
      </c>
      <c r="EE275" s="74">
        <v>0</v>
      </c>
      <c r="EF275" s="74">
        <v>0</v>
      </c>
      <c r="ER275" s="74" t="s">
        <v>455</v>
      </c>
      <c r="ES275" s="74" t="s">
        <v>194</v>
      </c>
      <c r="ET275" s="74" t="s">
        <v>525</v>
      </c>
      <c r="EU275" s="74" t="s">
        <v>328</v>
      </c>
      <c r="EV275" s="74" t="s">
        <v>302</v>
      </c>
      <c r="EW275" s="74" t="s">
        <v>456</v>
      </c>
      <c r="EX275" s="74">
        <v>2022</v>
      </c>
      <c r="EY275" s="74">
        <v>4.0027060640284821E-3</v>
      </c>
      <c r="EZ275" s="74">
        <v>731.34406599999897</v>
      </c>
      <c r="FA275" s="74">
        <v>2.9273553278694422</v>
      </c>
      <c r="FB275" s="74">
        <v>2022</v>
      </c>
      <c r="FC275" s="74" t="s">
        <v>209</v>
      </c>
      <c r="FD275" s="74">
        <v>4.6366130773367584E-2</v>
      </c>
      <c r="FE275" s="74">
        <v>1</v>
      </c>
      <c r="FF275" s="74">
        <v>0</v>
      </c>
      <c r="FG275" s="74" t="s">
        <v>457</v>
      </c>
      <c r="FH275" s="74">
        <v>0</v>
      </c>
      <c r="FI275" s="74">
        <v>0</v>
      </c>
      <c r="FJ275" s="74">
        <v>3.939602249372362E-2</v>
      </c>
      <c r="FK275" s="74">
        <v>1.8912717198486979E-4</v>
      </c>
      <c r="FL275" s="74">
        <v>0</v>
      </c>
      <c r="FM275" s="74">
        <v>0</v>
      </c>
      <c r="FN275" s="74">
        <v>0</v>
      </c>
      <c r="FO275" s="74">
        <v>0</v>
      </c>
      <c r="FP275" s="74">
        <v>0</v>
      </c>
      <c r="FQ275" s="74">
        <v>0</v>
      </c>
      <c r="FR275" s="74">
        <v>0</v>
      </c>
      <c r="FS275" s="74">
        <v>0</v>
      </c>
      <c r="GV275" s="229"/>
      <c r="GW275" s="229"/>
    </row>
    <row r="276" spans="3:205" x14ac:dyDescent="0.25">
      <c r="C276" s="227"/>
      <c r="D276" s="227"/>
      <c r="E276" s="227"/>
      <c r="F276" s="227"/>
      <c r="G276" s="227"/>
      <c r="H276" s="227"/>
      <c r="I276" s="228"/>
      <c r="J276" s="228"/>
      <c r="K276" s="228"/>
      <c r="L276" s="116"/>
      <c r="M276" s="228"/>
      <c r="N276" s="228"/>
      <c r="O276" s="228"/>
      <c r="P276" s="228"/>
      <c r="Q276" s="228"/>
      <c r="R276" s="228"/>
      <c r="S276" s="228"/>
      <c r="T276" s="228"/>
      <c r="U276" s="228"/>
      <c r="V276" s="228"/>
      <c r="W276" s="228"/>
      <c r="X276" s="228"/>
      <c r="Y276" s="228"/>
      <c r="Z276" s="228"/>
      <c r="AA276" s="228"/>
      <c r="AB276" s="228"/>
      <c r="AC276" s="228"/>
      <c r="AD276" s="228"/>
      <c r="AE276" s="228"/>
      <c r="AF276" s="228"/>
      <c r="AG276" s="228"/>
      <c r="AH276" s="228"/>
      <c r="AI276" s="228"/>
      <c r="AJ276" s="228"/>
      <c r="AS276" s="74" t="s">
        <v>237</v>
      </c>
      <c r="AT276" s="74" t="s">
        <v>194</v>
      </c>
      <c r="AU276" s="74" t="s">
        <v>458</v>
      </c>
      <c r="AV276" s="74">
        <v>2020</v>
      </c>
      <c r="AW276" s="74">
        <v>1</v>
      </c>
      <c r="AX276" s="74">
        <v>0</v>
      </c>
      <c r="AY276" s="74">
        <v>0</v>
      </c>
      <c r="AZ276" s="74">
        <v>0.21639090984719589</v>
      </c>
      <c r="BA276" s="74">
        <v>0.21639090984719589</v>
      </c>
      <c r="BB276" s="74">
        <v>0</v>
      </c>
      <c r="BC276" s="74">
        <v>0</v>
      </c>
      <c r="BD276" s="74">
        <v>0</v>
      </c>
      <c r="BE276" s="74">
        <v>0</v>
      </c>
      <c r="BF276" s="74">
        <v>0</v>
      </c>
      <c r="BG276" s="74">
        <v>0</v>
      </c>
      <c r="BH276" s="74">
        <v>0</v>
      </c>
      <c r="BI276" s="74">
        <v>0</v>
      </c>
      <c r="BJ276" s="74">
        <v>0</v>
      </c>
      <c r="BK276" s="74">
        <v>0</v>
      </c>
      <c r="BL276" s="74">
        <v>0</v>
      </c>
      <c r="BM276" s="74">
        <v>0</v>
      </c>
      <c r="BN276" s="74">
        <v>0.21639090984719589</v>
      </c>
      <c r="BO276" s="74">
        <v>0</v>
      </c>
      <c r="BP276" s="74">
        <v>0</v>
      </c>
      <c r="BQ276" s="74">
        <v>0</v>
      </c>
      <c r="BR276" s="74">
        <v>0</v>
      </c>
      <c r="BS276" s="74">
        <v>0</v>
      </c>
      <c r="BT276" s="74">
        <v>0</v>
      </c>
      <c r="BU276" s="74">
        <v>0</v>
      </c>
      <c r="BV276" s="74">
        <v>0</v>
      </c>
      <c r="BW276" s="74">
        <v>0</v>
      </c>
      <c r="BX276" s="74">
        <v>0</v>
      </c>
      <c r="BY276" s="74">
        <v>0</v>
      </c>
      <c r="CT276" s="74" t="s">
        <v>194</v>
      </c>
      <c r="CU276" s="74" t="s">
        <v>525</v>
      </c>
      <c r="CV276" s="74" t="s">
        <v>328</v>
      </c>
      <c r="CW276" s="74">
        <v>2023</v>
      </c>
      <c r="CX276" s="74">
        <v>0</v>
      </c>
      <c r="CY276" s="74">
        <v>0</v>
      </c>
      <c r="CZ276" s="74">
        <v>2.8481079338387523E-4</v>
      </c>
      <c r="DA276" s="74">
        <v>0</v>
      </c>
      <c r="DB276" s="74">
        <v>0</v>
      </c>
      <c r="DC276" s="74">
        <v>0</v>
      </c>
      <c r="DD276" s="74">
        <v>7.7900575334948541E-2</v>
      </c>
      <c r="DE276" s="74">
        <v>3.6425060683954499E-2</v>
      </c>
      <c r="DF276" s="74">
        <v>1.5808724525432679E-3</v>
      </c>
      <c r="DG276" s="74">
        <v>3.9894642198450771E-2</v>
      </c>
      <c r="DH276" s="74">
        <v>0</v>
      </c>
      <c r="DI276" s="74">
        <v>0</v>
      </c>
      <c r="DJ276" s="74">
        <v>0</v>
      </c>
      <c r="DK276" s="74">
        <v>0</v>
      </c>
      <c r="DL276" s="74">
        <v>0</v>
      </c>
      <c r="DM276" s="74">
        <v>0</v>
      </c>
      <c r="DN276" s="74">
        <v>1.131415172480167E-2</v>
      </c>
      <c r="DO276" s="74">
        <v>0</v>
      </c>
      <c r="DP276" s="74">
        <v>0</v>
      </c>
      <c r="DQ276" s="74">
        <v>0</v>
      </c>
      <c r="DR276" s="74">
        <v>0</v>
      </c>
      <c r="DS276" s="74">
        <v>0</v>
      </c>
      <c r="DT276" s="74">
        <v>0</v>
      </c>
      <c r="DU276" s="74">
        <v>2.2186924666207037E-5</v>
      </c>
      <c r="DV276" s="74">
        <v>0</v>
      </c>
      <c r="DW276" s="74">
        <v>2.2186924666207037E-5</v>
      </c>
      <c r="DX276" s="74">
        <v>0</v>
      </c>
      <c r="DY276" s="74">
        <v>0</v>
      </c>
      <c r="DZ276" s="74">
        <v>0</v>
      </c>
      <c r="EA276" s="74">
        <v>0</v>
      </c>
      <c r="EB276" s="74">
        <v>0</v>
      </c>
      <c r="EC276" s="74">
        <v>0</v>
      </c>
      <c r="ED276" s="74">
        <v>0</v>
      </c>
      <c r="EE276" s="74">
        <v>0</v>
      </c>
      <c r="EF276" s="74">
        <v>0</v>
      </c>
      <c r="ER276" s="74" t="s">
        <v>455</v>
      </c>
      <c r="ES276" s="74" t="s">
        <v>194</v>
      </c>
      <c r="ET276" s="74" t="s">
        <v>525</v>
      </c>
      <c r="EU276" s="74" t="s">
        <v>328</v>
      </c>
      <c r="EV276" s="74" t="s">
        <v>302</v>
      </c>
      <c r="EW276" s="74" t="s">
        <v>456</v>
      </c>
      <c r="EX276" s="74">
        <v>2023</v>
      </c>
      <c r="EY276" s="74">
        <v>3.9924219833312726E-3</v>
      </c>
      <c r="EZ276" s="74">
        <v>731.34406599999897</v>
      </c>
      <c r="FA276" s="74">
        <v>2.9198341264772729</v>
      </c>
      <c r="FB276" s="74">
        <v>2023</v>
      </c>
      <c r="FC276" s="74" t="s">
        <v>209</v>
      </c>
      <c r="FD276" s="74">
        <v>4.6366130773367584E-2</v>
      </c>
      <c r="FE276" s="74">
        <v>1</v>
      </c>
      <c r="FF276" s="74">
        <v>0</v>
      </c>
      <c r="FG276" s="74" t="s">
        <v>457</v>
      </c>
      <c r="FH276" s="74">
        <v>0</v>
      </c>
      <c r="FI276" s="74">
        <v>0</v>
      </c>
      <c r="FJ276" s="74">
        <v>0</v>
      </c>
      <c r="FK276" s="74">
        <v>0</v>
      </c>
      <c r="FL276" s="74">
        <v>3.9193696409519294E-2</v>
      </c>
      <c r="FM276" s="74">
        <v>2.8481079338387523E-4</v>
      </c>
      <c r="FN276" s="74">
        <v>0</v>
      </c>
      <c r="FO276" s="74">
        <v>0</v>
      </c>
      <c r="FP276" s="74">
        <v>0</v>
      </c>
      <c r="FQ276" s="74">
        <v>0</v>
      </c>
      <c r="FR276" s="74">
        <v>0</v>
      </c>
      <c r="FS276" s="74">
        <v>0</v>
      </c>
      <c r="GV276" s="229"/>
      <c r="GW276" s="229"/>
    </row>
    <row r="277" spans="3:205" x14ac:dyDescent="0.25">
      <c r="C277" s="227"/>
      <c r="D277" s="227"/>
      <c r="E277" s="227"/>
      <c r="F277" s="227"/>
      <c r="G277" s="227"/>
      <c r="H277" s="227"/>
      <c r="I277" s="228"/>
      <c r="J277" s="228"/>
      <c r="K277" s="228"/>
      <c r="L277" s="116"/>
      <c r="M277" s="228"/>
      <c r="N277" s="228"/>
      <c r="O277" s="228"/>
      <c r="P277" s="228"/>
      <c r="Q277" s="228"/>
      <c r="R277" s="228"/>
      <c r="S277" s="228"/>
      <c r="T277" s="228"/>
      <c r="U277" s="228"/>
      <c r="V277" s="228"/>
      <c r="W277" s="228"/>
      <c r="X277" s="228"/>
      <c r="Y277" s="228"/>
      <c r="Z277" s="228"/>
      <c r="AA277" s="228"/>
      <c r="AB277" s="228"/>
      <c r="AC277" s="228"/>
      <c r="AD277" s="228"/>
      <c r="AE277" s="228"/>
      <c r="AF277" s="228"/>
      <c r="AG277" s="228"/>
      <c r="AH277" s="228"/>
      <c r="AI277" s="228"/>
      <c r="AJ277" s="228"/>
      <c r="AS277" s="74" t="s">
        <v>237</v>
      </c>
      <c r="AT277" s="74" t="s">
        <v>194</v>
      </c>
      <c r="AU277" s="74" t="s">
        <v>458</v>
      </c>
      <c r="AV277" s="74">
        <v>2021</v>
      </c>
      <c r="AW277" s="74">
        <v>1</v>
      </c>
      <c r="AX277" s="74">
        <v>0</v>
      </c>
      <c r="AY277" s="74">
        <v>0</v>
      </c>
      <c r="AZ277" s="74">
        <v>0</v>
      </c>
      <c r="BA277" s="74">
        <v>0</v>
      </c>
      <c r="BB277" s="74">
        <v>0</v>
      </c>
      <c r="BC277" s="74">
        <v>0</v>
      </c>
      <c r="BD277" s="74">
        <v>0.21639090984719589</v>
      </c>
      <c r="BE277" s="74">
        <v>0.21639090984719589</v>
      </c>
      <c r="BF277" s="74">
        <v>0</v>
      </c>
      <c r="BG277" s="74">
        <v>0</v>
      </c>
      <c r="BH277" s="74">
        <v>0</v>
      </c>
      <c r="BI277" s="74">
        <v>0</v>
      </c>
      <c r="BJ277" s="74">
        <v>0</v>
      </c>
      <c r="BK277" s="74">
        <v>0</v>
      </c>
      <c r="BL277" s="74">
        <v>0</v>
      </c>
      <c r="BM277" s="74">
        <v>0</v>
      </c>
      <c r="BN277" s="74">
        <v>0</v>
      </c>
      <c r="BO277" s="74">
        <v>0.21639090984719589</v>
      </c>
      <c r="BP277" s="74">
        <v>0</v>
      </c>
      <c r="BQ277" s="74">
        <v>0</v>
      </c>
      <c r="BR277" s="74">
        <v>0</v>
      </c>
      <c r="BS277" s="74">
        <v>0</v>
      </c>
      <c r="BT277" s="74">
        <v>0</v>
      </c>
      <c r="BU277" s="74">
        <v>0</v>
      </c>
      <c r="BV277" s="74">
        <v>0</v>
      </c>
      <c r="BW277" s="74">
        <v>0</v>
      </c>
      <c r="BX277" s="74">
        <v>0</v>
      </c>
      <c r="BY277" s="74">
        <v>0</v>
      </c>
      <c r="CT277" s="74" t="s">
        <v>194</v>
      </c>
      <c r="CU277" s="74" t="s">
        <v>525</v>
      </c>
      <c r="CV277" s="74" t="s">
        <v>328</v>
      </c>
      <c r="CW277" s="74">
        <v>2024</v>
      </c>
      <c r="CX277" s="74">
        <v>0</v>
      </c>
      <c r="CY277" s="74">
        <v>0</v>
      </c>
      <c r="CZ277" s="74">
        <v>0</v>
      </c>
      <c r="DA277" s="74">
        <v>2.8481079338387523E-4</v>
      </c>
      <c r="DB277" s="74">
        <v>0</v>
      </c>
      <c r="DC277" s="74">
        <v>0</v>
      </c>
      <c r="DD277" s="74">
        <v>7.7900575334948541E-2</v>
      </c>
      <c r="DE277" s="74">
        <v>3.6425060683954499E-2</v>
      </c>
      <c r="DF277" s="74">
        <v>1.5808724525432679E-3</v>
      </c>
      <c r="DG277" s="74">
        <v>3.9894642198450771E-2</v>
      </c>
      <c r="DH277" s="74">
        <v>0</v>
      </c>
      <c r="DI277" s="74">
        <v>0</v>
      </c>
      <c r="DJ277" s="74">
        <v>0</v>
      </c>
      <c r="DK277" s="74">
        <v>0</v>
      </c>
      <c r="DL277" s="74">
        <v>0</v>
      </c>
      <c r="DM277" s="74">
        <v>0</v>
      </c>
      <c r="DN277" s="74">
        <v>1.131415172480167E-2</v>
      </c>
      <c r="DO277" s="74">
        <v>0</v>
      </c>
      <c r="DP277" s="74">
        <v>0</v>
      </c>
      <c r="DQ277" s="74">
        <v>0</v>
      </c>
      <c r="DR277" s="74">
        <v>0</v>
      </c>
      <c r="DS277" s="74">
        <v>0</v>
      </c>
      <c r="DT277" s="74">
        <v>0</v>
      </c>
      <c r="DU277" s="74">
        <v>0</v>
      </c>
      <c r="DV277" s="74">
        <v>0</v>
      </c>
      <c r="DW277" s="74">
        <v>0</v>
      </c>
      <c r="DX277" s="74">
        <v>2.2186924666207037E-5</v>
      </c>
      <c r="DY277" s="74">
        <v>0</v>
      </c>
      <c r="DZ277" s="74">
        <v>2.2186924666207037E-5</v>
      </c>
      <c r="EA277" s="74">
        <v>0</v>
      </c>
      <c r="EB277" s="74">
        <v>0</v>
      </c>
      <c r="EC277" s="74">
        <v>0</v>
      </c>
      <c r="ED277" s="74">
        <v>0</v>
      </c>
      <c r="EE277" s="74">
        <v>0</v>
      </c>
      <c r="EF277" s="74">
        <v>0</v>
      </c>
      <c r="ER277" s="74" t="s">
        <v>455</v>
      </c>
      <c r="ES277" s="74" t="s">
        <v>194</v>
      </c>
      <c r="ET277" s="74" t="s">
        <v>525</v>
      </c>
      <c r="EU277" s="74" t="s">
        <v>328</v>
      </c>
      <c r="EV277" s="74" t="s">
        <v>302</v>
      </c>
      <c r="EW277" s="74" t="s">
        <v>456</v>
      </c>
      <c r="EX277" s="74">
        <v>2024</v>
      </c>
      <c r="EY277" s="74">
        <v>3.9924219833312726E-3</v>
      </c>
      <c r="EZ277" s="74">
        <v>731.34406599999897</v>
      </c>
      <c r="FA277" s="74">
        <v>2.9198341264772729</v>
      </c>
      <c r="FB277" s="74">
        <v>2024</v>
      </c>
      <c r="FC277" s="74" t="s">
        <v>209</v>
      </c>
      <c r="FD277" s="74">
        <v>4.6366130773367584E-2</v>
      </c>
      <c r="FE277" s="74">
        <v>1</v>
      </c>
      <c r="FF277" s="74">
        <v>0</v>
      </c>
      <c r="FG277" s="74" t="s">
        <v>457</v>
      </c>
      <c r="FH277" s="74">
        <v>0</v>
      </c>
      <c r="FI277" s="74">
        <v>0</v>
      </c>
      <c r="FJ277" s="74">
        <v>0</v>
      </c>
      <c r="FK277" s="74">
        <v>0</v>
      </c>
      <c r="FL277" s="74">
        <v>0</v>
      </c>
      <c r="FM277" s="74">
        <v>0</v>
      </c>
      <c r="FN277" s="74">
        <v>3.9193696409519294E-2</v>
      </c>
      <c r="FO277" s="74">
        <v>2.8481079338387523E-4</v>
      </c>
      <c r="FP277" s="74">
        <v>0</v>
      </c>
      <c r="FQ277" s="74">
        <v>0</v>
      </c>
      <c r="FR277" s="74">
        <v>0</v>
      </c>
      <c r="FS277" s="74">
        <v>0</v>
      </c>
      <c r="GV277" s="229"/>
      <c r="GW277" s="229"/>
    </row>
    <row r="278" spans="3:205" x14ac:dyDescent="0.25">
      <c r="C278" s="227"/>
      <c r="D278" s="227"/>
      <c r="E278" s="227"/>
      <c r="F278" s="227"/>
      <c r="G278" s="227"/>
      <c r="H278" s="227"/>
      <c r="I278" s="228"/>
      <c r="J278" s="228"/>
      <c r="K278" s="228"/>
      <c r="L278" s="116"/>
      <c r="M278" s="228"/>
      <c r="N278" s="228"/>
      <c r="O278" s="228"/>
      <c r="P278" s="228"/>
      <c r="Q278" s="228"/>
      <c r="R278" s="228"/>
      <c r="S278" s="228"/>
      <c r="T278" s="228"/>
      <c r="U278" s="228"/>
      <c r="V278" s="228"/>
      <c r="W278" s="228"/>
      <c r="X278" s="228"/>
      <c r="Y278" s="228"/>
      <c r="Z278" s="228"/>
      <c r="AA278" s="228"/>
      <c r="AB278" s="228"/>
      <c r="AC278" s="228"/>
      <c r="AD278" s="228"/>
      <c r="AE278" s="228"/>
      <c r="AF278" s="228"/>
      <c r="AG278" s="228"/>
      <c r="AH278" s="228"/>
      <c r="AI278" s="228"/>
      <c r="AJ278" s="228"/>
      <c r="AS278" s="74" t="s">
        <v>237</v>
      </c>
      <c r="AT278" s="74" t="s">
        <v>194</v>
      </c>
      <c r="AU278" s="74" t="s">
        <v>458</v>
      </c>
      <c r="AV278" s="74">
        <v>2022</v>
      </c>
      <c r="AW278" s="74">
        <v>0.93457943925233644</v>
      </c>
      <c r="AX278" s="74">
        <v>0</v>
      </c>
      <c r="AY278" s="74">
        <v>0</v>
      </c>
      <c r="AZ278" s="74">
        <v>0</v>
      </c>
      <c r="BA278" s="74">
        <v>0</v>
      </c>
      <c r="BB278" s="74">
        <v>0</v>
      </c>
      <c r="BC278" s="74">
        <v>0</v>
      </c>
      <c r="BD278" s="74">
        <v>0</v>
      </c>
      <c r="BE278" s="74">
        <v>0</v>
      </c>
      <c r="BF278" s="74">
        <v>0</v>
      </c>
      <c r="BG278" s="74">
        <v>0</v>
      </c>
      <c r="BH278" s="74">
        <v>0.19925615330360827</v>
      </c>
      <c r="BI278" s="74">
        <v>0.19925615330360827</v>
      </c>
      <c r="BJ278" s="74">
        <v>0</v>
      </c>
      <c r="BK278" s="74">
        <v>0</v>
      </c>
      <c r="BL278" s="74">
        <v>0</v>
      </c>
      <c r="BM278" s="74">
        <v>0</v>
      </c>
      <c r="BN278" s="74">
        <v>0</v>
      </c>
      <c r="BO278" s="74">
        <v>0</v>
      </c>
      <c r="BP278" s="74">
        <v>0.18622070402206381</v>
      </c>
      <c r="BQ278" s="74">
        <v>0</v>
      </c>
      <c r="BR278" s="74">
        <v>0</v>
      </c>
      <c r="BS278" s="74">
        <v>0</v>
      </c>
      <c r="BT278" s="74">
        <v>0</v>
      </c>
      <c r="BU278" s="74">
        <v>0</v>
      </c>
      <c r="BV278" s="74">
        <v>0.19925615330360827</v>
      </c>
      <c r="BW278" s="74">
        <v>0.18622070402206381</v>
      </c>
      <c r="BX278" s="74">
        <v>0.19925615330360827</v>
      </c>
      <c r="BY278" s="74">
        <v>0.18622070402206381</v>
      </c>
      <c r="CT278" s="74" t="s">
        <v>194</v>
      </c>
      <c r="CU278" s="74" t="s">
        <v>525</v>
      </c>
      <c r="CV278" s="74" t="s">
        <v>328</v>
      </c>
      <c r="CW278" s="74">
        <v>2025</v>
      </c>
      <c r="CX278" s="74">
        <v>0</v>
      </c>
      <c r="CY278" s="74">
        <v>0</v>
      </c>
      <c r="CZ278" s="74">
        <v>0</v>
      </c>
      <c r="DA278" s="74">
        <v>0</v>
      </c>
      <c r="DB278" s="74">
        <v>2.8481079338387523E-4</v>
      </c>
      <c r="DC278" s="74">
        <v>0</v>
      </c>
      <c r="DD278" s="74">
        <v>7.7900575334948541E-2</v>
      </c>
      <c r="DE278" s="74">
        <v>3.6425060683954499E-2</v>
      </c>
      <c r="DF278" s="74">
        <v>1.5808724525432679E-3</v>
      </c>
      <c r="DG278" s="74">
        <v>3.9894642198450771E-2</v>
      </c>
      <c r="DH278" s="74">
        <v>0</v>
      </c>
      <c r="DI278" s="74">
        <v>0</v>
      </c>
      <c r="DJ278" s="74">
        <v>0</v>
      </c>
      <c r="DK278" s="74">
        <v>0</v>
      </c>
      <c r="DL278" s="74">
        <v>0</v>
      </c>
      <c r="DM278" s="74">
        <v>0</v>
      </c>
      <c r="DN278" s="74">
        <v>1.131415172480167E-2</v>
      </c>
      <c r="DO278" s="74">
        <v>0</v>
      </c>
      <c r="DP278" s="74">
        <v>0</v>
      </c>
      <c r="DQ278" s="74">
        <v>0</v>
      </c>
      <c r="DR278" s="74">
        <v>0</v>
      </c>
      <c r="DS278" s="74">
        <v>0</v>
      </c>
      <c r="DT278" s="74">
        <v>0</v>
      </c>
      <c r="DU278" s="74">
        <v>0</v>
      </c>
      <c r="DV278" s="74">
        <v>0</v>
      </c>
      <c r="DW278" s="74">
        <v>0</v>
      </c>
      <c r="DX278" s="74">
        <v>0</v>
      </c>
      <c r="DY278" s="74">
        <v>0</v>
      </c>
      <c r="DZ278" s="74">
        <v>0</v>
      </c>
      <c r="EA278" s="74">
        <v>2.2186924666207037E-5</v>
      </c>
      <c r="EB278" s="74">
        <v>0</v>
      </c>
      <c r="EC278" s="74">
        <v>2.2186924666207037E-5</v>
      </c>
      <c r="ED278" s="74">
        <v>0</v>
      </c>
      <c r="EE278" s="74">
        <v>0</v>
      </c>
      <c r="EF278" s="74">
        <v>0</v>
      </c>
      <c r="ER278" s="74" t="s">
        <v>455</v>
      </c>
      <c r="ES278" s="74" t="s">
        <v>194</v>
      </c>
      <c r="ET278" s="74" t="s">
        <v>525</v>
      </c>
      <c r="EU278" s="74" t="s">
        <v>328</v>
      </c>
      <c r="EV278" s="74" t="s">
        <v>302</v>
      </c>
      <c r="EW278" s="74" t="s">
        <v>456</v>
      </c>
      <c r="EX278" s="74">
        <v>2025</v>
      </c>
      <c r="EY278" s="74">
        <v>3.9924219833312726E-3</v>
      </c>
      <c r="EZ278" s="74">
        <v>731.34406599999897</v>
      </c>
      <c r="FA278" s="74">
        <v>2.9198341264772729</v>
      </c>
      <c r="FB278" s="74">
        <v>2025</v>
      </c>
      <c r="FC278" s="74" t="s">
        <v>209</v>
      </c>
      <c r="FD278" s="74">
        <v>4.6366130773367584E-2</v>
      </c>
      <c r="FE278" s="74">
        <v>1</v>
      </c>
      <c r="FF278" s="74">
        <v>0</v>
      </c>
      <c r="FG278" s="74" t="s">
        <v>457</v>
      </c>
      <c r="FH278" s="74">
        <v>0</v>
      </c>
      <c r="FI278" s="74">
        <v>0</v>
      </c>
      <c r="FJ278" s="74">
        <v>0</v>
      </c>
      <c r="FK278" s="74">
        <v>0</v>
      </c>
      <c r="FL278" s="74">
        <v>0</v>
      </c>
      <c r="FM278" s="74">
        <v>0</v>
      </c>
      <c r="FN278" s="74">
        <v>0</v>
      </c>
      <c r="FO278" s="74">
        <v>0</v>
      </c>
      <c r="FP278" s="74">
        <v>3.9193696409519294E-2</v>
      </c>
      <c r="FQ278" s="74">
        <v>2.8481079338387523E-4</v>
      </c>
      <c r="FR278" s="74">
        <v>0</v>
      </c>
      <c r="FS278" s="74">
        <v>0</v>
      </c>
      <c r="GV278" s="229"/>
      <c r="GW278" s="229"/>
    </row>
    <row r="279" spans="3:205" x14ac:dyDescent="0.25">
      <c r="C279" s="227"/>
      <c r="D279" s="227"/>
      <c r="E279" s="227"/>
      <c r="F279" s="227"/>
      <c r="G279" s="227"/>
      <c r="H279" s="227"/>
      <c r="I279" s="228"/>
      <c r="J279" s="228"/>
      <c r="K279" s="228"/>
      <c r="L279" s="116"/>
      <c r="M279" s="228"/>
      <c r="N279" s="228"/>
      <c r="O279" s="228"/>
      <c r="P279" s="228"/>
      <c r="Q279" s="228"/>
      <c r="R279" s="228"/>
      <c r="S279" s="228"/>
      <c r="T279" s="228"/>
      <c r="U279" s="228"/>
      <c r="V279" s="228"/>
      <c r="W279" s="228"/>
      <c r="X279" s="228"/>
      <c r="Y279" s="228"/>
      <c r="Z279" s="228"/>
      <c r="AA279" s="228"/>
      <c r="AB279" s="228"/>
      <c r="AC279" s="228"/>
      <c r="AD279" s="228"/>
      <c r="AE279" s="228"/>
      <c r="AF279" s="228"/>
      <c r="AG279" s="228"/>
      <c r="AH279" s="228"/>
      <c r="AI279" s="228"/>
      <c r="AJ279" s="228"/>
      <c r="AS279" s="74" t="s">
        <v>237</v>
      </c>
      <c r="AT279" s="74" t="s">
        <v>194</v>
      </c>
      <c r="AU279" s="74" t="s">
        <v>458</v>
      </c>
      <c r="AV279" s="74">
        <v>2023</v>
      </c>
      <c r="AW279" s="74">
        <v>0.87343872827321156</v>
      </c>
      <c r="AX279" s="74">
        <v>0</v>
      </c>
      <c r="AY279" s="74">
        <v>0</v>
      </c>
      <c r="AZ279" s="74">
        <v>0</v>
      </c>
      <c r="BA279" s="74">
        <v>0</v>
      </c>
      <c r="BB279" s="74">
        <v>0</v>
      </c>
      <c r="BC279" s="74">
        <v>0</v>
      </c>
      <c r="BD279" s="74">
        <v>0</v>
      </c>
      <c r="BE279" s="74">
        <v>0</v>
      </c>
      <c r="BF279" s="74">
        <v>0</v>
      </c>
      <c r="BG279" s="74">
        <v>0</v>
      </c>
      <c r="BH279" s="74">
        <v>0</v>
      </c>
      <c r="BI279" s="74">
        <v>0</v>
      </c>
      <c r="BJ279" s="74">
        <v>0</v>
      </c>
      <c r="BK279" s="74">
        <v>0</v>
      </c>
      <c r="BL279" s="74">
        <v>0.20656136280118198</v>
      </c>
      <c r="BM279" s="74">
        <v>0.20656136280118198</v>
      </c>
      <c r="BN279" s="74">
        <v>0</v>
      </c>
      <c r="BO279" s="74">
        <v>0</v>
      </c>
      <c r="BP279" s="74">
        <v>0</v>
      </c>
      <c r="BQ279" s="74">
        <v>0.18041869403544586</v>
      </c>
      <c r="BR279" s="74">
        <v>0</v>
      </c>
      <c r="BS279" s="74">
        <v>0</v>
      </c>
      <c r="BT279" s="74">
        <v>0</v>
      </c>
      <c r="BU279" s="74">
        <v>0</v>
      </c>
      <c r="BV279" s="74">
        <v>0</v>
      </c>
      <c r="BW279" s="74">
        <v>0</v>
      </c>
      <c r="BX279" s="74">
        <v>0</v>
      </c>
      <c r="BY279" s="74">
        <v>0</v>
      </c>
      <c r="CT279" s="74" t="s">
        <v>194</v>
      </c>
      <c r="CU279" s="74" t="s">
        <v>525</v>
      </c>
      <c r="CV279" s="74" t="s">
        <v>328</v>
      </c>
      <c r="CW279" s="74">
        <v>2026</v>
      </c>
      <c r="CX279" s="74">
        <v>0</v>
      </c>
      <c r="CY279" s="74">
        <v>0</v>
      </c>
      <c r="CZ279" s="74">
        <v>0</v>
      </c>
      <c r="DA279" s="74">
        <v>0</v>
      </c>
      <c r="DB279" s="74">
        <v>0</v>
      </c>
      <c r="DC279" s="74">
        <v>2.8481079338387523E-4</v>
      </c>
      <c r="DD279" s="74">
        <v>7.7900575334948541E-2</v>
      </c>
      <c r="DE279" s="74">
        <v>3.6425060683954499E-2</v>
      </c>
      <c r="DF279" s="74">
        <v>1.5808724525432679E-3</v>
      </c>
      <c r="DG279" s="74">
        <v>3.9894642198450771E-2</v>
      </c>
      <c r="DH279" s="74">
        <v>0</v>
      </c>
      <c r="DI279" s="74">
        <v>0</v>
      </c>
      <c r="DJ279" s="74">
        <v>0</v>
      </c>
      <c r="DK279" s="74">
        <v>0</v>
      </c>
      <c r="DL279" s="74">
        <v>0</v>
      </c>
      <c r="DM279" s="74">
        <v>0</v>
      </c>
      <c r="DN279" s="74">
        <v>1.131415172480167E-2</v>
      </c>
      <c r="DO279" s="74">
        <v>0</v>
      </c>
      <c r="DP279" s="74">
        <v>0</v>
      </c>
      <c r="DQ279" s="74">
        <v>0</v>
      </c>
      <c r="DR279" s="74">
        <v>0</v>
      </c>
      <c r="DS279" s="74">
        <v>0</v>
      </c>
      <c r="DT279" s="74">
        <v>0</v>
      </c>
      <c r="DU279" s="74">
        <v>0</v>
      </c>
      <c r="DV279" s="74">
        <v>0</v>
      </c>
      <c r="DW279" s="74">
        <v>0</v>
      </c>
      <c r="DX279" s="74">
        <v>0</v>
      </c>
      <c r="DY279" s="74">
        <v>0</v>
      </c>
      <c r="DZ279" s="74">
        <v>0</v>
      </c>
      <c r="EA279" s="74">
        <v>0</v>
      </c>
      <c r="EB279" s="74">
        <v>0</v>
      </c>
      <c r="EC279" s="74">
        <v>0</v>
      </c>
      <c r="ED279" s="74">
        <v>2.2186924666207037E-5</v>
      </c>
      <c r="EE279" s="74">
        <v>0</v>
      </c>
      <c r="EF279" s="74">
        <v>2.2186924666207037E-5</v>
      </c>
      <c r="ER279" s="74" t="s">
        <v>455</v>
      </c>
      <c r="ES279" s="74" t="s">
        <v>194</v>
      </c>
      <c r="ET279" s="74" t="s">
        <v>525</v>
      </c>
      <c r="EU279" s="74" t="s">
        <v>328</v>
      </c>
      <c r="EV279" s="74" t="s">
        <v>302</v>
      </c>
      <c r="EW279" s="74" t="s">
        <v>456</v>
      </c>
      <c r="EX279" s="74">
        <v>2026</v>
      </c>
      <c r="EY279" s="74">
        <v>3.9924219833312726E-3</v>
      </c>
      <c r="EZ279" s="74">
        <v>731.34406599999897</v>
      </c>
      <c r="FA279" s="74">
        <v>2.9198341264772729</v>
      </c>
      <c r="FB279" s="74">
        <v>2026</v>
      </c>
      <c r="FC279" s="74" t="s">
        <v>209</v>
      </c>
      <c r="FD279" s="74">
        <v>4.6366130773367584E-2</v>
      </c>
      <c r="FE279" s="74">
        <v>1</v>
      </c>
      <c r="FF279" s="74">
        <v>0</v>
      </c>
      <c r="FG279" s="74" t="s">
        <v>457</v>
      </c>
      <c r="FH279" s="74">
        <v>0</v>
      </c>
      <c r="FI279" s="74">
        <v>0</v>
      </c>
      <c r="FJ279" s="74">
        <v>0</v>
      </c>
      <c r="FK279" s="74">
        <v>0</v>
      </c>
      <c r="FL279" s="74">
        <v>0</v>
      </c>
      <c r="FM279" s="74">
        <v>0</v>
      </c>
      <c r="FN279" s="74">
        <v>0</v>
      </c>
      <c r="FO279" s="74">
        <v>0</v>
      </c>
      <c r="FP279" s="74">
        <v>0</v>
      </c>
      <c r="FQ279" s="74">
        <v>0</v>
      </c>
      <c r="FR279" s="74">
        <v>3.9193696409519294E-2</v>
      </c>
      <c r="FS279" s="74">
        <v>2.8481079338387523E-4</v>
      </c>
      <c r="GV279" s="229"/>
      <c r="GW279" s="229"/>
    </row>
    <row r="280" spans="3:205" x14ac:dyDescent="0.25">
      <c r="C280" s="227"/>
      <c r="D280" s="227"/>
      <c r="E280" s="227"/>
      <c r="F280" s="227"/>
      <c r="G280" s="227"/>
      <c r="H280" s="227"/>
      <c r="I280" s="228"/>
      <c r="J280" s="228"/>
      <c r="K280" s="228"/>
      <c r="L280" s="116"/>
      <c r="M280" s="228"/>
      <c r="N280" s="228"/>
      <c r="O280" s="228"/>
      <c r="P280" s="228"/>
      <c r="Q280" s="228"/>
      <c r="R280" s="228"/>
      <c r="S280" s="228"/>
      <c r="T280" s="228"/>
      <c r="U280" s="228"/>
      <c r="V280" s="228"/>
      <c r="W280" s="228"/>
      <c r="X280" s="228"/>
      <c r="Y280" s="228"/>
      <c r="Z280" s="228"/>
      <c r="AA280" s="228"/>
      <c r="AB280" s="228"/>
      <c r="AC280" s="228"/>
      <c r="AD280" s="228"/>
      <c r="AE280" s="228"/>
      <c r="AF280" s="228"/>
      <c r="AG280" s="228"/>
      <c r="AH280" s="228"/>
      <c r="AI280" s="228"/>
      <c r="AJ280" s="228"/>
      <c r="AS280" s="74" t="s">
        <v>237</v>
      </c>
      <c r="AT280" s="74" t="s">
        <v>194</v>
      </c>
      <c r="AU280" s="74" t="s">
        <v>459</v>
      </c>
      <c r="AV280" s="74">
        <v>2020</v>
      </c>
      <c r="AW280" s="74">
        <v>1</v>
      </c>
      <c r="AX280" s="74">
        <v>0</v>
      </c>
      <c r="AY280" s="74">
        <v>0</v>
      </c>
      <c r="AZ280" s="74">
        <v>0.4851037064814438</v>
      </c>
      <c r="BA280" s="74">
        <v>0.4851037064814438</v>
      </c>
      <c r="BB280" s="74">
        <v>0</v>
      </c>
      <c r="BC280" s="74">
        <v>0</v>
      </c>
      <c r="BD280" s="74">
        <v>0</v>
      </c>
      <c r="BE280" s="74">
        <v>0</v>
      </c>
      <c r="BF280" s="74">
        <v>0</v>
      </c>
      <c r="BG280" s="74">
        <v>0</v>
      </c>
      <c r="BH280" s="74">
        <v>0</v>
      </c>
      <c r="BI280" s="74">
        <v>0</v>
      </c>
      <c r="BJ280" s="74">
        <v>0</v>
      </c>
      <c r="BK280" s="74">
        <v>0</v>
      </c>
      <c r="BL280" s="74">
        <v>0</v>
      </c>
      <c r="BM280" s="74">
        <v>0</v>
      </c>
      <c r="BN280" s="74">
        <v>0.4851037064814438</v>
      </c>
      <c r="BO280" s="74">
        <v>0</v>
      </c>
      <c r="BP280" s="74">
        <v>0</v>
      </c>
      <c r="BQ280" s="74">
        <v>0</v>
      </c>
      <c r="BR280" s="74">
        <v>0</v>
      </c>
      <c r="BS280" s="74">
        <v>0</v>
      </c>
      <c r="BT280" s="74">
        <v>0</v>
      </c>
      <c r="BU280" s="74">
        <v>0</v>
      </c>
      <c r="BV280" s="74">
        <v>0</v>
      </c>
      <c r="BW280" s="74">
        <v>0</v>
      </c>
      <c r="BX280" s="74">
        <v>0</v>
      </c>
      <c r="BY280" s="74">
        <v>0</v>
      </c>
      <c r="CT280" s="74" t="s">
        <v>194</v>
      </c>
      <c r="CU280" s="74" t="s">
        <v>525</v>
      </c>
      <c r="CV280" s="74" t="s">
        <v>321</v>
      </c>
      <c r="CW280" s="74">
        <v>2021</v>
      </c>
      <c r="CX280" s="74">
        <v>5.4948212804093206E-6</v>
      </c>
      <c r="CY280" s="74">
        <v>0</v>
      </c>
      <c r="CZ280" s="74">
        <v>0</v>
      </c>
      <c r="DA280" s="74">
        <v>0</v>
      </c>
      <c r="DB280" s="74">
        <v>0</v>
      </c>
      <c r="DC280" s="74">
        <v>0</v>
      </c>
      <c r="DD280" s="74">
        <v>13887.861023877969</v>
      </c>
      <c r="DE280" s="74">
        <v>212.40338927922949</v>
      </c>
      <c r="DF280" s="74">
        <v>8426.4429804796036</v>
      </c>
      <c r="DG280" s="74">
        <v>5249.0146541191407</v>
      </c>
      <c r="DH280" s="74">
        <v>0</v>
      </c>
      <c r="DI280" s="74">
        <v>0</v>
      </c>
      <c r="DJ280" s="74">
        <v>0</v>
      </c>
      <c r="DK280" s="74">
        <v>0</v>
      </c>
      <c r="DL280" s="74">
        <v>0</v>
      </c>
      <c r="DM280" s="74">
        <v>0</v>
      </c>
      <c r="DN280" s="74">
        <v>1.8628586811630259E-4</v>
      </c>
      <c r="DO280" s="74">
        <v>7.6311314293371846E-2</v>
      </c>
      <c r="DP280" s="74">
        <v>0</v>
      </c>
      <c r="DQ280" s="74">
        <v>7.6311314293371846E-2</v>
      </c>
      <c r="DR280" s="74">
        <v>0</v>
      </c>
      <c r="DS280" s="74">
        <v>0</v>
      </c>
      <c r="DT280" s="74">
        <v>0</v>
      </c>
      <c r="DU280" s="74">
        <v>0</v>
      </c>
      <c r="DV280" s="74">
        <v>0</v>
      </c>
      <c r="DW280" s="74">
        <v>0</v>
      </c>
      <c r="DX280" s="74">
        <v>0</v>
      </c>
      <c r="DY280" s="74">
        <v>0</v>
      </c>
      <c r="DZ280" s="74">
        <v>0</v>
      </c>
      <c r="EA280" s="74">
        <v>0</v>
      </c>
      <c r="EB280" s="74">
        <v>0</v>
      </c>
      <c r="EC280" s="74">
        <v>0</v>
      </c>
      <c r="ED280" s="74">
        <v>0</v>
      </c>
      <c r="EE280" s="74">
        <v>0</v>
      </c>
      <c r="EF280" s="74">
        <v>0</v>
      </c>
      <c r="ER280" s="74" t="s">
        <v>455</v>
      </c>
      <c r="ES280" s="74" t="s">
        <v>194</v>
      </c>
      <c r="ET280" s="74" t="s">
        <v>525</v>
      </c>
      <c r="EU280" s="74" t="s">
        <v>321</v>
      </c>
      <c r="EV280" s="74" t="s">
        <v>302</v>
      </c>
      <c r="EW280" s="74" t="s">
        <v>456</v>
      </c>
      <c r="EX280" s="74">
        <v>2021</v>
      </c>
      <c r="EY280" s="74">
        <v>1.2067050634451229E-4</v>
      </c>
      <c r="EZ280" s="74">
        <v>731.34406599999897</v>
      </c>
      <c r="FA280" s="74">
        <v>8.825165875627429E-2</v>
      </c>
      <c r="FB280" s="74">
        <v>2021</v>
      </c>
      <c r="FC280" s="74" t="s">
        <v>209</v>
      </c>
      <c r="FD280" s="74">
        <v>4.6366130773367584E-2</v>
      </c>
      <c r="FE280" s="74">
        <v>1</v>
      </c>
      <c r="FF280" s="74">
        <v>0</v>
      </c>
      <c r="FG280" s="74" t="s">
        <v>457</v>
      </c>
      <c r="FH280" s="74">
        <v>1.1445954618266843E-3</v>
      </c>
      <c r="FI280" s="74">
        <v>5.4948212804093206E-6</v>
      </c>
      <c r="FJ280" s="74">
        <v>0</v>
      </c>
      <c r="FK280" s="74">
        <v>0</v>
      </c>
      <c r="FL280" s="74">
        <v>0</v>
      </c>
      <c r="FM280" s="74">
        <v>0</v>
      </c>
      <c r="FN280" s="74">
        <v>0</v>
      </c>
      <c r="FO280" s="74">
        <v>0</v>
      </c>
      <c r="FP280" s="74">
        <v>0</v>
      </c>
      <c r="FQ280" s="74">
        <v>0</v>
      </c>
      <c r="FR280" s="74">
        <v>0</v>
      </c>
      <c r="FS280" s="74">
        <v>0</v>
      </c>
      <c r="GV280" s="229"/>
      <c r="GW280" s="229"/>
    </row>
    <row r="281" spans="3:205" x14ac:dyDescent="0.25">
      <c r="C281" s="227"/>
      <c r="D281" s="227"/>
      <c r="E281" s="227"/>
      <c r="F281" s="227"/>
      <c r="G281" s="227"/>
      <c r="H281" s="227"/>
      <c r="I281" s="228"/>
      <c r="J281" s="228"/>
      <c r="K281" s="228"/>
      <c r="L281" s="116"/>
      <c r="M281" s="228"/>
      <c r="N281" s="228"/>
      <c r="O281" s="228"/>
      <c r="P281" s="228"/>
      <c r="Q281" s="228"/>
      <c r="R281" s="228"/>
      <c r="S281" s="228"/>
      <c r="T281" s="228"/>
      <c r="U281" s="228"/>
      <c r="V281" s="228"/>
      <c r="W281" s="228"/>
      <c r="X281" s="228"/>
      <c r="Y281" s="228"/>
      <c r="Z281" s="228"/>
      <c r="AA281" s="228"/>
      <c r="AB281" s="228"/>
      <c r="AC281" s="228"/>
      <c r="AD281" s="228"/>
      <c r="AE281" s="228"/>
      <c r="AF281" s="228"/>
      <c r="AG281" s="228"/>
      <c r="AH281" s="228"/>
      <c r="AI281" s="228"/>
      <c r="AJ281" s="228"/>
      <c r="AS281" s="74" t="s">
        <v>237</v>
      </c>
      <c r="AT281" s="74" t="s">
        <v>194</v>
      </c>
      <c r="AU281" s="74" t="s">
        <v>459</v>
      </c>
      <c r="AV281" s="74">
        <v>2021</v>
      </c>
      <c r="AW281" s="74">
        <v>1</v>
      </c>
      <c r="AX281" s="74">
        <v>0</v>
      </c>
      <c r="AY281" s="74">
        <v>0</v>
      </c>
      <c r="AZ281" s="74">
        <v>0</v>
      </c>
      <c r="BA281" s="74">
        <v>0</v>
      </c>
      <c r="BB281" s="74">
        <v>0</v>
      </c>
      <c r="BC281" s="74">
        <v>0</v>
      </c>
      <c r="BD281" s="74">
        <v>0.4851037064814438</v>
      </c>
      <c r="BE281" s="74">
        <v>0.4851037064814438</v>
      </c>
      <c r="BF281" s="74">
        <v>0</v>
      </c>
      <c r="BG281" s="74">
        <v>0</v>
      </c>
      <c r="BH281" s="74">
        <v>0</v>
      </c>
      <c r="BI281" s="74">
        <v>0</v>
      </c>
      <c r="BJ281" s="74">
        <v>0</v>
      </c>
      <c r="BK281" s="74">
        <v>0</v>
      </c>
      <c r="BL281" s="74">
        <v>0</v>
      </c>
      <c r="BM281" s="74">
        <v>0</v>
      </c>
      <c r="BN281" s="74">
        <v>0</v>
      </c>
      <c r="BO281" s="74">
        <v>0.4851037064814438</v>
      </c>
      <c r="BP281" s="74">
        <v>0</v>
      </c>
      <c r="BQ281" s="74">
        <v>0</v>
      </c>
      <c r="BR281" s="74">
        <v>0</v>
      </c>
      <c r="BS281" s="74">
        <v>0</v>
      </c>
      <c r="BT281" s="74">
        <v>0</v>
      </c>
      <c r="BU281" s="74">
        <v>0</v>
      </c>
      <c r="BV281" s="74">
        <v>0</v>
      </c>
      <c r="BW281" s="74">
        <v>0</v>
      </c>
      <c r="BX281" s="74">
        <v>0</v>
      </c>
      <c r="BY281" s="74">
        <v>0</v>
      </c>
      <c r="CT281" s="74" t="s">
        <v>194</v>
      </c>
      <c r="CU281" s="74" t="s">
        <v>525</v>
      </c>
      <c r="CV281" s="74" t="s">
        <v>321</v>
      </c>
      <c r="CW281" s="74">
        <v>2022</v>
      </c>
      <c r="CX281" s="74">
        <v>0</v>
      </c>
      <c r="CY281" s="74">
        <v>5.4489534894144608E-6</v>
      </c>
      <c r="CZ281" s="74">
        <v>0</v>
      </c>
      <c r="DA281" s="74">
        <v>0</v>
      </c>
      <c r="DB281" s="74">
        <v>0</v>
      </c>
      <c r="DC281" s="74">
        <v>0</v>
      </c>
      <c r="DD281" s="74">
        <v>13650.165455412071</v>
      </c>
      <c r="DE281" s="74">
        <v>202.84766498243039</v>
      </c>
      <c r="DF281" s="74">
        <v>8286.6933897120016</v>
      </c>
      <c r="DG281" s="74">
        <v>5160.6244007176338</v>
      </c>
      <c r="DH281" s="74">
        <v>0</v>
      </c>
      <c r="DI281" s="74">
        <v>0</v>
      </c>
      <c r="DJ281" s="74">
        <v>0</v>
      </c>
      <c r="DK281" s="74">
        <v>0</v>
      </c>
      <c r="DL281" s="74">
        <v>0</v>
      </c>
      <c r="DM281" s="74">
        <v>0</v>
      </c>
      <c r="DN281" s="74">
        <v>1.7761364757928029E-4</v>
      </c>
      <c r="DO281" s="74">
        <v>0</v>
      </c>
      <c r="DP281" s="74">
        <v>0</v>
      </c>
      <c r="DQ281" s="74">
        <v>0</v>
      </c>
      <c r="DR281" s="74">
        <v>7.4379116689352334E-2</v>
      </c>
      <c r="DS281" s="74">
        <v>0</v>
      </c>
      <c r="DT281" s="74">
        <v>7.4379116689352334E-2</v>
      </c>
      <c r="DU281" s="74">
        <v>0</v>
      </c>
      <c r="DV281" s="74">
        <v>0</v>
      </c>
      <c r="DW281" s="74">
        <v>0</v>
      </c>
      <c r="DX281" s="74">
        <v>0</v>
      </c>
      <c r="DY281" s="74">
        <v>0</v>
      </c>
      <c r="DZ281" s="74">
        <v>0</v>
      </c>
      <c r="EA281" s="74">
        <v>0</v>
      </c>
      <c r="EB281" s="74">
        <v>0</v>
      </c>
      <c r="EC281" s="74">
        <v>0</v>
      </c>
      <c r="ED281" s="74">
        <v>0</v>
      </c>
      <c r="EE281" s="74">
        <v>0</v>
      </c>
      <c r="EF281" s="74">
        <v>0</v>
      </c>
      <c r="ER281" s="74" t="s">
        <v>455</v>
      </c>
      <c r="ES281" s="74" t="s">
        <v>194</v>
      </c>
      <c r="ET281" s="74" t="s">
        <v>525</v>
      </c>
      <c r="EU281" s="74" t="s">
        <v>321</v>
      </c>
      <c r="EV281" s="74" t="s">
        <v>302</v>
      </c>
      <c r="EW281" s="74" t="s">
        <v>456</v>
      </c>
      <c r="EX281" s="74">
        <v>2022</v>
      </c>
      <c r="EY281" s="74">
        <v>1.153221874244134E-4</v>
      </c>
      <c r="EZ281" s="74">
        <v>731.34406599999897</v>
      </c>
      <c r="FA281" s="74">
        <v>8.4340197450984436E-2</v>
      </c>
      <c r="FB281" s="74">
        <v>2022</v>
      </c>
      <c r="FC281" s="74" t="s">
        <v>209</v>
      </c>
      <c r="FD281" s="74">
        <v>4.6366130773367584E-2</v>
      </c>
      <c r="FE281" s="74">
        <v>1</v>
      </c>
      <c r="FF281" s="74">
        <v>0</v>
      </c>
      <c r="FG281" s="74" t="s">
        <v>457</v>
      </c>
      <c r="FH281" s="74">
        <v>0</v>
      </c>
      <c r="FI281" s="74">
        <v>0</v>
      </c>
      <c r="FJ281" s="74">
        <v>1.1350409990448084E-3</v>
      </c>
      <c r="FK281" s="74">
        <v>5.4489534894144608E-6</v>
      </c>
      <c r="FL281" s="74">
        <v>0</v>
      </c>
      <c r="FM281" s="74">
        <v>0</v>
      </c>
      <c r="FN281" s="74">
        <v>0</v>
      </c>
      <c r="FO281" s="74">
        <v>0</v>
      </c>
      <c r="FP281" s="74">
        <v>0</v>
      </c>
      <c r="FQ281" s="74">
        <v>0</v>
      </c>
      <c r="FR281" s="74">
        <v>0</v>
      </c>
      <c r="FS281" s="74">
        <v>0</v>
      </c>
      <c r="GV281" s="229"/>
      <c r="GW281" s="229"/>
    </row>
    <row r="282" spans="3:205" x14ac:dyDescent="0.25">
      <c r="C282" s="227"/>
      <c r="D282" s="227"/>
      <c r="E282" s="227"/>
      <c r="F282" s="227"/>
      <c r="G282" s="227"/>
      <c r="H282" s="227"/>
      <c r="I282" s="228"/>
      <c r="J282" s="228"/>
      <c r="K282" s="228"/>
      <c r="L282" s="116"/>
      <c r="M282" s="228"/>
      <c r="N282" s="228"/>
      <c r="O282" s="228"/>
      <c r="P282" s="228"/>
      <c r="Q282" s="228"/>
      <c r="R282" s="228"/>
      <c r="S282" s="228"/>
      <c r="T282" s="228"/>
      <c r="U282" s="228"/>
      <c r="V282" s="228"/>
      <c r="W282" s="228"/>
      <c r="X282" s="228"/>
      <c r="Y282" s="228"/>
      <c r="Z282" s="228"/>
      <c r="AA282" s="228"/>
      <c r="AB282" s="228"/>
      <c r="AC282" s="228"/>
      <c r="AD282" s="228"/>
      <c r="AE282" s="228"/>
      <c r="AF282" s="228"/>
      <c r="AG282" s="228"/>
      <c r="AH282" s="228"/>
      <c r="AI282" s="228"/>
      <c r="AJ282" s="228"/>
      <c r="AS282" s="74" t="s">
        <v>237</v>
      </c>
      <c r="AT282" s="74" t="s">
        <v>194</v>
      </c>
      <c r="AU282" s="74" t="s">
        <v>459</v>
      </c>
      <c r="AV282" s="74">
        <v>2022</v>
      </c>
      <c r="AW282" s="74">
        <v>0.93457943925233644</v>
      </c>
      <c r="AX282" s="74">
        <v>0</v>
      </c>
      <c r="AY282" s="74">
        <v>0</v>
      </c>
      <c r="AZ282" s="74">
        <v>0</v>
      </c>
      <c r="BA282" s="74">
        <v>0</v>
      </c>
      <c r="BB282" s="74">
        <v>0</v>
      </c>
      <c r="BC282" s="74">
        <v>0</v>
      </c>
      <c r="BD282" s="74">
        <v>0</v>
      </c>
      <c r="BE282" s="74">
        <v>0</v>
      </c>
      <c r="BF282" s="74">
        <v>0</v>
      </c>
      <c r="BG282" s="74">
        <v>0</v>
      </c>
      <c r="BH282" s="74">
        <v>0.45951015559381009</v>
      </c>
      <c r="BI282" s="74">
        <v>0.45951015559381009</v>
      </c>
      <c r="BJ282" s="74">
        <v>0</v>
      </c>
      <c r="BK282" s="74">
        <v>0</v>
      </c>
      <c r="BL282" s="74">
        <v>0</v>
      </c>
      <c r="BM282" s="74">
        <v>0</v>
      </c>
      <c r="BN282" s="74">
        <v>0</v>
      </c>
      <c r="BO282" s="74">
        <v>0</v>
      </c>
      <c r="BP282" s="74">
        <v>0.42944874354561691</v>
      </c>
      <c r="BQ282" s="74">
        <v>0</v>
      </c>
      <c r="BR282" s="74">
        <v>0</v>
      </c>
      <c r="BS282" s="74">
        <v>0</v>
      </c>
      <c r="BT282" s="74">
        <v>0</v>
      </c>
      <c r="BU282" s="74">
        <v>0</v>
      </c>
      <c r="BV282" s="74">
        <v>0.45951015559381009</v>
      </c>
      <c r="BW282" s="74">
        <v>0.42944874354561691</v>
      </c>
      <c r="BX282" s="74">
        <v>0.45951015559381009</v>
      </c>
      <c r="BY282" s="74">
        <v>0.42944874354561691</v>
      </c>
      <c r="CT282" s="74" t="s">
        <v>194</v>
      </c>
      <c r="CU282" s="74" t="s">
        <v>525</v>
      </c>
      <c r="CV282" s="74" t="s">
        <v>321</v>
      </c>
      <c r="CW282" s="74">
        <v>2023</v>
      </c>
      <c r="CX282" s="74">
        <v>0</v>
      </c>
      <c r="CY282" s="74">
        <v>0</v>
      </c>
      <c r="CZ282" s="74">
        <v>8.5023481776116481E-6</v>
      </c>
      <c r="DA282" s="74">
        <v>0</v>
      </c>
      <c r="DB282" s="74">
        <v>0</v>
      </c>
      <c r="DC282" s="74">
        <v>0</v>
      </c>
      <c r="DD282" s="74">
        <v>13668.06699741239</v>
      </c>
      <c r="DE282" s="74">
        <v>202.84766498243039</v>
      </c>
      <c r="DF282" s="74">
        <v>8304.594931712325</v>
      </c>
      <c r="DG282" s="74">
        <v>5160.6244007176301</v>
      </c>
      <c r="DH282" s="74">
        <v>0</v>
      </c>
      <c r="DI282" s="74">
        <v>0</v>
      </c>
      <c r="DJ282" s="74">
        <v>0</v>
      </c>
      <c r="DK282" s="74">
        <v>0</v>
      </c>
      <c r="DL282" s="74">
        <v>0</v>
      </c>
      <c r="DM282" s="74">
        <v>0</v>
      </c>
      <c r="DN282" s="74">
        <v>1.839729495974206E-4</v>
      </c>
      <c r="DO282" s="74">
        <v>0</v>
      </c>
      <c r="DP282" s="74">
        <v>0</v>
      </c>
      <c r="DQ282" s="74">
        <v>0</v>
      </c>
      <c r="DR282" s="74">
        <v>0</v>
      </c>
      <c r="DS282" s="74">
        <v>0</v>
      </c>
      <c r="DT282" s="74">
        <v>0</v>
      </c>
      <c r="DU282" s="74">
        <v>0.11621066452692315</v>
      </c>
      <c r="DV282" s="74">
        <v>0</v>
      </c>
      <c r="DW282" s="74">
        <v>0.11621066452692315</v>
      </c>
      <c r="DX282" s="74">
        <v>0</v>
      </c>
      <c r="DY282" s="74">
        <v>0</v>
      </c>
      <c r="DZ282" s="74">
        <v>0</v>
      </c>
      <c r="EA282" s="74">
        <v>0</v>
      </c>
      <c r="EB282" s="74">
        <v>0</v>
      </c>
      <c r="EC282" s="74">
        <v>0</v>
      </c>
      <c r="ED282" s="74">
        <v>0</v>
      </c>
      <c r="EE282" s="74">
        <v>0</v>
      </c>
      <c r="EF282" s="74">
        <v>0</v>
      </c>
      <c r="ER282" s="74" t="s">
        <v>455</v>
      </c>
      <c r="ES282" s="74" t="s">
        <v>194</v>
      </c>
      <c r="ET282" s="74" t="s">
        <v>525</v>
      </c>
      <c r="EU282" s="74" t="s">
        <v>321</v>
      </c>
      <c r="EV282" s="74" t="s">
        <v>302</v>
      </c>
      <c r="EW282" s="74" t="s">
        <v>456</v>
      </c>
      <c r="EX282" s="74">
        <v>2023</v>
      </c>
      <c r="EY282" s="74">
        <v>1.191842534158509E-4</v>
      </c>
      <c r="EZ282" s="74">
        <v>731.34406599999897</v>
      </c>
      <c r="FA282" s="74">
        <v>8.7164696496322663E-2</v>
      </c>
      <c r="FB282" s="74">
        <v>2023</v>
      </c>
      <c r="FC282" s="74" t="s">
        <v>209</v>
      </c>
      <c r="FD282" s="74">
        <v>4.6366130773367584E-2</v>
      </c>
      <c r="FE282" s="74">
        <v>1</v>
      </c>
      <c r="FF282" s="74">
        <v>0</v>
      </c>
      <c r="FG282" s="74" t="s">
        <v>457</v>
      </c>
      <c r="FH282" s="74">
        <v>0</v>
      </c>
      <c r="FI282" s="74">
        <v>0</v>
      </c>
      <c r="FJ282" s="74">
        <v>0</v>
      </c>
      <c r="FK282" s="74">
        <v>0</v>
      </c>
      <c r="FL282" s="74">
        <v>1.1700344965234282E-3</v>
      </c>
      <c r="FM282" s="74">
        <v>8.5023481776116481E-6</v>
      </c>
      <c r="FN282" s="74">
        <v>0</v>
      </c>
      <c r="FO282" s="74">
        <v>0</v>
      </c>
      <c r="FP282" s="74">
        <v>0</v>
      </c>
      <c r="FQ282" s="74">
        <v>0</v>
      </c>
      <c r="FR282" s="74">
        <v>0</v>
      </c>
      <c r="FS282" s="74">
        <v>0</v>
      </c>
      <c r="GV282" s="229"/>
      <c r="GW282" s="229"/>
    </row>
    <row r="283" spans="3:205" x14ac:dyDescent="0.25">
      <c r="C283" s="227"/>
      <c r="D283" s="227"/>
      <c r="E283" s="227"/>
      <c r="F283" s="227"/>
      <c r="G283" s="227"/>
      <c r="H283" s="227"/>
      <c r="I283" s="228"/>
      <c r="J283" s="228"/>
      <c r="K283" s="228"/>
      <c r="L283" s="116"/>
      <c r="M283" s="228"/>
      <c r="N283" s="228"/>
      <c r="O283" s="228"/>
      <c r="P283" s="228"/>
      <c r="Q283" s="228"/>
      <c r="R283" s="228"/>
      <c r="S283" s="228"/>
      <c r="T283" s="228"/>
      <c r="U283" s="228"/>
      <c r="V283" s="228"/>
      <c r="W283" s="228"/>
      <c r="X283" s="228"/>
      <c r="Y283" s="228"/>
      <c r="Z283" s="228"/>
      <c r="AA283" s="228"/>
      <c r="AB283" s="228"/>
      <c r="AC283" s="228"/>
      <c r="AD283" s="228"/>
      <c r="AE283" s="228"/>
      <c r="AF283" s="228"/>
      <c r="AG283" s="228"/>
      <c r="AH283" s="228"/>
      <c r="AI283" s="228"/>
      <c r="AJ283" s="228"/>
      <c r="AS283" s="74" t="s">
        <v>237</v>
      </c>
      <c r="AT283" s="74" t="s">
        <v>194</v>
      </c>
      <c r="AU283" s="74" t="s">
        <v>459</v>
      </c>
      <c r="AV283" s="74">
        <v>2023</v>
      </c>
      <c r="AW283" s="74">
        <v>0.87343872827321156</v>
      </c>
      <c r="AX283" s="74">
        <v>0</v>
      </c>
      <c r="AY283" s="74">
        <v>0</v>
      </c>
      <c r="AZ283" s="74">
        <v>0</v>
      </c>
      <c r="BA283" s="74">
        <v>0</v>
      </c>
      <c r="BB283" s="74">
        <v>0</v>
      </c>
      <c r="BC283" s="74">
        <v>0</v>
      </c>
      <c r="BD283" s="74">
        <v>0</v>
      </c>
      <c r="BE283" s="74">
        <v>0</v>
      </c>
      <c r="BF283" s="74">
        <v>0</v>
      </c>
      <c r="BG283" s="74">
        <v>0</v>
      </c>
      <c r="BH283" s="74">
        <v>0</v>
      </c>
      <c r="BI283" s="74">
        <v>0</v>
      </c>
      <c r="BJ283" s="74">
        <v>0</v>
      </c>
      <c r="BK283" s="74">
        <v>0</v>
      </c>
      <c r="BL283" s="74">
        <v>0.47635857283007504</v>
      </c>
      <c r="BM283" s="74">
        <v>0.47635857283007504</v>
      </c>
      <c r="BN283" s="74">
        <v>0</v>
      </c>
      <c r="BO283" s="74">
        <v>0</v>
      </c>
      <c r="BP283" s="74">
        <v>0</v>
      </c>
      <c r="BQ283" s="74">
        <v>0.4160700260547428</v>
      </c>
      <c r="BR283" s="74">
        <v>0</v>
      </c>
      <c r="BS283" s="74">
        <v>0</v>
      </c>
      <c r="BT283" s="74">
        <v>0</v>
      </c>
      <c r="BU283" s="74">
        <v>0</v>
      </c>
      <c r="BV283" s="74">
        <v>0</v>
      </c>
      <c r="BW283" s="74">
        <v>0</v>
      </c>
      <c r="BX283" s="74">
        <v>0</v>
      </c>
      <c r="BY283" s="74">
        <v>0</v>
      </c>
      <c r="CT283" s="74" t="s">
        <v>194</v>
      </c>
      <c r="CU283" s="74" t="s">
        <v>525</v>
      </c>
      <c r="CV283" s="74" t="s">
        <v>321</v>
      </c>
      <c r="CW283" s="74">
        <v>2024</v>
      </c>
      <c r="CX283" s="74">
        <v>0</v>
      </c>
      <c r="CY283" s="74">
        <v>0</v>
      </c>
      <c r="CZ283" s="74">
        <v>0</v>
      </c>
      <c r="DA283" s="74">
        <v>8.5023481776116481E-6</v>
      </c>
      <c r="DB283" s="74">
        <v>0</v>
      </c>
      <c r="DC283" s="74">
        <v>0</v>
      </c>
      <c r="DD283" s="74">
        <v>13668.06699741239</v>
      </c>
      <c r="DE283" s="74">
        <v>202.84766498243039</v>
      </c>
      <c r="DF283" s="74">
        <v>8304.594931712325</v>
      </c>
      <c r="DG283" s="74">
        <v>5160.6244007176301</v>
      </c>
      <c r="DH283" s="74">
        <v>0</v>
      </c>
      <c r="DI283" s="74">
        <v>0</v>
      </c>
      <c r="DJ283" s="74">
        <v>0</v>
      </c>
      <c r="DK283" s="74">
        <v>0</v>
      </c>
      <c r="DL283" s="74">
        <v>0</v>
      </c>
      <c r="DM283" s="74">
        <v>0</v>
      </c>
      <c r="DN283" s="74">
        <v>1.839729495974206E-4</v>
      </c>
      <c r="DO283" s="74">
        <v>0</v>
      </c>
      <c r="DP283" s="74">
        <v>0</v>
      </c>
      <c r="DQ283" s="74">
        <v>0</v>
      </c>
      <c r="DR283" s="74">
        <v>0</v>
      </c>
      <c r="DS283" s="74">
        <v>0</v>
      </c>
      <c r="DT283" s="74">
        <v>0</v>
      </c>
      <c r="DU283" s="74">
        <v>0</v>
      </c>
      <c r="DV283" s="74">
        <v>0</v>
      </c>
      <c r="DW283" s="74">
        <v>0</v>
      </c>
      <c r="DX283" s="74">
        <v>0.11621066452692315</v>
      </c>
      <c r="DY283" s="74">
        <v>0</v>
      </c>
      <c r="DZ283" s="74">
        <v>0.11621066452692315</v>
      </c>
      <c r="EA283" s="74">
        <v>0</v>
      </c>
      <c r="EB283" s="74">
        <v>0</v>
      </c>
      <c r="EC283" s="74">
        <v>0</v>
      </c>
      <c r="ED283" s="74">
        <v>0</v>
      </c>
      <c r="EE283" s="74">
        <v>0</v>
      </c>
      <c r="EF283" s="74">
        <v>0</v>
      </c>
      <c r="ER283" s="74" t="s">
        <v>455</v>
      </c>
      <c r="ES283" s="74" t="s">
        <v>194</v>
      </c>
      <c r="ET283" s="74" t="s">
        <v>525</v>
      </c>
      <c r="EU283" s="74" t="s">
        <v>321</v>
      </c>
      <c r="EV283" s="74" t="s">
        <v>302</v>
      </c>
      <c r="EW283" s="74" t="s">
        <v>456</v>
      </c>
      <c r="EX283" s="74">
        <v>2024</v>
      </c>
      <c r="EY283" s="74">
        <v>1.191842534158509E-4</v>
      </c>
      <c r="EZ283" s="74">
        <v>731.34406599999897</v>
      </c>
      <c r="FA283" s="74">
        <v>8.7164696496322663E-2</v>
      </c>
      <c r="FB283" s="74">
        <v>2024</v>
      </c>
      <c r="FC283" s="74" t="s">
        <v>209</v>
      </c>
      <c r="FD283" s="74">
        <v>4.6366130773367584E-2</v>
      </c>
      <c r="FE283" s="74">
        <v>1</v>
      </c>
      <c r="FF283" s="74">
        <v>0</v>
      </c>
      <c r="FG283" s="74" t="s">
        <v>457</v>
      </c>
      <c r="FH283" s="74">
        <v>0</v>
      </c>
      <c r="FI283" s="74">
        <v>0</v>
      </c>
      <c r="FJ283" s="74">
        <v>0</v>
      </c>
      <c r="FK283" s="74">
        <v>0</v>
      </c>
      <c r="FL283" s="74">
        <v>0</v>
      </c>
      <c r="FM283" s="74">
        <v>0</v>
      </c>
      <c r="FN283" s="74">
        <v>1.1700344965234282E-3</v>
      </c>
      <c r="FO283" s="74">
        <v>8.5023481776116481E-6</v>
      </c>
      <c r="FP283" s="74">
        <v>0</v>
      </c>
      <c r="FQ283" s="74">
        <v>0</v>
      </c>
      <c r="FR283" s="74">
        <v>0</v>
      </c>
      <c r="FS283" s="74">
        <v>0</v>
      </c>
      <c r="GV283" s="229"/>
      <c r="GW283" s="229"/>
    </row>
    <row r="284" spans="3:205" x14ac:dyDescent="0.25">
      <c r="C284" s="227"/>
      <c r="D284" s="227"/>
      <c r="E284" s="227"/>
      <c r="F284" s="227"/>
      <c r="G284" s="227"/>
      <c r="H284" s="227"/>
      <c r="I284" s="228"/>
      <c r="J284" s="228"/>
      <c r="K284" s="228"/>
      <c r="L284" s="116"/>
      <c r="M284" s="228"/>
      <c r="N284" s="228"/>
      <c r="O284" s="228"/>
      <c r="P284" s="228"/>
      <c r="Q284" s="228"/>
      <c r="R284" s="228"/>
      <c r="S284" s="228"/>
      <c r="T284" s="228"/>
      <c r="U284" s="228"/>
      <c r="V284" s="228"/>
      <c r="W284" s="228"/>
      <c r="X284" s="228"/>
      <c r="Y284" s="228"/>
      <c r="Z284" s="228"/>
      <c r="AA284" s="228"/>
      <c r="AB284" s="228"/>
      <c r="AC284" s="228"/>
      <c r="AD284" s="228"/>
      <c r="AE284" s="228"/>
      <c r="AF284" s="228"/>
      <c r="AG284" s="228"/>
      <c r="AH284" s="228"/>
      <c r="AI284" s="228"/>
      <c r="AJ284" s="228"/>
      <c r="AS284" s="74" t="s">
        <v>237</v>
      </c>
      <c r="AT284" s="74" t="s">
        <v>194</v>
      </c>
      <c r="AU284" s="74" t="s">
        <v>460</v>
      </c>
      <c r="AV284" s="74">
        <v>2020</v>
      </c>
      <c r="AW284" s="74">
        <v>1</v>
      </c>
      <c r="AX284" s="74">
        <v>0</v>
      </c>
      <c r="AY284" s="74">
        <v>0</v>
      </c>
      <c r="AZ284" s="74">
        <v>0.61539091594601936</v>
      </c>
      <c r="BA284" s="74">
        <v>0.61539091594601936</v>
      </c>
      <c r="BB284" s="74">
        <v>0</v>
      </c>
      <c r="BC284" s="74">
        <v>0</v>
      </c>
      <c r="BD284" s="74">
        <v>0</v>
      </c>
      <c r="BE284" s="74">
        <v>0</v>
      </c>
      <c r="BF284" s="74">
        <v>0</v>
      </c>
      <c r="BG284" s="74">
        <v>0</v>
      </c>
      <c r="BH284" s="74">
        <v>0</v>
      </c>
      <c r="BI284" s="74">
        <v>0</v>
      </c>
      <c r="BJ284" s="74">
        <v>0</v>
      </c>
      <c r="BK284" s="74">
        <v>0</v>
      </c>
      <c r="BL284" s="74">
        <v>0</v>
      </c>
      <c r="BM284" s="74">
        <v>0</v>
      </c>
      <c r="BN284" s="74">
        <v>0.61539091594601936</v>
      </c>
      <c r="BO284" s="74">
        <v>0</v>
      </c>
      <c r="BP284" s="74">
        <v>0</v>
      </c>
      <c r="BQ284" s="74">
        <v>0</v>
      </c>
      <c r="BR284" s="74">
        <v>0</v>
      </c>
      <c r="BS284" s="74">
        <v>0</v>
      </c>
      <c r="BT284" s="74">
        <v>0</v>
      </c>
      <c r="BU284" s="74">
        <v>0</v>
      </c>
      <c r="BV284" s="74">
        <v>0</v>
      </c>
      <c r="BW284" s="74">
        <v>0</v>
      </c>
      <c r="BX284" s="74">
        <v>0</v>
      </c>
      <c r="BY284" s="74">
        <v>0</v>
      </c>
      <c r="CT284" s="74" t="s">
        <v>194</v>
      </c>
      <c r="CU284" s="74" t="s">
        <v>525</v>
      </c>
      <c r="CV284" s="74" t="s">
        <v>321</v>
      </c>
      <c r="CW284" s="74">
        <v>2025</v>
      </c>
      <c r="CX284" s="74">
        <v>0</v>
      </c>
      <c r="CY284" s="74">
        <v>0</v>
      </c>
      <c r="CZ284" s="74">
        <v>0</v>
      </c>
      <c r="DA284" s="74">
        <v>0</v>
      </c>
      <c r="DB284" s="74">
        <v>8.5023481776116481E-6</v>
      </c>
      <c r="DC284" s="74">
        <v>0</v>
      </c>
      <c r="DD284" s="74">
        <v>13668.06699741239</v>
      </c>
      <c r="DE284" s="74">
        <v>202.84766498243039</v>
      </c>
      <c r="DF284" s="74">
        <v>8304.594931712325</v>
      </c>
      <c r="DG284" s="74">
        <v>5160.6244007176301</v>
      </c>
      <c r="DH284" s="74">
        <v>0</v>
      </c>
      <c r="DI284" s="74">
        <v>0</v>
      </c>
      <c r="DJ284" s="74">
        <v>0</v>
      </c>
      <c r="DK284" s="74">
        <v>0</v>
      </c>
      <c r="DL284" s="74">
        <v>0</v>
      </c>
      <c r="DM284" s="74">
        <v>0</v>
      </c>
      <c r="DN284" s="74">
        <v>1.839729495974206E-4</v>
      </c>
      <c r="DO284" s="74">
        <v>0</v>
      </c>
      <c r="DP284" s="74">
        <v>0</v>
      </c>
      <c r="DQ284" s="74">
        <v>0</v>
      </c>
      <c r="DR284" s="74">
        <v>0</v>
      </c>
      <c r="DS284" s="74">
        <v>0</v>
      </c>
      <c r="DT284" s="74">
        <v>0</v>
      </c>
      <c r="DU284" s="74">
        <v>0</v>
      </c>
      <c r="DV284" s="74">
        <v>0</v>
      </c>
      <c r="DW284" s="74">
        <v>0</v>
      </c>
      <c r="DX284" s="74">
        <v>0</v>
      </c>
      <c r="DY284" s="74">
        <v>0</v>
      </c>
      <c r="DZ284" s="74">
        <v>0</v>
      </c>
      <c r="EA284" s="74">
        <v>0.11621066452692315</v>
      </c>
      <c r="EB284" s="74">
        <v>0</v>
      </c>
      <c r="EC284" s="74">
        <v>0.11621066452692315</v>
      </c>
      <c r="ED284" s="74">
        <v>0</v>
      </c>
      <c r="EE284" s="74">
        <v>0</v>
      </c>
      <c r="EF284" s="74">
        <v>0</v>
      </c>
      <c r="ER284" s="74" t="s">
        <v>455</v>
      </c>
      <c r="ES284" s="74" t="s">
        <v>194</v>
      </c>
      <c r="ET284" s="74" t="s">
        <v>525</v>
      </c>
      <c r="EU284" s="74" t="s">
        <v>321</v>
      </c>
      <c r="EV284" s="74" t="s">
        <v>302</v>
      </c>
      <c r="EW284" s="74" t="s">
        <v>456</v>
      </c>
      <c r="EX284" s="74">
        <v>2025</v>
      </c>
      <c r="EY284" s="74">
        <v>1.191842534158509E-4</v>
      </c>
      <c r="EZ284" s="74">
        <v>731.34406599999897</v>
      </c>
      <c r="FA284" s="74">
        <v>8.7164696496322663E-2</v>
      </c>
      <c r="FB284" s="74">
        <v>2025</v>
      </c>
      <c r="FC284" s="74" t="s">
        <v>209</v>
      </c>
      <c r="FD284" s="74">
        <v>4.6366130773367584E-2</v>
      </c>
      <c r="FE284" s="74">
        <v>1</v>
      </c>
      <c r="FF284" s="74">
        <v>0</v>
      </c>
      <c r="FG284" s="74" t="s">
        <v>457</v>
      </c>
      <c r="FH284" s="74">
        <v>0</v>
      </c>
      <c r="FI284" s="74">
        <v>0</v>
      </c>
      <c r="FJ284" s="74">
        <v>0</v>
      </c>
      <c r="FK284" s="74">
        <v>0</v>
      </c>
      <c r="FL284" s="74">
        <v>0</v>
      </c>
      <c r="FM284" s="74">
        <v>0</v>
      </c>
      <c r="FN284" s="74">
        <v>0</v>
      </c>
      <c r="FO284" s="74">
        <v>0</v>
      </c>
      <c r="FP284" s="74">
        <v>1.1700344965234282E-3</v>
      </c>
      <c r="FQ284" s="74">
        <v>8.5023481776116481E-6</v>
      </c>
      <c r="FR284" s="74">
        <v>0</v>
      </c>
      <c r="FS284" s="74">
        <v>0</v>
      </c>
      <c r="GV284" s="229"/>
      <c r="GW284" s="229"/>
    </row>
    <row r="285" spans="3:205" x14ac:dyDescent="0.25">
      <c r="C285" s="227"/>
      <c r="D285" s="227"/>
      <c r="E285" s="227"/>
      <c r="F285" s="227"/>
      <c r="G285" s="227"/>
      <c r="H285" s="227"/>
      <c r="I285" s="228"/>
      <c r="J285" s="228"/>
      <c r="K285" s="228"/>
      <c r="L285" s="116"/>
      <c r="M285" s="228"/>
      <c r="N285" s="228"/>
      <c r="O285" s="228"/>
      <c r="P285" s="228"/>
      <c r="Q285" s="228"/>
      <c r="R285" s="228"/>
      <c r="S285" s="228"/>
      <c r="T285" s="228"/>
      <c r="U285" s="228"/>
      <c r="V285" s="228"/>
      <c r="W285" s="228"/>
      <c r="X285" s="228"/>
      <c r="Y285" s="228"/>
      <c r="Z285" s="228"/>
      <c r="AA285" s="228"/>
      <c r="AB285" s="228"/>
      <c r="AC285" s="228"/>
      <c r="AD285" s="228"/>
      <c r="AE285" s="228"/>
      <c r="AF285" s="228"/>
      <c r="AG285" s="228"/>
      <c r="AH285" s="228"/>
      <c r="AI285" s="228"/>
      <c r="AJ285" s="228"/>
      <c r="AS285" s="74" t="s">
        <v>237</v>
      </c>
      <c r="AT285" s="74" t="s">
        <v>194</v>
      </c>
      <c r="AU285" s="74" t="s">
        <v>460</v>
      </c>
      <c r="AV285" s="74">
        <v>2021</v>
      </c>
      <c r="AW285" s="74">
        <v>1</v>
      </c>
      <c r="AX285" s="74">
        <v>0</v>
      </c>
      <c r="AY285" s="74">
        <v>0</v>
      </c>
      <c r="AZ285" s="74">
        <v>0</v>
      </c>
      <c r="BA285" s="74">
        <v>0</v>
      </c>
      <c r="BB285" s="74">
        <v>0</v>
      </c>
      <c r="BC285" s="74">
        <v>0</v>
      </c>
      <c r="BD285" s="74">
        <v>0.61539091594601936</v>
      </c>
      <c r="BE285" s="74">
        <v>0.61539091594601936</v>
      </c>
      <c r="BF285" s="74">
        <v>0</v>
      </c>
      <c r="BG285" s="74">
        <v>0</v>
      </c>
      <c r="BH285" s="74">
        <v>0</v>
      </c>
      <c r="BI285" s="74">
        <v>0</v>
      </c>
      <c r="BJ285" s="74">
        <v>0</v>
      </c>
      <c r="BK285" s="74">
        <v>0</v>
      </c>
      <c r="BL285" s="74">
        <v>0</v>
      </c>
      <c r="BM285" s="74">
        <v>0</v>
      </c>
      <c r="BN285" s="74">
        <v>0</v>
      </c>
      <c r="BO285" s="74">
        <v>0.61539091594601936</v>
      </c>
      <c r="BP285" s="74">
        <v>0</v>
      </c>
      <c r="BQ285" s="74">
        <v>0</v>
      </c>
      <c r="BR285" s="74">
        <v>0</v>
      </c>
      <c r="BS285" s="74">
        <v>0</v>
      </c>
      <c r="BT285" s="74">
        <v>0</v>
      </c>
      <c r="BU285" s="74">
        <v>0</v>
      </c>
      <c r="BV285" s="74">
        <v>0</v>
      </c>
      <c r="BW285" s="74">
        <v>0</v>
      </c>
      <c r="BX285" s="74">
        <v>0</v>
      </c>
      <c r="BY285" s="74">
        <v>0</v>
      </c>
      <c r="CT285" s="74" t="s">
        <v>194</v>
      </c>
      <c r="CU285" s="74" t="s">
        <v>525</v>
      </c>
      <c r="CV285" s="74" t="s">
        <v>321</v>
      </c>
      <c r="CW285" s="74">
        <v>2026</v>
      </c>
      <c r="CX285" s="74">
        <v>0</v>
      </c>
      <c r="CY285" s="74">
        <v>0</v>
      </c>
      <c r="CZ285" s="74">
        <v>0</v>
      </c>
      <c r="DA285" s="74">
        <v>0</v>
      </c>
      <c r="DB285" s="74">
        <v>0</v>
      </c>
      <c r="DC285" s="74">
        <v>8.5023481776116481E-6</v>
      </c>
      <c r="DD285" s="74">
        <v>13668.06699741239</v>
      </c>
      <c r="DE285" s="74">
        <v>202.84766498243039</v>
      </c>
      <c r="DF285" s="74">
        <v>8304.594931712325</v>
      </c>
      <c r="DG285" s="74">
        <v>5160.6244007176301</v>
      </c>
      <c r="DH285" s="74">
        <v>0</v>
      </c>
      <c r="DI285" s="74">
        <v>0</v>
      </c>
      <c r="DJ285" s="74">
        <v>0</v>
      </c>
      <c r="DK285" s="74">
        <v>0</v>
      </c>
      <c r="DL285" s="74">
        <v>0</v>
      </c>
      <c r="DM285" s="74">
        <v>0</v>
      </c>
      <c r="DN285" s="74">
        <v>1.839729495974206E-4</v>
      </c>
      <c r="DO285" s="74">
        <v>0</v>
      </c>
      <c r="DP285" s="74">
        <v>0</v>
      </c>
      <c r="DQ285" s="74">
        <v>0</v>
      </c>
      <c r="DR285" s="74">
        <v>0</v>
      </c>
      <c r="DS285" s="74">
        <v>0</v>
      </c>
      <c r="DT285" s="74">
        <v>0</v>
      </c>
      <c r="DU285" s="74">
        <v>0</v>
      </c>
      <c r="DV285" s="74">
        <v>0</v>
      </c>
      <c r="DW285" s="74">
        <v>0</v>
      </c>
      <c r="DX285" s="74">
        <v>0</v>
      </c>
      <c r="DY285" s="74">
        <v>0</v>
      </c>
      <c r="DZ285" s="74">
        <v>0</v>
      </c>
      <c r="EA285" s="74">
        <v>0</v>
      </c>
      <c r="EB285" s="74">
        <v>0</v>
      </c>
      <c r="EC285" s="74">
        <v>0</v>
      </c>
      <c r="ED285" s="74">
        <v>0.11621066452692315</v>
      </c>
      <c r="EE285" s="74">
        <v>0</v>
      </c>
      <c r="EF285" s="74">
        <v>0.11621066452692315</v>
      </c>
      <c r="ER285" s="74" t="s">
        <v>455</v>
      </c>
      <c r="ES285" s="74" t="s">
        <v>194</v>
      </c>
      <c r="ET285" s="74" t="s">
        <v>525</v>
      </c>
      <c r="EU285" s="74" t="s">
        <v>321</v>
      </c>
      <c r="EV285" s="74" t="s">
        <v>302</v>
      </c>
      <c r="EW285" s="74" t="s">
        <v>456</v>
      </c>
      <c r="EX285" s="74">
        <v>2026</v>
      </c>
      <c r="EY285" s="74">
        <v>1.191842534158509E-4</v>
      </c>
      <c r="EZ285" s="74">
        <v>731.34406599999897</v>
      </c>
      <c r="FA285" s="74">
        <v>8.7164696496322663E-2</v>
      </c>
      <c r="FB285" s="74">
        <v>2026</v>
      </c>
      <c r="FC285" s="74" t="s">
        <v>209</v>
      </c>
      <c r="FD285" s="74">
        <v>4.6366130773367584E-2</v>
      </c>
      <c r="FE285" s="74">
        <v>1</v>
      </c>
      <c r="FF285" s="74">
        <v>0</v>
      </c>
      <c r="FG285" s="74" t="s">
        <v>457</v>
      </c>
      <c r="FH285" s="74">
        <v>0</v>
      </c>
      <c r="FI285" s="74">
        <v>0</v>
      </c>
      <c r="FJ285" s="74">
        <v>0</v>
      </c>
      <c r="FK285" s="74">
        <v>0</v>
      </c>
      <c r="FL285" s="74">
        <v>0</v>
      </c>
      <c r="FM285" s="74">
        <v>0</v>
      </c>
      <c r="FN285" s="74">
        <v>0</v>
      </c>
      <c r="FO285" s="74">
        <v>0</v>
      </c>
      <c r="FP285" s="74">
        <v>0</v>
      </c>
      <c r="FQ285" s="74">
        <v>0</v>
      </c>
      <c r="FR285" s="74">
        <v>1.1700344965234282E-3</v>
      </c>
      <c r="FS285" s="74">
        <v>8.5023481776116481E-6</v>
      </c>
      <c r="GV285" s="229"/>
      <c r="GW285" s="229"/>
    </row>
    <row r="286" spans="3:205" x14ac:dyDescent="0.25">
      <c r="C286" s="227"/>
      <c r="D286" s="227"/>
      <c r="E286" s="227"/>
      <c r="F286" s="227"/>
      <c r="G286" s="227"/>
      <c r="H286" s="227"/>
      <c r="I286" s="228"/>
      <c r="J286" s="228"/>
      <c r="K286" s="228"/>
      <c r="L286" s="116"/>
      <c r="M286" s="228"/>
      <c r="N286" s="228"/>
      <c r="O286" s="228"/>
      <c r="P286" s="228"/>
      <c r="Q286" s="228"/>
      <c r="R286" s="228"/>
      <c r="S286" s="228"/>
      <c r="T286" s="228"/>
      <c r="U286" s="228"/>
      <c r="V286" s="228"/>
      <c r="W286" s="228"/>
      <c r="X286" s="228"/>
      <c r="Y286" s="228"/>
      <c r="Z286" s="228"/>
      <c r="AA286" s="228"/>
      <c r="AB286" s="228"/>
      <c r="AC286" s="228"/>
      <c r="AD286" s="228"/>
      <c r="AE286" s="228"/>
      <c r="AF286" s="228"/>
      <c r="AG286" s="228"/>
      <c r="AH286" s="228"/>
      <c r="AI286" s="228"/>
      <c r="AJ286" s="228"/>
      <c r="AS286" s="74" t="s">
        <v>237</v>
      </c>
      <c r="AT286" s="74" t="s">
        <v>194</v>
      </c>
      <c r="AU286" s="74" t="s">
        <v>460</v>
      </c>
      <c r="AV286" s="74">
        <v>2022</v>
      </c>
      <c r="AW286" s="74">
        <v>0.93457943925233644</v>
      </c>
      <c r="AX286" s="74">
        <v>0</v>
      </c>
      <c r="AY286" s="74">
        <v>0</v>
      </c>
      <c r="AZ286" s="74">
        <v>0</v>
      </c>
      <c r="BA286" s="74">
        <v>0</v>
      </c>
      <c r="BB286" s="74">
        <v>0</v>
      </c>
      <c r="BC286" s="74">
        <v>0</v>
      </c>
      <c r="BD286" s="74">
        <v>0</v>
      </c>
      <c r="BE286" s="74">
        <v>0</v>
      </c>
      <c r="BF286" s="74">
        <v>0</v>
      </c>
      <c r="BG286" s="74">
        <v>0</v>
      </c>
      <c r="BH286" s="74">
        <v>0.59469902498987903</v>
      </c>
      <c r="BI286" s="74">
        <v>0.59469902498987903</v>
      </c>
      <c r="BJ286" s="74">
        <v>0</v>
      </c>
      <c r="BK286" s="74">
        <v>0</v>
      </c>
      <c r="BL286" s="74">
        <v>0</v>
      </c>
      <c r="BM286" s="74">
        <v>0</v>
      </c>
      <c r="BN286" s="74">
        <v>0</v>
      </c>
      <c r="BO286" s="74">
        <v>0</v>
      </c>
      <c r="BP286" s="74">
        <v>0.55579348129895234</v>
      </c>
      <c r="BQ286" s="74">
        <v>0</v>
      </c>
      <c r="BR286" s="74">
        <v>0</v>
      </c>
      <c r="BS286" s="74">
        <v>0</v>
      </c>
      <c r="BT286" s="74">
        <v>0</v>
      </c>
      <c r="BU286" s="74">
        <v>0</v>
      </c>
      <c r="BV286" s="74">
        <v>0.59469902498987903</v>
      </c>
      <c r="BW286" s="74">
        <v>0.55579348129895234</v>
      </c>
      <c r="BX286" s="74">
        <v>0.59469902498987903</v>
      </c>
      <c r="BY286" s="74">
        <v>0.55579348129895234</v>
      </c>
      <c r="CT286" s="74" t="s">
        <v>194</v>
      </c>
      <c r="CU286" s="74" t="s">
        <v>525</v>
      </c>
      <c r="CV286" s="74" t="s">
        <v>323</v>
      </c>
      <c r="CW286" s="74">
        <v>2021</v>
      </c>
      <c r="CX286" s="74">
        <v>9.8570171747032344E-7</v>
      </c>
      <c r="CY286" s="74">
        <v>0</v>
      </c>
      <c r="CZ286" s="74">
        <v>0</v>
      </c>
      <c r="DA286" s="74">
        <v>0</v>
      </c>
      <c r="DB286" s="74">
        <v>0</v>
      </c>
      <c r="DC286" s="74">
        <v>0</v>
      </c>
      <c r="DD286" s="74">
        <v>8638.8463697588359</v>
      </c>
      <c r="DE286" s="74">
        <v>212.4033892792296</v>
      </c>
      <c r="DF286" s="74">
        <v>8426.4429804796055</v>
      </c>
      <c r="DG286" s="74">
        <v>0</v>
      </c>
      <c r="DH286" s="74">
        <v>0</v>
      </c>
      <c r="DI286" s="74">
        <v>0</v>
      </c>
      <c r="DJ286" s="74">
        <v>0</v>
      </c>
      <c r="DK286" s="74">
        <v>0</v>
      </c>
      <c r="DL286" s="74">
        <v>0</v>
      </c>
      <c r="DM286" s="74">
        <v>0</v>
      </c>
      <c r="DN286" s="74">
        <v>2.9840499910443169E-5</v>
      </c>
      <c r="DO286" s="74">
        <v>8.5153257036335531E-3</v>
      </c>
      <c r="DP286" s="74">
        <v>0</v>
      </c>
      <c r="DQ286" s="74">
        <v>8.5153257036335531E-3</v>
      </c>
      <c r="DR286" s="74">
        <v>0</v>
      </c>
      <c r="DS286" s="74">
        <v>0</v>
      </c>
      <c r="DT286" s="74">
        <v>0</v>
      </c>
      <c r="DU286" s="74">
        <v>0</v>
      </c>
      <c r="DV286" s="74">
        <v>0</v>
      </c>
      <c r="DW286" s="74">
        <v>0</v>
      </c>
      <c r="DX286" s="74">
        <v>0</v>
      </c>
      <c r="DY286" s="74">
        <v>0</v>
      </c>
      <c r="DZ286" s="74">
        <v>0</v>
      </c>
      <c r="EA286" s="74">
        <v>0</v>
      </c>
      <c r="EB286" s="74">
        <v>0</v>
      </c>
      <c r="EC286" s="74">
        <v>0</v>
      </c>
      <c r="ED286" s="74">
        <v>0</v>
      </c>
      <c r="EE286" s="74">
        <v>0</v>
      </c>
      <c r="EF286" s="74">
        <v>0</v>
      </c>
      <c r="ER286" s="74" t="s">
        <v>455</v>
      </c>
      <c r="ES286" s="74" t="s">
        <v>194</v>
      </c>
      <c r="ET286" s="74" t="s">
        <v>525</v>
      </c>
      <c r="EU286" s="74" t="s">
        <v>323</v>
      </c>
      <c r="EV286" s="74" t="s">
        <v>302</v>
      </c>
      <c r="EW286" s="74" t="s">
        <v>456</v>
      </c>
      <c r="EX286" s="74">
        <v>2021</v>
      </c>
      <c r="EY286" s="74">
        <v>2.1646768708542759E-5</v>
      </c>
      <c r="EZ286" s="74">
        <v>731.34406599999897</v>
      </c>
      <c r="FA286" s="74">
        <v>1.5831235843067209E-2</v>
      </c>
      <c r="FB286" s="74">
        <v>2021</v>
      </c>
      <c r="FC286" s="74" t="s">
        <v>209</v>
      </c>
      <c r="FD286" s="74">
        <v>4.6366130773367584E-2</v>
      </c>
      <c r="FE286" s="74">
        <v>1</v>
      </c>
      <c r="FF286" s="74">
        <v>0</v>
      </c>
      <c r="FG286" s="74" t="s">
        <v>457</v>
      </c>
      <c r="FH286" s="74">
        <v>2.0532600697201504E-4</v>
      </c>
      <c r="FI286" s="74">
        <v>9.8570171747032344E-7</v>
      </c>
      <c r="FJ286" s="74">
        <v>0</v>
      </c>
      <c r="FK286" s="74">
        <v>0</v>
      </c>
      <c r="FL286" s="74">
        <v>0</v>
      </c>
      <c r="FM286" s="74">
        <v>0</v>
      </c>
      <c r="FN286" s="74">
        <v>0</v>
      </c>
      <c r="FO286" s="74">
        <v>0</v>
      </c>
      <c r="FP286" s="74">
        <v>0</v>
      </c>
      <c r="FQ286" s="74">
        <v>0</v>
      </c>
      <c r="FR286" s="74">
        <v>0</v>
      </c>
      <c r="FS286" s="74">
        <v>0</v>
      </c>
      <c r="GV286" s="229"/>
      <c r="GW286" s="229"/>
    </row>
    <row r="287" spans="3:205" x14ac:dyDescent="0.25">
      <c r="C287" s="227"/>
      <c r="D287" s="227"/>
      <c r="E287" s="227"/>
      <c r="F287" s="227"/>
      <c r="G287" s="227"/>
      <c r="H287" s="227"/>
      <c r="I287" s="228"/>
      <c r="J287" s="228"/>
      <c r="K287" s="228"/>
      <c r="L287" s="116"/>
      <c r="M287" s="228"/>
      <c r="N287" s="228"/>
      <c r="O287" s="228"/>
      <c r="P287" s="228"/>
      <c r="Q287" s="228"/>
      <c r="R287" s="228"/>
      <c r="S287" s="228"/>
      <c r="T287" s="228"/>
      <c r="U287" s="228"/>
      <c r="V287" s="228"/>
      <c r="W287" s="228"/>
      <c r="X287" s="228"/>
      <c r="Y287" s="228"/>
      <c r="Z287" s="228"/>
      <c r="AA287" s="228"/>
      <c r="AB287" s="228"/>
      <c r="AC287" s="228"/>
      <c r="AD287" s="228"/>
      <c r="AE287" s="228"/>
      <c r="AF287" s="228"/>
      <c r="AG287" s="228"/>
      <c r="AH287" s="228"/>
      <c r="AI287" s="228"/>
      <c r="AJ287" s="228"/>
      <c r="AS287" s="74" t="s">
        <v>237</v>
      </c>
      <c r="AT287" s="74" t="s">
        <v>194</v>
      </c>
      <c r="AU287" s="74" t="s">
        <v>460</v>
      </c>
      <c r="AV287" s="74">
        <v>2023</v>
      </c>
      <c r="AW287" s="74">
        <v>0.87343872827321156</v>
      </c>
      <c r="AX287" s="74">
        <v>0</v>
      </c>
      <c r="AY287" s="74">
        <v>0</v>
      </c>
      <c r="AZ287" s="74">
        <v>0</v>
      </c>
      <c r="BA287" s="74">
        <v>0</v>
      </c>
      <c r="BB287" s="74">
        <v>0</v>
      </c>
      <c r="BC287" s="74">
        <v>0</v>
      </c>
      <c r="BD287" s="74">
        <v>0</v>
      </c>
      <c r="BE287" s="74">
        <v>0</v>
      </c>
      <c r="BF287" s="74">
        <v>0</v>
      </c>
      <c r="BG287" s="74">
        <v>0</v>
      </c>
      <c r="BH287" s="74">
        <v>0</v>
      </c>
      <c r="BI287" s="74">
        <v>0</v>
      </c>
      <c r="BJ287" s="74">
        <v>0</v>
      </c>
      <c r="BK287" s="74">
        <v>0</v>
      </c>
      <c r="BL287" s="74">
        <v>0.61650450820442815</v>
      </c>
      <c r="BM287" s="74">
        <v>0.61650450820442815</v>
      </c>
      <c r="BN287" s="74">
        <v>0</v>
      </c>
      <c r="BO287" s="74">
        <v>0</v>
      </c>
      <c r="BP287" s="74">
        <v>0</v>
      </c>
      <c r="BQ287" s="74">
        <v>0.53847891362077749</v>
      </c>
      <c r="BR287" s="74">
        <v>0</v>
      </c>
      <c r="BS287" s="74">
        <v>0</v>
      </c>
      <c r="BT287" s="74">
        <v>0</v>
      </c>
      <c r="BU287" s="74">
        <v>0</v>
      </c>
      <c r="BV287" s="74">
        <v>0</v>
      </c>
      <c r="BW287" s="74">
        <v>0</v>
      </c>
      <c r="BX287" s="74">
        <v>0</v>
      </c>
      <c r="BY287" s="74">
        <v>0</v>
      </c>
      <c r="CT287" s="74" t="s">
        <v>194</v>
      </c>
      <c r="CU287" s="74" t="s">
        <v>525</v>
      </c>
      <c r="CV287" s="74" t="s">
        <v>323</v>
      </c>
      <c r="CW287" s="74">
        <v>2022</v>
      </c>
      <c r="CX287" s="74">
        <v>0</v>
      </c>
      <c r="CY287" s="74">
        <v>9.7749597765711173E-7</v>
      </c>
      <c r="CZ287" s="74">
        <v>0</v>
      </c>
      <c r="DA287" s="74">
        <v>0</v>
      </c>
      <c r="DB287" s="74">
        <v>0</v>
      </c>
      <c r="DC287" s="74">
        <v>0</v>
      </c>
      <c r="DD287" s="74">
        <v>8489.5410546944295</v>
      </c>
      <c r="DE287" s="74">
        <v>202.8476649824303</v>
      </c>
      <c r="DF287" s="74">
        <v>8286.6933897119961</v>
      </c>
      <c r="DG287" s="74">
        <v>0</v>
      </c>
      <c r="DH287" s="74">
        <v>0</v>
      </c>
      <c r="DI287" s="74">
        <v>0</v>
      </c>
      <c r="DJ287" s="74">
        <v>0</v>
      </c>
      <c r="DK287" s="74">
        <v>0</v>
      </c>
      <c r="DL287" s="74">
        <v>0</v>
      </c>
      <c r="DM287" s="74">
        <v>0</v>
      </c>
      <c r="DN287" s="74">
        <v>2.8466331061264962E-5</v>
      </c>
      <c r="DO287" s="74">
        <v>0</v>
      </c>
      <c r="DP287" s="74">
        <v>0</v>
      </c>
      <c r="DQ287" s="74">
        <v>0</v>
      </c>
      <c r="DR287" s="74">
        <v>8.2984922331187181E-3</v>
      </c>
      <c r="DS287" s="74">
        <v>0</v>
      </c>
      <c r="DT287" s="74">
        <v>8.2984922331187181E-3</v>
      </c>
      <c r="DU287" s="74">
        <v>0</v>
      </c>
      <c r="DV287" s="74">
        <v>0</v>
      </c>
      <c r="DW287" s="74">
        <v>0</v>
      </c>
      <c r="DX287" s="74">
        <v>0</v>
      </c>
      <c r="DY287" s="74">
        <v>0</v>
      </c>
      <c r="DZ287" s="74">
        <v>0</v>
      </c>
      <c r="EA287" s="74">
        <v>0</v>
      </c>
      <c r="EB287" s="74">
        <v>0</v>
      </c>
      <c r="EC287" s="74">
        <v>0</v>
      </c>
      <c r="ED287" s="74">
        <v>0</v>
      </c>
      <c r="EE287" s="74">
        <v>0</v>
      </c>
      <c r="EF287" s="74">
        <v>0</v>
      </c>
      <c r="ER287" s="74" t="s">
        <v>455</v>
      </c>
      <c r="ES287" s="74" t="s">
        <v>194</v>
      </c>
      <c r="ET287" s="74" t="s">
        <v>525</v>
      </c>
      <c r="EU287" s="74" t="s">
        <v>323</v>
      </c>
      <c r="EV287" s="74" t="s">
        <v>302</v>
      </c>
      <c r="EW287" s="74" t="s">
        <v>456</v>
      </c>
      <c r="EX287" s="74">
        <v>2022</v>
      </c>
      <c r="EY287" s="74">
        <v>2.068782098452031E-5</v>
      </c>
      <c r="EZ287" s="74">
        <v>731.34406599999897</v>
      </c>
      <c r="FA287" s="74">
        <v>1.5129915115499186E-2</v>
      </c>
      <c r="FB287" s="74">
        <v>2022</v>
      </c>
      <c r="FC287" s="74" t="s">
        <v>209</v>
      </c>
      <c r="FD287" s="74">
        <v>4.6366130773367584E-2</v>
      </c>
      <c r="FE287" s="74">
        <v>1</v>
      </c>
      <c r="FF287" s="74">
        <v>0</v>
      </c>
      <c r="FG287" s="74" t="s">
        <v>457</v>
      </c>
      <c r="FH287" s="74">
        <v>0</v>
      </c>
      <c r="FI287" s="74">
        <v>0</v>
      </c>
      <c r="FJ287" s="74">
        <v>2.0361671524589124E-4</v>
      </c>
      <c r="FK287" s="74">
        <v>9.7749597765711173E-7</v>
      </c>
      <c r="FL287" s="74">
        <v>0</v>
      </c>
      <c r="FM287" s="74">
        <v>0</v>
      </c>
      <c r="FN287" s="74">
        <v>0</v>
      </c>
      <c r="FO287" s="74">
        <v>0</v>
      </c>
      <c r="FP287" s="74">
        <v>0</v>
      </c>
      <c r="FQ287" s="74">
        <v>0</v>
      </c>
      <c r="FR287" s="74">
        <v>0</v>
      </c>
      <c r="FS287" s="74">
        <v>0</v>
      </c>
      <c r="GV287" s="229"/>
      <c r="GW287" s="229"/>
    </row>
    <row r="288" spans="3:205" x14ac:dyDescent="0.25">
      <c r="C288" s="227"/>
      <c r="D288" s="227"/>
      <c r="E288" s="227"/>
      <c r="F288" s="227"/>
      <c r="G288" s="227"/>
      <c r="H288" s="227"/>
      <c r="I288" s="228"/>
      <c r="J288" s="228"/>
      <c r="K288" s="228"/>
      <c r="L288" s="116"/>
      <c r="M288" s="228"/>
      <c r="N288" s="228"/>
      <c r="O288" s="228"/>
      <c r="P288" s="228"/>
      <c r="Q288" s="228"/>
      <c r="R288" s="228"/>
      <c r="S288" s="228"/>
      <c r="T288" s="228"/>
      <c r="U288" s="228"/>
      <c r="V288" s="228"/>
      <c r="W288" s="228"/>
      <c r="X288" s="228"/>
      <c r="Y288" s="228"/>
      <c r="Z288" s="228"/>
      <c r="AA288" s="228"/>
      <c r="AB288" s="228"/>
      <c r="AC288" s="228"/>
      <c r="AD288" s="228"/>
      <c r="AE288" s="228"/>
      <c r="AF288" s="228"/>
      <c r="AG288" s="228"/>
      <c r="AH288" s="228"/>
      <c r="AI288" s="228"/>
      <c r="AJ288" s="228"/>
      <c r="AS288" s="74" t="s">
        <v>237</v>
      </c>
      <c r="AT288" s="74" t="s">
        <v>194</v>
      </c>
      <c r="AU288" s="74" t="s">
        <v>461</v>
      </c>
      <c r="AV288" s="74">
        <v>2020</v>
      </c>
      <c r="AW288" s="74">
        <v>1</v>
      </c>
      <c r="AX288" s="74">
        <v>0</v>
      </c>
      <c r="AY288" s="74">
        <v>0</v>
      </c>
      <c r="AZ288" s="74">
        <v>0.47286344123053575</v>
      </c>
      <c r="BA288" s="74">
        <v>0.47286344123053575</v>
      </c>
      <c r="BB288" s="74">
        <v>0</v>
      </c>
      <c r="BC288" s="74">
        <v>0</v>
      </c>
      <c r="BD288" s="74">
        <v>0</v>
      </c>
      <c r="BE288" s="74">
        <v>0</v>
      </c>
      <c r="BF288" s="74">
        <v>0</v>
      </c>
      <c r="BG288" s="74">
        <v>0</v>
      </c>
      <c r="BH288" s="74">
        <v>0</v>
      </c>
      <c r="BI288" s="74">
        <v>0</v>
      </c>
      <c r="BJ288" s="74">
        <v>0</v>
      </c>
      <c r="BK288" s="74">
        <v>0</v>
      </c>
      <c r="BL288" s="74">
        <v>0</v>
      </c>
      <c r="BM288" s="74">
        <v>0</v>
      </c>
      <c r="BN288" s="74">
        <v>0.47286344123053575</v>
      </c>
      <c r="BO288" s="74">
        <v>0</v>
      </c>
      <c r="BP288" s="74">
        <v>0</v>
      </c>
      <c r="BQ288" s="74">
        <v>0</v>
      </c>
      <c r="BR288" s="74">
        <v>0</v>
      </c>
      <c r="BS288" s="74">
        <v>0</v>
      </c>
      <c r="BT288" s="74">
        <v>0</v>
      </c>
      <c r="BU288" s="74">
        <v>0</v>
      </c>
      <c r="BV288" s="74">
        <v>0</v>
      </c>
      <c r="BW288" s="74">
        <v>0</v>
      </c>
      <c r="BX288" s="74">
        <v>0</v>
      </c>
      <c r="BY288" s="74">
        <v>0</v>
      </c>
      <c r="CT288" s="74" t="s">
        <v>194</v>
      </c>
      <c r="CU288" s="74" t="s">
        <v>525</v>
      </c>
      <c r="CV288" s="74" t="s">
        <v>323</v>
      </c>
      <c r="CW288" s="74">
        <v>2023</v>
      </c>
      <c r="CX288" s="74">
        <v>0</v>
      </c>
      <c r="CY288" s="74">
        <v>0</v>
      </c>
      <c r="CZ288" s="74">
        <v>1.5252490520246214E-6</v>
      </c>
      <c r="DA288" s="74">
        <v>0</v>
      </c>
      <c r="DB288" s="74">
        <v>0</v>
      </c>
      <c r="DC288" s="74">
        <v>0</v>
      </c>
      <c r="DD288" s="74">
        <v>8507.4425966947565</v>
      </c>
      <c r="DE288" s="74">
        <v>202.84766498243039</v>
      </c>
      <c r="DF288" s="74">
        <v>8304.5949317123213</v>
      </c>
      <c r="DG288" s="74">
        <v>0</v>
      </c>
      <c r="DH288" s="74">
        <v>0</v>
      </c>
      <c r="DI288" s="74">
        <v>0</v>
      </c>
      <c r="DJ288" s="74">
        <v>0</v>
      </c>
      <c r="DK288" s="74">
        <v>0</v>
      </c>
      <c r="DL288" s="74">
        <v>0</v>
      </c>
      <c r="DM288" s="74">
        <v>0</v>
      </c>
      <c r="DN288" s="74">
        <v>2.9470975128407729E-5</v>
      </c>
      <c r="DO288" s="74">
        <v>0</v>
      </c>
      <c r="DP288" s="74">
        <v>0</v>
      </c>
      <c r="DQ288" s="74">
        <v>0</v>
      </c>
      <c r="DR288" s="74">
        <v>0</v>
      </c>
      <c r="DS288" s="74">
        <v>0</v>
      </c>
      <c r="DT288" s="74">
        <v>0</v>
      </c>
      <c r="DU288" s="74">
        <v>1.2975968755762561E-2</v>
      </c>
      <c r="DV288" s="74">
        <v>0</v>
      </c>
      <c r="DW288" s="74">
        <v>1.2975968755762561E-2</v>
      </c>
      <c r="DX288" s="74">
        <v>0</v>
      </c>
      <c r="DY288" s="74">
        <v>0</v>
      </c>
      <c r="DZ288" s="74">
        <v>0</v>
      </c>
      <c r="EA288" s="74">
        <v>0</v>
      </c>
      <c r="EB288" s="74">
        <v>0</v>
      </c>
      <c r="EC288" s="74">
        <v>0</v>
      </c>
      <c r="ED288" s="74">
        <v>0</v>
      </c>
      <c r="EE288" s="74">
        <v>0</v>
      </c>
      <c r="EF288" s="74">
        <v>0</v>
      </c>
      <c r="ER288" s="74" t="s">
        <v>455</v>
      </c>
      <c r="ES288" s="74" t="s">
        <v>194</v>
      </c>
      <c r="ET288" s="74" t="s">
        <v>525</v>
      </c>
      <c r="EU288" s="74" t="s">
        <v>323</v>
      </c>
      <c r="EV288" s="74" t="s">
        <v>302</v>
      </c>
      <c r="EW288" s="74" t="s">
        <v>456</v>
      </c>
      <c r="EX288" s="74">
        <v>2023</v>
      </c>
      <c r="EY288" s="74">
        <v>2.138064282258708E-5</v>
      </c>
      <c r="EZ288" s="74">
        <v>731.34406599999897</v>
      </c>
      <c r="FA288" s="74">
        <v>1.5636606255564529E-2</v>
      </c>
      <c r="FB288" s="74">
        <v>2023</v>
      </c>
      <c r="FC288" s="74" t="s">
        <v>209</v>
      </c>
      <c r="FD288" s="74">
        <v>4.6366130773367584E-2</v>
      </c>
      <c r="FE288" s="74">
        <v>1</v>
      </c>
      <c r="FF288" s="74">
        <v>0</v>
      </c>
      <c r="FG288" s="74" t="s">
        <v>457</v>
      </c>
      <c r="FH288" s="74">
        <v>0</v>
      </c>
      <c r="FI288" s="74">
        <v>0</v>
      </c>
      <c r="FJ288" s="74">
        <v>0</v>
      </c>
      <c r="FK288" s="74">
        <v>0</v>
      </c>
      <c r="FL288" s="74">
        <v>2.0989425149132922E-4</v>
      </c>
      <c r="FM288" s="74">
        <v>1.5252490520246214E-6</v>
      </c>
      <c r="FN288" s="74">
        <v>0</v>
      </c>
      <c r="FO288" s="74">
        <v>0</v>
      </c>
      <c r="FP288" s="74">
        <v>0</v>
      </c>
      <c r="FQ288" s="74">
        <v>0</v>
      </c>
      <c r="FR288" s="74">
        <v>0</v>
      </c>
      <c r="FS288" s="74">
        <v>0</v>
      </c>
      <c r="GV288" s="229"/>
      <c r="GW288" s="229"/>
    </row>
    <row r="289" spans="3:205" x14ac:dyDescent="0.25">
      <c r="C289" s="227"/>
      <c r="D289" s="227"/>
      <c r="E289" s="227"/>
      <c r="F289" s="227"/>
      <c r="G289" s="227"/>
      <c r="H289" s="227"/>
      <c r="I289" s="228"/>
      <c r="J289" s="228"/>
      <c r="K289" s="228"/>
      <c r="L289" s="116"/>
      <c r="M289" s="228"/>
      <c r="N289" s="228"/>
      <c r="O289" s="228"/>
      <c r="P289" s="228"/>
      <c r="Q289" s="228"/>
      <c r="R289" s="228"/>
      <c r="S289" s="228"/>
      <c r="T289" s="228"/>
      <c r="U289" s="228"/>
      <c r="V289" s="228"/>
      <c r="W289" s="228"/>
      <c r="X289" s="228"/>
      <c r="Y289" s="228"/>
      <c r="Z289" s="228"/>
      <c r="AA289" s="228"/>
      <c r="AB289" s="228"/>
      <c r="AC289" s="228"/>
      <c r="AD289" s="228"/>
      <c r="AE289" s="228"/>
      <c r="AF289" s="228"/>
      <c r="AG289" s="228"/>
      <c r="AH289" s="228"/>
      <c r="AI289" s="228"/>
      <c r="AJ289" s="228"/>
      <c r="AS289" s="74" t="s">
        <v>237</v>
      </c>
      <c r="AT289" s="74" t="s">
        <v>194</v>
      </c>
      <c r="AU289" s="74" t="s">
        <v>461</v>
      </c>
      <c r="AV289" s="74">
        <v>2021</v>
      </c>
      <c r="AW289" s="74">
        <v>1</v>
      </c>
      <c r="AX289" s="74">
        <v>0</v>
      </c>
      <c r="AY289" s="74">
        <v>0</v>
      </c>
      <c r="AZ289" s="74">
        <v>0</v>
      </c>
      <c r="BA289" s="74">
        <v>0</v>
      </c>
      <c r="BB289" s="74">
        <v>0</v>
      </c>
      <c r="BC289" s="74">
        <v>0</v>
      </c>
      <c r="BD289" s="74">
        <v>0.47286344123053575</v>
      </c>
      <c r="BE289" s="74">
        <v>0.47286344123053575</v>
      </c>
      <c r="BF289" s="74">
        <v>0</v>
      </c>
      <c r="BG289" s="74">
        <v>0</v>
      </c>
      <c r="BH289" s="74">
        <v>0</v>
      </c>
      <c r="BI289" s="74">
        <v>0</v>
      </c>
      <c r="BJ289" s="74">
        <v>0</v>
      </c>
      <c r="BK289" s="74">
        <v>0</v>
      </c>
      <c r="BL289" s="74">
        <v>0</v>
      </c>
      <c r="BM289" s="74">
        <v>0</v>
      </c>
      <c r="BN289" s="74">
        <v>0</v>
      </c>
      <c r="BO289" s="74">
        <v>0.47286344123053575</v>
      </c>
      <c r="BP289" s="74">
        <v>0</v>
      </c>
      <c r="BQ289" s="74">
        <v>0</v>
      </c>
      <c r="BR289" s="74">
        <v>0</v>
      </c>
      <c r="BS289" s="74">
        <v>0</v>
      </c>
      <c r="BT289" s="74">
        <v>0</v>
      </c>
      <c r="BU289" s="74">
        <v>0</v>
      </c>
      <c r="BV289" s="74">
        <v>0</v>
      </c>
      <c r="BW289" s="74">
        <v>0</v>
      </c>
      <c r="BX289" s="74">
        <v>0</v>
      </c>
      <c r="BY289" s="74">
        <v>0</v>
      </c>
      <c r="CT289" s="74" t="s">
        <v>194</v>
      </c>
      <c r="CU289" s="74" t="s">
        <v>525</v>
      </c>
      <c r="CV289" s="74" t="s">
        <v>323</v>
      </c>
      <c r="CW289" s="74">
        <v>2024</v>
      </c>
      <c r="CX289" s="74">
        <v>0</v>
      </c>
      <c r="CY289" s="74">
        <v>0</v>
      </c>
      <c r="CZ289" s="74">
        <v>0</v>
      </c>
      <c r="DA289" s="74">
        <v>1.5252490520246214E-6</v>
      </c>
      <c r="DB289" s="74">
        <v>0</v>
      </c>
      <c r="DC289" s="74">
        <v>0</v>
      </c>
      <c r="DD289" s="74">
        <v>8507.4425966947565</v>
      </c>
      <c r="DE289" s="74">
        <v>202.84766498243039</v>
      </c>
      <c r="DF289" s="74">
        <v>8304.5949317123213</v>
      </c>
      <c r="DG289" s="74">
        <v>0</v>
      </c>
      <c r="DH289" s="74">
        <v>0</v>
      </c>
      <c r="DI289" s="74">
        <v>0</v>
      </c>
      <c r="DJ289" s="74">
        <v>0</v>
      </c>
      <c r="DK289" s="74">
        <v>0</v>
      </c>
      <c r="DL289" s="74">
        <v>0</v>
      </c>
      <c r="DM289" s="74">
        <v>0</v>
      </c>
      <c r="DN289" s="74">
        <v>2.9470975128407729E-5</v>
      </c>
      <c r="DO289" s="74">
        <v>0</v>
      </c>
      <c r="DP289" s="74">
        <v>0</v>
      </c>
      <c r="DQ289" s="74">
        <v>0</v>
      </c>
      <c r="DR289" s="74">
        <v>0</v>
      </c>
      <c r="DS289" s="74">
        <v>0</v>
      </c>
      <c r="DT289" s="74">
        <v>0</v>
      </c>
      <c r="DU289" s="74">
        <v>0</v>
      </c>
      <c r="DV289" s="74">
        <v>0</v>
      </c>
      <c r="DW289" s="74">
        <v>0</v>
      </c>
      <c r="DX289" s="74">
        <v>1.2975968755762561E-2</v>
      </c>
      <c r="DY289" s="74">
        <v>0</v>
      </c>
      <c r="DZ289" s="74">
        <v>1.2975968755762561E-2</v>
      </c>
      <c r="EA289" s="74">
        <v>0</v>
      </c>
      <c r="EB289" s="74">
        <v>0</v>
      </c>
      <c r="EC289" s="74">
        <v>0</v>
      </c>
      <c r="ED289" s="74">
        <v>0</v>
      </c>
      <c r="EE289" s="74">
        <v>0</v>
      </c>
      <c r="EF289" s="74">
        <v>0</v>
      </c>
      <c r="ER289" s="74" t="s">
        <v>455</v>
      </c>
      <c r="ES289" s="74" t="s">
        <v>194</v>
      </c>
      <c r="ET289" s="74" t="s">
        <v>525</v>
      </c>
      <c r="EU289" s="74" t="s">
        <v>323</v>
      </c>
      <c r="EV289" s="74" t="s">
        <v>302</v>
      </c>
      <c r="EW289" s="74" t="s">
        <v>456</v>
      </c>
      <c r="EX289" s="74">
        <v>2024</v>
      </c>
      <c r="EY289" s="74">
        <v>2.138064282258708E-5</v>
      </c>
      <c r="EZ289" s="74">
        <v>731.34406599999897</v>
      </c>
      <c r="FA289" s="74">
        <v>1.5636606255564529E-2</v>
      </c>
      <c r="FB289" s="74">
        <v>2024</v>
      </c>
      <c r="FC289" s="74" t="s">
        <v>209</v>
      </c>
      <c r="FD289" s="74">
        <v>4.6366130773367584E-2</v>
      </c>
      <c r="FE289" s="74">
        <v>1</v>
      </c>
      <c r="FF289" s="74">
        <v>0</v>
      </c>
      <c r="FG289" s="74" t="s">
        <v>457</v>
      </c>
      <c r="FH289" s="74">
        <v>0</v>
      </c>
      <c r="FI289" s="74">
        <v>0</v>
      </c>
      <c r="FJ289" s="74">
        <v>0</v>
      </c>
      <c r="FK289" s="74">
        <v>0</v>
      </c>
      <c r="FL289" s="74">
        <v>0</v>
      </c>
      <c r="FM289" s="74">
        <v>0</v>
      </c>
      <c r="FN289" s="74">
        <v>2.0989425149132922E-4</v>
      </c>
      <c r="FO289" s="74">
        <v>1.5252490520246214E-6</v>
      </c>
      <c r="FP289" s="74">
        <v>0</v>
      </c>
      <c r="FQ289" s="74">
        <v>0</v>
      </c>
      <c r="FR289" s="74">
        <v>0</v>
      </c>
      <c r="FS289" s="74">
        <v>0</v>
      </c>
      <c r="GV289" s="229"/>
      <c r="GW289" s="229"/>
    </row>
    <row r="290" spans="3:205" x14ac:dyDescent="0.25">
      <c r="C290" s="227"/>
      <c r="D290" s="227"/>
      <c r="E290" s="227"/>
      <c r="F290" s="227"/>
      <c r="G290" s="227"/>
      <c r="H290" s="227"/>
      <c r="I290" s="228"/>
      <c r="J290" s="228"/>
      <c r="K290" s="228"/>
      <c r="L290" s="116"/>
      <c r="M290" s="228"/>
      <c r="N290" s="228"/>
      <c r="O290" s="228"/>
      <c r="P290" s="228"/>
      <c r="Q290" s="228"/>
      <c r="R290" s="228"/>
      <c r="S290" s="228"/>
      <c r="T290" s="228"/>
      <c r="U290" s="228"/>
      <c r="V290" s="228"/>
      <c r="W290" s="228"/>
      <c r="X290" s="228"/>
      <c r="Y290" s="228"/>
      <c r="Z290" s="228"/>
      <c r="AA290" s="228"/>
      <c r="AB290" s="228"/>
      <c r="AC290" s="228"/>
      <c r="AD290" s="228"/>
      <c r="AE290" s="228"/>
      <c r="AF290" s="228"/>
      <c r="AG290" s="228"/>
      <c r="AH290" s="228"/>
      <c r="AI290" s="228"/>
      <c r="AJ290" s="228"/>
      <c r="AS290" s="74" t="s">
        <v>237</v>
      </c>
      <c r="AT290" s="74" t="s">
        <v>194</v>
      </c>
      <c r="AU290" s="74" t="s">
        <v>461</v>
      </c>
      <c r="AV290" s="74">
        <v>2022</v>
      </c>
      <c r="AW290" s="74">
        <v>0.93457943925233644</v>
      </c>
      <c r="AX290" s="74">
        <v>0</v>
      </c>
      <c r="AY290" s="74">
        <v>0</v>
      </c>
      <c r="AZ290" s="74">
        <v>0</v>
      </c>
      <c r="BA290" s="74">
        <v>0</v>
      </c>
      <c r="BB290" s="74">
        <v>0</v>
      </c>
      <c r="BC290" s="74">
        <v>0</v>
      </c>
      <c r="BD290" s="74">
        <v>0</v>
      </c>
      <c r="BE290" s="74">
        <v>0</v>
      </c>
      <c r="BF290" s="74">
        <v>0</v>
      </c>
      <c r="BG290" s="74">
        <v>0</v>
      </c>
      <c r="BH290" s="74">
        <v>0.46799176996202024</v>
      </c>
      <c r="BI290" s="74">
        <v>0.46799176996202024</v>
      </c>
      <c r="BJ290" s="74">
        <v>0</v>
      </c>
      <c r="BK290" s="74">
        <v>0</v>
      </c>
      <c r="BL290" s="74">
        <v>0</v>
      </c>
      <c r="BM290" s="74">
        <v>0</v>
      </c>
      <c r="BN290" s="74">
        <v>0</v>
      </c>
      <c r="BO290" s="74">
        <v>0</v>
      </c>
      <c r="BP290" s="74">
        <v>0.43737548594581332</v>
      </c>
      <c r="BQ290" s="74">
        <v>0</v>
      </c>
      <c r="BR290" s="74">
        <v>0</v>
      </c>
      <c r="BS290" s="74">
        <v>0</v>
      </c>
      <c r="BT290" s="74">
        <v>0</v>
      </c>
      <c r="BU290" s="74">
        <v>0</v>
      </c>
      <c r="BV290" s="74">
        <v>0.46799176996202024</v>
      </c>
      <c r="BW290" s="74">
        <v>0.43737548594581332</v>
      </c>
      <c r="BX290" s="74">
        <v>0.46799176996202024</v>
      </c>
      <c r="BY290" s="74">
        <v>0.43737548594581332</v>
      </c>
      <c r="CT290" s="74" t="s">
        <v>194</v>
      </c>
      <c r="CU290" s="74" t="s">
        <v>525</v>
      </c>
      <c r="CV290" s="74" t="s">
        <v>323</v>
      </c>
      <c r="CW290" s="74">
        <v>2025</v>
      </c>
      <c r="CX290" s="74">
        <v>0</v>
      </c>
      <c r="CY290" s="74">
        <v>0</v>
      </c>
      <c r="CZ290" s="74">
        <v>0</v>
      </c>
      <c r="DA290" s="74">
        <v>0</v>
      </c>
      <c r="DB290" s="74">
        <v>1.5252490520246214E-6</v>
      </c>
      <c r="DC290" s="74">
        <v>0</v>
      </c>
      <c r="DD290" s="74">
        <v>8507.4425966947565</v>
      </c>
      <c r="DE290" s="74">
        <v>202.84766498243039</v>
      </c>
      <c r="DF290" s="74">
        <v>8304.5949317123213</v>
      </c>
      <c r="DG290" s="74">
        <v>0</v>
      </c>
      <c r="DH290" s="74">
        <v>0</v>
      </c>
      <c r="DI290" s="74">
        <v>0</v>
      </c>
      <c r="DJ290" s="74">
        <v>0</v>
      </c>
      <c r="DK290" s="74">
        <v>0</v>
      </c>
      <c r="DL290" s="74">
        <v>0</v>
      </c>
      <c r="DM290" s="74">
        <v>0</v>
      </c>
      <c r="DN290" s="74">
        <v>2.9470975128407729E-5</v>
      </c>
      <c r="DO290" s="74">
        <v>0</v>
      </c>
      <c r="DP290" s="74">
        <v>0</v>
      </c>
      <c r="DQ290" s="74">
        <v>0</v>
      </c>
      <c r="DR290" s="74">
        <v>0</v>
      </c>
      <c r="DS290" s="74">
        <v>0</v>
      </c>
      <c r="DT290" s="74">
        <v>0</v>
      </c>
      <c r="DU290" s="74">
        <v>0</v>
      </c>
      <c r="DV290" s="74">
        <v>0</v>
      </c>
      <c r="DW290" s="74">
        <v>0</v>
      </c>
      <c r="DX290" s="74">
        <v>0</v>
      </c>
      <c r="DY290" s="74">
        <v>0</v>
      </c>
      <c r="DZ290" s="74">
        <v>0</v>
      </c>
      <c r="EA290" s="74">
        <v>1.2975968755762561E-2</v>
      </c>
      <c r="EB290" s="74">
        <v>0</v>
      </c>
      <c r="EC290" s="74">
        <v>1.2975968755762561E-2</v>
      </c>
      <c r="ED290" s="74">
        <v>0</v>
      </c>
      <c r="EE290" s="74">
        <v>0</v>
      </c>
      <c r="EF290" s="74">
        <v>0</v>
      </c>
      <c r="ER290" s="74" t="s">
        <v>455</v>
      </c>
      <c r="ES290" s="74" t="s">
        <v>194</v>
      </c>
      <c r="ET290" s="74" t="s">
        <v>525</v>
      </c>
      <c r="EU290" s="74" t="s">
        <v>323</v>
      </c>
      <c r="EV290" s="74" t="s">
        <v>302</v>
      </c>
      <c r="EW290" s="74" t="s">
        <v>456</v>
      </c>
      <c r="EX290" s="74">
        <v>2025</v>
      </c>
      <c r="EY290" s="74">
        <v>2.138064282258708E-5</v>
      </c>
      <c r="EZ290" s="74">
        <v>731.34406599999897</v>
      </c>
      <c r="FA290" s="74">
        <v>1.5636606255564529E-2</v>
      </c>
      <c r="FB290" s="74">
        <v>2025</v>
      </c>
      <c r="FC290" s="74" t="s">
        <v>209</v>
      </c>
      <c r="FD290" s="74">
        <v>4.6366130773367584E-2</v>
      </c>
      <c r="FE290" s="74">
        <v>1</v>
      </c>
      <c r="FF290" s="74">
        <v>0</v>
      </c>
      <c r="FG290" s="74" t="s">
        <v>457</v>
      </c>
      <c r="FH290" s="74">
        <v>0</v>
      </c>
      <c r="FI290" s="74">
        <v>0</v>
      </c>
      <c r="FJ290" s="74">
        <v>0</v>
      </c>
      <c r="FK290" s="74">
        <v>0</v>
      </c>
      <c r="FL290" s="74">
        <v>0</v>
      </c>
      <c r="FM290" s="74">
        <v>0</v>
      </c>
      <c r="FN290" s="74">
        <v>0</v>
      </c>
      <c r="FO290" s="74">
        <v>0</v>
      </c>
      <c r="FP290" s="74">
        <v>2.0989425149132922E-4</v>
      </c>
      <c r="FQ290" s="74">
        <v>1.5252490520246214E-6</v>
      </c>
      <c r="FR290" s="74">
        <v>0</v>
      </c>
      <c r="FS290" s="74">
        <v>0</v>
      </c>
      <c r="GV290" s="229"/>
      <c r="GW290" s="229"/>
    </row>
    <row r="291" spans="3:205" x14ac:dyDescent="0.25">
      <c r="C291" s="227"/>
      <c r="D291" s="227"/>
      <c r="E291" s="227"/>
      <c r="F291" s="227"/>
      <c r="G291" s="227"/>
      <c r="H291" s="227"/>
      <c r="I291" s="228"/>
      <c r="J291" s="228"/>
      <c r="K291" s="228"/>
      <c r="L291" s="116"/>
      <c r="M291" s="228"/>
      <c r="N291" s="228"/>
      <c r="O291" s="228"/>
      <c r="P291" s="228"/>
      <c r="Q291" s="228"/>
      <c r="R291" s="228"/>
      <c r="S291" s="228"/>
      <c r="T291" s="228"/>
      <c r="U291" s="228"/>
      <c r="V291" s="228"/>
      <c r="W291" s="228"/>
      <c r="X291" s="228"/>
      <c r="Y291" s="228"/>
      <c r="Z291" s="228"/>
      <c r="AA291" s="228"/>
      <c r="AB291" s="228"/>
      <c r="AC291" s="228"/>
      <c r="AD291" s="228"/>
      <c r="AE291" s="228"/>
      <c r="AF291" s="228"/>
      <c r="AG291" s="228"/>
      <c r="AH291" s="228"/>
      <c r="AI291" s="228"/>
      <c r="AJ291" s="228"/>
      <c r="AS291" s="74" t="s">
        <v>237</v>
      </c>
      <c r="AT291" s="74" t="s">
        <v>194</v>
      </c>
      <c r="AU291" s="74" t="s">
        <v>461</v>
      </c>
      <c r="AV291" s="74">
        <v>2023</v>
      </c>
      <c r="AW291" s="74">
        <v>0.87343872827321156</v>
      </c>
      <c r="AX291" s="74">
        <v>0</v>
      </c>
      <c r="AY291" s="74">
        <v>0</v>
      </c>
      <c r="AZ291" s="74">
        <v>0</v>
      </c>
      <c r="BA291" s="74">
        <v>0</v>
      </c>
      <c r="BB291" s="74">
        <v>0</v>
      </c>
      <c r="BC291" s="74">
        <v>0</v>
      </c>
      <c r="BD291" s="74">
        <v>0</v>
      </c>
      <c r="BE291" s="74">
        <v>0</v>
      </c>
      <c r="BF291" s="74">
        <v>0</v>
      </c>
      <c r="BG291" s="74">
        <v>0</v>
      </c>
      <c r="BH291" s="74">
        <v>0</v>
      </c>
      <c r="BI291" s="74">
        <v>0</v>
      </c>
      <c r="BJ291" s="74">
        <v>0</v>
      </c>
      <c r="BK291" s="74">
        <v>0</v>
      </c>
      <c r="BL291" s="74">
        <v>0.48514961814573887</v>
      </c>
      <c r="BM291" s="74">
        <v>0.48514961814573887</v>
      </c>
      <c r="BN291" s="74">
        <v>0</v>
      </c>
      <c r="BO291" s="74">
        <v>0</v>
      </c>
      <c r="BP291" s="74">
        <v>0</v>
      </c>
      <c r="BQ291" s="74">
        <v>0.42374846549544837</v>
      </c>
      <c r="BR291" s="74">
        <v>0</v>
      </c>
      <c r="BS291" s="74">
        <v>0</v>
      </c>
      <c r="BT291" s="74">
        <v>0</v>
      </c>
      <c r="BU291" s="74">
        <v>0</v>
      </c>
      <c r="BV291" s="74">
        <v>0</v>
      </c>
      <c r="BW291" s="74">
        <v>0</v>
      </c>
      <c r="BX291" s="74">
        <v>0</v>
      </c>
      <c r="BY291" s="74">
        <v>0</v>
      </c>
      <c r="CT291" s="74" t="s">
        <v>194</v>
      </c>
      <c r="CU291" s="74" t="s">
        <v>525</v>
      </c>
      <c r="CV291" s="74" t="s">
        <v>323</v>
      </c>
      <c r="CW291" s="74">
        <v>2026</v>
      </c>
      <c r="CX291" s="74">
        <v>0</v>
      </c>
      <c r="CY291" s="74">
        <v>0</v>
      </c>
      <c r="CZ291" s="74">
        <v>0</v>
      </c>
      <c r="DA291" s="74">
        <v>0</v>
      </c>
      <c r="DB291" s="74">
        <v>0</v>
      </c>
      <c r="DC291" s="74">
        <v>1.5252490520246214E-6</v>
      </c>
      <c r="DD291" s="74">
        <v>8507.4425966947565</v>
      </c>
      <c r="DE291" s="74">
        <v>202.84766498243039</v>
      </c>
      <c r="DF291" s="74">
        <v>8304.5949317123213</v>
      </c>
      <c r="DG291" s="74">
        <v>0</v>
      </c>
      <c r="DH291" s="74">
        <v>0</v>
      </c>
      <c r="DI291" s="74">
        <v>0</v>
      </c>
      <c r="DJ291" s="74">
        <v>0</v>
      </c>
      <c r="DK291" s="74">
        <v>0</v>
      </c>
      <c r="DL291" s="74">
        <v>0</v>
      </c>
      <c r="DM291" s="74">
        <v>0</v>
      </c>
      <c r="DN291" s="74">
        <v>2.9470975128407729E-5</v>
      </c>
      <c r="DO291" s="74">
        <v>0</v>
      </c>
      <c r="DP291" s="74">
        <v>0</v>
      </c>
      <c r="DQ291" s="74">
        <v>0</v>
      </c>
      <c r="DR291" s="74">
        <v>0</v>
      </c>
      <c r="DS291" s="74">
        <v>0</v>
      </c>
      <c r="DT291" s="74">
        <v>0</v>
      </c>
      <c r="DU291" s="74">
        <v>0</v>
      </c>
      <c r="DV291" s="74">
        <v>0</v>
      </c>
      <c r="DW291" s="74">
        <v>0</v>
      </c>
      <c r="DX291" s="74">
        <v>0</v>
      </c>
      <c r="DY291" s="74">
        <v>0</v>
      </c>
      <c r="DZ291" s="74">
        <v>0</v>
      </c>
      <c r="EA291" s="74">
        <v>0</v>
      </c>
      <c r="EB291" s="74">
        <v>0</v>
      </c>
      <c r="EC291" s="74">
        <v>0</v>
      </c>
      <c r="ED291" s="74">
        <v>1.2975968755762561E-2</v>
      </c>
      <c r="EE291" s="74">
        <v>0</v>
      </c>
      <c r="EF291" s="74">
        <v>1.2975968755762561E-2</v>
      </c>
      <c r="ER291" s="74" t="s">
        <v>455</v>
      </c>
      <c r="ES291" s="74" t="s">
        <v>194</v>
      </c>
      <c r="ET291" s="74" t="s">
        <v>525</v>
      </c>
      <c r="EU291" s="74" t="s">
        <v>323</v>
      </c>
      <c r="EV291" s="74" t="s">
        <v>302</v>
      </c>
      <c r="EW291" s="74" t="s">
        <v>456</v>
      </c>
      <c r="EX291" s="74">
        <v>2026</v>
      </c>
      <c r="EY291" s="74">
        <v>2.138064282258708E-5</v>
      </c>
      <c r="EZ291" s="74">
        <v>731.34406599999897</v>
      </c>
      <c r="FA291" s="74">
        <v>1.5636606255564529E-2</v>
      </c>
      <c r="FB291" s="74">
        <v>2026</v>
      </c>
      <c r="FC291" s="74" t="s">
        <v>209</v>
      </c>
      <c r="FD291" s="74">
        <v>4.6366130773367584E-2</v>
      </c>
      <c r="FE291" s="74">
        <v>1</v>
      </c>
      <c r="FF291" s="74">
        <v>0</v>
      </c>
      <c r="FG291" s="74" t="s">
        <v>457</v>
      </c>
      <c r="FH291" s="74">
        <v>0</v>
      </c>
      <c r="FI291" s="74">
        <v>0</v>
      </c>
      <c r="FJ291" s="74">
        <v>0</v>
      </c>
      <c r="FK291" s="74">
        <v>0</v>
      </c>
      <c r="FL291" s="74">
        <v>0</v>
      </c>
      <c r="FM291" s="74">
        <v>0</v>
      </c>
      <c r="FN291" s="74">
        <v>0</v>
      </c>
      <c r="FO291" s="74">
        <v>0</v>
      </c>
      <c r="FP291" s="74">
        <v>0</v>
      </c>
      <c r="FQ291" s="74">
        <v>0</v>
      </c>
      <c r="FR291" s="74">
        <v>2.0989425149132922E-4</v>
      </c>
      <c r="FS291" s="74">
        <v>1.5252490520246214E-6</v>
      </c>
      <c r="GV291" s="229"/>
      <c r="GW291" s="229"/>
    </row>
    <row r="292" spans="3:205" x14ac:dyDescent="0.25">
      <c r="C292" s="227"/>
      <c r="D292" s="227"/>
      <c r="E292" s="227"/>
      <c r="F292" s="227"/>
      <c r="G292" s="227"/>
      <c r="H292" s="227"/>
      <c r="I292" s="228"/>
      <c r="J292" s="228"/>
      <c r="K292" s="228"/>
      <c r="L292" s="116"/>
      <c r="M292" s="228"/>
      <c r="N292" s="228"/>
      <c r="O292" s="228"/>
      <c r="P292" s="228"/>
      <c r="Q292" s="228"/>
      <c r="R292" s="228"/>
      <c r="S292" s="228"/>
      <c r="T292" s="228"/>
      <c r="U292" s="228"/>
      <c r="V292" s="228"/>
      <c r="W292" s="228"/>
      <c r="X292" s="228"/>
      <c r="Y292" s="228"/>
      <c r="Z292" s="228"/>
      <c r="AA292" s="228"/>
      <c r="AB292" s="228"/>
      <c r="AC292" s="228"/>
      <c r="AD292" s="228"/>
      <c r="AE292" s="228"/>
      <c r="AF292" s="228"/>
      <c r="AG292" s="228"/>
      <c r="AH292" s="228"/>
      <c r="AI292" s="228"/>
      <c r="AJ292" s="228"/>
      <c r="AS292" s="74" t="s">
        <v>237</v>
      </c>
      <c r="AT292" s="74" t="s">
        <v>194</v>
      </c>
      <c r="AU292" s="74" t="s">
        <v>462</v>
      </c>
      <c r="AV292" s="74">
        <v>2020</v>
      </c>
      <c r="AW292" s="74">
        <v>1</v>
      </c>
      <c r="AX292" s="74">
        <v>0</v>
      </c>
      <c r="AY292" s="74">
        <v>0</v>
      </c>
      <c r="AZ292" s="74">
        <v>6.5620417528793412E-2</v>
      </c>
      <c r="BA292" s="74">
        <v>6.5620417528793412E-2</v>
      </c>
      <c r="BB292" s="74">
        <v>0</v>
      </c>
      <c r="BC292" s="74">
        <v>0</v>
      </c>
      <c r="BD292" s="74">
        <v>0</v>
      </c>
      <c r="BE292" s="74">
        <v>0</v>
      </c>
      <c r="BF292" s="74">
        <v>0</v>
      </c>
      <c r="BG292" s="74">
        <v>0</v>
      </c>
      <c r="BH292" s="74">
        <v>0</v>
      </c>
      <c r="BI292" s="74">
        <v>0</v>
      </c>
      <c r="BJ292" s="74">
        <v>0</v>
      </c>
      <c r="BK292" s="74">
        <v>0</v>
      </c>
      <c r="BL292" s="74">
        <v>0</v>
      </c>
      <c r="BM292" s="74">
        <v>0</v>
      </c>
      <c r="BN292" s="74">
        <v>6.5620417528793412E-2</v>
      </c>
      <c r="BO292" s="74">
        <v>0</v>
      </c>
      <c r="BP292" s="74">
        <v>0</v>
      </c>
      <c r="BQ292" s="74">
        <v>0</v>
      </c>
      <c r="BR292" s="74">
        <v>0</v>
      </c>
      <c r="BS292" s="74">
        <v>0</v>
      </c>
      <c r="BT292" s="74">
        <v>0</v>
      </c>
      <c r="BU292" s="74">
        <v>0</v>
      </c>
      <c r="BV292" s="74">
        <v>0</v>
      </c>
      <c r="BW292" s="74">
        <v>0</v>
      </c>
      <c r="BX292" s="74">
        <v>0</v>
      </c>
      <c r="BY292" s="74">
        <v>0</v>
      </c>
      <c r="CT292" s="74" t="s">
        <v>194</v>
      </c>
      <c r="CU292" s="74" t="s">
        <v>525</v>
      </c>
      <c r="CV292" s="74" t="s">
        <v>329</v>
      </c>
      <c r="CW292" s="74">
        <v>2021</v>
      </c>
      <c r="CX292" s="74">
        <v>4.8159274797552148E-6</v>
      </c>
      <c r="CY292" s="74">
        <v>0</v>
      </c>
      <c r="CZ292" s="74">
        <v>0</v>
      </c>
      <c r="DA292" s="74">
        <v>0</v>
      </c>
      <c r="DB292" s="74">
        <v>0</v>
      </c>
      <c r="DC292" s="74">
        <v>0</v>
      </c>
      <c r="DD292" s="74">
        <v>5.1077508752881382</v>
      </c>
      <c r="DE292" s="74">
        <v>0.6902689861784046</v>
      </c>
      <c r="DF292" s="74">
        <v>2.8263721675328051</v>
      </c>
      <c r="DG292" s="74">
        <v>1.5911097215769281</v>
      </c>
      <c r="DH292" s="74">
        <v>0</v>
      </c>
      <c r="DI292" s="74">
        <v>0</v>
      </c>
      <c r="DJ292" s="74">
        <v>0</v>
      </c>
      <c r="DK292" s="74">
        <v>0</v>
      </c>
      <c r="DL292" s="74">
        <v>0</v>
      </c>
      <c r="DM292" s="74">
        <v>0</v>
      </c>
      <c r="DN292" s="74">
        <v>1.460516569904209E-4</v>
      </c>
      <c r="DO292" s="74">
        <v>2.4598557800043897E-5</v>
      </c>
      <c r="DP292" s="74">
        <v>0</v>
      </c>
      <c r="DQ292" s="74">
        <v>2.4598557800043897E-5</v>
      </c>
      <c r="DR292" s="74">
        <v>0</v>
      </c>
      <c r="DS292" s="74">
        <v>0</v>
      </c>
      <c r="DT292" s="74">
        <v>0</v>
      </c>
      <c r="DU292" s="74">
        <v>0</v>
      </c>
      <c r="DV292" s="74">
        <v>0</v>
      </c>
      <c r="DW292" s="74">
        <v>0</v>
      </c>
      <c r="DX292" s="74">
        <v>0</v>
      </c>
      <c r="DY292" s="74">
        <v>0</v>
      </c>
      <c r="DZ292" s="74">
        <v>0</v>
      </c>
      <c r="EA292" s="74">
        <v>0</v>
      </c>
      <c r="EB292" s="74">
        <v>0</v>
      </c>
      <c r="EC292" s="74">
        <v>0</v>
      </c>
      <c r="ED292" s="74">
        <v>0</v>
      </c>
      <c r="EE292" s="74">
        <v>0</v>
      </c>
      <c r="EF292" s="74">
        <v>0</v>
      </c>
      <c r="ER292" s="74" t="s">
        <v>455</v>
      </c>
      <c r="ES292" s="74" t="s">
        <v>194</v>
      </c>
      <c r="ET292" s="74" t="s">
        <v>525</v>
      </c>
      <c r="EU292" s="74" t="s">
        <v>329</v>
      </c>
      <c r="EV292" s="74" t="s">
        <v>302</v>
      </c>
      <c r="EW292" s="74" t="s">
        <v>456</v>
      </c>
      <c r="EX292" s="74">
        <v>2021</v>
      </c>
      <c r="EY292" s="74">
        <v>1.057614757321502E-4</v>
      </c>
      <c r="EZ292" s="74">
        <v>731.34406599999897</v>
      </c>
      <c r="FA292" s="74">
        <v>7.7348027688110943E-2</v>
      </c>
      <c r="FB292" s="74">
        <v>2021</v>
      </c>
      <c r="FC292" s="74" t="s">
        <v>209</v>
      </c>
      <c r="FD292" s="74">
        <v>4.6366130773367584E-2</v>
      </c>
      <c r="FE292" s="74">
        <v>1</v>
      </c>
      <c r="FF292" s="74">
        <v>0</v>
      </c>
      <c r="FG292" s="74" t="s">
        <v>457</v>
      </c>
      <c r="FH292" s="74">
        <v>1.0031788945469794E-3</v>
      </c>
      <c r="FI292" s="74">
        <v>4.8159274797552148E-6</v>
      </c>
      <c r="FJ292" s="74">
        <v>0</v>
      </c>
      <c r="FK292" s="74">
        <v>0</v>
      </c>
      <c r="FL292" s="74">
        <v>0</v>
      </c>
      <c r="FM292" s="74">
        <v>0</v>
      </c>
      <c r="FN292" s="74">
        <v>0</v>
      </c>
      <c r="FO292" s="74">
        <v>0</v>
      </c>
      <c r="FP292" s="74">
        <v>0</v>
      </c>
      <c r="FQ292" s="74">
        <v>0</v>
      </c>
      <c r="FR292" s="74">
        <v>0</v>
      </c>
      <c r="FS292" s="74">
        <v>0</v>
      </c>
      <c r="GV292" s="229"/>
      <c r="GW292" s="229"/>
    </row>
    <row r="293" spans="3:205" x14ac:dyDescent="0.25">
      <c r="C293" s="227"/>
      <c r="D293" s="227"/>
      <c r="E293" s="227"/>
      <c r="F293" s="227"/>
      <c r="G293" s="227"/>
      <c r="H293" s="227"/>
      <c r="I293" s="228"/>
      <c r="J293" s="228"/>
      <c r="K293" s="228"/>
      <c r="L293" s="116"/>
      <c r="M293" s="228"/>
      <c r="N293" s="228"/>
      <c r="O293" s="228"/>
      <c r="P293" s="228"/>
      <c r="Q293" s="228"/>
      <c r="R293" s="228"/>
      <c r="S293" s="228"/>
      <c r="T293" s="228"/>
      <c r="U293" s="228"/>
      <c r="V293" s="228"/>
      <c r="W293" s="228"/>
      <c r="X293" s="228"/>
      <c r="Y293" s="228"/>
      <c r="Z293" s="228"/>
      <c r="AA293" s="228"/>
      <c r="AB293" s="228"/>
      <c r="AC293" s="228"/>
      <c r="AD293" s="228"/>
      <c r="AE293" s="228"/>
      <c r="AF293" s="228"/>
      <c r="AG293" s="228"/>
      <c r="AH293" s="228"/>
      <c r="AI293" s="228"/>
      <c r="AJ293" s="228"/>
      <c r="AS293" s="74" t="s">
        <v>237</v>
      </c>
      <c r="AT293" s="74" t="s">
        <v>194</v>
      </c>
      <c r="AU293" s="74" t="s">
        <v>462</v>
      </c>
      <c r="AV293" s="74">
        <v>2021</v>
      </c>
      <c r="AW293" s="74">
        <v>1</v>
      </c>
      <c r="AX293" s="74">
        <v>0</v>
      </c>
      <c r="AY293" s="74">
        <v>0</v>
      </c>
      <c r="AZ293" s="74">
        <v>0</v>
      </c>
      <c r="BA293" s="74">
        <v>0</v>
      </c>
      <c r="BB293" s="74">
        <v>0</v>
      </c>
      <c r="BC293" s="74">
        <v>0</v>
      </c>
      <c r="BD293" s="74">
        <v>6.5620417528793412E-2</v>
      </c>
      <c r="BE293" s="74">
        <v>6.5620417528793412E-2</v>
      </c>
      <c r="BF293" s="74">
        <v>0</v>
      </c>
      <c r="BG293" s="74">
        <v>0</v>
      </c>
      <c r="BH293" s="74">
        <v>0</v>
      </c>
      <c r="BI293" s="74">
        <v>0</v>
      </c>
      <c r="BJ293" s="74">
        <v>0</v>
      </c>
      <c r="BK293" s="74">
        <v>0</v>
      </c>
      <c r="BL293" s="74">
        <v>0</v>
      </c>
      <c r="BM293" s="74">
        <v>0</v>
      </c>
      <c r="BN293" s="74">
        <v>0</v>
      </c>
      <c r="BO293" s="74">
        <v>6.5620417528793412E-2</v>
      </c>
      <c r="BP293" s="74">
        <v>0</v>
      </c>
      <c r="BQ293" s="74">
        <v>0</v>
      </c>
      <c r="BR293" s="74">
        <v>0</v>
      </c>
      <c r="BS293" s="74">
        <v>0</v>
      </c>
      <c r="BT293" s="74">
        <v>0</v>
      </c>
      <c r="BU293" s="74">
        <v>0</v>
      </c>
      <c r="BV293" s="74">
        <v>0</v>
      </c>
      <c r="BW293" s="74">
        <v>0</v>
      </c>
      <c r="BX293" s="74">
        <v>0</v>
      </c>
      <c r="BY293" s="74">
        <v>0</v>
      </c>
      <c r="CT293" s="74" t="s">
        <v>194</v>
      </c>
      <c r="CU293" s="74" t="s">
        <v>525</v>
      </c>
      <c r="CV293" s="74" t="s">
        <v>329</v>
      </c>
      <c r="CW293" s="74">
        <v>2022</v>
      </c>
      <c r="CX293" s="74">
        <v>0</v>
      </c>
      <c r="CY293" s="74">
        <v>4.775479553220786E-6</v>
      </c>
      <c r="CZ293" s="74">
        <v>0</v>
      </c>
      <c r="DA293" s="74">
        <v>0</v>
      </c>
      <c r="DB293" s="74">
        <v>0</v>
      </c>
      <c r="DC293" s="74">
        <v>0</v>
      </c>
      <c r="DD293" s="74">
        <v>5.0739075797640956</v>
      </c>
      <c r="DE293" s="74">
        <v>0.6841481148462718</v>
      </c>
      <c r="DF293" s="74">
        <v>2.8096478759428591</v>
      </c>
      <c r="DG293" s="74">
        <v>1.580111588974966</v>
      </c>
      <c r="DH293" s="74">
        <v>0</v>
      </c>
      <c r="DI293" s="74">
        <v>0</v>
      </c>
      <c r="DJ293" s="74">
        <v>0</v>
      </c>
      <c r="DK293" s="74">
        <v>0</v>
      </c>
      <c r="DL293" s="74">
        <v>0</v>
      </c>
      <c r="DM293" s="74">
        <v>0</v>
      </c>
      <c r="DN293" s="74">
        <v>1.393342697687169E-4</v>
      </c>
      <c r="DO293" s="74">
        <v>0</v>
      </c>
      <c r="DP293" s="74">
        <v>0</v>
      </c>
      <c r="DQ293" s="74">
        <v>0</v>
      </c>
      <c r="DR293" s="74">
        <v>2.4230341902095404E-5</v>
      </c>
      <c r="DS293" s="74">
        <v>0</v>
      </c>
      <c r="DT293" s="74">
        <v>2.4230341902095404E-5</v>
      </c>
      <c r="DU293" s="74">
        <v>0</v>
      </c>
      <c r="DV293" s="74">
        <v>0</v>
      </c>
      <c r="DW293" s="74">
        <v>0</v>
      </c>
      <c r="DX293" s="74">
        <v>0</v>
      </c>
      <c r="DY293" s="74">
        <v>0</v>
      </c>
      <c r="DZ293" s="74">
        <v>0</v>
      </c>
      <c r="EA293" s="74">
        <v>0</v>
      </c>
      <c r="EB293" s="74">
        <v>0</v>
      </c>
      <c r="EC293" s="74">
        <v>0</v>
      </c>
      <c r="ED293" s="74">
        <v>0</v>
      </c>
      <c r="EE293" s="74">
        <v>0</v>
      </c>
      <c r="EF293" s="74">
        <v>0</v>
      </c>
      <c r="ER293" s="74" t="s">
        <v>455</v>
      </c>
      <c r="ES293" s="74" t="s">
        <v>194</v>
      </c>
      <c r="ET293" s="74" t="s">
        <v>525</v>
      </c>
      <c r="EU293" s="74" t="s">
        <v>329</v>
      </c>
      <c r="EV293" s="74" t="s">
        <v>302</v>
      </c>
      <c r="EW293" s="74" t="s">
        <v>456</v>
      </c>
      <c r="EX293" s="74">
        <v>2022</v>
      </c>
      <c r="EY293" s="74">
        <v>1.010687188187325E-4</v>
      </c>
      <c r="EZ293" s="74">
        <v>731.34406599999897</v>
      </c>
      <c r="FA293" s="74">
        <v>7.3916007766302444E-2</v>
      </c>
      <c r="FB293" s="74">
        <v>2022</v>
      </c>
      <c r="FC293" s="74" t="s">
        <v>209</v>
      </c>
      <c r="FD293" s="74">
        <v>4.6366130773367584E-2</v>
      </c>
      <c r="FE293" s="74">
        <v>1</v>
      </c>
      <c r="FF293" s="74">
        <v>0</v>
      </c>
      <c r="FG293" s="74" t="s">
        <v>457</v>
      </c>
      <c r="FH293" s="74">
        <v>0</v>
      </c>
      <c r="FI293" s="74">
        <v>0</v>
      </c>
      <c r="FJ293" s="74">
        <v>9.9475341339135622E-4</v>
      </c>
      <c r="FK293" s="74">
        <v>4.775479553220786E-6</v>
      </c>
      <c r="FL293" s="74">
        <v>0</v>
      </c>
      <c r="FM293" s="74">
        <v>0</v>
      </c>
      <c r="FN293" s="74">
        <v>0</v>
      </c>
      <c r="FO293" s="74">
        <v>0</v>
      </c>
      <c r="FP293" s="74">
        <v>0</v>
      </c>
      <c r="FQ293" s="74">
        <v>0</v>
      </c>
      <c r="FR293" s="74">
        <v>0</v>
      </c>
      <c r="FS293" s="74">
        <v>0</v>
      </c>
      <c r="GV293" s="229"/>
      <c r="GW293" s="229"/>
    </row>
    <row r="294" spans="3:205" x14ac:dyDescent="0.25">
      <c r="C294" s="227"/>
      <c r="D294" s="227"/>
      <c r="E294" s="227"/>
      <c r="F294" s="227"/>
      <c r="G294" s="227"/>
      <c r="H294" s="227"/>
      <c r="I294" s="228"/>
      <c r="J294" s="228"/>
      <c r="K294" s="228"/>
      <c r="L294" s="116"/>
      <c r="M294" s="228"/>
      <c r="N294" s="228"/>
      <c r="O294" s="228"/>
      <c r="P294" s="228"/>
      <c r="Q294" s="228"/>
      <c r="R294" s="228"/>
      <c r="S294" s="228"/>
      <c r="T294" s="228"/>
      <c r="U294" s="228"/>
      <c r="V294" s="228"/>
      <c r="W294" s="228"/>
      <c r="X294" s="228"/>
      <c r="Y294" s="228"/>
      <c r="Z294" s="228"/>
      <c r="AA294" s="228"/>
      <c r="AB294" s="228"/>
      <c r="AC294" s="228"/>
      <c r="AD294" s="228"/>
      <c r="AE294" s="228"/>
      <c r="AF294" s="228"/>
      <c r="AG294" s="228"/>
      <c r="AH294" s="228"/>
      <c r="AI294" s="228"/>
      <c r="AJ294" s="228"/>
      <c r="AS294" s="74" t="s">
        <v>237</v>
      </c>
      <c r="AT294" s="74" t="s">
        <v>194</v>
      </c>
      <c r="AU294" s="74" t="s">
        <v>462</v>
      </c>
      <c r="AV294" s="74">
        <v>2022</v>
      </c>
      <c r="AW294" s="74">
        <v>0.93457943925233644</v>
      </c>
      <c r="AX294" s="74">
        <v>0</v>
      </c>
      <c r="AY294" s="74">
        <v>0</v>
      </c>
      <c r="AZ294" s="74">
        <v>0</v>
      </c>
      <c r="BA294" s="74">
        <v>0</v>
      </c>
      <c r="BB294" s="74">
        <v>0</v>
      </c>
      <c r="BC294" s="74">
        <v>0</v>
      </c>
      <c r="BD294" s="74">
        <v>0</v>
      </c>
      <c r="BE294" s="74">
        <v>0</v>
      </c>
      <c r="BF294" s="74">
        <v>0</v>
      </c>
      <c r="BG294" s="74">
        <v>0</v>
      </c>
      <c r="BH294" s="74">
        <v>6.7960238164892411E-2</v>
      </c>
      <c r="BI294" s="74">
        <v>6.7960238164892411E-2</v>
      </c>
      <c r="BJ294" s="74">
        <v>0</v>
      </c>
      <c r="BK294" s="74">
        <v>0</v>
      </c>
      <c r="BL294" s="74">
        <v>0</v>
      </c>
      <c r="BM294" s="74">
        <v>0</v>
      </c>
      <c r="BN294" s="74">
        <v>0</v>
      </c>
      <c r="BO294" s="74">
        <v>0</v>
      </c>
      <c r="BP294" s="74">
        <v>6.3514241275600389E-2</v>
      </c>
      <c r="BQ294" s="74">
        <v>0</v>
      </c>
      <c r="BR294" s="74">
        <v>0</v>
      </c>
      <c r="BS294" s="74">
        <v>0</v>
      </c>
      <c r="BT294" s="74">
        <v>0</v>
      </c>
      <c r="BU294" s="74">
        <v>0</v>
      </c>
      <c r="BV294" s="74">
        <v>6.7960238164892411E-2</v>
      </c>
      <c r="BW294" s="74">
        <v>6.3514241275600389E-2</v>
      </c>
      <c r="BX294" s="74">
        <v>6.7960238164892411E-2</v>
      </c>
      <c r="BY294" s="74">
        <v>6.3514241275600389E-2</v>
      </c>
      <c r="CT294" s="74" t="s">
        <v>194</v>
      </c>
      <c r="CU294" s="74" t="s">
        <v>525</v>
      </c>
      <c r="CV294" s="74" t="s">
        <v>329</v>
      </c>
      <c r="CW294" s="74">
        <v>2023</v>
      </c>
      <c r="CX294" s="74">
        <v>0</v>
      </c>
      <c r="CY294" s="74">
        <v>0</v>
      </c>
      <c r="CZ294" s="74">
        <v>7.4514840244877184E-6</v>
      </c>
      <c r="DA294" s="74">
        <v>0</v>
      </c>
      <c r="DB294" s="74">
        <v>0</v>
      </c>
      <c r="DC294" s="74">
        <v>0</v>
      </c>
      <c r="DD294" s="74">
        <v>5.1712462144137756</v>
      </c>
      <c r="DE294" s="74">
        <v>0.68414811484627169</v>
      </c>
      <c r="DF294" s="74">
        <v>2.9069865105925379</v>
      </c>
      <c r="DG294" s="74">
        <v>1.5801115889749651</v>
      </c>
      <c r="DH294" s="74">
        <v>0</v>
      </c>
      <c r="DI294" s="74">
        <v>0</v>
      </c>
      <c r="DJ294" s="74">
        <v>0</v>
      </c>
      <c r="DK294" s="74">
        <v>0</v>
      </c>
      <c r="DL294" s="74">
        <v>0</v>
      </c>
      <c r="DM294" s="74">
        <v>0</v>
      </c>
      <c r="DN294" s="74">
        <v>1.442546635412727E-4</v>
      </c>
      <c r="DO294" s="74">
        <v>0</v>
      </c>
      <c r="DP294" s="74">
        <v>0</v>
      </c>
      <c r="DQ294" s="74">
        <v>0</v>
      </c>
      <c r="DR294" s="74">
        <v>0</v>
      </c>
      <c r="DS294" s="74">
        <v>0</v>
      </c>
      <c r="DT294" s="74">
        <v>0</v>
      </c>
      <c r="DU294" s="74">
        <v>3.8533458553396838E-5</v>
      </c>
      <c r="DV294" s="74">
        <v>0</v>
      </c>
      <c r="DW294" s="74">
        <v>3.8533458553396838E-5</v>
      </c>
      <c r="DX294" s="74">
        <v>0</v>
      </c>
      <c r="DY294" s="74">
        <v>0</v>
      </c>
      <c r="DZ294" s="74">
        <v>0</v>
      </c>
      <c r="EA294" s="74">
        <v>0</v>
      </c>
      <c r="EB294" s="74">
        <v>0</v>
      </c>
      <c r="EC294" s="74">
        <v>0</v>
      </c>
      <c r="ED294" s="74">
        <v>0</v>
      </c>
      <c r="EE294" s="74">
        <v>0</v>
      </c>
      <c r="EF294" s="74">
        <v>0</v>
      </c>
      <c r="ER294" s="74" t="s">
        <v>455</v>
      </c>
      <c r="ES294" s="74" t="s">
        <v>194</v>
      </c>
      <c r="ET294" s="74" t="s">
        <v>525</v>
      </c>
      <c r="EU294" s="74" t="s">
        <v>329</v>
      </c>
      <c r="EV294" s="74" t="s">
        <v>302</v>
      </c>
      <c r="EW294" s="74" t="s">
        <v>456</v>
      </c>
      <c r="EX294" s="74">
        <v>2023</v>
      </c>
      <c r="EY294" s="74">
        <v>1.044534453008228E-4</v>
      </c>
      <c r="EZ294" s="74">
        <v>731.34406599999897</v>
      </c>
      <c r="FA294" s="74">
        <v>7.6391407394012234E-2</v>
      </c>
      <c r="FB294" s="74">
        <v>2023</v>
      </c>
      <c r="FC294" s="74" t="s">
        <v>209</v>
      </c>
      <c r="FD294" s="74">
        <v>4.6366130773367584E-2</v>
      </c>
      <c r="FE294" s="74">
        <v>1</v>
      </c>
      <c r="FF294" s="74">
        <v>0</v>
      </c>
      <c r="FG294" s="74" t="s">
        <v>457</v>
      </c>
      <c r="FH294" s="74">
        <v>0</v>
      </c>
      <c r="FI294" s="74">
        <v>0</v>
      </c>
      <c r="FJ294" s="74">
        <v>0</v>
      </c>
      <c r="FK294" s="74">
        <v>0</v>
      </c>
      <c r="FL294" s="74">
        <v>1.0254218219269543E-3</v>
      </c>
      <c r="FM294" s="74">
        <v>7.4514840244877184E-6</v>
      </c>
      <c r="FN294" s="74">
        <v>0</v>
      </c>
      <c r="FO294" s="74">
        <v>0</v>
      </c>
      <c r="FP294" s="74">
        <v>0</v>
      </c>
      <c r="FQ294" s="74">
        <v>0</v>
      </c>
      <c r="FR294" s="74">
        <v>0</v>
      </c>
      <c r="FS294" s="74">
        <v>0</v>
      </c>
      <c r="GV294" s="229"/>
      <c r="GW294" s="229"/>
    </row>
    <row r="295" spans="3:205" x14ac:dyDescent="0.25">
      <c r="C295" s="227"/>
      <c r="D295" s="227"/>
      <c r="E295" s="227"/>
      <c r="F295" s="227"/>
      <c r="G295" s="227"/>
      <c r="H295" s="227"/>
      <c r="I295" s="228"/>
      <c r="J295" s="228"/>
      <c r="K295" s="228"/>
      <c r="L295" s="116"/>
      <c r="M295" s="228"/>
      <c r="N295" s="228"/>
      <c r="O295" s="228"/>
      <c r="P295" s="228"/>
      <c r="Q295" s="228"/>
      <c r="R295" s="228"/>
      <c r="S295" s="228"/>
      <c r="T295" s="228"/>
      <c r="U295" s="228"/>
      <c r="V295" s="228"/>
      <c r="W295" s="228"/>
      <c r="X295" s="228"/>
      <c r="Y295" s="228"/>
      <c r="Z295" s="228"/>
      <c r="AA295" s="228"/>
      <c r="AB295" s="228"/>
      <c r="AC295" s="228"/>
      <c r="AD295" s="228"/>
      <c r="AE295" s="228"/>
      <c r="AF295" s="228"/>
      <c r="AG295" s="228"/>
      <c r="AH295" s="228"/>
      <c r="AI295" s="228"/>
      <c r="AJ295" s="228"/>
      <c r="AS295" s="74" t="s">
        <v>237</v>
      </c>
      <c r="AT295" s="74" t="s">
        <v>194</v>
      </c>
      <c r="AU295" s="74" t="s">
        <v>462</v>
      </c>
      <c r="AV295" s="74">
        <v>2023</v>
      </c>
      <c r="AW295" s="74">
        <v>0.87343872827321156</v>
      </c>
      <c r="AX295" s="74">
        <v>0</v>
      </c>
      <c r="AY295" s="74">
        <v>0</v>
      </c>
      <c r="AZ295" s="74">
        <v>0</v>
      </c>
      <c r="BA295" s="74">
        <v>0</v>
      </c>
      <c r="BB295" s="74">
        <v>0</v>
      </c>
      <c r="BC295" s="74">
        <v>0</v>
      </c>
      <c r="BD295" s="74">
        <v>0</v>
      </c>
      <c r="BE295" s="74">
        <v>0</v>
      </c>
      <c r="BF295" s="74">
        <v>0</v>
      </c>
      <c r="BG295" s="74">
        <v>0</v>
      </c>
      <c r="BH295" s="74">
        <v>0</v>
      </c>
      <c r="BI295" s="74">
        <v>0</v>
      </c>
      <c r="BJ295" s="74">
        <v>0</v>
      </c>
      <c r="BK295" s="74">
        <v>0</v>
      </c>
      <c r="BL295" s="74">
        <v>7.045167293007383E-2</v>
      </c>
      <c r="BM295" s="74">
        <v>7.045167293007383E-2</v>
      </c>
      <c r="BN295" s="74">
        <v>0</v>
      </c>
      <c r="BO295" s="74">
        <v>0</v>
      </c>
      <c r="BP295" s="74">
        <v>0</v>
      </c>
      <c r="BQ295" s="74">
        <v>6.153521960876393E-2</v>
      </c>
      <c r="BR295" s="74">
        <v>0</v>
      </c>
      <c r="BS295" s="74">
        <v>0</v>
      </c>
      <c r="BT295" s="74">
        <v>0</v>
      </c>
      <c r="BU295" s="74">
        <v>0</v>
      </c>
      <c r="BV295" s="74">
        <v>0</v>
      </c>
      <c r="BW295" s="74">
        <v>0</v>
      </c>
      <c r="BX295" s="74">
        <v>0</v>
      </c>
      <c r="BY295" s="74">
        <v>0</v>
      </c>
      <c r="CT295" s="74" t="s">
        <v>194</v>
      </c>
      <c r="CU295" s="74" t="s">
        <v>525</v>
      </c>
      <c r="CV295" s="74" t="s">
        <v>329</v>
      </c>
      <c r="CW295" s="74">
        <v>2024</v>
      </c>
      <c r="CX295" s="74">
        <v>0</v>
      </c>
      <c r="CY295" s="74">
        <v>0</v>
      </c>
      <c r="CZ295" s="74">
        <v>0</v>
      </c>
      <c r="DA295" s="74">
        <v>7.4514840244877184E-6</v>
      </c>
      <c r="DB295" s="74">
        <v>0</v>
      </c>
      <c r="DC295" s="74">
        <v>0</v>
      </c>
      <c r="DD295" s="74">
        <v>5.1712462144137756</v>
      </c>
      <c r="DE295" s="74">
        <v>0.68414811484627169</v>
      </c>
      <c r="DF295" s="74">
        <v>2.9069865105925379</v>
      </c>
      <c r="DG295" s="74">
        <v>1.5801115889749651</v>
      </c>
      <c r="DH295" s="74">
        <v>0</v>
      </c>
      <c r="DI295" s="74">
        <v>0</v>
      </c>
      <c r="DJ295" s="74">
        <v>0</v>
      </c>
      <c r="DK295" s="74">
        <v>0</v>
      </c>
      <c r="DL295" s="74">
        <v>0</v>
      </c>
      <c r="DM295" s="74">
        <v>0</v>
      </c>
      <c r="DN295" s="74">
        <v>1.442546635412727E-4</v>
      </c>
      <c r="DO295" s="74">
        <v>0</v>
      </c>
      <c r="DP295" s="74">
        <v>0</v>
      </c>
      <c r="DQ295" s="74">
        <v>0</v>
      </c>
      <c r="DR295" s="74">
        <v>0</v>
      </c>
      <c r="DS295" s="74">
        <v>0</v>
      </c>
      <c r="DT295" s="74">
        <v>0</v>
      </c>
      <c r="DU295" s="74">
        <v>0</v>
      </c>
      <c r="DV295" s="74">
        <v>0</v>
      </c>
      <c r="DW295" s="74">
        <v>0</v>
      </c>
      <c r="DX295" s="74">
        <v>3.8533458553396838E-5</v>
      </c>
      <c r="DY295" s="74">
        <v>0</v>
      </c>
      <c r="DZ295" s="74">
        <v>3.8533458553396838E-5</v>
      </c>
      <c r="EA295" s="74">
        <v>0</v>
      </c>
      <c r="EB295" s="74">
        <v>0</v>
      </c>
      <c r="EC295" s="74">
        <v>0</v>
      </c>
      <c r="ED295" s="74">
        <v>0</v>
      </c>
      <c r="EE295" s="74">
        <v>0</v>
      </c>
      <c r="EF295" s="74">
        <v>0</v>
      </c>
      <c r="ER295" s="74" t="s">
        <v>455</v>
      </c>
      <c r="ES295" s="74" t="s">
        <v>194</v>
      </c>
      <c r="ET295" s="74" t="s">
        <v>525</v>
      </c>
      <c r="EU295" s="74" t="s">
        <v>329</v>
      </c>
      <c r="EV295" s="74" t="s">
        <v>302</v>
      </c>
      <c r="EW295" s="74" t="s">
        <v>456</v>
      </c>
      <c r="EX295" s="74">
        <v>2024</v>
      </c>
      <c r="EY295" s="74">
        <v>1.044534453008228E-4</v>
      </c>
      <c r="EZ295" s="74">
        <v>731.34406599999897</v>
      </c>
      <c r="FA295" s="74">
        <v>7.6391407394012234E-2</v>
      </c>
      <c r="FB295" s="74">
        <v>2024</v>
      </c>
      <c r="FC295" s="74" t="s">
        <v>209</v>
      </c>
      <c r="FD295" s="74">
        <v>4.6366130773367584E-2</v>
      </c>
      <c r="FE295" s="74">
        <v>1</v>
      </c>
      <c r="FF295" s="74">
        <v>0</v>
      </c>
      <c r="FG295" s="74" t="s">
        <v>457</v>
      </c>
      <c r="FH295" s="74">
        <v>0</v>
      </c>
      <c r="FI295" s="74">
        <v>0</v>
      </c>
      <c r="FJ295" s="74">
        <v>0</v>
      </c>
      <c r="FK295" s="74">
        <v>0</v>
      </c>
      <c r="FL295" s="74">
        <v>0</v>
      </c>
      <c r="FM295" s="74">
        <v>0</v>
      </c>
      <c r="FN295" s="74">
        <v>1.0254218219269543E-3</v>
      </c>
      <c r="FO295" s="74">
        <v>7.4514840244877184E-6</v>
      </c>
      <c r="FP295" s="74">
        <v>0</v>
      </c>
      <c r="FQ295" s="74">
        <v>0</v>
      </c>
      <c r="FR295" s="74">
        <v>0</v>
      </c>
      <c r="FS295" s="74">
        <v>0</v>
      </c>
      <c r="GV295" s="229"/>
      <c r="GW295" s="229"/>
    </row>
    <row r="296" spans="3:205" x14ac:dyDescent="0.25">
      <c r="C296" s="227"/>
      <c r="D296" s="227"/>
      <c r="E296" s="227"/>
      <c r="F296" s="227"/>
      <c r="G296" s="227"/>
      <c r="H296" s="227"/>
      <c r="I296" s="228"/>
      <c r="J296" s="228"/>
      <c r="K296" s="228"/>
      <c r="L296" s="116"/>
      <c r="M296" s="228"/>
      <c r="N296" s="228"/>
      <c r="O296" s="228"/>
      <c r="P296" s="228"/>
      <c r="Q296" s="228"/>
      <c r="R296" s="228"/>
      <c r="S296" s="228"/>
      <c r="T296" s="228"/>
      <c r="U296" s="228"/>
      <c r="V296" s="228"/>
      <c r="W296" s="228"/>
      <c r="X296" s="228"/>
      <c r="Y296" s="228"/>
      <c r="Z296" s="228"/>
      <c r="AA296" s="228"/>
      <c r="AB296" s="228"/>
      <c r="AC296" s="228"/>
      <c r="AD296" s="228"/>
      <c r="AE296" s="228"/>
      <c r="AF296" s="228"/>
      <c r="AG296" s="228"/>
      <c r="AH296" s="228"/>
      <c r="AI296" s="228"/>
      <c r="AJ296" s="228"/>
      <c r="AS296" s="74" t="s">
        <v>237</v>
      </c>
      <c r="AT296" s="74" t="s">
        <v>194</v>
      </c>
      <c r="AU296" s="74" t="s">
        <v>463</v>
      </c>
      <c r="AV296" s="74">
        <v>2020</v>
      </c>
      <c r="AW296" s="74">
        <v>1</v>
      </c>
      <c r="AX296" s="74">
        <v>0</v>
      </c>
      <c r="AY296" s="74">
        <v>0</v>
      </c>
      <c r="AZ296" s="74">
        <v>0.10919842907384725</v>
      </c>
      <c r="BA296" s="74">
        <v>0.10919842907384725</v>
      </c>
      <c r="BB296" s="74">
        <v>0</v>
      </c>
      <c r="BC296" s="74">
        <v>0</v>
      </c>
      <c r="BD296" s="74">
        <v>0</v>
      </c>
      <c r="BE296" s="74">
        <v>0</v>
      </c>
      <c r="BF296" s="74">
        <v>0</v>
      </c>
      <c r="BG296" s="74">
        <v>0</v>
      </c>
      <c r="BH296" s="74">
        <v>0</v>
      </c>
      <c r="BI296" s="74">
        <v>0</v>
      </c>
      <c r="BJ296" s="74">
        <v>0</v>
      </c>
      <c r="BK296" s="74">
        <v>0</v>
      </c>
      <c r="BL296" s="74">
        <v>0</v>
      </c>
      <c r="BM296" s="74">
        <v>0</v>
      </c>
      <c r="BN296" s="74">
        <v>0.10919842907384725</v>
      </c>
      <c r="BO296" s="74">
        <v>0</v>
      </c>
      <c r="BP296" s="74">
        <v>0</v>
      </c>
      <c r="BQ296" s="74">
        <v>0</v>
      </c>
      <c r="BR296" s="74">
        <v>0</v>
      </c>
      <c r="BS296" s="74">
        <v>0</v>
      </c>
      <c r="BT296" s="74">
        <v>0</v>
      </c>
      <c r="BU296" s="74">
        <v>0</v>
      </c>
      <c r="BV296" s="74">
        <v>0</v>
      </c>
      <c r="BW296" s="74">
        <v>0</v>
      </c>
      <c r="BX296" s="74">
        <v>0</v>
      </c>
      <c r="BY296" s="74">
        <v>0</v>
      </c>
      <c r="CT296" s="74" t="s">
        <v>194</v>
      </c>
      <c r="CU296" s="74" t="s">
        <v>525</v>
      </c>
      <c r="CV296" s="74" t="s">
        <v>329</v>
      </c>
      <c r="CW296" s="74">
        <v>2025</v>
      </c>
      <c r="CX296" s="74">
        <v>0</v>
      </c>
      <c r="CY296" s="74">
        <v>0</v>
      </c>
      <c r="CZ296" s="74">
        <v>0</v>
      </c>
      <c r="DA296" s="74">
        <v>0</v>
      </c>
      <c r="DB296" s="74">
        <v>7.4514840244877184E-6</v>
      </c>
      <c r="DC296" s="74">
        <v>0</v>
      </c>
      <c r="DD296" s="74">
        <v>5.1712462144137756</v>
      </c>
      <c r="DE296" s="74">
        <v>0.68414811484627169</v>
      </c>
      <c r="DF296" s="74">
        <v>2.9069865105925379</v>
      </c>
      <c r="DG296" s="74">
        <v>1.5801115889749651</v>
      </c>
      <c r="DH296" s="74">
        <v>0</v>
      </c>
      <c r="DI296" s="74">
        <v>0</v>
      </c>
      <c r="DJ296" s="74">
        <v>0</v>
      </c>
      <c r="DK296" s="74">
        <v>0</v>
      </c>
      <c r="DL296" s="74">
        <v>0</v>
      </c>
      <c r="DM296" s="74">
        <v>0</v>
      </c>
      <c r="DN296" s="74">
        <v>1.442546635412727E-4</v>
      </c>
      <c r="DO296" s="74">
        <v>0</v>
      </c>
      <c r="DP296" s="74">
        <v>0</v>
      </c>
      <c r="DQ296" s="74">
        <v>0</v>
      </c>
      <c r="DR296" s="74">
        <v>0</v>
      </c>
      <c r="DS296" s="74">
        <v>0</v>
      </c>
      <c r="DT296" s="74">
        <v>0</v>
      </c>
      <c r="DU296" s="74">
        <v>0</v>
      </c>
      <c r="DV296" s="74">
        <v>0</v>
      </c>
      <c r="DW296" s="74">
        <v>0</v>
      </c>
      <c r="DX296" s="74">
        <v>0</v>
      </c>
      <c r="DY296" s="74">
        <v>0</v>
      </c>
      <c r="DZ296" s="74">
        <v>0</v>
      </c>
      <c r="EA296" s="74">
        <v>3.8533458553396838E-5</v>
      </c>
      <c r="EB296" s="74">
        <v>0</v>
      </c>
      <c r="EC296" s="74">
        <v>3.8533458553396838E-5</v>
      </c>
      <c r="ED296" s="74">
        <v>0</v>
      </c>
      <c r="EE296" s="74">
        <v>0</v>
      </c>
      <c r="EF296" s="74">
        <v>0</v>
      </c>
      <c r="ER296" s="74" t="s">
        <v>455</v>
      </c>
      <c r="ES296" s="74" t="s">
        <v>194</v>
      </c>
      <c r="ET296" s="74" t="s">
        <v>525</v>
      </c>
      <c r="EU296" s="74" t="s">
        <v>329</v>
      </c>
      <c r="EV296" s="74" t="s">
        <v>302</v>
      </c>
      <c r="EW296" s="74" t="s">
        <v>456</v>
      </c>
      <c r="EX296" s="74">
        <v>2025</v>
      </c>
      <c r="EY296" s="74">
        <v>1.044534453008228E-4</v>
      </c>
      <c r="EZ296" s="74">
        <v>731.34406599999897</v>
      </c>
      <c r="FA296" s="74">
        <v>7.6391407394012234E-2</v>
      </c>
      <c r="FB296" s="74">
        <v>2025</v>
      </c>
      <c r="FC296" s="74" t="s">
        <v>209</v>
      </c>
      <c r="FD296" s="74">
        <v>4.6366130773367584E-2</v>
      </c>
      <c r="FE296" s="74">
        <v>1</v>
      </c>
      <c r="FF296" s="74">
        <v>0</v>
      </c>
      <c r="FG296" s="74" t="s">
        <v>457</v>
      </c>
      <c r="FH296" s="74">
        <v>0</v>
      </c>
      <c r="FI296" s="74">
        <v>0</v>
      </c>
      <c r="FJ296" s="74">
        <v>0</v>
      </c>
      <c r="FK296" s="74">
        <v>0</v>
      </c>
      <c r="FL296" s="74">
        <v>0</v>
      </c>
      <c r="FM296" s="74">
        <v>0</v>
      </c>
      <c r="FN296" s="74">
        <v>0</v>
      </c>
      <c r="FO296" s="74">
        <v>0</v>
      </c>
      <c r="FP296" s="74">
        <v>1.0254218219269543E-3</v>
      </c>
      <c r="FQ296" s="74">
        <v>7.4514840244877184E-6</v>
      </c>
      <c r="FR296" s="74">
        <v>0</v>
      </c>
      <c r="FS296" s="74">
        <v>0</v>
      </c>
      <c r="GV296" s="229"/>
      <c r="GW296" s="229"/>
    </row>
    <row r="297" spans="3:205" x14ac:dyDescent="0.25">
      <c r="C297" s="227"/>
      <c r="D297" s="227"/>
      <c r="E297" s="227"/>
      <c r="F297" s="227"/>
      <c r="G297" s="227"/>
      <c r="H297" s="227"/>
      <c r="I297" s="228"/>
      <c r="J297" s="228"/>
      <c r="K297" s="228"/>
      <c r="L297" s="116"/>
      <c r="M297" s="228"/>
      <c r="N297" s="228"/>
      <c r="O297" s="228"/>
      <c r="P297" s="228"/>
      <c r="Q297" s="228"/>
      <c r="R297" s="228"/>
      <c r="S297" s="228"/>
      <c r="T297" s="228"/>
      <c r="U297" s="228"/>
      <c r="V297" s="228"/>
      <c r="W297" s="228"/>
      <c r="X297" s="228"/>
      <c r="Y297" s="228"/>
      <c r="Z297" s="228"/>
      <c r="AA297" s="228"/>
      <c r="AB297" s="228"/>
      <c r="AC297" s="228"/>
      <c r="AD297" s="228"/>
      <c r="AE297" s="228"/>
      <c r="AF297" s="228"/>
      <c r="AG297" s="228"/>
      <c r="AH297" s="228"/>
      <c r="AI297" s="228"/>
      <c r="AJ297" s="228"/>
      <c r="AS297" s="74" t="s">
        <v>237</v>
      </c>
      <c r="AT297" s="74" t="s">
        <v>194</v>
      </c>
      <c r="AU297" s="74" t="s">
        <v>463</v>
      </c>
      <c r="AV297" s="74">
        <v>2021</v>
      </c>
      <c r="AW297" s="74">
        <v>1</v>
      </c>
      <c r="AX297" s="74">
        <v>0</v>
      </c>
      <c r="AY297" s="74">
        <v>0</v>
      </c>
      <c r="AZ297" s="74">
        <v>0</v>
      </c>
      <c r="BA297" s="74">
        <v>0</v>
      </c>
      <c r="BB297" s="74">
        <v>0</v>
      </c>
      <c r="BC297" s="74">
        <v>0</v>
      </c>
      <c r="BD297" s="74">
        <v>0.10919842907384725</v>
      </c>
      <c r="BE297" s="74">
        <v>0.10919842907384725</v>
      </c>
      <c r="BF297" s="74">
        <v>0</v>
      </c>
      <c r="BG297" s="74">
        <v>0</v>
      </c>
      <c r="BH297" s="74">
        <v>0</v>
      </c>
      <c r="BI297" s="74">
        <v>0</v>
      </c>
      <c r="BJ297" s="74">
        <v>0</v>
      </c>
      <c r="BK297" s="74">
        <v>0</v>
      </c>
      <c r="BL297" s="74">
        <v>0</v>
      </c>
      <c r="BM297" s="74">
        <v>0</v>
      </c>
      <c r="BN297" s="74">
        <v>0</v>
      </c>
      <c r="BO297" s="74">
        <v>0.10919842907384725</v>
      </c>
      <c r="BP297" s="74">
        <v>0</v>
      </c>
      <c r="BQ297" s="74">
        <v>0</v>
      </c>
      <c r="BR297" s="74">
        <v>0</v>
      </c>
      <c r="BS297" s="74">
        <v>0</v>
      </c>
      <c r="BT297" s="74">
        <v>0</v>
      </c>
      <c r="BU297" s="74">
        <v>0</v>
      </c>
      <c r="BV297" s="74">
        <v>0</v>
      </c>
      <c r="BW297" s="74">
        <v>0</v>
      </c>
      <c r="BX297" s="74">
        <v>0</v>
      </c>
      <c r="BY297" s="74">
        <v>0</v>
      </c>
      <c r="CT297" s="74" t="s">
        <v>194</v>
      </c>
      <c r="CU297" s="74" t="s">
        <v>525</v>
      </c>
      <c r="CV297" s="74" t="s">
        <v>329</v>
      </c>
      <c r="CW297" s="74">
        <v>2026</v>
      </c>
      <c r="CX297" s="74">
        <v>0</v>
      </c>
      <c r="CY297" s="74">
        <v>0</v>
      </c>
      <c r="CZ297" s="74">
        <v>0</v>
      </c>
      <c r="DA297" s="74">
        <v>0</v>
      </c>
      <c r="DB297" s="74">
        <v>0</v>
      </c>
      <c r="DC297" s="74">
        <v>7.4514840244877184E-6</v>
      </c>
      <c r="DD297" s="74">
        <v>5.1712462144137756</v>
      </c>
      <c r="DE297" s="74">
        <v>0.68414811484627169</v>
      </c>
      <c r="DF297" s="74">
        <v>2.9069865105925379</v>
      </c>
      <c r="DG297" s="74">
        <v>1.5801115889749651</v>
      </c>
      <c r="DH297" s="74">
        <v>0</v>
      </c>
      <c r="DI297" s="74">
        <v>0</v>
      </c>
      <c r="DJ297" s="74">
        <v>0</v>
      </c>
      <c r="DK297" s="74">
        <v>0</v>
      </c>
      <c r="DL297" s="74">
        <v>0</v>
      </c>
      <c r="DM297" s="74">
        <v>0</v>
      </c>
      <c r="DN297" s="74">
        <v>1.442546635412727E-4</v>
      </c>
      <c r="DO297" s="74">
        <v>0</v>
      </c>
      <c r="DP297" s="74">
        <v>0</v>
      </c>
      <c r="DQ297" s="74">
        <v>0</v>
      </c>
      <c r="DR297" s="74">
        <v>0</v>
      </c>
      <c r="DS297" s="74">
        <v>0</v>
      </c>
      <c r="DT297" s="74">
        <v>0</v>
      </c>
      <c r="DU297" s="74">
        <v>0</v>
      </c>
      <c r="DV297" s="74">
        <v>0</v>
      </c>
      <c r="DW297" s="74">
        <v>0</v>
      </c>
      <c r="DX297" s="74">
        <v>0</v>
      </c>
      <c r="DY297" s="74">
        <v>0</v>
      </c>
      <c r="DZ297" s="74">
        <v>0</v>
      </c>
      <c r="EA297" s="74">
        <v>0</v>
      </c>
      <c r="EB297" s="74">
        <v>0</v>
      </c>
      <c r="EC297" s="74">
        <v>0</v>
      </c>
      <c r="ED297" s="74">
        <v>3.8533458553396838E-5</v>
      </c>
      <c r="EE297" s="74">
        <v>0</v>
      </c>
      <c r="EF297" s="74">
        <v>3.8533458553396838E-5</v>
      </c>
      <c r="ER297" s="74" t="s">
        <v>455</v>
      </c>
      <c r="ES297" s="74" t="s">
        <v>194</v>
      </c>
      <c r="ET297" s="74" t="s">
        <v>525</v>
      </c>
      <c r="EU297" s="74" t="s">
        <v>329</v>
      </c>
      <c r="EV297" s="74" t="s">
        <v>302</v>
      </c>
      <c r="EW297" s="74" t="s">
        <v>456</v>
      </c>
      <c r="EX297" s="74">
        <v>2026</v>
      </c>
      <c r="EY297" s="74">
        <v>1.044534453008228E-4</v>
      </c>
      <c r="EZ297" s="74">
        <v>731.34406599999897</v>
      </c>
      <c r="FA297" s="74">
        <v>7.6391407394012234E-2</v>
      </c>
      <c r="FB297" s="74">
        <v>2026</v>
      </c>
      <c r="FC297" s="74" t="s">
        <v>209</v>
      </c>
      <c r="FD297" s="74">
        <v>4.6366130773367584E-2</v>
      </c>
      <c r="FE297" s="74">
        <v>1</v>
      </c>
      <c r="FF297" s="74">
        <v>0</v>
      </c>
      <c r="FG297" s="74" t="s">
        <v>457</v>
      </c>
      <c r="FH297" s="74">
        <v>0</v>
      </c>
      <c r="FI297" s="74">
        <v>0</v>
      </c>
      <c r="FJ297" s="74">
        <v>0</v>
      </c>
      <c r="FK297" s="74">
        <v>0</v>
      </c>
      <c r="FL297" s="74">
        <v>0</v>
      </c>
      <c r="FM297" s="74">
        <v>0</v>
      </c>
      <c r="FN297" s="74">
        <v>0</v>
      </c>
      <c r="FO297" s="74">
        <v>0</v>
      </c>
      <c r="FP297" s="74">
        <v>0</v>
      </c>
      <c r="FQ297" s="74">
        <v>0</v>
      </c>
      <c r="FR297" s="74">
        <v>1.0254218219269543E-3</v>
      </c>
      <c r="FS297" s="74">
        <v>7.4514840244877184E-6</v>
      </c>
      <c r="GV297" s="229"/>
      <c r="GW297" s="229"/>
    </row>
    <row r="298" spans="3:205" x14ac:dyDescent="0.25">
      <c r="C298" s="227"/>
      <c r="D298" s="227"/>
      <c r="E298" s="227"/>
      <c r="F298" s="227"/>
      <c r="G298" s="227"/>
      <c r="H298" s="227"/>
      <c r="I298" s="228"/>
      <c r="J298" s="228"/>
      <c r="K298" s="228"/>
      <c r="L298" s="116"/>
      <c r="M298" s="228"/>
      <c r="N298" s="228"/>
      <c r="O298" s="228"/>
      <c r="P298" s="228"/>
      <c r="Q298" s="228"/>
      <c r="R298" s="228"/>
      <c r="S298" s="228"/>
      <c r="T298" s="228"/>
      <c r="U298" s="228"/>
      <c r="V298" s="228"/>
      <c r="W298" s="228"/>
      <c r="X298" s="228"/>
      <c r="Y298" s="228"/>
      <c r="Z298" s="228"/>
      <c r="AA298" s="228"/>
      <c r="AB298" s="228"/>
      <c r="AC298" s="228"/>
      <c r="AD298" s="228"/>
      <c r="AE298" s="228"/>
      <c r="AF298" s="228"/>
      <c r="AG298" s="228"/>
      <c r="AH298" s="228"/>
      <c r="AI298" s="228"/>
      <c r="AJ298" s="228"/>
      <c r="AS298" s="74" t="s">
        <v>237</v>
      </c>
      <c r="AT298" s="74" t="s">
        <v>194</v>
      </c>
      <c r="AU298" s="74" t="s">
        <v>463</v>
      </c>
      <c r="AV298" s="74">
        <v>2022</v>
      </c>
      <c r="AW298" s="74">
        <v>0.93457943925233644</v>
      </c>
      <c r="AX298" s="74">
        <v>0</v>
      </c>
      <c r="AY298" s="74">
        <v>0</v>
      </c>
      <c r="AZ298" s="74">
        <v>0</v>
      </c>
      <c r="BA298" s="74">
        <v>0</v>
      </c>
      <c r="BB298" s="74">
        <v>0</v>
      </c>
      <c r="BC298" s="74">
        <v>0</v>
      </c>
      <c r="BD298" s="74">
        <v>0</v>
      </c>
      <c r="BE298" s="74">
        <v>0</v>
      </c>
      <c r="BF298" s="74">
        <v>0</v>
      </c>
      <c r="BG298" s="74">
        <v>0</v>
      </c>
      <c r="BH298" s="74">
        <v>0.11018381197105416</v>
      </c>
      <c r="BI298" s="74">
        <v>0.11018381197105416</v>
      </c>
      <c r="BJ298" s="74">
        <v>0</v>
      </c>
      <c r="BK298" s="74">
        <v>0</v>
      </c>
      <c r="BL298" s="74">
        <v>0</v>
      </c>
      <c r="BM298" s="74">
        <v>0</v>
      </c>
      <c r="BN298" s="74">
        <v>0</v>
      </c>
      <c r="BO298" s="74">
        <v>0</v>
      </c>
      <c r="BP298" s="74">
        <v>0.10297552520659267</v>
      </c>
      <c r="BQ298" s="74">
        <v>0</v>
      </c>
      <c r="BR298" s="74">
        <v>0</v>
      </c>
      <c r="BS298" s="74">
        <v>0</v>
      </c>
      <c r="BT298" s="74">
        <v>0</v>
      </c>
      <c r="BU298" s="74">
        <v>0</v>
      </c>
      <c r="BV298" s="74">
        <v>0.11018381197105416</v>
      </c>
      <c r="BW298" s="74">
        <v>0.10297552520659267</v>
      </c>
      <c r="BX298" s="74">
        <v>0.11018381197105416</v>
      </c>
      <c r="BY298" s="74">
        <v>0.10297552520659267</v>
      </c>
      <c r="CT298" s="74" t="s">
        <v>194</v>
      </c>
      <c r="CU298" s="74" t="s">
        <v>525</v>
      </c>
      <c r="CV298" s="74" t="s">
        <v>330</v>
      </c>
      <c r="CW298" s="74">
        <v>2021</v>
      </c>
      <c r="CX298" s="74">
        <v>2.1461283430344763E-5</v>
      </c>
      <c r="CY298" s="74">
        <v>0</v>
      </c>
      <c r="CZ298" s="74">
        <v>0</v>
      </c>
      <c r="DA298" s="74">
        <v>0</v>
      </c>
      <c r="DB298" s="74">
        <v>0</v>
      </c>
      <c r="DC298" s="74">
        <v>0</v>
      </c>
      <c r="DD298" s="74">
        <v>7.7861316135679398E-2</v>
      </c>
      <c r="DE298" s="74">
        <v>3.6425060683954499E-2</v>
      </c>
      <c r="DF298" s="74">
        <v>1.541613253274161E-3</v>
      </c>
      <c r="DG298" s="74">
        <v>3.9894642198450757E-2</v>
      </c>
      <c r="DH298" s="74">
        <v>0</v>
      </c>
      <c r="DI298" s="74">
        <v>0</v>
      </c>
      <c r="DJ298" s="74">
        <v>0</v>
      </c>
      <c r="DK298" s="74">
        <v>0</v>
      </c>
      <c r="DL298" s="74">
        <v>0</v>
      </c>
      <c r="DM298" s="74">
        <v>0</v>
      </c>
      <c r="DN298" s="74">
        <v>1.152385633852795E-3</v>
      </c>
      <c r="DO298" s="74">
        <v>1.6710037738474916E-6</v>
      </c>
      <c r="DP298" s="74">
        <v>0</v>
      </c>
      <c r="DQ298" s="74">
        <v>1.6710037738474916E-6</v>
      </c>
      <c r="DR298" s="74">
        <v>0</v>
      </c>
      <c r="DS298" s="74">
        <v>0</v>
      </c>
      <c r="DT298" s="74">
        <v>0</v>
      </c>
      <c r="DU298" s="74">
        <v>0</v>
      </c>
      <c r="DV298" s="74">
        <v>0</v>
      </c>
      <c r="DW298" s="74">
        <v>0</v>
      </c>
      <c r="DX298" s="74">
        <v>0</v>
      </c>
      <c r="DY298" s="74">
        <v>0</v>
      </c>
      <c r="DZ298" s="74">
        <v>0</v>
      </c>
      <c r="EA298" s="74">
        <v>0</v>
      </c>
      <c r="EB298" s="74">
        <v>0</v>
      </c>
      <c r="EC298" s="74">
        <v>0</v>
      </c>
      <c r="ED298" s="74">
        <v>0</v>
      </c>
      <c r="EE298" s="74">
        <v>0</v>
      </c>
      <c r="EF298" s="74">
        <v>0</v>
      </c>
      <c r="ER298" s="74" t="s">
        <v>455</v>
      </c>
      <c r="ES298" s="74" t="s">
        <v>194</v>
      </c>
      <c r="ET298" s="74" t="s">
        <v>525</v>
      </c>
      <c r="EU298" s="74" t="s">
        <v>330</v>
      </c>
      <c r="EV298" s="74" t="s">
        <v>302</v>
      </c>
      <c r="EW298" s="74" t="s">
        <v>456</v>
      </c>
      <c r="EX298" s="74">
        <v>2021</v>
      </c>
      <c r="EY298" s="74">
        <v>4.7130630937461149E-4</v>
      </c>
      <c r="EZ298" s="74">
        <v>731.34406599999897</v>
      </c>
      <c r="FA298" s="74">
        <v>0.34468707262948178</v>
      </c>
      <c r="FB298" s="74">
        <v>2021</v>
      </c>
      <c r="FC298" s="74" t="s">
        <v>209</v>
      </c>
      <c r="FD298" s="74">
        <v>4.6366130773367584E-2</v>
      </c>
      <c r="FE298" s="74">
        <v>1</v>
      </c>
      <c r="FF298" s="74">
        <v>0</v>
      </c>
      <c r="FG298" s="74" t="s">
        <v>457</v>
      </c>
      <c r="FH298" s="74">
        <v>4.4704798146808829E-3</v>
      </c>
      <c r="FI298" s="74">
        <v>2.1461283430344763E-5</v>
      </c>
      <c r="FJ298" s="74">
        <v>0</v>
      </c>
      <c r="FK298" s="74">
        <v>0</v>
      </c>
      <c r="FL298" s="74">
        <v>0</v>
      </c>
      <c r="FM298" s="74">
        <v>0</v>
      </c>
      <c r="FN298" s="74">
        <v>0</v>
      </c>
      <c r="FO298" s="74">
        <v>0</v>
      </c>
      <c r="FP298" s="74">
        <v>0</v>
      </c>
      <c r="FQ298" s="74">
        <v>0</v>
      </c>
      <c r="FR298" s="74">
        <v>0</v>
      </c>
      <c r="FS298" s="74">
        <v>0</v>
      </c>
      <c r="GV298" s="229"/>
      <c r="GW298" s="229"/>
    </row>
    <row r="299" spans="3:205" x14ac:dyDescent="0.25">
      <c r="C299" s="227"/>
      <c r="D299" s="227"/>
      <c r="E299" s="227"/>
      <c r="F299" s="227"/>
      <c r="G299" s="227"/>
      <c r="H299" s="227"/>
      <c r="I299" s="228"/>
      <c r="J299" s="228"/>
      <c r="K299" s="228"/>
      <c r="L299" s="116"/>
      <c r="M299" s="228"/>
      <c r="N299" s="228"/>
      <c r="O299" s="228"/>
      <c r="P299" s="228"/>
      <c r="Q299" s="228"/>
      <c r="R299" s="228"/>
      <c r="S299" s="228"/>
      <c r="T299" s="228"/>
      <c r="U299" s="228"/>
      <c r="V299" s="228"/>
      <c r="W299" s="228"/>
      <c r="X299" s="228"/>
      <c r="Y299" s="228"/>
      <c r="Z299" s="228"/>
      <c r="AA299" s="228"/>
      <c r="AB299" s="228"/>
      <c r="AC299" s="228"/>
      <c r="AD299" s="228"/>
      <c r="AE299" s="228"/>
      <c r="AF299" s="228"/>
      <c r="AG299" s="228"/>
      <c r="AH299" s="228"/>
      <c r="AI299" s="228"/>
      <c r="AJ299" s="228"/>
      <c r="AS299" s="74" t="s">
        <v>237</v>
      </c>
      <c r="AT299" s="74" t="s">
        <v>194</v>
      </c>
      <c r="AU299" s="74" t="s">
        <v>463</v>
      </c>
      <c r="AV299" s="74">
        <v>2023</v>
      </c>
      <c r="AW299" s="74">
        <v>0.87343872827321156</v>
      </c>
      <c r="AX299" s="74">
        <v>0</v>
      </c>
      <c r="AY299" s="74">
        <v>0</v>
      </c>
      <c r="AZ299" s="74">
        <v>0</v>
      </c>
      <c r="BA299" s="74">
        <v>0</v>
      </c>
      <c r="BB299" s="74">
        <v>0</v>
      </c>
      <c r="BC299" s="74">
        <v>0</v>
      </c>
      <c r="BD299" s="74">
        <v>0</v>
      </c>
      <c r="BE299" s="74">
        <v>0</v>
      </c>
      <c r="BF299" s="74">
        <v>0</v>
      </c>
      <c r="BG299" s="74">
        <v>0</v>
      </c>
      <c r="BH299" s="74">
        <v>0</v>
      </c>
      <c r="BI299" s="74">
        <v>0</v>
      </c>
      <c r="BJ299" s="74">
        <v>0</v>
      </c>
      <c r="BK299" s="74">
        <v>0</v>
      </c>
      <c r="BL299" s="74">
        <v>0.11422327210685118</v>
      </c>
      <c r="BM299" s="74">
        <v>0.11422327210685118</v>
      </c>
      <c r="BN299" s="74">
        <v>0</v>
      </c>
      <c r="BO299" s="74">
        <v>0</v>
      </c>
      <c r="BP299" s="74">
        <v>0</v>
      </c>
      <c r="BQ299" s="74">
        <v>9.9767029528213091E-2</v>
      </c>
      <c r="BR299" s="74">
        <v>0</v>
      </c>
      <c r="BS299" s="74">
        <v>0</v>
      </c>
      <c r="BT299" s="74">
        <v>0</v>
      </c>
      <c r="BU299" s="74">
        <v>0</v>
      </c>
      <c r="BV299" s="74">
        <v>0</v>
      </c>
      <c r="BW299" s="74">
        <v>0</v>
      </c>
      <c r="BX299" s="74">
        <v>0</v>
      </c>
      <c r="BY299" s="74">
        <v>0</v>
      </c>
      <c r="CT299" s="74" t="s">
        <v>194</v>
      </c>
      <c r="CU299" s="74" t="s">
        <v>525</v>
      </c>
      <c r="CV299" s="74" t="s">
        <v>330</v>
      </c>
      <c r="CW299" s="74">
        <v>2022</v>
      </c>
      <c r="CX299" s="74">
        <v>0</v>
      </c>
      <c r="CY299" s="74">
        <v>2.1445335543609129E-5</v>
      </c>
      <c r="CZ299" s="74">
        <v>0</v>
      </c>
      <c r="DA299" s="74">
        <v>0</v>
      </c>
      <c r="DB299" s="74">
        <v>0</v>
      </c>
      <c r="DC299" s="74">
        <v>0</v>
      </c>
      <c r="DD299" s="74">
        <v>7.7861316135679426E-2</v>
      </c>
      <c r="DE299" s="74">
        <v>3.6425060683954499E-2</v>
      </c>
      <c r="DF299" s="74">
        <v>1.541613253274161E-3</v>
      </c>
      <c r="DG299" s="74">
        <v>3.9894642198450757E-2</v>
      </c>
      <c r="DH299" s="74">
        <v>0</v>
      </c>
      <c r="DI299" s="74">
        <v>0</v>
      </c>
      <c r="DJ299" s="74">
        <v>0</v>
      </c>
      <c r="DK299" s="74">
        <v>0</v>
      </c>
      <c r="DL299" s="74">
        <v>0</v>
      </c>
      <c r="DM299" s="74">
        <v>0</v>
      </c>
      <c r="DN299" s="74">
        <v>1.1071542469645579E-3</v>
      </c>
      <c r="DO299" s="74">
        <v>0</v>
      </c>
      <c r="DP299" s="74">
        <v>0</v>
      </c>
      <c r="DQ299" s="74">
        <v>0</v>
      </c>
      <c r="DR299" s="74">
        <v>1.669762050396673E-6</v>
      </c>
      <c r="DS299" s="74">
        <v>0</v>
      </c>
      <c r="DT299" s="74">
        <v>1.669762050396673E-6</v>
      </c>
      <c r="DU299" s="74">
        <v>0</v>
      </c>
      <c r="DV299" s="74">
        <v>0</v>
      </c>
      <c r="DW299" s="74">
        <v>0</v>
      </c>
      <c r="DX299" s="74">
        <v>0</v>
      </c>
      <c r="DY299" s="74">
        <v>0</v>
      </c>
      <c r="DZ299" s="74">
        <v>0</v>
      </c>
      <c r="EA299" s="74">
        <v>0</v>
      </c>
      <c r="EB299" s="74">
        <v>0</v>
      </c>
      <c r="EC299" s="74">
        <v>0</v>
      </c>
      <c r="ED299" s="74">
        <v>0</v>
      </c>
      <c r="EE299" s="74">
        <v>0</v>
      </c>
      <c r="EF299" s="74">
        <v>0</v>
      </c>
      <c r="ER299" s="74" t="s">
        <v>455</v>
      </c>
      <c r="ES299" s="74" t="s">
        <v>194</v>
      </c>
      <c r="ET299" s="74" t="s">
        <v>525</v>
      </c>
      <c r="EU299" s="74" t="s">
        <v>330</v>
      </c>
      <c r="EV299" s="74" t="s">
        <v>302</v>
      </c>
      <c r="EW299" s="74" t="s">
        <v>456</v>
      </c>
      <c r="EX299" s="74">
        <v>2022</v>
      </c>
      <c r="EY299" s="74">
        <v>4.5387119008154459E-4</v>
      </c>
      <c r="EZ299" s="74">
        <v>731.34406599999897</v>
      </c>
      <c r="FA299" s="74">
        <v>0.33193600159449521</v>
      </c>
      <c r="FB299" s="74">
        <v>2022</v>
      </c>
      <c r="FC299" s="74" t="s">
        <v>209</v>
      </c>
      <c r="FD299" s="74">
        <v>4.6366130773367584E-2</v>
      </c>
      <c r="FE299" s="74">
        <v>1</v>
      </c>
      <c r="FF299" s="74">
        <v>0</v>
      </c>
      <c r="FG299" s="74" t="s">
        <v>457</v>
      </c>
      <c r="FH299" s="74">
        <v>0</v>
      </c>
      <c r="FI299" s="74">
        <v>0</v>
      </c>
      <c r="FJ299" s="74">
        <v>4.4671577996686007E-3</v>
      </c>
      <c r="FK299" s="74">
        <v>2.1445335543609129E-5</v>
      </c>
      <c r="FL299" s="74">
        <v>0</v>
      </c>
      <c r="FM299" s="74">
        <v>0</v>
      </c>
      <c r="FN299" s="74">
        <v>0</v>
      </c>
      <c r="FO299" s="74">
        <v>0</v>
      </c>
      <c r="FP299" s="74">
        <v>0</v>
      </c>
      <c r="FQ299" s="74">
        <v>0</v>
      </c>
      <c r="FR299" s="74">
        <v>0</v>
      </c>
      <c r="FS299" s="74">
        <v>0</v>
      </c>
      <c r="GV299" s="229"/>
      <c r="GW299" s="229"/>
    </row>
    <row r="300" spans="3:205" x14ac:dyDescent="0.25">
      <c r="C300" s="227"/>
      <c r="D300" s="227"/>
      <c r="E300" s="227"/>
      <c r="F300" s="227"/>
      <c r="G300" s="227"/>
      <c r="H300" s="227"/>
      <c r="I300" s="228"/>
      <c r="J300" s="228"/>
      <c r="K300" s="228"/>
      <c r="L300" s="116"/>
      <c r="M300" s="228"/>
      <c r="N300" s="228"/>
      <c r="O300" s="228"/>
      <c r="P300" s="228"/>
      <c r="Q300" s="228"/>
      <c r="R300" s="228"/>
      <c r="S300" s="228"/>
      <c r="T300" s="228"/>
      <c r="U300" s="228"/>
      <c r="V300" s="228"/>
      <c r="W300" s="228"/>
      <c r="X300" s="228"/>
      <c r="Y300" s="228"/>
      <c r="Z300" s="228"/>
      <c r="AA300" s="228"/>
      <c r="AB300" s="228"/>
      <c r="AC300" s="228"/>
      <c r="AD300" s="228"/>
      <c r="AE300" s="228"/>
      <c r="AF300" s="228"/>
      <c r="AG300" s="228"/>
      <c r="AH300" s="228"/>
      <c r="AI300" s="228"/>
      <c r="AJ300" s="228"/>
      <c r="AS300" s="74" t="s">
        <v>237</v>
      </c>
      <c r="AT300" s="74" t="s">
        <v>194</v>
      </c>
      <c r="AU300" s="74" t="s">
        <v>464</v>
      </c>
      <c r="AV300" s="74">
        <v>2020</v>
      </c>
      <c r="AW300" s="74">
        <v>1</v>
      </c>
      <c r="AX300" s="74">
        <v>0</v>
      </c>
      <c r="AY300" s="74">
        <v>0</v>
      </c>
      <c r="AZ300" s="74">
        <v>0.16391567154549891</v>
      </c>
      <c r="BA300" s="74">
        <v>0.16391567154549891</v>
      </c>
      <c r="BB300" s="74">
        <v>0</v>
      </c>
      <c r="BC300" s="74">
        <v>0</v>
      </c>
      <c r="BD300" s="74">
        <v>0</v>
      </c>
      <c r="BE300" s="74">
        <v>0</v>
      </c>
      <c r="BF300" s="74">
        <v>0</v>
      </c>
      <c r="BG300" s="74">
        <v>0</v>
      </c>
      <c r="BH300" s="74">
        <v>0</v>
      </c>
      <c r="BI300" s="74">
        <v>0</v>
      </c>
      <c r="BJ300" s="74">
        <v>0</v>
      </c>
      <c r="BK300" s="74">
        <v>0</v>
      </c>
      <c r="BL300" s="74">
        <v>0</v>
      </c>
      <c r="BM300" s="74">
        <v>0</v>
      </c>
      <c r="BN300" s="74">
        <v>0.16391567154549891</v>
      </c>
      <c r="BO300" s="74">
        <v>0</v>
      </c>
      <c r="BP300" s="74">
        <v>0</v>
      </c>
      <c r="BQ300" s="74">
        <v>0</v>
      </c>
      <c r="BR300" s="74">
        <v>0</v>
      </c>
      <c r="BS300" s="74">
        <v>0</v>
      </c>
      <c r="BT300" s="74">
        <v>0</v>
      </c>
      <c r="BU300" s="74">
        <v>0</v>
      </c>
      <c r="BV300" s="74">
        <v>0</v>
      </c>
      <c r="BW300" s="74">
        <v>0</v>
      </c>
      <c r="BX300" s="74">
        <v>0</v>
      </c>
      <c r="BY300" s="74">
        <v>0</v>
      </c>
      <c r="CT300" s="74" t="s">
        <v>194</v>
      </c>
      <c r="CU300" s="74" t="s">
        <v>525</v>
      </c>
      <c r="CV300" s="74" t="s">
        <v>330</v>
      </c>
      <c r="CW300" s="74">
        <v>2023</v>
      </c>
      <c r="CX300" s="74">
        <v>0</v>
      </c>
      <c r="CY300" s="74">
        <v>0</v>
      </c>
      <c r="CZ300" s="74">
        <v>3.3413744106455293E-5</v>
      </c>
      <c r="DA300" s="74">
        <v>0</v>
      </c>
      <c r="DB300" s="74">
        <v>0</v>
      </c>
      <c r="DC300" s="74">
        <v>0</v>
      </c>
      <c r="DD300" s="74">
        <v>7.7900575334948541E-2</v>
      </c>
      <c r="DE300" s="74">
        <v>3.6425060683954513E-2</v>
      </c>
      <c r="DF300" s="74">
        <v>1.5808724525432679E-3</v>
      </c>
      <c r="DG300" s="74">
        <v>3.9894642198450757E-2</v>
      </c>
      <c r="DH300" s="74">
        <v>0</v>
      </c>
      <c r="DI300" s="74">
        <v>0</v>
      </c>
      <c r="DJ300" s="74">
        <v>0</v>
      </c>
      <c r="DK300" s="74">
        <v>0</v>
      </c>
      <c r="DL300" s="74">
        <v>0</v>
      </c>
      <c r="DM300" s="74">
        <v>0</v>
      </c>
      <c r="DN300" s="74">
        <v>1.145875633370025E-3</v>
      </c>
      <c r="DO300" s="74">
        <v>0</v>
      </c>
      <c r="DP300" s="74">
        <v>0</v>
      </c>
      <c r="DQ300" s="74">
        <v>0</v>
      </c>
      <c r="DR300" s="74">
        <v>0</v>
      </c>
      <c r="DS300" s="74">
        <v>0</v>
      </c>
      <c r="DT300" s="74">
        <v>0</v>
      </c>
      <c r="DU300" s="74">
        <v>2.6029498899876134E-6</v>
      </c>
      <c r="DV300" s="74">
        <v>0</v>
      </c>
      <c r="DW300" s="74">
        <v>2.6029498899876134E-6</v>
      </c>
      <c r="DX300" s="74">
        <v>0</v>
      </c>
      <c r="DY300" s="74">
        <v>0</v>
      </c>
      <c r="DZ300" s="74">
        <v>0</v>
      </c>
      <c r="EA300" s="74">
        <v>0</v>
      </c>
      <c r="EB300" s="74">
        <v>0</v>
      </c>
      <c r="EC300" s="74">
        <v>0</v>
      </c>
      <c r="ED300" s="74">
        <v>0</v>
      </c>
      <c r="EE300" s="74">
        <v>0</v>
      </c>
      <c r="EF300" s="74">
        <v>0</v>
      </c>
      <c r="ER300" s="74" t="s">
        <v>455</v>
      </c>
      <c r="ES300" s="74" t="s">
        <v>194</v>
      </c>
      <c r="ET300" s="74" t="s">
        <v>525</v>
      </c>
      <c r="EU300" s="74" t="s">
        <v>330</v>
      </c>
      <c r="EV300" s="74" t="s">
        <v>302</v>
      </c>
      <c r="EW300" s="74" t="s">
        <v>456</v>
      </c>
      <c r="EX300" s="74">
        <v>2023</v>
      </c>
      <c r="EY300" s="74">
        <v>4.683873280610388E-4</v>
      </c>
      <c r="EZ300" s="74">
        <v>731.34406599999897</v>
      </c>
      <c r="FA300" s="74">
        <v>0.34255229296703554</v>
      </c>
      <c r="FB300" s="74">
        <v>2023</v>
      </c>
      <c r="FC300" s="74" t="s">
        <v>209</v>
      </c>
      <c r="FD300" s="74">
        <v>4.6366130773367584E-2</v>
      </c>
      <c r="FE300" s="74">
        <v>1</v>
      </c>
      <c r="FF300" s="74">
        <v>0</v>
      </c>
      <c r="FG300" s="74" t="s">
        <v>457</v>
      </c>
      <c r="FH300" s="74">
        <v>0</v>
      </c>
      <c r="FI300" s="74">
        <v>0</v>
      </c>
      <c r="FJ300" s="74">
        <v>0</v>
      </c>
      <c r="FK300" s="74">
        <v>0</v>
      </c>
      <c r="FL300" s="74">
        <v>4.5981689347308211E-3</v>
      </c>
      <c r="FM300" s="74">
        <v>3.3413744106455293E-5</v>
      </c>
      <c r="FN300" s="74">
        <v>0</v>
      </c>
      <c r="FO300" s="74">
        <v>0</v>
      </c>
      <c r="FP300" s="74">
        <v>0</v>
      </c>
      <c r="FQ300" s="74">
        <v>0</v>
      </c>
      <c r="FR300" s="74">
        <v>0</v>
      </c>
      <c r="FS300" s="74">
        <v>0</v>
      </c>
      <c r="GV300" s="229"/>
      <c r="GW300" s="229"/>
    </row>
    <row r="301" spans="3:205" x14ac:dyDescent="0.25">
      <c r="C301" s="227"/>
      <c r="D301" s="227"/>
      <c r="E301" s="227"/>
      <c r="F301" s="227"/>
      <c r="G301" s="227"/>
      <c r="H301" s="227"/>
      <c r="I301" s="228"/>
      <c r="J301" s="228"/>
      <c r="K301" s="228"/>
      <c r="L301" s="116"/>
      <c r="M301" s="228"/>
      <c r="N301" s="228"/>
      <c r="O301" s="228"/>
      <c r="P301" s="228"/>
      <c r="Q301" s="228"/>
      <c r="R301" s="228"/>
      <c r="S301" s="228"/>
      <c r="T301" s="228"/>
      <c r="U301" s="228"/>
      <c r="V301" s="228"/>
      <c r="W301" s="228"/>
      <c r="X301" s="228"/>
      <c r="Y301" s="228"/>
      <c r="Z301" s="228"/>
      <c r="AA301" s="228"/>
      <c r="AB301" s="228"/>
      <c r="AC301" s="228"/>
      <c r="AD301" s="228"/>
      <c r="AE301" s="228"/>
      <c r="AF301" s="228"/>
      <c r="AG301" s="228"/>
      <c r="AH301" s="228"/>
      <c r="AI301" s="228"/>
      <c r="AJ301" s="228"/>
      <c r="AS301" s="74" t="s">
        <v>237</v>
      </c>
      <c r="AT301" s="74" t="s">
        <v>194</v>
      </c>
      <c r="AU301" s="74" t="s">
        <v>464</v>
      </c>
      <c r="AV301" s="74">
        <v>2021</v>
      </c>
      <c r="AW301" s="74">
        <v>1</v>
      </c>
      <c r="AX301" s="74">
        <v>0</v>
      </c>
      <c r="AY301" s="74">
        <v>0</v>
      </c>
      <c r="AZ301" s="74">
        <v>0</v>
      </c>
      <c r="BA301" s="74">
        <v>0</v>
      </c>
      <c r="BB301" s="74">
        <v>0</v>
      </c>
      <c r="BC301" s="74">
        <v>0</v>
      </c>
      <c r="BD301" s="74">
        <v>0.16391567154549891</v>
      </c>
      <c r="BE301" s="74">
        <v>0.16391567154549891</v>
      </c>
      <c r="BF301" s="74">
        <v>0</v>
      </c>
      <c r="BG301" s="74">
        <v>0</v>
      </c>
      <c r="BH301" s="74">
        <v>0</v>
      </c>
      <c r="BI301" s="74">
        <v>0</v>
      </c>
      <c r="BJ301" s="74">
        <v>0</v>
      </c>
      <c r="BK301" s="74">
        <v>0</v>
      </c>
      <c r="BL301" s="74">
        <v>0</v>
      </c>
      <c r="BM301" s="74">
        <v>0</v>
      </c>
      <c r="BN301" s="74">
        <v>0</v>
      </c>
      <c r="BO301" s="74">
        <v>0.16391567154549891</v>
      </c>
      <c r="BP301" s="74">
        <v>0</v>
      </c>
      <c r="BQ301" s="74">
        <v>0</v>
      </c>
      <c r="BR301" s="74">
        <v>0</v>
      </c>
      <c r="BS301" s="74">
        <v>0</v>
      </c>
      <c r="BT301" s="74">
        <v>0</v>
      </c>
      <c r="BU301" s="74">
        <v>0</v>
      </c>
      <c r="BV301" s="74">
        <v>0</v>
      </c>
      <c r="BW301" s="74">
        <v>0</v>
      </c>
      <c r="BX301" s="74">
        <v>0</v>
      </c>
      <c r="BY301" s="74">
        <v>0</v>
      </c>
      <c r="CT301" s="74" t="s">
        <v>194</v>
      </c>
      <c r="CU301" s="74" t="s">
        <v>525</v>
      </c>
      <c r="CV301" s="74" t="s">
        <v>330</v>
      </c>
      <c r="CW301" s="74">
        <v>2024</v>
      </c>
      <c r="CX301" s="74">
        <v>0</v>
      </c>
      <c r="CY301" s="74">
        <v>0</v>
      </c>
      <c r="CZ301" s="74">
        <v>0</v>
      </c>
      <c r="DA301" s="74">
        <v>3.3413744106455293E-5</v>
      </c>
      <c r="DB301" s="74">
        <v>0</v>
      </c>
      <c r="DC301" s="74">
        <v>0</v>
      </c>
      <c r="DD301" s="74">
        <v>7.7900575334948541E-2</v>
      </c>
      <c r="DE301" s="74">
        <v>3.6425060683954513E-2</v>
      </c>
      <c r="DF301" s="74">
        <v>1.5808724525432679E-3</v>
      </c>
      <c r="DG301" s="74">
        <v>3.9894642198450757E-2</v>
      </c>
      <c r="DH301" s="74">
        <v>0</v>
      </c>
      <c r="DI301" s="74">
        <v>0</v>
      </c>
      <c r="DJ301" s="74">
        <v>0</v>
      </c>
      <c r="DK301" s="74">
        <v>0</v>
      </c>
      <c r="DL301" s="74">
        <v>0</v>
      </c>
      <c r="DM301" s="74">
        <v>0</v>
      </c>
      <c r="DN301" s="74">
        <v>1.145875633370025E-3</v>
      </c>
      <c r="DO301" s="74">
        <v>0</v>
      </c>
      <c r="DP301" s="74">
        <v>0</v>
      </c>
      <c r="DQ301" s="74">
        <v>0</v>
      </c>
      <c r="DR301" s="74">
        <v>0</v>
      </c>
      <c r="DS301" s="74">
        <v>0</v>
      </c>
      <c r="DT301" s="74">
        <v>0</v>
      </c>
      <c r="DU301" s="74">
        <v>0</v>
      </c>
      <c r="DV301" s="74">
        <v>0</v>
      </c>
      <c r="DW301" s="74">
        <v>0</v>
      </c>
      <c r="DX301" s="74">
        <v>2.6029498899876134E-6</v>
      </c>
      <c r="DY301" s="74">
        <v>0</v>
      </c>
      <c r="DZ301" s="74">
        <v>2.6029498899876134E-6</v>
      </c>
      <c r="EA301" s="74">
        <v>0</v>
      </c>
      <c r="EB301" s="74">
        <v>0</v>
      </c>
      <c r="EC301" s="74">
        <v>0</v>
      </c>
      <c r="ED301" s="74">
        <v>0</v>
      </c>
      <c r="EE301" s="74">
        <v>0</v>
      </c>
      <c r="EF301" s="74">
        <v>0</v>
      </c>
      <c r="ER301" s="74" t="s">
        <v>455</v>
      </c>
      <c r="ES301" s="74" t="s">
        <v>194</v>
      </c>
      <c r="ET301" s="74" t="s">
        <v>525</v>
      </c>
      <c r="EU301" s="74" t="s">
        <v>330</v>
      </c>
      <c r="EV301" s="74" t="s">
        <v>302</v>
      </c>
      <c r="EW301" s="74" t="s">
        <v>456</v>
      </c>
      <c r="EX301" s="74">
        <v>2024</v>
      </c>
      <c r="EY301" s="74">
        <v>4.683873280610388E-4</v>
      </c>
      <c r="EZ301" s="74">
        <v>731.34406599999897</v>
      </c>
      <c r="FA301" s="74">
        <v>0.34255229296703554</v>
      </c>
      <c r="FB301" s="74">
        <v>2024</v>
      </c>
      <c r="FC301" s="74" t="s">
        <v>209</v>
      </c>
      <c r="FD301" s="74">
        <v>4.6366130773367584E-2</v>
      </c>
      <c r="FE301" s="74">
        <v>1</v>
      </c>
      <c r="FF301" s="74">
        <v>0</v>
      </c>
      <c r="FG301" s="74" t="s">
        <v>457</v>
      </c>
      <c r="FH301" s="74">
        <v>0</v>
      </c>
      <c r="FI301" s="74">
        <v>0</v>
      </c>
      <c r="FJ301" s="74">
        <v>0</v>
      </c>
      <c r="FK301" s="74">
        <v>0</v>
      </c>
      <c r="FL301" s="74">
        <v>0</v>
      </c>
      <c r="FM301" s="74">
        <v>0</v>
      </c>
      <c r="FN301" s="74">
        <v>4.5981689347308211E-3</v>
      </c>
      <c r="FO301" s="74">
        <v>3.3413744106455293E-5</v>
      </c>
      <c r="FP301" s="74">
        <v>0</v>
      </c>
      <c r="FQ301" s="74">
        <v>0</v>
      </c>
      <c r="FR301" s="74">
        <v>0</v>
      </c>
      <c r="FS301" s="74">
        <v>0</v>
      </c>
      <c r="GV301" s="229"/>
      <c r="GW301" s="229"/>
    </row>
    <row r="302" spans="3:205" x14ac:dyDescent="0.25">
      <c r="C302" s="227"/>
      <c r="D302" s="227"/>
      <c r="E302" s="227"/>
      <c r="F302" s="227"/>
      <c r="G302" s="227"/>
      <c r="H302" s="227"/>
      <c r="I302" s="228"/>
      <c r="J302" s="228"/>
      <c r="K302" s="228"/>
      <c r="L302" s="116"/>
      <c r="M302" s="228"/>
      <c r="N302" s="228"/>
      <c r="O302" s="228"/>
      <c r="P302" s="228"/>
      <c r="Q302" s="228"/>
      <c r="R302" s="228"/>
      <c r="S302" s="228"/>
      <c r="T302" s="228"/>
      <c r="U302" s="228"/>
      <c r="V302" s="228"/>
      <c r="W302" s="228"/>
      <c r="X302" s="228"/>
      <c r="Y302" s="228"/>
      <c r="Z302" s="228"/>
      <c r="AA302" s="228"/>
      <c r="AB302" s="228"/>
      <c r="AC302" s="228"/>
      <c r="AD302" s="228"/>
      <c r="AE302" s="228"/>
      <c r="AF302" s="228"/>
      <c r="AG302" s="228"/>
      <c r="AH302" s="228"/>
      <c r="AI302" s="228"/>
      <c r="AJ302" s="228"/>
      <c r="AS302" s="74" t="s">
        <v>237</v>
      </c>
      <c r="AT302" s="74" t="s">
        <v>194</v>
      </c>
      <c r="AU302" s="74" t="s">
        <v>464</v>
      </c>
      <c r="AV302" s="74">
        <v>2022</v>
      </c>
      <c r="AW302" s="74">
        <v>0.93457943925233644</v>
      </c>
      <c r="AX302" s="74">
        <v>0</v>
      </c>
      <c r="AY302" s="74">
        <v>0</v>
      </c>
      <c r="AZ302" s="74">
        <v>0</v>
      </c>
      <c r="BA302" s="74">
        <v>0</v>
      </c>
      <c r="BB302" s="74">
        <v>0</v>
      </c>
      <c r="BC302" s="74">
        <v>0</v>
      </c>
      <c r="BD302" s="74">
        <v>0</v>
      </c>
      <c r="BE302" s="74">
        <v>0</v>
      </c>
      <c r="BF302" s="74">
        <v>0</v>
      </c>
      <c r="BG302" s="74">
        <v>0</v>
      </c>
      <c r="BH302" s="74">
        <v>0.16194174127717509</v>
      </c>
      <c r="BI302" s="74">
        <v>0.16194174127717509</v>
      </c>
      <c r="BJ302" s="74">
        <v>0</v>
      </c>
      <c r="BK302" s="74">
        <v>0</v>
      </c>
      <c r="BL302" s="74">
        <v>0</v>
      </c>
      <c r="BM302" s="74">
        <v>0</v>
      </c>
      <c r="BN302" s="74">
        <v>0</v>
      </c>
      <c r="BO302" s="74">
        <v>0</v>
      </c>
      <c r="BP302" s="74">
        <v>0.15134742175436924</v>
      </c>
      <c r="BQ302" s="74">
        <v>0</v>
      </c>
      <c r="BR302" s="74">
        <v>0</v>
      </c>
      <c r="BS302" s="74">
        <v>0</v>
      </c>
      <c r="BT302" s="74">
        <v>0</v>
      </c>
      <c r="BU302" s="74">
        <v>0</v>
      </c>
      <c r="BV302" s="74">
        <v>0.16194174127717509</v>
      </c>
      <c r="BW302" s="74">
        <v>0.15134742175436924</v>
      </c>
      <c r="BX302" s="74">
        <v>0.16194174127717509</v>
      </c>
      <c r="BY302" s="74">
        <v>0.15134742175436924</v>
      </c>
      <c r="CT302" s="74" t="s">
        <v>194</v>
      </c>
      <c r="CU302" s="74" t="s">
        <v>525</v>
      </c>
      <c r="CV302" s="74" t="s">
        <v>330</v>
      </c>
      <c r="CW302" s="74">
        <v>2025</v>
      </c>
      <c r="CX302" s="74">
        <v>0</v>
      </c>
      <c r="CY302" s="74">
        <v>0</v>
      </c>
      <c r="CZ302" s="74">
        <v>0</v>
      </c>
      <c r="DA302" s="74">
        <v>0</v>
      </c>
      <c r="DB302" s="74">
        <v>3.3413744106455293E-5</v>
      </c>
      <c r="DC302" s="74">
        <v>0</v>
      </c>
      <c r="DD302" s="74">
        <v>7.7900575334948541E-2</v>
      </c>
      <c r="DE302" s="74">
        <v>3.6425060683954513E-2</v>
      </c>
      <c r="DF302" s="74">
        <v>1.5808724525432679E-3</v>
      </c>
      <c r="DG302" s="74">
        <v>3.9894642198450757E-2</v>
      </c>
      <c r="DH302" s="74">
        <v>0</v>
      </c>
      <c r="DI302" s="74">
        <v>0</v>
      </c>
      <c r="DJ302" s="74">
        <v>0</v>
      </c>
      <c r="DK302" s="74">
        <v>0</v>
      </c>
      <c r="DL302" s="74">
        <v>0</v>
      </c>
      <c r="DM302" s="74">
        <v>0</v>
      </c>
      <c r="DN302" s="74">
        <v>1.145875633370025E-3</v>
      </c>
      <c r="DO302" s="74">
        <v>0</v>
      </c>
      <c r="DP302" s="74">
        <v>0</v>
      </c>
      <c r="DQ302" s="74">
        <v>0</v>
      </c>
      <c r="DR302" s="74">
        <v>0</v>
      </c>
      <c r="DS302" s="74">
        <v>0</v>
      </c>
      <c r="DT302" s="74">
        <v>0</v>
      </c>
      <c r="DU302" s="74">
        <v>0</v>
      </c>
      <c r="DV302" s="74">
        <v>0</v>
      </c>
      <c r="DW302" s="74">
        <v>0</v>
      </c>
      <c r="DX302" s="74">
        <v>0</v>
      </c>
      <c r="DY302" s="74">
        <v>0</v>
      </c>
      <c r="DZ302" s="74">
        <v>0</v>
      </c>
      <c r="EA302" s="74">
        <v>2.6029498899876134E-6</v>
      </c>
      <c r="EB302" s="74">
        <v>0</v>
      </c>
      <c r="EC302" s="74">
        <v>2.6029498899876134E-6</v>
      </c>
      <c r="ED302" s="74">
        <v>0</v>
      </c>
      <c r="EE302" s="74">
        <v>0</v>
      </c>
      <c r="EF302" s="74">
        <v>0</v>
      </c>
      <c r="ER302" s="74" t="s">
        <v>455</v>
      </c>
      <c r="ES302" s="74" t="s">
        <v>194</v>
      </c>
      <c r="ET302" s="74" t="s">
        <v>525</v>
      </c>
      <c r="EU302" s="74" t="s">
        <v>330</v>
      </c>
      <c r="EV302" s="74" t="s">
        <v>302</v>
      </c>
      <c r="EW302" s="74" t="s">
        <v>456</v>
      </c>
      <c r="EX302" s="74">
        <v>2025</v>
      </c>
      <c r="EY302" s="74">
        <v>4.683873280610388E-4</v>
      </c>
      <c r="EZ302" s="74">
        <v>731.34406599999897</v>
      </c>
      <c r="FA302" s="74">
        <v>0.34255229296703554</v>
      </c>
      <c r="FB302" s="74">
        <v>2025</v>
      </c>
      <c r="FC302" s="74" t="s">
        <v>209</v>
      </c>
      <c r="FD302" s="74">
        <v>4.6366130773367584E-2</v>
      </c>
      <c r="FE302" s="74">
        <v>1</v>
      </c>
      <c r="FF302" s="74">
        <v>0</v>
      </c>
      <c r="FG302" s="74" t="s">
        <v>457</v>
      </c>
      <c r="FH302" s="74">
        <v>0</v>
      </c>
      <c r="FI302" s="74">
        <v>0</v>
      </c>
      <c r="FJ302" s="74">
        <v>0</v>
      </c>
      <c r="FK302" s="74">
        <v>0</v>
      </c>
      <c r="FL302" s="74">
        <v>0</v>
      </c>
      <c r="FM302" s="74">
        <v>0</v>
      </c>
      <c r="FN302" s="74">
        <v>0</v>
      </c>
      <c r="FO302" s="74">
        <v>0</v>
      </c>
      <c r="FP302" s="74">
        <v>4.5981689347308211E-3</v>
      </c>
      <c r="FQ302" s="74">
        <v>3.3413744106455293E-5</v>
      </c>
      <c r="FR302" s="74">
        <v>0</v>
      </c>
      <c r="FS302" s="74">
        <v>0</v>
      </c>
      <c r="GV302" s="229"/>
      <c r="GW302" s="229"/>
    </row>
    <row r="303" spans="3:205" x14ac:dyDescent="0.25">
      <c r="C303" s="227"/>
      <c r="D303" s="227"/>
      <c r="E303" s="227"/>
      <c r="F303" s="227"/>
      <c r="G303" s="227"/>
      <c r="H303" s="227"/>
      <c r="I303" s="228"/>
      <c r="J303" s="228"/>
      <c r="K303" s="228"/>
      <c r="L303" s="116"/>
      <c r="M303" s="228"/>
      <c r="N303" s="228"/>
      <c r="O303" s="228"/>
      <c r="P303" s="228"/>
      <c r="Q303" s="228"/>
      <c r="R303" s="228"/>
      <c r="S303" s="228"/>
      <c r="T303" s="228"/>
      <c r="U303" s="228"/>
      <c r="V303" s="228"/>
      <c r="W303" s="228"/>
      <c r="X303" s="228"/>
      <c r="Y303" s="228"/>
      <c r="Z303" s="228"/>
      <c r="AA303" s="228"/>
      <c r="AB303" s="228"/>
      <c r="AC303" s="228"/>
      <c r="AD303" s="228"/>
      <c r="AE303" s="228"/>
      <c r="AF303" s="228"/>
      <c r="AG303" s="228"/>
      <c r="AH303" s="228"/>
      <c r="AI303" s="228"/>
      <c r="AJ303" s="228"/>
      <c r="AS303" s="74" t="s">
        <v>237</v>
      </c>
      <c r="AT303" s="74" t="s">
        <v>194</v>
      </c>
      <c r="AU303" s="74" t="s">
        <v>464</v>
      </c>
      <c r="AV303" s="74">
        <v>2023</v>
      </c>
      <c r="AW303" s="74">
        <v>0.87343872827321156</v>
      </c>
      <c r="AX303" s="74">
        <v>0</v>
      </c>
      <c r="AY303" s="74">
        <v>0</v>
      </c>
      <c r="AZ303" s="74">
        <v>0</v>
      </c>
      <c r="BA303" s="74">
        <v>0</v>
      </c>
      <c r="BB303" s="74">
        <v>0</v>
      </c>
      <c r="BC303" s="74">
        <v>0</v>
      </c>
      <c r="BD303" s="74">
        <v>0</v>
      </c>
      <c r="BE303" s="74">
        <v>0</v>
      </c>
      <c r="BF303" s="74">
        <v>0</v>
      </c>
      <c r="BG303" s="74">
        <v>0</v>
      </c>
      <c r="BH303" s="74">
        <v>0</v>
      </c>
      <c r="BI303" s="74">
        <v>0</v>
      </c>
      <c r="BJ303" s="74">
        <v>0</v>
      </c>
      <c r="BK303" s="74">
        <v>0</v>
      </c>
      <c r="BL303" s="74">
        <v>0.1678795057198145</v>
      </c>
      <c r="BM303" s="74">
        <v>0.1678795057198145</v>
      </c>
      <c r="BN303" s="74">
        <v>0</v>
      </c>
      <c r="BO303" s="74">
        <v>0</v>
      </c>
      <c r="BP303" s="74">
        <v>0</v>
      </c>
      <c r="BQ303" s="74">
        <v>0.14663246197905011</v>
      </c>
      <c r="BR303" s="74">
        <v>0</v>
      </c>
      <c r="BS303" s="74">
        <v>0</v>
      </c>
      <c r="BT303" s="74">
        <v>0</v>
      </c>
      <c r="BU303" s="74">
        <v>0</v>
      </c>
      <c r="BV303" s="74">
        <v>0</v>
      </c>
      <c r="BW303" s="74">
        <v>0</v>
      </c>
      <c r="BX303" s="74">
        <v>0</v>
      </c>
      <c r="BY303" s="74">
        <v>0</v>
      </c>
      <c r="CT303" s="74" t="s">
        <v>194</v>
      </c>
      <c r="CU303" s="74" t="s">
        <v>525</v>
      </c>
      <c r="CV303" s="74" t="s">
        <v>330</v>
      </c>
      <c r="CW303" s="74">
        <v>2026</v>
      </c>
      <c r="CX303" s="74">
        <v>0</v>
      </c>
      <c r="CY303" s="74">
        <v>0</v>
      </c>
      <c r="CZ303" s="74">
        <v>0</v>
      </c>
      <c r="DA303" s="74">
        <v>0</v>
      </c>
      <c r="DB303" s="74">
        <v>0</v>
      </c>
      <c r="DC303" s="74">
        <v>3.3413744106455293E-5</v>
      </c>
      <c r="DD303" s="74">
        <v>7.7900575334948541E-2</v>
      </c>
      <c r="DE303" s="74">
        <v>3.6425060683954513E-2</v>
      </c>
      <c r="DF303" s="74">
        <v>1.5808724525432679E-3</v>
      </c>
      <c r="DG303" s="74">
        <v>3.9894642198450757E-2</v>
      </c>
      <c r="DH303" s="74">
        <v>0</v>
      </c>
      <c r="DI303" s="74">
        <v>0</v>
      </c>
      <c r="DJ303" s="74">
        <v>0</v>
      </c>
      <c r="DK303" s="74">
        <v>0</v>
      </c>
      <c r="DL303" s="74">
        <v>0</v>
      </c>
      <c r="DM303" s="74">
        <v>0</v>
      </c>
      <c r="DN303" s="74">
        <v>1.145875633370025E-3</v>
      </c>
      <c r="DO303" s="74">
        <v>0</v>
      </c>
      <c r="DP303" s="74">
        <v>0</v>
      </c>
      <c r="DQ303" s="74">
        <v>0</v>
      </c>
      <c r="DR303" s="74">
        <v>0</v>
      </c>
      <c r="DS303" s="74">
        <v>0</v>
      </c>
      <c r="DT303" s="74">
        <v>0</v>
      </c>
      <c r="DU303" s="74">
        <v>0</v>
      </c>
      <c r="DV303" s="74">
        <v>0</v>
      </c>
      <c r="DW303" s="74">
        <v>0</v>
      </c>
      <c r="DX303" s="74">
        <v>0</v>
      </c>
      <c r="DY303" s="74">
        <v>0</v>
      </c>
      <c r="DZ303" s="74">
        <v>0</v>
      </c>
      <c r="EA303" s="74">
        <v>0</v>
      </c>
      <c r="EB303" s="74">
        <v>0</v>
      </c>
      <c r="EC303" s="74">
        <v>0</v>
      </c>
      <c r="ED303" s="74">
        <v>2.6029498899876134E-6</v>
      </c>
      <c r="EE303" s="74">
        <v>0</v>
      </c>
      <c r="EF303" s="74">
        <v>2.6029498899876134E-6</v>
      </c>
      <c r="ER303" s="74" t="s">
        <v>455</v>
      </c>
      <c r="ES303" s="74" t="s">
        <v>194</v>
      </c>
      <c r="ET303" s="74" t="s">
        <v>525</v>
      </c>
      <c r="EU303" s="74" t="s">
        <v>330</v>
      </c>
      <c r="EV303" s="74" t="s">
        <v>302</v>
      </c>
      <c r="EW303" s="74" t="s">
        <v>456</v>
      </c>
      <c r="EX303" s="74">
        <v>2026</v>
      </c>
      <c r="EY303" s="74">
        <v>4.683873280610388E-4</v>
      </c>
      <c r="EZ303" s="74">
        <v>731.34406599999897</v>
      </c>
      <c r="FA303" s="74">
        <v>0.34255229296703554</v>
      </c>
      <c r="FB303" s="74">
        <v>2026</v>
      </c>
      <c r="FC303" s="74" t="s">
        <v>209</v>
      </c>
      <c r="FD303" s="74">
        <v>4.6366130773367584E-2</v>
      </c>
      <c r="FE303" s="74">
        <v>1</v>
      </c>
      <c r="FF303" s="74">
        <v>0</v>
      </c>
      <c r="FG303" s="74" t="s">
        <v>457</v>
      </c>
      <c r="FH303" s="74">
        <v>0</v>
      </c>
      <c r="FI303" s="74">
        <v>0</v>
      </c>
      <c r="FJ303" s="74">
        <v>0</v>
      </c>
      <c r="FK303" s="74">
        <v>0</v>
      </c>
      <c r="FL303" s="74">
        <v>0</v>
      </c>
      <c r="FM303" s="74">
        <v>0</v>
      </c>
      <c r="FN303" s="74">
        <v>0</v>
      </c>
      <c r="FO303" s="74">
        <v>0</v>
      </c>
      <c r="FP303" s="74">
        <v>0</v>
      </c>
      <c r="FQ303" s="74">
        <v>0</v>
      </c>
      <c r="FR303" s="74">
        <v>4.5981689347308211E-3</v>
      </c>
      <c r="FS303" s="74">
        <v>3.3413744106455293E-5</v>
      </c>
      <c r="GV303" s="229"/>
      <c r="GW303" s="229"/>
    </row>
    <row r="304" spans="3:205" x14ac:dyDescent="0.25">
      <c r="C304" s="227"/>
      <c r="D304" s="227"/>
      <c r="E304" s="227"/>
      <c r="F304" s="227"/>
      <c r="G304" s="227"/>
      <c r="H304" s="227"/>
      <c r="I304" s="228"/>
      <c r="J304" s="228"/>
      <c r="K304" s="228"/>
      <c r="L304" s="116"/>
      <c r="M304" s="228"/>
      <c r="N304" s="228"/>
      <c r="O304" s="228"/>
      <c r="P304" s="228"/>
      <c r="Q304" s="228"/>
      <c r="R304" s="228"/>
      <c r="S304" s="228"/>
      <c r="T304" s="228"/>
      <c r="U304" s="228"/>
      <c r="V304" s="228"/>
      <c r="W304" s="228"/>
      <c r="X304" s="228"/>
      <c r="Y304" s="228"/>
      <c r="Z304" s="228"/>
      <c r="AA304" s="228"/>
      <c r="AB304" s="228"/>
      <c r="AC304" s="228"/>
      <c r="AD304" s="228"/>
      <c r="AE304" s="228"/>
      <c r="AF304" s="228"/>
      <c r="AG304" s="228"/>
      <c r="AH304" s="228"/>
      <c r="AI304" s="228"/>
      <c r="AJ304" s="228"/>
      <c r="AS304" s="74" t="s">
        <v>237</v>
      </c>
      <c r="AT304" s="74" t="s">
        <v>194</v>
      </c>
      <c r="AU304" s="74" t="s">
        <v>465</v>
      </c>
      <c r="AV304" s="74">
        <v>2020</v>
      </c>
      <c r="AW304" s="74">
        <v>1</v>
      </c>
      <c r="AX304" s="74">
        <v>0</v>
      </c>
      <c r="AY304" s="74">
        <v>0</v>
      </c>
      <c r="AZ304" s="74">
        <v>0.15741225052074795</v>
      </c>
      <c r="BA304" s="74">
        <v>0.15741225052074795</v>
      </c>
      <c r="BB304" s="74">
        <v>0</v>
      </c>
      <c r="BC304" s="74">
        <v>0</v>
      </c>
      <c r="BD304" s="74">
        <v>0</v>
      </c>
      <c r="BE304" s="74">
        <v>0</v>
      </c>
      <c r="BF304" s="74">
        <v>0</v>
      </c>
      <c r="BG304" s="74">
        <v>0</v>
      </c>
      <c r="BH304" s="74">
        <v>0</v>
      </c>
      <c r="BI304" s="74">
        <v>0</v>
      </c>
      <c r="BJ304" s="74">
        <v>0</v>
      </c>
      <c r="BK304" s="74">
        <v>0</v>
      </c>
      <c r="BL304" s="74">
        <v>0</v>
      </c>
      <c r="BM304" s="74">
        <v>0</v>
      </c>
      <c r="BN304" s="74">
        <v>0.15741225052074795</v>
      </c>
      <c r="BO304" s="74">
        <v>0</v>
      </c>
      <c r="BP304" s="74">
        <v>0</v>
      </c>
      <c r="BQ304" s="74">
        <v>0</v>
      </c>
      <c r="BR304" s="74">
        <v>0</v>
      </c>
      <c r="BS304" s="74">
        <v>0</v>
      </c>
      <c r="BT304" s="74">
        <v>0</v>
      </c>
      <c r="BU304" s="74">
        <v>0</v>
      </c>
      <c r="BV304" s="74">
        <v>0</v>
      </c>
      <c r="BW304" s="74">
        <v>0</v>
      </c>
      <c r="BX304" s="74">
        <v>0</v>
      </c>
      <c r="BY304" s="74">
        <v>0</v>
      </c>
      <c r="CT304" s="74" t="s">
        <v>194</v>
      </c>
      <c r="CU304" s="74" t="s">
        <v>526</v>
      </c>
      <c r="CV304" s="74" t="s">
        <v>318</v>
      </c>
      <c r="CW304" s="74">
        <v>2021</v>
      </c>
      <c r="CX304" s="74">
        <v>1.7655969343715173E-8</v>
      </c>
      <c r="CY304" s="74">
        <v>0</v>
      </c>
      <c r="CZ304" s="74">
        <v>0</v>
      </c>
      <c r="DA304" s="74">
        <v>0</v>
      </c>
      <c r="DB304" s="74">
        <v>0</v>
      </c>
      <c r="DC304" s="74">
        <v>0</v>
      </c>
      <c r="DD304" s="74">
        <v>13887.861023877969</v>
      </c>
      <c r="DE304" s="74">
        <v>212.40338927922949</v>
      </c>
      <c r="DF304" s="74">
        <v>8426.4429804796036</v>
      </c>
      <c r="DG304" s="74">
        <v>5249.0146541191416</v>
      </c>
      <c r="DH304" s="74">
        <v>0</v>
      </c>
      <c r="DI304" s="74">
        <v>0</v>
      </c>
      <c r="DJ304" s="74">
        <v>0</v>
      </c>
      <c r="DK304" s="74">
        <v>0</v>
      </c>
      <c r="DL304" s="74">
        <v>0</v>
      </c>
      <c r="DM304" s="74">
        <v>0</v>
      </c>
      <c r="DN304" s="74">
        <v>2.989270141674621E-6</v>
      </c>
      <c r="DO304" s="74">
        <v>2.4520364848736623E-4</v>
      </c>
      <c r="DP304" s="74">
        <v>0</v>
      </c>
      <c r="DQ304" s="74">
        <v>2.4520364848736623E-4</v>
      </c>
      <c r="DR304" s="74">
        <v>0</v>
      </c>
      <c r="DS304" s="74">
        <v>0</v>
      </c>
      <c r="DT304" s="74">
        <v>0</v>
      </c>
      <c r="DU304" s="74">
        <v>0</v>
      </c>
      <c r="DV304" s="74">
        <v>0</v>
      </c>
      <c r="DW304" s="74">
        <v>0</v>
      </c>
      <c r="DX304" s="74">
        <v>0</v>
      </c>
      <c r="DY304" s="74">
        <v>0</v>
      </c>
      <c r="DZ304" s="74">
        <v>0</v>
      </c>
      <c r="EA304" s="74">
        <v>0</v>
      </c>
      <c r="EB304" s="74">
        <v>0</v>
      </c>
      <c r="EC304" s="74">
        <v>0</v>
      </c>
      <c r="ED304" s="74">
        <v>0</v>
      </c>
      <c r="EE304" s="74">
        <v>0</v>
      </c>
      <c r="EF304" s="74">
        <v>0</v>
      </c>
      <c r="ER304" s="74" t="s">
        <v>455</v>
      </c>
      <c r="ES304" s="74" t="s">
        <v>194</v>
      </c>
      <c r="ET304" s="74" t="s">
        <v>526</v>
      </c>
      <c r="EU304" s="74" t="s">
        <v>318</v>
      </c>
      <c r="EV304" s="74" t="s">
        <v>302</v>
      </c>
      <c r="EW304" s="74" t="s">
        <v>456</v>
      </c>
      <c r="EX304" s="74">
        <v>2021</v>
      </c>
      <c r="EY304" s="74">
        <v>3.2197462885813969E-8</v>
      </c>
      <c r="EZ304" s="74">
        <v>841.20463900000004</v>
      </c>
      <c r="FA304" s="74">
        <v>2.708465514357704E-5</v>
      </c>
      <c r="FB304" s="74">
        <v>2021</v>
      </c>
      <c r="FC304" s="74" t="s">
        <v>209</v>
      </c>
      <c r="FD304" s="74">
        <v>4.6366130773367584E-2</v>
      </c>
      <c r="FE304" s="74">
        <v>1</v>
      </c>
      <c r="FF304" s="74">
        <v>0</v>
      </c>
      <c r="FG304" s="74" t="s">
        <v>457</v>
      </c>
      <c r="FH304" s="74">
        <v>3.6778161388102582E-6</v>
      </c>
      <c r="FI304" s="74">
        <v>1.7655969343715173E-8</v>
      </c>
      <c r="FJ304" s="74">
        <v>0</v>
      </c>
      <c r="FK304" s="74">
        <v>0</v>
      </c>
      <c r="FL304" s="74">
        <v>0</v>
      </c>
      <c r="FM304" s="74">
        <v>0</v>
      </c>
      <c r="FN304" s="74">
        <v>0</v>
      </c>
      <c r="FO304" s="74">
        <v>0</v>
      </c>
      <c r="FP304" s="74">
        <v>0</v>
      </c>
      <c r="FQ304" s="74">
        <v>0</v>
      </c>
      <c r="FR304" s="74">
        <v>0</v>
      </c>
      <c r="FS304" s="74">
        <v>0</v>
      </c>
      <c r="GV304" s="229"/>
      <c r="GW304" s="229"/>
    </row>
    <row r="305" spans="3:205" x14ac:dyDescent="0.25">
      <c r="C305" s="227"/>
      <c r="D305" s="227"/>
      <c r="E305" s="227"/>
      <c r="F305" s="227"/>
      <c r="G305" s="227"/>
      <c r="H305" s="227"/>
      <c r="I305" s="228"/>
      <c r="J305" s="228"/>
      <c r="K305" s="228"/>
      <c r="L305" s="116"/>
      <c r="M305" s="228"/>
      <c r="N305" s="228"/>
      <c r="O305" s="228"/>
      <c r="P305" s="228"/>
      <c r="Q305" s="228"/>
      <c r="R305" s="228"/>
      <c r="S305" s="228"/>
      <c r="T305" s="228"/>
      <c r="U305" s="228"/>
      <c r="V305" s="228"/>
      <c r="W305" s="228"/>
      <c r="X305" s="228"/>
      <c r="Y305" s="228"/>
      <c r="Z305" s="228"/>
      <c r="AA305" s="228"/>
      <c r="AB305" s="228"/>
      <c r="AC305" s="228"/>
      <c r="AD305" s="228"/>
      <c r="AE305" s="228"/>
      <c r="AF305" s="228"/>
      <c r="AG305" s="228"/>
      <c r="AH305" s="228"/>
      <c r="AI305" s="228"/>
      <c r="AJ305" s="228"/>
      <c r="AS305" s="74" t="s">
        <v>237</v>
      </c>
      <c r="AT305" s="74" t="s">
        <v>194</v>
      </c>
      <c r="AU305" s="74" t="s">
        <v>465</v>
      </c>
      <c r="AV305" s="74">
        <v>2021</v>
      </c>
      <c r="AW305" s="74">
        <v>1</v>
      </c>
      <c r="AX305" s="74">
        <v>0</v>
      </c>
      <c r="AY305" s="74">
        <v>0</v>
      </c>
      <c r="AZ305" s="74">
        <v>0</v>
      </c>
      <c r="BA305" s="74">
        <v>0</v>
      </c>
      <c r="BB305" s="74">
        <v>0</v>
      </c>
      <c r="BC305" s="74">
        <v>0</v>
      </c>
      <c r="BD305" s="74">
        <v>0.15741225052074795</v>
      </c>
      <c r="BE305" s="74">
        <v>0.15741225052074795</v>
      </c>
      <c r="BF305" s="74">
        <v>0</v>
      </c>
      <c r="BG305" s="74">
        <v>0</v>
      </c>
      <c r="BH305" s="74">
        <v>0</v>
      </c>
      <c r="BI305" s="74">
        <v>0</v>
      </c>
      <c r="BJ305" s="74">
        <v>0</v>
      </c>
      <c r="BK305" s="74">
        <v>0</v>
      </c>
      <c r="BL305" s="74">
        <v>0</v>
      </c>
      <c r="BM305" s="74">
        <v>0</v>
      </c>
      <c r="BN305" s="74">
        <v>0</v>
      </c>
      <c r="BO305" s="74">
        <v>0.15741225052074795</v>
      </c>
      <c r="BP305" s="74">
        <v>0</v>
      </c>
      <c r="BQ305" s="74">
        <v>0</v>
      </c>
      <c r="BR305" s="74">
        <v>0</v>
      </c>
      <c r="BS305" s="74">
        <v>0</v>
      </c>
      <c r="BT305" s="74">
        <v>0</v>
      </c>
      <c r="BU305" s="74">
        <v>0</v>
      </c>
      <c r="BV305" s="74">
        <v>0</v>
      </c>
      <c r="BW305" s="74">
        <v>0</v>
      </c>
      <c r="BX305" s="74">
        <v>0</v>
      </c>
      <c r="BY305" s="74">
        <v>0</v>
      </c>
      <c r="CT305" s="74" t="s">
        <v>194</v>
      </c>
      <c r="CU305" s="74" t="s">
        <v>526</v>
      </c>
      <c r="CV305" s="74" t="s">
        <v>318</v>
      </c>
      <c r="CW305" s="74">
        <v>2022</v>
      </c>
      <c r="CX305" s="74">
        <v>0</v>
      </c>
      <c r="CY305" s="74">
        <v>1.7527873651177842E-8</v>
      </c>
      <c r="CZ305" s="74">
        <v>0</v>
      </c>
      <c r="DA305" s="74">
        <v>0</v>
      </c>
      <c r="DB305" s="74">
        <v>0</v>
      </c>
      <c r="DC305" s="74">
        <v>0</v>
      </c>
      <c r="DD305" s="74">
        <v>13650.165455412071</v>
      </c>
      <c r="DE305" s="74">
        <v>202.84766498243039</v>
      </c>
      <c r="DF305" s="74">
        <v>8286.6933897119998</v>
      </c>
      <c r="DG305" s="74">
        <v>5160.6244007176319</v>
      </c>
      <c r="DH305" s="74">
        <v>0</v>
      </c>
      <c r="DI305" s="74">
        <v>0</v>
      </c>
      <c r="DJ305" s="74">
        <v>0</v>
      </c>
      <c r="DK305" s="74">
        <v>0</v>
      </c>
      <c r="DL305" s="74">
        <v>0</v>
      </c>
      <c r="DM305" s="74">
        <v>0</v>
      </c>
      <c r="DN305" s="74">
        <v>2.8988568982365361E-6</v>
      </c>
      <c r="DO305" s="74">
        <v>0</v>
      </c>
      <c r="DP305" s="74">
        <v>0</v>
      </c>
      <c r="DQ305" s="74">
        <v>0</v>
      </c>
      <c r="DR305" s="74">
        <v>2.3925837542013522E-4</v>
      </c>
      <c r="DS305" s="74">
        <v>0</v>
      </c>
      <c r="DT305" s="74">
        <v>2.3925837542013522E-4</v>
      </c>
      <c r="DU305" s="74">
        <v>0</v>
      </c>
      <c r="DV305" s="74">
        <v>0</v>
      </c>
      <c r="DW305" s="74">
        <v>0</v>
      </c>
      <c r="DX305" s="74">
        <v>0</v>
      </c>
      <c r="DY305" s="74">
        <v>0</v>
      </c>
      <c r="DZ305" s="74">
        <v>0</v>
      </c>
      <c r="EA305" s="74">
        <v>0</v>
      </c>
      <c r="EB305" s="74">
        <v>0</v>
      </c>
      <c r="EC305" s="74">
        <v>0</v>
      </c>
      <c r="ED305" s="74">
        <v>0</v>
      </c>
      <c r="EE305" s="74">
        <v>0</v>
      </c>
      <c r="EF305" s="74">
        <v>0</v>
      </c>
      <c r="ER305" s="74" t="s">
        <v>455</v>
      </c>
      <c r="ES305" s="74" t="s">
        <v>194</v>
      </c>
      <c r="ET305" s="74" t="s">
        <v>526</v>
      </c>
      <c r="EU305" s="74" t="s">
        <v>318</v>
      </c>
      <c r="EV305" s="74" t="s">
        <v>302</v>
      </c>
      <c r="EW305" s="74" t="s">
        <v>456</v>
      </c>
      <c r="EX305" s="74">
        <v>2022</v>
      </c>
      <c r="EY305" s="74">
        <v>3.0878986665534847E-8</v>
      </c>
      <c r="EZ305" s="74">
        <v>841.20463900000004</v>
      </c>
      <c r="FA305" s="74">
        <v>2.5975546830667056E-5</v>
      </c>
      <c r="FB305" s="74">
        <v>2022</v>
      </c>
      <c r="FC305" s="74" t="s">
        <v>209</v>
      </c>
      <c r="FD305" s="74">
        <v>4.6366130773367584E-2</v>
      </c>
      <c r="FE305" s="74">
        <v>1</v>
      </c>
      <c r="FF305" s="74">
        <v>0</v>
      </c>
      <c r="FG305" s="74" t="s">
        <v>457</v>
      </c>
      <c r="FH305" s="74">
        <v>0</v>
      </c>
      <c r="FI305" s="74">
        <v>0</v>
      </c>
      <c r="FJ305" s="74">
        <v>3.6511332421561833E-6</v>
      </c>
      <c r="FK305" s="74">
        <v>1.7527873651177842E-8</v>
      </c>
      <c r="FL305" s="74">
        <v>0</v>
      </c>
      <c r="FM305" s="74">
        <v>0</v>
      </c>
      <c r="FN305" s="74">
        <v>0</v>
      </c>
      <c r="FO305" s="74">
        <v>0</v>
      </c>
      <c r="FP305" s="74">
        <v>0</v>
      </c>
      <c r="FQ305" s="74">
        <v>0</v>
      </c>
      <c r="FR305" s="74">
        <v>0</v>
      </c>
      <c r="FS305" s="74">
        <v>0</v>
      </c>
      <c r="GV305" s="229"/>
      <c r="GW305" s="229"/>
    </row>
    <row r="306" spans="3:205" x14ac:dyDescent="0.25">
      <c r="C306" s="227"/>
      <c r="D306" s="227"/>
      <c r="E306" s="227"/>
      <c r="F306" s="227"/>
      <c r="G306" s="227"/>
      <c r="H306" s="227"/>
      <c r="I306" s="228"/>
      <c r="J306" s="228"/>
      <c r="K306" s="228"/>
      <c r="L306" s="116"/>
      <c r="M306" s="228"/>
      <c r="N306" s="228"/>
      <c r="O306" s="228"/>
      <c r="P306" s="228"/>
      <c r="Q306" s="228"/>
      <c r="R306" s="228"/>
      <c r="S306" s="228"/>
      <c r="T306" s="228"/>
      <c r="U306" s="228"/>
      <c r="V306" s="228"/>
      <c r="W306" s="228"/>
      <c r="X306" s="228"/>
      <c r="Y306" s="228"/>
      <c r="Z306" s="228"/>
      <c r="AA306" s="228"/>
      <c r="AB306" s="228"/>
      <c r="AC306" s="228"/>
      <c r="AD306" s="228"/>
      <c r="AE306" s="228"/>
      <c r="AF306" s="228"/>
      <c r="AG306" s="228"/>
      <c r="AH306" s="228"/>
      <c r="AI306" s="228"/>
      <c r="AJ306" s="228"/>
      <c r="AS306" s="74" t="s">
        <v>237</v>
      </c>
      <c r="AT306" s="74" t="s">
        <v>194</v>
      </c>
      <c r="AU306" s="74" t="s">
        <v>465</v>
      </c>
      <c r="AV306" s="74">
        <v>2022</v>
      </c>
      <c r="AW306" s="74">
        <v>0.93457943925233644</v>
      </c>
      <c r="AX306" s="74">
        <v>0</v>
      </c>
      <c r="AY306" s="74">
        <v>0</v>
      </c>
      <c r="AZ306" s="74">
        <v>0</v>
      </c>
      <c r="BA306" s="74">
        <v>0</v>
      </c>
      <c r="BB306" s="74">
        <v>0</v>
      </c>
      <c r="BC306" s="74">
        <v>0</v>
      </c>
      <c r="BD306" s="74">
        <v>0</v>
      </c>
      <c r="BE306" s="74">
        <v>0</v>
      </c>
      <c r="BF306" s="74">
        <v>0</v>
      </c>
      <c r="BG306" s="74">
        <v>0</v>
      </c>
      <c r="BH306" s="74">
        <v>0.14166325159555834</v>
      </c>
      <c r="BI306" s="74">
        <v>0.14166325159555834</v>
      </c>
      <c r="BJ306" s="74">
        <v>0</v>
      </c>
      <c r="BK306" s="74">
        <v>0</v>
      </c>
      <c r="BL306" s="74">
        <v>0</v>
      </c>
      <c r="BM306" s="74">
        <v>0</v>
      </c>
      <c r="BN306" s="74">
        <v>0</v>
      </c>
      <c r="BO306" s="74">
        <v>0</v>
      </c>
      <c r="BP306" s="74">
        <v>0.13239556223883958</v>
      </c>
      <c r="BQ306" s="74">
        <v>0</v>
      </c>
      <c r="BR306" s="74">
        <v>0</v>
      </c>
      <c r="BS306" s="74">
        <v>0</v>
      </c>
      <c r="BT306" s="74">
        <v>0</v>
      </c>
      <c r="BU306" s="74">
        <v>0</v>
      </c>
      <c r="BV306" s="74">
        <v>0.14166325159555834</v>
      </c>
      <c r="BW306" s="74">
        <v>0.13239556223883958</v>
      </c>
      <c r="BX306" s="74">
        <v>0.14166325159555834</v>
      </c>
      <c r="BY306" s="74">
        <v>0.13239556223883958</v>
      </c>
      <c r="CT306" s="74" t="s">
        <v>194</v>
      </c>
      <c r="CU306" s="74" t="s">
        <v>526</v>
      </c>
      <c r="CV306" s="74" t="s">
        <v>318</v>
      </c>
      <c r="CW306" s="74">
        <v>2023</v>
      </c>
      <c r="CX306" s="74">
        <v>0</v>
      </c>
      <c r="CY306" s="74">
        <v>0</v>
      </c>
      <c r="CZ306" s="74">
        <v>2.6397851344551716E-8</v>
      </c>
      <c r="DA306" s="74">
        <v>0</v>
      </c>
      <c r="DB306" s="74">
        <v>0</v>
      </c>
      <c r="DC306" s="74">
        <v>0</v>
      </c>
      <c r="DD306" s="74">
        <v>13668.06699741239</v>
      </c>
      <c r="DE306" s="74">
        <v>202.84766498243039</v>
      </c>
      <c r="DF306" s="74">
        <v>8304.594931712325</v>
      </c>
      <c r="DG306" s="74">
        <v>5160.6244007176301</v>
      </c>
      <c r="DH306" s="74">
        <v>0</v>
      </c>
      <c r="DI306" s="74">
        <v>0</v>
      </c>
      <c r="DJ306" s="74">
        <v>0</v>
      </c>
      <c r="DK306" s="74">
        <v>0</v>
      </c>
      <c r="DL306" s="74">
        <v>0</v>
      </c>
      <c r="DM306" s="74">
        <v>0</v>
      </c>
      <c r="DN306" s="74">
        <v>2.9018518696918039E-6</v>
      </c>
      <c r="DO306" s="74">
        <v>0</v>
      </c>
      <c r="DP306" s="74">
        <v>0</v>
      </c>
      <c r="DQ306" s="74">
        <v>0</v>
      </c>
      <c r="DR306" s="74">
        <v>0</v>
      </c>
      <c r="DS306" s="74">
        <v>0</v>
      </c>
      <c r="DT306" s="74">
        <v>0</v>
      </c>
      <c r="DU306" s="74">
        <v>3.6080760076506561E-4</v>
      </c>
      <c r="DV306" s="74">
        <v>0</v>
      </c>
      <c r="DW306" s="74">
        <v>3.6080760076506561E-4</v>
      </c>
      <c r="DX306" s="74">
        <v>0</v>
      </c>
      <c r="DY306" s="74">
        <v>0</v>
      </c>
      <c r="DZ306" s="74">
        <v>0</v>
      </c>
      <c r="EA306" s="74">
        <v>0</v>
      </c>
      <c r="EB306" s="74">
        <v>0</v>
      </c>
      <c r="EC306" s="74">
        <v>0</v>
      </c>
      <c r="ED306" s="74">
        <v>0</v>
      </c>
      <c r="EE306" s="74">
        <v>0</v>
      </c>
      <c r="EF306" s="74">
        <v>0</v>
      </c>
      <c r="ER306" s="74" t="s">
        <v>455</v>
      </c>
      <c r="ES306" s="74" t="s">
        <v>194</v>
      </c>
      <c r="ET306" s="74" t="s">
        <v>526</v>
      </c>
      <c r="EU306" s="74" t="s">
        <v>318</v>
      </c>
      <c r="EV306" s="74" t="s">
        <v>302</v>
      </c>
      <c r="EW306" s="74" t="s">
        <v>456</v>
      </c>
      <c r="EX306" s="74">
        <v>2023</v>
      </c>
      <c r="EY306" s="74">
        <v>3.0844608858441743E-8</v>
      </c>
      <c r="EZ306" s="74">
        <v>841.20463900000004</v>
      </c>
      <c r="FA306" s="74">
        <v>2.5946628059861688E-5</v>
      </c>
      <c r="FB306" s="74">
        <v>2023</v>
      </c>
      <c r="FC306" s="74" t="s">
        <v>209</v>
      </c>
      <c r="FD306" s="74">
        <v>4.6366130773367584E-2</v>
      </c>
      <c r="FE306" s="74">
        <v>1</v>
      </c>
      <c r="FF306" s="74">
        <v>0</v>
      </c>
      <c r="FG306" s="74" t="s">
        <v>457</v>
      </c>
      <c r="FH306" s="74">
        <v>0</v>
      </c>
      <c r="FI306" s="74">
        <v>0</v>
      </c>
      <c r="FJ306" s="74">
        <v>0</v>
      </c>
      <c r="FK306" s="74">
        <v>0</v>
      </c>
      <c r="FL306" s="74">
        <v>3.6326901771151658E-6</v>
      </c>
      <c r="FM306" s="74">
        <v>2.6397851344551716E-8</v>
      </c>
      <c r="FN306" s="74">
        <v>0</v>
      </c>
      <c r="FO306" s="74">
        <v>0</v>
      </c>
      <c r="FP306" s="74">
        <v>0</v>
      </c>
      <c r="FQ306" s="74">
        <v>0</v>
      </c>
      <c r="FR306" s="74">
        <v>0</v>
      </c>
      <c r="FS306" s="74">
        <v>0</v>
      </c>
      <c r="GV306" s="229"/>
      <c r="GW306" s="229"/>
    </row>
    <row r="307" spans="3:205" x14ac:dyDescent="0.25">
      <c r="C307" s="227"/>
      <c r="D307" s="227"/>
      <c r="E307" s="227"/>
      <c r="F307" s="227"/>
      <c r="G307" s="227"/>
      <c r="H307" s="227"/>
      <c r="I307" s="228"/>
      <c r="J307" s="228"/>
      <c r="K307" s="228"/>
      <c r="L307" s="116"/>
      <c r="M307" s="228"/>
      <c r="N307" s="228"/>
      <c r="O307" s="228"/>
      <c r="P307" s="228"/>
      <c r="Q307" s="228"/>
      <c r="R307" s="228"/>
      <c r="S307" s="228"/>
      <c r="T307" s="228"/>
      <c r="U307" s="228"/>
      <c r="V307" s="228"/>
      <c r="W307" s="228"/>
      <c r="X307" s="228"/>
      <c r="Y307" s="228"/>
      <c r="Z307" s="228"/>
      <c r="AA307" s="228"/>
      <c r="AB307" s="228"/>
      <c r="AC307" s="228"/>
      <c r="AD307" s="228"/>
      <c r="AE307" s="228"/>
      <c r="AF307" s="228"/>
      <c r="AG307" s="228"/>
      <c r="AH307" s="228"/>
      <c r="AI307" s="228"/>
      <c r="AJ307" s="228"/>
      <c r="AS307" s="74" t="s">
        <v>237</v>
      </c>
      <c r="AT307" s="74" t="s">
        <v>194</v>
      </c>
      <c r="AU307" s="74" t="s">
        <v>465</v>
      </c>
      <c r="AV307" s="74">
        <v>2023</v>
      </c>
      <c r="AW307" s="74">
        <v>0.87343872827321156</v>
      </c>
      <c r="AX307" s="74">
        <v>0</v>
      </c>
      <c r="AY307" s="74">
        <v>0</v>
      </c>
      <c r="AZ307" s="74">
        <v>0</v>
      </c>
      <c r="BA307" s="74">
        <v>0</v>
      </c>
      <c r="BB307" s="74">
        <v>0</v>
      </c>
      <c r="BC307" s="74">
        <v>0</v>
      </c>
      <c r="BD307" s="74">
        <v>0</v>
      </c>
      <c r="BE307" s="74">
        <v>0</v>
      </c>
      <c r="BF307" s="74">
        <v>0</v>
      </c>
      <c r="BG307" s="74">
        <v>0</v>
      </c>
      <c r="BH307" s="74">
        <v>0</v>
      </c>
      <c r="BI307" s="74">
        <v>0</v>
      </c>
      <c r="BJ307" s="74">
        <v>0</v>
      </c>
      <c r="BK307" s="74">
        <v>0</v>
      </c>
      <c r="BL307" s="74">
        <v>0.14685770235827303</v>
      </c>
      <c r="BM307" s="74">
        <v>0.14685770235827303</v>
      </c>
      <c r="BN307" s="74">
        <v>0</v>
      </c>
      <c r="BO307" s="74">
        <v>0</v>
      </c>
      <c r="BP307" s="74">
        <v>0</v>
      </c>
      <c r="BQ307" s="74">
        <v>0.12827120478493581</v>
      </c>
      <c r="BR307" s="74">
        <v>0</v>
      </c>
      <c r="BS307" s="74">
        <v>0</v>
      </c>
      <c r="BT307" s="74">
        <v>0</v>
      </c>
      <c r="BU307" s="74">
        <v>0</v>
      </c>
      <c r="BV307" s="74">
        <v>0</v>
      </c>
      <c r="BW307" s="74">
        <v>0</v>
      </c>
      <c r="BX307" s="74">
        <v>0</v>
      </c>
      <c r="BY307" s="74">
        <v>0</v>
      </c>
      <c r="CT307" s="74" t="s">
        <v>194</v>
      </c>
      <c r="CU307" s="74" t="s">
        <v>526</v>
      </c>
      <c r="CV307" s="74" t="s">
        <v>318</v>
      </c>
      <c r="CW307" s="74">
        <v>2024</v>
      </c>
      <c r="CX307" s="74">
        <v>0</v>
      </c>
      <c r="CY307" s="74">
        <v>0</v>
      </c>
      <c r="CZ307" s="74">
        <v>0</v>
      </c>
      <c r="DA307" s="74">
        <v>2.6397851344551716E-8</v>
      </c>
      <c r="DB307" s="74">
        <v>0</v>
      </c>
      <c r="DC307" s="74">
        <v>0</v>
      </c>
      <c r="DD307" s="74">
        <v>13668.06699741239</v>
      </c>
      <c r="DE307" s="74">
        <v>202.84766498243039</v>
      </c>
      <c r="DF307" s="74">
        <v>8304.594931712325</v>
      </c>
      <c r="DG307" s="74">
        <v>5160.6244007176301</v>
      </c>
      <c r="DH307" s="74">
        <v>0</v>
      </c>
      <c r="DI307" s="74">
        <v>0</v>
      </c>
      <c r="DJ307" s="74">
        <v>0</v>
      </c>
      <c r="DK307" s="74">
        <v>0</v>
      </c>
      <c r="DL307" s="74">
        <v>0</v>
      </c>
      <c r="DM307" s="74">
        <v>0</v>
      </c>
      <c r="DN307" s="74">
        <v>2.9018518696918039E-6</v>
      </c>
      <c r="DO307" s="74">
        <v>0</v>
      </c>
      <c r="DP307" s="74">
        <v>0</v>
      </c>
      <c r="DQ307" s="74">
        <v>0</v>
      </c>
      <c r="DR307" s="74">
        <v>0</v>
      </c>
      <c r="DS307" s="74">
        <v>0</v>
      </c>
      <c r="DT307" s="74">
        <v>0</v>
      </c>
      <c r="DU307" s="74">
        <v>0</v>
      </c>
      <c r="DV307" s="74">
        <v>0</v>
      </c>
      <c r="DW307" s="74">
        <v>0</v>
      </c>
      <c r="DX307" s="74">
        <v>3.6080760076506561E-4</v>
      </c>
      <c r="DY307" s="74">
        <v>0</v>
      </c>
      <c r="DZ307" s="74">
        <v>3.6080760076506561E-4</v>
      </c>
      <c r="EA307" s="74">
        <v>0</v>
      </c>
      <c r="EB307" s="74">
        <v>0</v>
      </c>
      <c r="EC307" s="74">
        <v>0</v>
      </c>
      <c r="ED307" s="74">
        <v>0</v>
      </c>
      <c r="EE307" s="74">
        <v>0</v>
      </c>
      <c r="EF307" s="74">
        <v>0</v>
      </c>
      <c r="ER307" s="74" t="s">
        <v>455</v>
      </c>
      <c r="ES307" s="74" t="s">
        <v>194</v>
      </c>
      <c r="ET307" s="74" t="s">
        <v>526</v>
      </c>
      <c r="EU307" s="74" t="s">
        <v>318</v>
      </c>
      <c r="EV307" s="74" t="s">
        <v>302</v>
      </c>
      <c r="EW307" s="74" t="s">
        <v>456</v>
      </c>
      <c r="EX307" s="74">
        <v>2024</v>
      </c>
      <c r="EY307" s="74">
        <v>3.0844608858441743E-8</v>
      </c>
      <c r="EZ307" s="74">
        <v>841.20463900000004</v>
      </c>
      <c r="FA307" s="74">
        <v>2.5946628059861688E-5</v>
      </c>
      <c r="FB307" s="74">
        <v>2024</v>
      </c>
      <c r="FC307" s="74" t="s">
        <v>209</v>
      </c>
      <c r="FD307" s="74">
        <v>4.6366130773367584E-2</v>
      </c>
      <c r="FE307" s="74">
        <v>1</v>
      </c>
      <c r="FF307" s="74">
        <v>0</v>
      </c>
      <c r="FG307" s="74" t="s">
        <v>457</v>
      </c>
      <c r="FH307" s="74">
        <v>0</v>
      </c>
      <c r="FI307" s="74">
        <v>0</v>
      </c>
      <c r="FJ307" s="74">
        <v>0</v>
      </c>
      <c r="FK307" s="74">
        <v>0</v>
      </c>
      <c r="FL307" s="74">
        <v>0</v>
      </c>
      <c r="FM307" s="74">
        <v>0</v>
      </c>
      <c r="FN307" s="74">
        <v>3.6326901771151658E-6</v>
      </c>
      <c r="FO307" s="74">
        <v>2.6397851344551716E-8</v>
      </c>
      <c r="FP307" s="74">
        <v>0</v>
      </c>
      <c r="FQ307" s="74">
        <v>0</v>
      </c>
      <c r="FR307" s="74">
        <v>0</v>
      </c>
      <c r="FS307" s="74">
        <v>0</v>
      </c>
      <c r="GV307" s="229"/>
      <c r="GW307" s="229"/>
    </row>
    <row r="308" spans="3:205" x14ac:dyDescent="0.25">
      <c r="C308" s="227"/>
      <c r="D308" s="227"/>
      <c r="E308" s="227"/>
      <c r="F308" s="227"/>
      <c r="G308" s="227"/>
      <c r="H308" s="227"/>
      <c r="I308" s="228"/>
      <c r="J308" s="228"/>
      <c r="K308" s="228"/>
      <c r="L308" s="116"/>
      <c r="M308" s="228"/>
      <c r="N308" s="228"/>
      <c r="O308" s="228"/>
      <c r="P308" s="228"/>
      <c r="Q308" s="228"/>
      <c r="R308" s="228"/>
      <c r="S308" s="228"/>
      <c r="T308" s="228"/>
      <c r="U308" s="228"/>
      <c r="V308" s="228"/>
      <c r="W308" s="228"/>
      <c r="X308" s="228"/>
      <c r="Y308" s="228"/>
      <c r="Z308" s="228"/>
      <c r="AA308" s="228"/>
      <c r="AB308" s="228"/>
      <c r="AC308" s="228"/>
      <c r="AD308" s="228"/>
      <c r="AE308" s="228"/>
      <c r="AF308" s="228"/>
      <c r="AG308" s="228"/>
      <c r="AH308" s="228"/>
      <c r="AI308" s="228"/>
      <c r="AJ308" s="228"/>
      <c r="AS308" s="74" t="s">
        <v>237</v>
      </c>
      <c r="AT308" s="74" t="s">
        <v>194</v>
      </c>
      <c r="AU308" s="74" t="s">
        <v>466</v>
      </c>
      <c r="AV308" s="74">
        <v>2020</v>
      </c>
      <c r="AW308" s="74">
        <v>1</v>
      </c>
      <c r="AX308" s="74">
        <v>0</v>
      </c>
      <c r="AY308" s="74">
        <v>0</v>
      </c>
      <c r="AZ308" s="74">
        <v>0.15259253555393884</v>
      </c>
      <c r="BA308" s="74">
        <v>0.15259253555393884</v>
      </c>
      <c r="BB308" s="74">
        <v>0</v>
      </c>
      <c r="BC308" s="74">
        <v>0</v>
      </c>
      <c r="BD308" s="74">
        <v>0</v>
      </c>
      <c r="BE308" s="74">
        <v>0</v>
      </c>
      <c r="BF308" s="74">
        <v>0</v>
      </c>
      <c r="BG308" s="74">
        <v>0</v>
      </c>
      <c r="BH308" s="74">
        <v>0</v>
      </c>
      <c r="BI308" s="74">
        <v>0</v>
      </c>
      <c r="BJ308" s="74">
        <v>0</v>
      </c>
      <c r="BK308" s="74">
        <v>0</v>
      </c>
      <c r="BL308" s="74">
        <v>0</v>
      </c>
      <c r="BM308" s="74">
        <v>0</v>
      </c>
      <c r="BN308" s="74">
        <v>0.15259253555393884</v>
      </c>
      <c r="BO308" s="74">
        <v>0</v>
      </c>
      <c r="BP308" s="74">
        <v>0</v>
      </c>
      <c r="BQ308" s="74">
        <v>0</v>
      </c>
      <c r="BR308" s="74">
        <v>0</v>
      </c>
      <c r="BS308" s="74">
        <v>0</v>
      </c>
      <c r="BT308" s="74">
        <v>0</v>
      </c>
      <c r="BU308" s="74">
        <v>0</v>
      </c>
      <c r="BV308" s="74">
        <v>0</v>
      </c>
      <c r="BW308" s="74">
        <v>0</v>
      </c>
      <c r="BX308" s="74">
        <v>0</v>
      </c>
      <c r="BY308" s="74">
        <v>0</v>
      </c>
      <c r="CT308" s="74" t="s">
        <v>194</v>
      </c>
      <c r="CU308" s="74" t="s">
        <v>526</v>
      </c>
      <c r="CV308" s="74" t="s">
        <v>318</v>
      </c>
      <c r="CW308" s="74">
        <v>2025</v>
      </c>
      <c r="CX308" s="74">
        <v>0</v>
      </c>
      <c r="CY308" s="74">
        <v>0</v>
      </c>
      <c r="CZ308" s="74">
        <v>0</v>
      </c>
      <c r="DA308" s="74">
        <v>0</v>
      </c>
      <c r="DB308" s="74">
        <v>2.6397851344551716E-8</v>
      </c>
      <c r="DC308" s="74">
        <v>0</v>
      </c>
      <c r="DD308" s="74">
        <v>13668.06699741239</v>
      </c>
      <c r="DE308" s="74">
        <v>202.84766498243039</v>
      </c>
      <c r="DF308" s="74">
        <v>8304.594931712325</v>
      </c>
      <c r="DG308" s="74">
        <v>5160.6244007176301</v>
      </c>
      <c r="DH308" s="74">
        <v>0</v>
      </c>
      <c r="DI308" s="74">
        <v>0</v>
      </c>
      <c r="DJ308" s="74">
        <v>0</v>
      </c>
      <c r="DK308" s="74">
        <v>0</v>
      </c>
      <c r="DL308" s="74">
        <v>0</v>
      </c>
      <c r="DM308" s="74">
        <v>0</v>
      </c>
      <c r="DN308" s="74">
        <v>2.9018518696918039E-6</v>
      </c>
      <c r="DO308" s="74">
        <v>0</v>
      </c>
      <c r="DP308" s="74">
        <v>0</v>
      </c>
      <c r="DQ308" s="74">
        <v>0</v>
      </c>
      <c r="DR308" s="74">
        <v>0</v>
      </c>
      <c r="DS308" s="74">
        <v>0</v>
      </c>
      <c r="DT308" s="74">
        <v>0</v>
      </c>
      <c r="DU308" s="74">
        <v>0</v>
      </c>
      <c r="DV308" s="74">
        <v>0</v>
      </c>
      <c r="DW308" s="74">
        <v>0</v>
      </c>
      <c r="DX308" s="74">
        <v>0</v>
      </c>
      <c r="DY308" s="74">
        <v>0</v>
      </c>
      <c r="DZ308" s="74">
        <v>0</v>
      </c>
      <c r="EA308" s="74">
        <v>3.6080760076506561E-4</v>
      </c>
      <c r="EB308" s="74">
        <v>0</v>
      </c>
      <c r="EC308" s="74">
        <v>3.6080760076506561E-4</v>
      </c>
      <c r="ED308" s="74">
        <v>0</v>
      </c>
      <c r="EE308" s="74">
        <v>0</v>
      </c>
      <c r="EF308" s="74">
        <v>0</v>
      </c>
      <c r="ER308" s="74" t="s">
        <v>455</v>
      </c>
      <c r="ES308" s="74" t="s">
        <v>194</v>
      </c>
      <c r="ET308" s="74" t="s">
        <v>526</v>
      </c>
      <c r="EU308" s="74" t="s">
        <v>318</v>
      </c>
      <c r="EV308" s="74" t="s">
        <v>302</v>
      </c>
      <c r="EW308" s="74" t="s">
        <v>456</v>
      </c>
      <c r="EX308" s="74">
        <v>2025</v>
      </c>
      <c r="EY308" s="74">
        <v>3.0844608858441743E-8</v>
      </c>
      <c r="EZ308" s="74">
        <v>841.20463900000004</v>
      </c>
      <c r="FA308" s="74">
        <v>2.5946628059861688E-5</v>
      </c>
      <c r="FB308" s="74">
        <v>2025</v>
      </c>
      <c r="FC308" s="74" t="s">
        <v>209</v>
      </c>
      <c r="FD308" s="74">
        <v>4.6366130773367584E-2</v>
      </c>
      <c r="FE308" s="74">
        <v>1</v>
      </c>
      <c r="FF308" s="74">
        <v>0</v>
      </c>
      <c r="FG308" s="74" t="s">
        <v>457</v>
      </c>
      <c r="FH308" s="74">
        <v>0</v>
      </c>
      <c r="FI308" s="74">
        <v>0</v>
      </c>
      <c r="FJ308" s="74">
        <v>0</v>
      </c>
      <c r="FK308" s="74">
        <v>0</v>
      </c>
      <c r="FL308" s="74">
        <v>0</v>
      </c>
      <c r="FM308" s="74">
        <v>0</v>
      </c>
      <c r="FN308" s="74">
        <v>0</v>
      </c>
      <c r="FO308" s="74">
        <v>0</v>
      </c>
      <c r="FP308" s="74">
        <v>3.6326901771151658E-6</v>
      </c>
      <c r="FQ308" s="74">
        <v>2.6397851344551716E-8</v>
      </c>
      <c r="FR308" s="74">
        <v>0</v>
      </c>
      <c r="FS308" s="74">
        <v>0</v>
      </c>
      <c r="GV308" s="229"/>
      <c r="GW308" s="229"/>
    </row>
    <row r="309" spans="3:205" x14ac:dyDescent="0.25">
      <c r="C309" s="227"/>
      <c r="D309" s="227"/>
      <c r="E309" s="227"/>
      <c r="F309" s="227"/>
      <c r="G309" s="227"/>
      <c r="H309" s="227"/>
      <c r="I309" s="228"/>
      <c r="J309" s="228"/>
      <c r="K309" s="228"/>
      <c r="L309" s="116"/>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S309" s="74" t="s">
        <v>237</v>
      </c>
      <c r="AT309" s="74" t="s">
        <v>194</v>
      </c>
      <c r="AU309" s="74" t="s">
        <v>466</v>
      </c>
      <c r="AV309" s="74">
        <v>2021</v>
      </c>
      <c r="AW309" s="74">
        <v>1</v>
      </c>
      <c r="AX309" s="74">
        <v>0</v>
      </c>
      <c r="AY309" s="74">
        <v>0</v>
      </c>
      <c r="AZ309" s="74">
        <v>0</v>
      </c>
      <c r="BA309" s="74">
        <v>0</v>
      </c>
      <c r="BB309" s="74">
        <v>0</v>
      </c>
      <c r="BC309" s="74">
        <v>0</v>
      </c>
      <c r="BD309" s="74">
        <v>0.15259253555393884</v>
      </c>
      <c r="BE309" s="74">
        <v>0.15259253555393884</v>
      </c>
      <c r="BF309" s="74">
        <v>0</v>
      </c>
      <c r="BG309" s="74">
        <v>0</v>
      </c>
      <c r="BH309" s="74">
        <v>0</v>
      </c>
      <c r="BI309" s="74">
        <v>0</v>
      </c>
      <c r="BJ309" s="74">
        <v>0</v>
      </c>
      <c r="BK309" s="74">
        <v>0</v>
      </c>
      <c r="BL309" s="74">
        <v>0</v>
      </c>
      <c r="BM309" s="74">
        <v>0</v>
      </c>
      <c r="BN309" s="74">
        <v>0</v>
      </c>
      <c r="BO309" s="74">
        <v>0.15259253555393884</v>
      </c>
      <c r="BP309" s="74">
        <v>0</v>
      </c>
      <c r="BQ309" s="74">
        <v>0</v>
      </c>
      <c r="BR309" s="74">
        <v>0</v>
      </c>
      <c r="BS309" s="74">
        <v>0</v>
      </c>
      <c r="BT309" s="74">
        <v>0</v>
      </c>
      <c r="BU309" s="74">
        <v>0</v>
      </c>
      <c r="BV309" s="74">
        <v>0</v>
      </c>
      <c r="BW309" s="74">
        <v>0</v>
      </c>
      <c r="BX309" s="74">
        <v>0</v>
      </c>
      <c r="BY309" s="74">
        <v>0</v>
      </c>
      <c r="CT309" s="74" t="s">
        <v>194</v>
      </c>
      <c r="CU309" s="74" t="s">
        <v>526</v>
      </c>
      <c r="CV309" s="74" t="s">
        <v>318</v>
      </c>
      <c r="CW309" s="74">
        <v>2026</v>
      </c>
      <c r="CX309" s="74">
        <v>0</v>
      </c>
      <c r="CY309" s="74">
        <v>0</v>
      </c>
      <c r="CZ309" s="74">
        <v>0</v>
      </c>
      <c r="DA309" s="74">
        <v>0</v>
      </c>
      <c r="DB309" s="74">
        <v>0</v>
      </c>
      <c r="DC309" s="74">
        <v>2.6397851344551716E-8</v>
      </c>
      <c r="DD309" s="74">
        <v>13668.06699741239</v>
      </c>
      <c r="DE309" s="74">
        <v>202.84766498243039</v>
      </c>
      <c r="DF309" s="74">
        <v>8304.594931712325</v>
      </c>
      <c r="DG309" s="74">
        <v>5160.6244007176301</v>
      </c>
      <c r="DH309" s="74">
        <v>0</v>
      </c>
      <c r="DI309" s="74">
        <v>0</v>
      </c>
      <c r="DJ309" s="74">
        <v>0</v>
      </c>
      <c r="DK309" s="74">
        <v>0</v>
      </c>
      <c r="DL309" s="74">
        <v>0</v>
      </c>
      <c r="DM309" s="74">
        <v>0</v>
      </c>
      <c r="DN309" s="74">
        <v>2.9018518696918039E-6</v>
      </c>
      <c r="DO309" s="74">
        <v>0</v>
      </c>
      <c r="DP309" s="74">
        <v>0</v>
      </c>
      <c r="DQ309" s="74">
        <v>0</v>
      </c>
      <c r="DR309" s="74">
        <v>0</v>
      </c>
      <c r="DS309" s="74">
        <v>0</v>
      </c>
      <c r="DT309" s="74">
        <v>0</v>
      </c>
      <c r="DU309" s="74">
        <v>0</v>
      </c>
      <c r="DV309" s="74">
        <v>0</v>
      </c>
      <c r="DW309" s="74">
        <v>0</v>
      </c>
      <c r="DX309" s="74">
        <v>0</v>
      </c>
      <c r="DY309" s="74">
        <v>0</v>
      </c>
      <c r="DZ309" s="74">
        <v>0</v>
      </c>
      <c r="EA309" s="74">
        <v>0</v>
      </c>
      <c r="EB309" s="74">
        <v>0</v>
      </c>
      <c r="EC309" s="74">
        <v>0</v>
      </c>
      <c r="ED309" s="74">
        <v>3.6080760076506561E-4</v>
      </c>
      <c r="EE309" s="74">
        <v>0</v>
      </c>
      <c r="EF309" s="74">
        <v>3.6080760076506561E-4</v>
      </c>
      <c r="ER309" s="74" t="s">
        <v>455</v>
      </c>
      <c r="ES309" s="74" t="s">
        <v>194</v>
      </c>
      <c r="ET309" s="74" t="s">
        <v>526</v>
      </c>
      <c r="EU309" s="74" t="s">
        <v>318</v>
      </c>
      <c r="EV309" s="74" t="s">
        <v>302</v>
      </c>
      <c r="EW309" s="74" t="s">
        <v>456</v>
      </c>
      <c r="EX309" s="74">
        <v>2026</v>
      </c>
      <c r="EY309" s="74">
        <v>3.0844608858441743E-8</v>
      </c>
      <c r="EZ309" s="74">
        <v>841.20463900000004</v>
      </c>
      <c r="FA309" s="74">
        <v>2.5946628059861688E-5</v>
      </c>
      <c r="FB309" s="74">
        <v>2026</v>
      </c>
      <c r="FC309" s="74" t="s">
        <v>209</v>
      </c>
      <c r="FD309" s="74">
        <v>4.6366130773367584E-2</v>
      </c>
      <c r="FE309" s="74">
        <v>1</v>
      </c>
      <c r="FF309" s="74">
        <v>0</v>
      </c>
      <c r="FG309" s="74" t="s">
        <v>457</v>
      </c>
      <c r="FH309" s="74">
        <v>0</v>
      </c>
      <c r="FI309" s="74">
        <v>0</v>
      </c>
      <c r="FJ309" s="74">
        <v>0</v>
      </c>
      <c r="FK309" s="74">
        <v>0</v>
      </c>
      <c r="FL309" s="74">
        <v>0</v>
      </c>
      <c r="FM309" s="74">
        <v>0</v>
      </c>
      <c r="FN309" s="74">
        <v>0</v>
      </c>
      <c r="FO309" s="74">
        <v>0</v>
      </c>
      <c r="FP309" s="74">
        <v>0</v>
      </c>
      <c r="FQ309" s="74">
        <v>0</v>
      </c>
      <c r="FR309" s="74">
        <v>3.6326901771151658E-6</v>
      </c>
      <c r="FS309" s="74">
        <v>2.6397851344551716E-8</v>
      </c>
      <c r="GV309" s="229"/>
      <c r="GW309" s="229"/>
    </row>
    <row r="310" spans="3:205" x14ac:dyDescent="0.25">
      <c r="C310" s="227"/>
      <c r="D310" s="227"/>
      <c r="E310" s="227"/>
      <c r="F310" s="227"/>
      <c r="G310" s="227"/>
      <c r="H310" s="227"/>
      <c r="I310" s="228"/>
      <c r="J310" s="228"/>
      <c r="K310" s="228"/>
      <c r="L310" s="116"/>
      <c r="M310" s="228"/>
      <c r="N310" s="228"/>
      <c r="O310" s="228"/>
      <c r="P310" s="228"/>
      <c r="Q310" s="228"/>
      <c r="R310" s="228"/>
      <c r="S310" s="228"/>
      <c r="T310" s="228"/>
      <c r="U310" s="228"/>
      <c r="V310" s="228"/>
      <c r="W310" s="228"/>
      <c r="X310" s="228"/>
      <c r="Y310" s="228"/>
      <c r="Z310" s="228"/>
      <c r="AA310" s="228"/>
      <c r="AB310" s="228"/>
      <c r="AC310" s="228"/>
      <c r="AD310" s="228"/>
      <c r="AE310" s="228"/>
      <c r="AF310" s="228"/>
      <c r="AG310" s="228"/>
      <c r="AH310" s="228"/>
      <c r="AI310" s="228"/>
      <c r="AJ310" s="228"/>
      <c r="AS310" s="74" t="s">
        <v>237</v>
      </c>
      <c r="AT310" s="74" t="s">
        <v>194</v>
      </c>
      <c r="AU310" s="74" t="s">
        <v>466</v>
      </c>
      <c r="AV310" s="74">
        <v>2022</v>
      </c>
      <c r="AW310" s="74">
        <v>0.93457943925233644</v>
      </c>
      <c r="AX310" s="74">
        <v>0</v>
      </c>
      <c r="AY310" s="74">
        <v>0</v>
      </c>
      <c r="AZ310" s="74">
        <v>0</v>
      </c>
      <c r="BA310" s="74">
        <v>0</v>
      </c>
      <c r="BB310" s="74">
        <v>0</v>
      </c>
      <c r="BC310" s="74">
        <v>0</v>
      </c>
      <c r="BD310" s="74">
        <v>0</v>
      </c>
      <c r="BE310" s="74">
        <v>0</v>
      </c>
      <c r="BF310" s="74">
        <v>0</v>
      </c>
      <c r="BG310" s="74">
        <v>0</v>
      </c>
      <c r="BH310" s="74">
        <v>0.14923623144341613</v>
      </c>
      <c r="BI310" s="74">
        <v>0.14923623144341613</v>
      </c>
      <c r="BJ310" s="74">
        <v>0</v>
      </c>
      <c r="BK310" s="74">
        <v>0</v>
      </c>
      <c r="BL310" s="74">
        <v>0</v>
      </c>
      <c r="BM310" s="74">
        <v>0</v>
      </c>
      <c r="BN310" s="74">
        <v>0</v>
      </c>
      <c r="BO310" s="74">
        <v>0</v>
      </c>
      <c r="BP310" s="74">
        <v>0.13947311349851976</v>
      </c>
      <c r="BQ310" s="74">
        <v>0</v>
      </c>
      <c r="BR310" s="74">
        <v>0</v>
      </c>
      <c r="BS310" s="74">
        <v>0</v>
      </c>
      <c r="BT310" s="74">
        <v>0</v>
      </c>
      <c r="BU310" s="74">
        <v>0</v>
      </c>
      <c r="BV310" s="74">
        <v>0.14923623144341613</v>
      </c>
      <c r="BW310" s="74">
        <v>0.13947311349851976</v>
      </c>
      <c r="BX310" s="74">
        <v>0.14923623144341613</v>
      </c>
      <c r="BY310" s="74">
        <v>0.13947311349851976</v>
      </c>
      <c r="CT310" s="74" t="s">
        <v>194</v>
      </c>
      <c r="CU310" s="74" t="s">
        <v>526</v>
      </c>
      <c r="CV310" s="74" t="s">
        <v>320</v>
      </c>
      <c r="CW310" s="74">
        <v>2021</v>
      </c>
      <c r="CX310" s="74">
        <v>6.8516138582512857E-8</v>
      </c>
      <c r="CY310" s="74">
        <v>0</v>
      </c>
      <c r="CZ310" s="74">
        <v>0</v>
      </c>
      <c r="DA310" s="74">
        <v>0</v>
      </c>
      <c r="DB310" s="74">
        <v>0</v>
      </c>
      <c r="DC310" s="74">
        <v>0</v>
      </c>
      <c r="DD310" s="74">
        <v>8638.8463697588322</v>
      </c>
      <c r="DE310" s="74">
        <v>212.40338927922949</v>
      </c>
      <c r="DF310" s="74">
        <v>8426.4429804796018</v>
      </c>
      <c r="DG310" s="74">
        <v>0</v>
      </c>
      <c r="DH310" s="74">
        <v>0</v>
      </c>
      <c r="DI310" s="74">
        <v>0</v>
      </c>
      <c r="DJ310" s="74">
        <v>0</v>
      </c>
      <c r="DK310" s="74">
        <v>0</v>
      </c>
      <c r="DL310" s="74">
        <v>0</v>
      </c>
      <c r="DM310" s="74">
        <v>0</v>
      </c>
      <c r="DN310" s="74">
        <v>3.9006324281135997E-6</v>
      </c>
      <c r="DO310" s="74">
        <v>5.9190039506343425E-4</v>
      </c>
      <c r="DP310" s="74">
        <v>0</v>
      </c>
      <c r="DQ310" s="74">
        <v>5.9190039506343425E-4</v>
      </c>
      <c r="DR310" s="74">
        <v>0</v>
      </c>
      <c r="DS310" s="74">
        <v>0</v>
      </c>
      <c r="DT310" s="74">
        <v>0</v>
      </c>
      <c r="DU310" s="74">
        <v>0</v>
      </c>
      <c r="DV310" s="74">
        <v>0</v>
      </c>
      <c r="DW310" s="74">
        <v>0</v>
      </c>
      <c r="DX310" s="74">
        <v>0</v>
      </c>
      <c r="DY310" s="74">
        <v>0</v>
      </c>
      <c r="DZ310" s="74">
        <v>0</v>
      </c>
      <c r="EA310" s="74">
        <v>0</v>
      </c>
      <c r="EB310" s="74">
        <v>0</v>
      </c>
      <c r="EC310" s="74">
        <v>0</v>
      </c>
      <c r="ED310" s="74">
        <v>0</v>
      </c>
      <c r="EE310" s="74">
        <v>0</v>
      </c>
      <c r="EF310" s="74">
        <v>0</v>
      </c>
      <c r="ER310" s="74" t="s">
        <v>455</v>
      </c>
      <c r="ES310" s="74" t="s">
        <v>194</v>
      </c>
      <c r="ET310" s="74" t="s">
        <v>526</v>
      </c>
      <c r="EU310" s="74" t="s">
        <v>320</v>
      </c>
      <c r="EV310" s="74" t="s">
        <v>302</v>
      </c>
      <c r="EW310" s="74" t="s">
        <v>456</v>
      </c>
      <c r="EX310" s="74">
        <v>2021</v>
      </c>
      <c r="EY310" s="74">
        <v>1.2494617464177969E-7</v>
      </c>
      <c r="EZ310" s="74">
        <v>841.20463900000004</v>
      </c>
      <c r="FA310" s="74">
        <v>1.0510530173396925E-4</v>
      </c>
      <c r="FB310" s="74">
        <v>2021</v>
      </c>
      <c r="FC310" s="74" t="s">
        <v>209</v>
      </c>
      <c r="FD310" s="74">
        <v>4.6366130773367584E-2</v>
      </c>
      <c r="FE310" s="74">
        <v>1</v>
      </c>
      <c r="FF310" s="74">
        <v>0</v>
      </c>
      <c r="FG310" s="74" t="s">
        <v>457</v>
      </c>
      <c r="FH310" s="74">
        <v>1.4272213286178161E-5</v>
      </c>
      <c r="FI310" s="74">
        <v>6.8516138582512857E-8</v>
      </c>
      <c r="FJ310" s="74">
        <v>0</v>
      </c>
      <c r="FK310" s="74">
        <v>0</v>
      </c>
      <c r="FL310" s="74">
        <v>0</v>
      </c>
      <c r="FM310" s="74">
        <v>0</v>
      </c>
      <c r="FN310" s="74">
        <v>0</v>
      </c>
      <c r="FO310" s="74">
        <v>0</v>
      </c>
      <c r="FP310" s="74">
        <v>0</v>
      </c>
      <c r="FQ310" s="74">
        <v>0</v>
      </c>
      <c r="FR310" s="74">
        <v>0</v>
      </c>
      <c r="FS310" s="74">
        <v>0</v>
      </c>
      <c r="GV310" s="229"/>
      <c r="GW310" s="229"/>
    </row>
    <row r="311" spans="3:205" x14ac:dyDescent="0.25">
      <c r="C311" s="227"/>
      <c r="D311" s="227"/>
      <c r="E311" s="227"/>
      <c r="F311" s="227"/>
      <c r="G311" s="227"/>
      <c r="H311" s="227"/>
      <c r="I311" s="228"/>
      <c r="J311" s="228"/>
      <c r="K311" s="228"/>
      <c r="L311" s="116"/>
      <c r="M311" s="228"/>
      <c r="N311" s="228"/>
      <c r="O311" s="228"/>
      <c r="P311" s="228"/>
      <c r="Q311" s="228"/>
      <c r="R311" s="228"/>
      <c r="S311" s="228"/>
      <c r="T311" s="228"/>
      <c r="U311" s="228"/>
      <c r="V311" s="228"/>
      <c r="W311" s="228"/>
      <c r="X311" s="228"/>
      <c r="Y311" s="228"/>
      <c r="Z311" s="228"/>
      <c r="AA311" s="228"/>
      <c r="AB311" s="228"/>
      <c r="AC311" s="228"/>
      <c r="AD311" s="228"/>
      <c r="AE311" s="228"/>
      <c r="AF311" s="228"/>
      <c r="AG311" s="228"/>
      <c r="AH311" s="228"/>
      <c r="AI311" s="228"/>
      <c r="AJ311" s="228"/>
      <c r="AS311" s="74" t="s">
        <v>237</v>
      </c>
      <c r="AT311" s="74" t="s">
        <v>194</v>
      </c>
      <c r="AU311" s="74" t="s">
        <v>466</v>
      </c>
      <c r="AV311" s="74">
        <v>2023</v>
      </c>
      <c r="AW311" s="74">
        <v>0.87343872827321156</v>
      </c>
      <c r="AX311" s="74">
        <v>0</v>
      </c>
      <c r="AY311" s="74">
        <v>0</v>
      </c>
      <c r="AZ311" s="74">
        <v>0</v>
      </c>
      <c r="BA311" s="74">
        <v>0</v>
      </c>
      <c r="BB311" s="74">
        <v>0</v>
      </c>
      <c r="BC311" s="74">
        <v>0</v>
      </c>
      <c r="BD311" s="74">
        <v>0</v>
      </c>
      <c r="BE311" s="74">
        <v>0</v>
      </c>
      <c r="BF311" s="74">
        <v>0</v>
      </c>
      <c r="BG311" s="74">
        <v>0</v>
      </c>
      <c r="BH311" s="74">
        <v>0</v>
      </c>
      <c r="BI311" s="74">
        <v>0</v>
      </c>
      <c r="BJ311" s="74">
        <v>0</v>
      </c>
      <c r="BK311" s="74">
        <v>0</v>
      </c>
      <c r="BL311" s="74">
        <v>0.15470872930275534</v>
      </c>
      <c r="BM311" s="74">
        <v>0.15470872930275534</v>
      </c>
      <c r="BN311" s="74">
        <v>0</v>
      </c>
      <c r="BO311" s="74">
        <v>0</v>
      </c>
      <c r="BP311" s="74">
        <v>0</v>
      </c>
      <c r="BQ311" s="74">
        <v>0.13512859577496317</v>
      </c>
      <c r="BR311" s="74">
        <v>0</v>
      </c>
      <c r="BS311" s="74">
        <v>0</v>
      </c>
      <c r="BT311" s="74">
        <v>0</v>
      </c>
      <c r="BU311" s="74">
        <v>0</v>
      </c>
      <c r="BV311" s="74">
        <v>0</v>
      </c>
      <c r="BW311" s="74">
        <v>0</v>
      </c>
      <c r="BX311" s="74">
        <v>0</v>
      </c>
      <c r="BY311" s="74">
        <v>0</v>
      </c>
      <c r="CT311" s="74" t="s">
        <v>194</v>
      </c>
      <c r="CU311" s="74" t="s">
        <v>526</v>
      </c>
      <c r="CV311" s="74" t="s">
        <v>320</v>
      </c>
      <c r="CW311" s="74">
        <v>2022</v>
      </c>
      <c r="CX311" s="74">
        <v>0</v>
      </c>
      <c r="CY311" s="74">
        <v>6.8016671602721822E-8</v>
      </c>
      <c r="CZ311" s="74">
        <v>0</v>
      </c>
      <c r="DA311" s="74">
        <v>0</v>
      </c>
      <c r="DB311" s="74">
        <v>0</v>
      </c>
      <c r="DC311" s="74">
        <v>0</v>
      </c>
      <c r="DD311" s="74">
        <v>8489.5410546944331</v>
      </c>
      <c r="DE311" s="74">
        <v>202.84766498243039</v>
      </c>
      <c r="DF311" s="74">
        <v>8286.6933897120034</v>
      </c>
      <c r="DG311" s="74">
        <v>0</v>
      </c>
      <c r="DH311" s="74">
        <v>0</v>
      </c>
      <c r="DI311" s="74">
        <v>0</v>
      </c>
      <c r="DJ311" s="74">
        <v>0</v>
      </c>
      <c r="DK311" s="74">
        <v>0</v>
      </c>
      <c r="DL311" s="74">
        <v>0</v>
      </c>
      <c r="DM311" s="74">
        <v>0</v>
      </c>
      <c r="DN311" s="74">
        <v>3.7644827533878841E-6</v>
      </c>
      <c r="DO311" s="74">
        <v>0</v>
      </c>
      <c r="DP311" s="74">
        <v>0</v>
      </c>
      <c r="DQ311" s="74">
        <v>0</v>
      </c>
      <c r="DR311" s="74">
        <v>5.7743032597497594E-4</v>
      </c>
      <c r="DS311" s="74">
        <v>0</v>
      </c>
      <c r="DT311" s="74">
        <v>5.7743032597497594E-4</v>
      </c>
      <c r="DU311" s="74">
        <v>0</v>
      </c>
      <c r="DV311" s="74">
        <v>0</v>
      </c>
      <c r="DW311" s="74">
        <v>0</v>
      </c>
      <c r="DX311" s="74">
        <v>0</v>
      </c>
      <c r="DY311" s="74">
        <v>0</v>
      </c>
      <c r="DZ311" s="74">
        <v>0</v>
      </c>
      <c r="EA311" s="74">
        <v>0</v>
      </c>
      <c r="EB311" s="74">
        <v>0</v>
      </c>
      <c r="EC311" s="74">
        <v>0</v>
      </c>
      <c r="ED311" s="74">
        <v>0</v>
      </c>
      <c r="EE311" s="74">
        <v>0</v>
      </c>
      <c r="EF311" s="74">
        <v>0</v>
      </c>
      <c r="ER311" s="74" t="s">
        <v>455</v>
      </c>
      <c r="ES311" s="74" t="s">
        <v>194</v>
      </c>
      <c r="ET311" s="74" t="s">
        <v>526</v>
      </c>
      <c r="EU311" s="74" t="s">
        <v>320</v>
      </c>
      <c r="EV311" s="74" t="s">
        <v>302</v>
      </c>
      <c r="EW311" s="74" t="s">
        <v>456</v>
      </c>
      <c r="EX311" s="74">
        <v>2022</v>
      </c>
      <c r="EY311" s="74">
        <v>1.198254812450325E-7</v>
      </c>
      <c r="EZ311" s="74">
        <v>841.20463900000004</v>
      </c>
      <c r="FA311" s="74">
        <v>1.0079775069372884E-4</v>
      </c>
      <c r="FB311" s="74">
        <v>2022</v>
      </c>
      <c r="FC311" s="74" t="s">
        <v>209</v>
      </c>
      <c r="FD311" s="74">
        <v>4.6366130773367584E-2</v>
      </c>
      <c r="FE311" s="74">
        <v>1</v>
      </c>
      <c r="FF311" s="74">
        <v>0</v>
      </c>
      <c r="FG311" s="74" t="s">
        <v>457</v>
      </c>
      <c r="FH311" s="74">
        <v>0</v>
      </c>
      <c r="FI311" s="74">
        <v>0</v>
      </c>
      <c r="FJ311" s="74">
        <v>1.416817211555095E-5</v>
      </c>
      <c r="FK311" s="74">
        <v>6.8016671602721822E-8</v>
      </c>
      <c r="FL311" s="74">
        <v>0</v>
      </c>
      <c r="FM311" s="74">
        <v>0</v>
      </c>
      <c r="FN311" s="74">
        <v>0</v>
      </c>
      <c r="FO311" s="74">
        <v>0</v>
      </c>
      <c r="FP311" s="74">
        <v>0</v>
      </c>
      <c r="FQ311" s="74">
        <v>0</v>
      </c>
      <c r="FR311" s="74">
        <v>0</v>
      </c>
      <c r="FS311" s="74">
        <v>0</v>
      </c>
      <c r="GV311" s="229"/>
      <c r="GW311" s="229"/>
    </row>
    <row r="312" spans="3:205" x14ac:dyDescent="0.25">
      <c r="C312" s="227"/>
      <c r="D312" s="227"/>
      <c r="E312" s="227"/>
      <c r="F312" s="227"/>
      <c r="G312" s="227"/>
      <c r="H312" s="227"/>
      <c r="I312" s="228"/>
      <c r="J312" s="228"/>
      <c r="K312" s="228"/>
      <c r="L312" s="116"/>
      <c r="M312" s="228"/>
      <c r="N312" s="228"/>
      <c r="O312" s="228"/>
      <c r="P312" s="228"/>
      <c r="Q312" s="228"/>
      <c r="R312" s="228"/>
      <c r="S312" s="228"/>
      <c r="T312" s="228"/>
      <c r="U312" s="228"/>
      <c r="V312" s="228"/>
      <c r="W312" s="228"/>
      <c r="X312" s="228"/>
      <c r="Y312" s="228"/>
      <c r="Z312" s="228"/>
      <c r="AA312" s="228"/>
      <c r="AB312" s="228"/>
      <c r="AC312" s="228"/>
      <c r="AD312" s="228"/>
      <c r="AE312" s="228"/>
      <c r="AF312" s="228"/>
      <c r="AG312" s="228"/>
      <c r="AH312" s="228"/>
      <c r="AI312" s="228"/>
      <c r="AJ312" s="228"/>
      <c r="AS312" s="74" t="s">
        <v>237</v>
      </c>
      <c r="AT312" s="74" t="s">
        <v>194</v>
      </c>
      <c r="AU312" s="74" t="s">
        <v>467</v>
      </c>
      <c r="AV312" s="74">
        <v>2020</v>
      </c>
      <c r="AW312" s="74">
        <v>1</v>
      </c>
      <c r="AX312" s="74">
        <v>0</v>
      </c>
      <c r="AY312" s="74">
        <v>0</v>
      </c>
      <c r="AZ312" s="74">
        <v>7.479218148133146E-2</v>
      </c>
      <c r="BA312" s="74">
        <v>7.479218148133146E-2</v>
      </c>
      <c r="BB312" s="74">
        <v>0</v>
      </c>
      <c r="BC312" s="74">
        <v>0</v>
      </c>
      <c r="BD312" s="74">
        <v>0</v>
      </c>
      <c r="BE312" s="74">
        <v>0</v>
      </c>
      <c r="BF312" s="74">
        <v>0</v>
      </c>
      <c r="BG312" s="74">
        <v>0</v>
      </c>
      <c r="BH312" s="74">
        <v>0</v>
      </c>
      <c r="BI312" s="74">
        <v>0</v>
      </c>
      <c r="BJ312" s="74">
        <v>0</v>
      </c>
      <c r="BK312" s="74">
        <v>0</v>
      </c>
      <c r="BL312" s="74">
        <v>0</v>
      </c>
      <c r="BM312" s="74">
        <v>0</v>
      </c>
      <c r="BN312" s="74">
        <v>7.479218148133146E-2</v>
      </c>
      <c r="BO312" s="74">
        <v>0</v>
      </c>
      <c r="BP312" s="74">
        <v>0</v>
      </c>
      <c r="BQ312" s="74">
        <v>0</v>
      </c>
      <c r="BR312" s="74">
        <v>0</v>
      </c>
      <c r="BS312" s="74">
        <v>0</v>
      </c>
      <c r="BT312" s="74">
        <v>0</v>
      </c>
      <c r="BU312" s="74">
        <v>0</v>
      </c>
      <c r="BV312" s="74">
        <v>0</v>
      </c>
      <c r="BW312" s="74">
        <v>0</v>
      </c>
      <c r="BX312" s="74">
        <v>0</v>
      </c>
      <c r="BY312" s="74">
        <v>0</v>
      </c>
      <c r="CT312" s="74" t="s">
        <v>194</v>
      </c>
      <c r="CU312" s="74" t="s">
        <v>526</v>
      </c>
      <c r="CV312" s="74" t="s">
        <v>320</v>
      </c>
      <c r="CW312" s="74">
        <v>2023</v>
      </c>
      <c r="CX312" s="74">
        <v>0</v>
      </c>
      <c r="CY312" s="74">
        <v>0</v>
      </c>
      <c r="CZ312" s="74">
        <v>1.0243649752685146E-7</v>
      </c>
      <c r="DA312" s="74">
        <v>0</v>
      </c>
      <c r="DB312" s="74">
        <v>0</v>
      </c>
      <c r="DC312" s="74">
        <v>0</v>
      </c>
      <c r="DD312" s="74">
        <v>8507.4425966947601</v>
      </c>
      <c r="DE312" s="74">
        <v>202.84766498243039</v>
      </c>
      <c r="DF312" s="74">
        <v>8304.5949317123286</v>
      </c>
      <c r="DG312" s="74">
        <v>0</v>
      </c>
      <c r="DH312" s="74">
        <v>0</v>
      </c>
      <c r="DI312" s="74">
        <v>0</v>
      </c>
      <c r="DJ312" s="74">
        <v>0</v>
      </c>
      <c r="DK312" s="74">
        <v>0</v>
      </c>
      <c r="DL312" s="74">
        <v>0</v>
      </c>
      <c r="DM312" s="74">
        <v>0</v>
      </c>
      <c r="DN312" s="74">
        <v>3.7750471456256021E-6</v>
      </c>
      <c r="DO312" s="74">
        <v>0</v>
      </c>
      <c r="DP312" s="74">
        <v>0</v>
      </c>
      <c r="DQ312" s="74">
        <v>0</v>
      </c>
      <c r="DR312" s="74">
        <v>0</v>
      </c>
      <c r="DS312" s="74">
        <v>0</v>
      </c>
      <c r="DT312" s="74">
        <v>0</v>
      </c>
      <c r="DU312" s="74">
        <v>8.7147262251615351E-4</v>
      </c>
      <c r="DV312" s="74">
        <v>0</v>
      </c>
      <c r="DW312" s="74">
        <v>8.7147262251615351E-4</v>
      </c>
      <c r="DX312" s="74">
        <v>0</v>
      </c>
      <c r="DY312" s="74">
        <v>0</v>
      </c>
      <c r="DZ312" s="74">
        <v>0</v>
      </c>
      <c r="EA312" s="74">
        <v>0</v>
      </c>
      <c r="EB312" s="74">
        <v>0</v>
      </c>
      <c r="EC312" s="74">
        <v>0</v>
      </c>
      <c r="ED312" s="74">
        <v>0</v>
      </c>
      <c r="EE312" s="74">
        <v>0</v>
      </c>
      <c r="EF312" s="74">
        <v>0</v>
      </c>
      <c r="ER312" s="74" t="s">
        <v>455</v>
      </c>
      <c r="ES312" s="74" t="s">
        <v>194</v>
      </c>
      <c r="ET312" s="74" t="s">
        <v>526</v>
      </c>
      <c r="EU312" s="74" t="s">
        <v>320</v>
      </c>
      <c r="EV312" s="74" t="s">
        <v>302</v>
      </c>
      <c r="EW312" s="74" t="s">
        <v>456</v>
      </c>
      <c r="EX312" s="74">
        <v>2023</v>
      </c>
      <c r="EY312" s="74">
        <v>1.1969207863944521E-7</v>
      </c>
      <c r="EZ312" s="74">
        <v>841.20463900000004</v>
      </c>
      <c r="FA312" s="74">
        <v>1.0068553180305412E-4</v>
      </c>
      <c r="FB312" s="74">
        <v>2023</v>
      </c>
      <c r="FC312" s="74" t="s">
        <v>209</v>
      </c>
      <c r="FD312" s="74">
        <v>4.6366130773367584E-2</v>
      </c>
      <c r="FE312" s="74">
        <v>1</v>
      </c>
      <c r="FF312" s="74">
        <v>0</v>
      </c>
      <c r="FG312" s="74" t="s">
        <v>457</v>
      </c>
      <c r="FH312" s="74">
        <v>0</v>
      </c>
      <c r="FI312" s="74">
        <v>0</v>
      </c>
      <c r="FJ312" s="74">
        <v>0</v>
      </c>
      <c r="FK312" s="74">
        <v>0</v>
      </c>
      <c r="FL312" s="74">
        <v>1.4096604056400886E-5</v>
      </c>
      <c r="FM312" s="74">
        <v>1.0243649752685146E-7</v>
      </c>
      <c r="FN312" s="74">
        <v>0</v>
      </c>
      <c r="FO312" s="74">
        <v>0</v>
      </c>
      <c r="FP312" s="74">
        <v>0</v>
      </c>
      <c r="FQ312" s="74">
        <v>0</v>
      </c>
      <c r="FR312" s="74">
        <v>0</v>
      </c>
      <c r="FS312" s="74">
        <v>0</v>
      </c>
      <c r="GV312" s="229"/>
      <c r="GW312" s="229"/>
    </row>
    <row r="313" spans="3:205" x14ac:dyDescent="0.25">
      <c r="C313" s="227"/>
      <c r="D313" s="227"/>
      <c r="E313" s="227"/>
      <c r="F313" s="227"/>
      <c r="G313" s="227"/>
      <c r="H313" s="227"/>
      <c r="I313" s="228"/>
      <c r="J313" s="228"/>
      <c r="K313" s="228"/>
      <c r="L313" s="116"/>
      <c r="M313" s="228"/>
      <c r="N313" s="228"/>
      <c r="O313" s="228"/>
      <c r="P313" s="228"/>
      <c r="Q313" s="228"/>
      <c r="R313" s="228"/>
      <c r="S313" s="228"/>
      <c r="T313" s="228"/>
      <c r="U313" s="228"/>
      <c r="V313" s="228"/>
      <c r="W313" s="228"/>
      <c r="X313" s="228"/>
      <c r="Y313" s="228"/>
      <c r="Z313" s="228"/>
      <c r="AA313" s="228"/>
      <c r="AB313" s="228"/>
      <c r="AC313" s="228"/>
      <c r="AD313" s="228"/>
      <c r="AE313" s="228"/>
      <c r="AF313" s="228"/>
      <c r="AG313" s="228"/>
      <c r="AH313" s="228"/>
      <c r="AI313" s="228"/>
      <c r="AJ313" s="228"/>
      <c r="AS313" s="74" t="s">
        <v>237</v>
      </c>
      <c r="AT313" s="74" t="s">
        <v>194</v>
      </c>
      <c r="AU313" s="74" t="s">
        <v>467</v>
      </c>
      <c r="AV313" s="74">
        <v>2021</v>
      </c>
      <c r="AW313" s="74">
        <v>1</v>
      </c>
      <c r="AX313" s="74">
        <v>0</v>
      </c>
      <c r="AY313" s="74">
        <v>0</v>
      </c>
      <c r="AZ313" s="74">
        <v>0</v>
      </c>
      <c r="BA313" s="74">
        <v>0</v>
      </c>
      <c r="BB313" s="74">
        <v>0</v>
      </c>
      <c r="BC313" s="74">
        <v>0</v>
      </c>
      <c r="BD313" s="74">
        <v>7.479218148133146E-2</v>
      </c>
      <c r="BE313" s="74">
        <v>7.479218148133146E-2</v>
      </c>
      <c r="BF313" s="74">
        <v>0</v>
      </c>
      <c r="BG313" s="74">
        <v>0</v>
      </c>
      <c r="BH313" s="74">
        <v>0</v>
      </c>
      <c r="BI313" s="74">
        <v>0</v>
      </c>
      <c r="BJ313" s="74">
        <v>0</v>
      </c>
      <c r="BK313" s="74">
        <v>0</v>
      </c>
      <c r="BL313" s="74">
        <v>0</v>
      </c>
      <c r="BM313" s="74">
        <v>0</v>
      </c>
      <c r="BN313" s="74">
        <v>0</v>
      </c>
      <c r="BO313" s="74">
        <v>7.479218148133146E-2</v>
      </c>
      <c r="BP313" s="74">
        <v>0</v>
      </c>
      <c r="BQ313" s="74">
        <v>0</v>
      </c>
      <c r="BR313" s="74">
        <v>0</v>
      </c>
      <c r="BS313" s="74">
        <v>0</v>
      </c>
      <c r="BT313" s="74">
        <v>0</v>
      </c>
      <c r="BU313" s="74">
        <v>0</v>
      </c>
      <c r="BV313" s="74">
        <v>0</v>
      </c>
      <c r="BW313" s="74">
        <v>0</v>
      </c>
      <c r="BX313" s="74">
        <v>0</v>
      </c>
      <c r="BY313" s="74">
        <v>0</v>
      </c>
      <c r="CT313" s="74" t="s">
        <v>194</v>
      </c>
      <c r="CU313" s="74" t="s">
        <v>526</v>
      </c>
      <c r="CV313" s="74" t="s">
        <v>320</v>
      </c>
      <c r="CW313" s="74">
        <v>2024</v>
      </c>
      <c r="CX313" s="74">
        <v>0</v>
      </c>
      <c r="CY313" s="74">
        <v>0</v>
      </c>
      <c r="CZ313" s="74">
        <v>0</v>
      </c>
      <c r="DA313" s="74">
        <v>1.0243649752685146E-7</v>
      </c>
      <c r="DB313" s="74">
        <v>0</v>
      </c>
      <c r="DC313" s="74">
        <v>0</v>
      </c>
      <c r="DD313" s="74">
        <v>8507.4425966947601</v>
      </c>
      <c r="DE313" s="74">
        <v>202.84766498243039</v>
      </c>
      <c r="DF313" s="74">
        <v>8304.5949317123286</v>
      </c>
      <c r="DG313" s="74">
        <v>0</v>
      </c>
      <c r="DH313" s="74">
        <v>0</v>
      </c>
      <c r="DI313" s="74">
        <v>0</v>
      </c>
      <c r="DJ313" s="74">
        <v>0</v>
      </c>
      <c r="DK313" s="74">
        <v>0</v>
      </c>
      <c r="DL313" s="74">
        <v>0</v>
      </c>
      <c r="DM313" s="74">
        <v>0</v>
      </c>
      <c r="DN313" s="74">
        <v>3.7750471456256021E-6</v>
      </c>
      <c r="DO313" s="74">
        <v>0</v>
      </c>
      <c r="DP313" s="74">
        <v>0</v>
      </c>
      <c r="DQ313" s="74">
        <v>0</v>
      </c>
      <c r="DR313" s="74">
        <v>0</v>
      </c>
      <c r="DS313" s="74">
        <v>0</v>
      </c>
      <c r="DT313" s="74">
        <v>0</v>
      </c>
      <c r="DU313" s="74">
        <v>0</v>
      </c>
      <c r="DV313" s="74">
        <v>0</v>
      </c>
      <c r="DW313" s="74">
        <v>0</v>
      </c>
      <c r="DX313" s="74">
        <v>8.7147262251615351E-4</v>
      </c>
      <c r="DY313" s="74">
        <v>0</v>
      </c>
      <c r="DZ313" s="74">
        <v>8.7147262251615351E-4</v>
      </c>
      <c r="EA313" s="74">
        <v>0</v>
      </c>
      <c r="EB313" s="74">
        <v>0</v>
      </c>
      <c r="EC313" s="74">
        <v>0</v>
      </c>
      <c r="ED313" s="74">
        <v>0</v>
      </c>
      <c r="EE313" s="74">
        <v>0</v>
      </c>
      <c r="EF313" s="74">
        <v>0</v>
      </c>
      <c r="ER313" s="74" t="s">
        <v>455</v>
      </c>
      <c r="ES313" s="74" t="s">
        <v>194</v>
      </c>
      <c r="ET313" s="74" t="s">
        <v>526</v>
      </c>
      <c r="EU313" s="74" t="s">
        <v>320</v>
      </c>
      <c r="EV313" s="74" t="s">
        <v>302</v>
      </c>
      <c r="EW313" s="74" t="s">
        <v>456</v>
      </c>
      <c r="EX313" s="74">
        <v>2024</v>
      </c>
      <c r="EY313" s="74">
        <v>1.1969207863944521E-7</v>
      </c>
      <c r="EZ313" s="74">
        <v>841.20463900000004</v>
      </c>
      <c r="FA313" s="74">
        <v>1.0068553180305412E-4</v>
      </c>
      <c r="FB313" s="74">
        <v>2024</v>
      </c>
      <c r="FC313" s="74" t="s">
        <v>209</v>
      </c>
      <c r="FD313" s="74">
        <v>4.6366130773367584E-2</v>
      </c>
      <c r="FE313" s="74">
        <v>1</v>
      </c>
      <c r="FF313" s="74">
        <v>0</v>
      </c>
      <c r="FG313" s="74" t="s">
        <v>457</v>
      </c>
      <c r="FH313" s="74">
        <v>0</v>
      </c>
      <c r="FI313" s="74">
        <v>0</v>
      </c>
      <c r="FJ313" s="74">
        <v>0</v>
      </c>
      <c r="FK313" s="74">
        <v>0</v>
      </c>
      <c r="FL313" s="74">
        <v>0</v>
      </c>
      <c r="FM313" s="74">
        <v>0</v>
      </c>
      <c r="FN313" s="74">
        <v>1.4096604056400886E-5</v>
      </c>
      <c r="FO313" s="74">
        <v>1.0243649752685146E-7</v>
      </c>
      <c r="FP313" s="74">
        <v>0</v>
      </c>
      <c r="FQ313" s="74">
        <v>0</v>
      </c>
      <c r="FR313" s="74">
        <v>0</v>
      </c>
      <c r="FS313" s="74">
        <v>0</v>
      </c>
      <c r="GV313" s="229"/>
      <c r="GW313" s="229"/>
    </row>
    <row r="314" spans="3:205" x14ac:dyDescent="0.25">
      <c r="C314" s="227"/>
      <c r="D314" s="227"/>
      <c r="E314" s="227"/>
      <c r="F314" s="227"/>
      <c r="G314" s="227"/>
      <c r="H314" s="227"/>
      <c r="I314" s="228"/>
      <c r="J314" s="228"/>
      <c r="K314" s="228"/>
      <c r="L314" s="116"/>
      <c r="M314" s="228"/>
      <c r="N314" s="228"/>
      <c r="O314" s="228"/>
      <c r="P314" s="228"/>
      <c r="Q314" s="228"/>
      <c r="R314" s="228"/>
      <c r="S314" s="228"/>
      <c r="T314" s="228"/>
      <c r="U314" s="228"/>
      <c r="V314" s="228"/>
      <c r="W314" s="228"/>
      <c r="X314" s="228"/>
      <c r="Y314" s="228"/>
      <c r="Z314" s="228"/>
      <c r="AA314" s="228"/>
      <c r="AB314" s="228"/>
      <c r="AC314" s="228"/>
      <c r="AD314" s="228"/>
      <c r="AE314" s="228"/>
      <c r="AF314" s="228"/>
      <c r="AG314" s="228"/>
      <c r="AH314" s="228"/>
      <c r="AI314" s="228"/>
      <c r="AJ314" s="228"/>
      <c r="AS314" s="74" t="s">
        <v>237</v>
      </c>
      <c r="AT314" s="74" t="s">
        <v>194</v>
      </c>
      <c r="AU314" s="74" t="s">
        <v>467</v>
      </c>
      <c r="AV314" s="74">
        <v>2022</v>
      </c>
      <c r="AW314" s="74">
        <v>0.93457943925233644</v>
      </c>
      <c r="AX314" s="74">
        <v>0</v>
      </c>
      <c r="AY314" s="74">
        <v>0</v>
      </c>
      <c r="AZ314" s="74">
        <v>0</v>
      </c>
      <c r="BA314" s="74">
        <v>0</v>
      </c>
      <c r="BB314" s="74">
        <v>0</v>
      </c>
      <c r="BC314" s="74">
        <v>0</v>
      </c>
      <c r="BD314" s="74">
        <v>0</v>
      </c>
      <c r="BE314" s="74">
        <v>0</v>
      </c>
      <c r="BF314" s="74">
        <v>0</v>
      </c>
      <c r="BG314" s="74">
        <v>0</v>
      </c>
      <c r="BH314" s="74">
        <v>7.3153209720278195E-2</v>
      </c>
      <c r="BI314" s="74">
        <v>7.3153209720278195E-2</v>
      </c>
      <c r="BJ314" s="74">
        <v>0</v>
      </c>
      <c r="BK314" s="74">
        <v>0</v>
      </c>
      <c r="BL314" s="74">
        <v>0</v>
      </c>
      <c r="BM314" s="74">
        <v>0</v>
      </c>
      <c r="BN314" s="74">
        <v>0</v>
      </c>
      <c r="BO314" s="74">
        <v>0</v>
      </c>
      <c r="BP314" s="74">
        <v>6.8367485719886156E-2</v>
      </c>
      <c r="BQ314" s="74">
        <v>0</v>
      </c>
      <c r="BR314" s="74">
        <v>0</v>
      </c>
      <c r="BS314" s="74">
        <v>0</v>
      </c>
      <c r="BT314" s="74">
        <v>0</v>
      </c>
      <c r="BU314" s="74">
        <v>0</v>
      </c>
      <c r="BV314" s="74">
        <v>7.3153209720278195E-2</v>
      </c>
      <c r="BW314" s="74">
        <v>6.8367485719886156E-2</v>
      </c>
      <c r="BX314" s="74">
        <v>7.3153209720278195E-2</v>
      </c>
      <c r="BY314" s="74">
        <v>6.8367485719886156E-2</v>
      </c>
      <c r="CT314" s="74" t="s">
        <v>194</v>
      </c>
      <c r="CU314" s="74" t="s">
        <v>526</v>
      </c>
      <c r="CV314" s="74" t="s">
        <v>320</v>
      </c>
      <c r="CW314" s="74">
        <v>2025</v>
      </c>
      <c r="CX314" s="74">
        <v>0</v>
      </c>
      <c r="CY314" s="74">
        <v>0</v>
      </c>
      <c r="CZ314" s="74">
        <v>0</v>
      </c>
      <c r="DA314" s="74">
        <v>0</v>
      </c>
      <c r="DB314" s="74">
        <v>1.0243649752685146E-7</v>
      </c>
      <c r="DC314" s="74">
        <v>0</v>
      </c>
      <c r="DD314" s="74">
        <v>8507.4425966947601</v>
      </c>
      <c r="DE314" s="74">
        <v>202.84766498243039</v>
      </c>
      <c r="DF314" s="74">
        <v>8304.5949317123286</v>
      </c>
      <c r="DG314" s="74">
        <v>0</v>
      </c>
      <c r="DH314" s="74">
        <v>0</v>
      </c>
      <c r="DI314" s="74">
        <v>0</v>
      </c>
      <c r="DJ314" s="74">
        <v>0</v>
      </c>
      <c r="DK314" s="74">
        <v>0</v>
      </c>
      <c r="DL314" s="74">
        <v>0</v>
      </c>
      <c r="DM314" s="74">
        <v>0</v>
      </c>
      <c r="DN314" s="74">
        <v>3.7750471456256021E-6</v>
      </c>
      <c r="DO314" s="74">
        <v>0</v>
      </c>
      <c r="DP314" s="74">
        <v>0</v>
      </c>
      <c r="DQ314" s="74">
        <v>0</v>
      </c>
      <c r="DR314" s="74">
        <v>0</v>
      </c>
      <c r="DS314" s="74">
        <v>0</v>
      </c>
      <c r="DT314" s="74">
        <v>0</v>
      </c>
      <c r="DU314" s="74">
        <v>0</v>
      </c>
      <c r="DV314" s="74">
        <v>0</v>
      </c>
      <c r="DW314" s="74">
        <v>0</v>
      </c>
      <c r="DX314" s="74">
        <v>0</v>
      </c>
      <c r="DY314" s="74">
        <v>0</v>
      </c>
      <c r="DZ314" s="74">
        <v>0</v>
      </c>
      <c r="EA314" s="74">
        <v>8.7147262251615351E-4</v>
      </c>
      <c r="EB314" s="74">
        <v>0</v>
      </c>
      <c r="EC314" s="74">
        <v>8.7147262251615351E-4</v>
      </c>
      <c r="ED314" s="74">
        <v>0</v>
      </c>
      <c r="EE314" s="74">
        <v>0</v>
      </c>
      <c r="EF314" s="74">
        <v>0</v>
      </c>
      <c r="ER314" s="74" t="s">
        <v>455</v>
      </c>
      <c r="ES314" s="74" t="s">
        <v>194</v>
      </c>
      <c r="ET314" s="74" t="s">
        <v>526</v>
      </c>
      <c r="EU314" s="74" t="s">
        <v>320</v>
      </c>
      <c r="EV314" s="74" t="s">
        <v>302</v>
      </c>
      <c r="EW314" s="74" t="s">
        <v>456</v>
      </c>
      <c r="EX314" s="74">
        <v>2025</v>
      </c>
      <c r="EY314" s="74">
        <v>1.1969207863944521E-7</v>
      </c>
      <c r="EZ314" s="74">
        <v>841.20463900000004</v>
      </c>
      <c r="FA314" s="74">
        <v>1.0068553180305412E-4</v>
      </c>
      <c r="FB314" s="74">
        <v>2025</v>
      </c>
      <c r="FC314" s="74" t="s">
        <v>209</v>
      </c>
      <c r="FD314" s="74">
        <v>4.6366130773367584E-2</v>
      </c>
      <c r="FE314" s="74">
        <v>1</v>
      </c>
      <c r="FF314" s="74">
        <v>0</v>
      </c>
      <c r="FG314" s="74" t="s">
        <v>457</v>
      </c>
      <c r="FH314" s="74">
        <v>0</v>
      </c>
      <c r="FI314" s="74">
        <v>0</v>
      </c>
      <c r="FJ314" s="74">
        <v>0</v>
      </c>
      <c r="FK314" s="74">
        <v>0</v>
      </c>
      <c r="FL314" s="74">
        <v>0</v>
      </c>
      <c r="FM314" s="74">
        <v>0</v>
      </c>
      <c r="FN314" s="74">
        <v>0</v>
      </c>
      <c r="FO314" s="74">
        <v>0</v>
      </c>
      <c r="FP314" s="74">
        <v>1.4096604056400886E-5</v>
      </c>
      <c r="FQ314" s="74">
        <v>1.0243649752685146E-7</v>
      </c>
      <c r="FR314" s="74">
        <v>0</v>
      </c>
      <c r="FS314" s="74">
        <v>0</v>
      </c>
      <c r="GV314" s="229"/>
      <c r="GW314" s="229"/>
    </row>
    <row r="315" spans="3:205" x14ac:dyDescent="0.25">
      <c r="C315" s="227"/>
      <c r="D315" s="227"/>
      <c r="E315" s="227"/>
      <c r="F315" s="227"/>
      <c r="G315" s="227"/>
      <c r="H315" s="227"/>
      <c r="I315" s="228"/>
      <c r="J315" s="228"/>
      <c r="K315" s="228"/>
      <c r="L315" s="116"/>
      <c r="M315" s="228"/>
      <c r="N315" s="228"/>
      <c r="O315" s="228"/>
      <c r="P315" s="228"/>
      <c r="Q315" s="228"/>
      <c r="R315" s="228"/>
      <c r="S315" s="228"/>
      <c r="T315" s="228"/>
      <c r="U315" s="228"/>
      <c r="V315" s="228"/>
      <c r="W315" s="228"/>
      <c r="X315" s="228"/>
      <c r="Y315" s="228"/>
      <c r="Z315" s="228"/>
      <c r="AA315" s="228"/>
      <c r="AB315" s="228"/>
      <c r="AC315" s="228"/>
      <c r="AD315" s="228"/>
      <c r="AE315" s="228"/>
      <c r="AF315" s="228"/>
      <c r="AG315" s="228"/>
      <c r="AH315" s="228"/>
      <c r="AI315" s="228"/>
      <c r="AJ315" s="228"/>
      <c r="AS315" s="74" t="s">
        <v>237</v>
      </c>
      <c r="AT315" s="74" t="s">
        <v>194</v>
      </c>
      <c r="AU315" s="74" t="s">
        <v>467</v>
      </c>
      <c r="AV315" s="74">
        <v>2023</v>
      </c>
      <c r="AW315" s="74">
        <v>0.87343872827321156</v>
      </c>
      <c r="AX315" s="74">
        <v>0</v>
      </c>
      <c r="AY315" s="74">
        <v>0</v>
      </c>
      <c r="AZ315" s="74">
        <v>0</v>
      </c>
      <c r="BA315" s="74">
        <v>0</v>
      </c>
      <c r="BB315" s="74">
        <v>0</v>
      </c>
      <c r="BC315" s="74">
        <v>0</v>
      </c>
      <c r="BD315" s="74">
        <v>0</v>
      </c>
      <c r="BE315" s="74">
        <v>0</v>
      </c>
      <c r="BF315" s="74">
        <v>0</v>
      </c>
      <c r="BG315" s="74">
        <v>0</v>
      </c>
      <c r="BH315" s="74">
        <v>0</v>
      </c>
      <c r="BI315" s="74">
        <v>0</v>
      </c>
      <c r="BJ315" s="74">
        <v>0</v>
      </c>
      <c r="BK315" s="74">
        <v>0</v>
      </c>
      <c r="BL315" s="74">
        <v>7.5833729727924196E-2</v>
      </c>
      <c r="BM315" s="74">
        <v>7.5833729727924196E-2</v>
      </c>
      <c r="BN315" s="74">
        <v>0</v>
      </c>
      <c r="BO315" s="74">
        <v>0</v>
      </c>
      <c r="BP315" s="74">
        <v>0</v>
      </c>
      <c r="BQ315" s="74">
        <v>6.6236116453772545E-2</v>
      </c>
      <c r="BR315" s="74">
        <v>0</v>
      </c>
      <c r="BS315" s="74">
        <v>0</v>
      </c>
      <c r="BT315" s="74">
        <v>0</v>
      </c>
      <c r="BU315" s="74">
        <v>0</v>
      </c>
      <c r="BV315" s="74">
        <v>0</v>
      </c>
      <c r="BW315" s="74">
        <v>0</v>
      </c>
      <c r="BX315" s="74">
        <v>0</v>
      </c>
      <c r="BY315" s="74">
        <v>0</v>
      </c>
      <c r="CT315" s="74" t="s">
        <v>194</v>
      </c>
      <c r="CU315" s="74" t="s">
        <v>526</v>
      </c>
      <c r="CV315" s="74" t="s">
        <v>320</v>
      </c>
      <c r="CW315" s="74">
        <v>2026</v>
      </c>
      <c r="CX315" s="74">
        <v>0</v>
      </c>
      <c r="CY315" s="74">
        <v>0</v>
      </c>
      <c r="CZ315" s="74">
        <v>0</v>
      </c>
      <c r="DA315" s="74">
        <v>0</v>
      </c>
      <c r="DB315" s="74">
        <v>0</v>
      </c>
      <c r="DC315" s="74">
        <v>1.0243649752685146E-7</v>
      </c>
      <c r="DD315" s="74">
        <v>8507.4425966947601</v>
      </c>
      <c r="DE315" s="74">
        <v>202.84766498243039</v>
      </c>
      <c r="DF315" s="74">
        <v>8304.5949317123286</v>
      </c>
      <c r="DG315" s="74">
        <v>0</v>
      </c>
      <c r="DH315" s="74">
        <v>0</v>
      </c>
      <c r="DI315" s="74">
        <v>0</v>
      </c>
      <c r="DJ315" s="74">
        <v>0</v>
      </c>
      <c r="DK315" s="74">
        <v>0</v>
      </c>
      <c r="DL315" s="74">
        <v>0</v>
      </c>
      <c r="DM315" s="74">
        <v>0</v>
      </c>
      <c r="DN315" s="74">
        <v>3.7750471456256021E-6</v>
      </c>
      <c r="DO315" s="74">
        <v>0</v>
      </c>
      <c r="DP315" s="74">
        <v>0</v>
      </c>
      <c r="DQ315" s="74">
        <v>0</v>
      </c>
      <c r="DR315" s="74">
        <v>0</v>
      </c>
      <c r="DS315" s="74">
        <v>0</v>
      </c>
      <c r="DT315" s="74">
        <v>0</v>
      </c>
      <c r="DU315" s="74">
        <v>0</v>
      </c>
      <c r="DV315" s="74">
        <v>0</v>
      </c>
      <c r="DW315" s="74">
        <v>0</v>
      </c>
      <c r="DX315" s="74">
        <v>0</v>
      </c>
      <c r="DY315" s="74">
        <v>0</v>
      </c>
      <c r="DZ315" s="74">
        <v>0</v>
      </c>
      <c r="EA315" s="74">
        <v>0</v>
      </c>
      <c r="EB315" s="74">
        <v>0</v>
      </c>
      <c r="EC315" s="74">
        <v>0</v>
      </c>
      <c r="ED315" s="74">
        <v>8.7147262251615351E-4</v>
      </c>
      <c r="EE315" s="74">
        <v>0</v>
      </c>
      <c r="EF315" s="74">
        <v>8.7147262251615351E-4</v>
      </c>
      <c r="ER315" s="74" t="s">
        <v>455</v>
      </c>
      <c r="ES315" s="74" t="s">
        <v>194</v>
      </c>
      <c r="ET315" s="74" t="s">
        <v>526</v>
      </c>
      <c r="EU315" s="74" t="s">
        <v>320</v>
      </c>
      <c r="EV315" s="74" t="s">
        <v>302</v>
      </c>
      <c r="EW315" s="74" t="s">
        <v>456</v>
      </c>
      <c r="EX315" s="74">
        <v>2026</v>
      </c>
      <c r="EY315" s="74">
        <v>1.1969207863944521E-7</v>
      </c>
      <c r="EZ315" s="74">
        <v>841.20463900000004</v>
      </c>
      <c r="FA315" s="74">
        <v>1.0068553180305412E-4</v>
      </c>
      <c r="FB315" s="74">
        <v>2026</v>
      </c>
      <c r="FC315" s="74" t="s">
        <v>209</v>
      </c>
      <c r="FD315" s="74">
        <v>4.6366130773367584E-2</v>
      </c>
      <c r="FE315" s="74">
        <v>1</v>
      </c>
      <c r="FF315" s="74">
        <v>0</v>
      </c>
      <c r="FG315" s="74" t="s">
        <v>457</v>
      </c>
      <c r="FH315" s="74">
        <v>0</v>
      </c>
      <c r="FI315" s="74">
        <v>0</v>
      </c>
      <c r="FJ315" s="74">
        <v>0</v>
      </c>
      <c r="FK315" s="74">
        <v>0</v>
      </c>
      <c r="FL315" s="74">
        <v>0</v>
      </c>
      <c r="FM315" s="74">
        <v>0</v>
      </c>
      <c r="FN315" s="74">
        <v>0</v>
      </c>
      <c r="FO315" s="74">
        <v>0</v>
      </c>
      <c r="FP315" s="74">
        <v>0</v>
      </c>
      <c r="FQ315" s="74">
        <v>0</v>
      </c>
      <c r="FR315" s="74">
        <v>1.4096604056400886E-5</v>
      </c>
      <c r="FS315" s="74">
        <v>1.0243649752685146E-7</v>
      </c>
      <c r="GV315" s="229"/>
      <c r="GW315" s="229"/>
    </row>
    <row r="316" spans="3:205" x14ac:dyDescent="0.25">
      <c r="C316" s="227"/>
      <c r="D316" s="227"/>
      <c r="E316" s="227"/>
      <c r="F316" s="227"/>
      <c r="G316" s="227"/>
      <c r="H316" s="227"/>
      <c r="I316" s="228"/>
      <c r="J316" s="228"/>
      <c r="K316" s="228"/>
      <c r="L316" s="116"/>
      <c r="M316" s="228"/>
      <c r="N316" s="228"/>
      <c r="O316" s="228"/>
      <c r="P316" s="228"/>
      <c r="Q316" s="228"/>
      <c r="R316" s="228"/>
      <c r="S316" s="228"/>
      <c r="T316" s="228"/>
      <c r="U316" s="228"/>
      <c r="V316" s="228"/>
      <c r="W316" s="228"/>
      <c r="X316" s="228"/>
      <c r="Y316" s="228"/>
      <c r="Z316" s="228"/>
      <c r="AA316" s="228"/>
      <c r="AB316" s="228"/>
      <c r="AC316" s="228"/>
      <c r="AD316" s="228"/>
      <c r="AE316" s="228"/>
      <c r="AF316" s="228"/>
      <c r="AG316" s="228"/>
      <c r="AH316" s="228"/>
      <c r="AI316" s="228"/>
      <c r="AJ316" s="228"/>
      <c r="AS316" s="74" t="s">
        <v>237</v>
      </c>
      <c r="AT316" s="74" t="s">
        <v>194</v>
      </c>
      <c r="AU316" s="74" t="s">
        <v>468</v>
      </c>
      <c r="AV316" s="74">
        <v>2020</v>
      </c>
      <c r="AW316" s="74">
        <v>1</v>
      </c>
      <c r="AX316" s="74">
        <v>0</v>
      </c>
      <c r="AY316" s="74">
        <v>0</v>
      </c>
      <c r="AZ316" s="74">
        <v>7.2036422777820158E-2</v>
      </c>
      <c r="BA316" s="74">
        <v>7.2036422777820158E-2</v>
      </c>
      <c r="BB316" s="74">
        <v>0</v>
      </c>
      <c r="BC316" s="74">
        <v>0</v>
      </c>
      <c r="BD316" s="74">
        <v>0</v>
      </c>
      <c r="BE316" s="74">
        <v>0</v>
      </c>
      <c r="BF316" s="74">
        <v>0</v>
      </c>
      <c r="BG316" s="74">
        <v>0</v>
      </c>
      <c r="BH316" s="74">
        <v>0</v>
      </c>
      <c r="BI316" s="74">
        <v>0</v>
      </c>
      <c r="BJ316" s="74">
        <v>0</v>
      </c>
      <c r="BK316" s="74">
        <v>0</v>
      </c>
      <c r="BL316" s="74">
        <v>0</v>
      </c>
      <c r="BM316" s="74">
        <v>0</v>
      </c>
      <c r="BN316" s="74">
        <v>7.2036422777820158E-2</v>
      </c>
      <c r="BO316" s="74">
        <v>0</v>
      </c>
      <c r="BP316" s="74">
        <v>0</v>
      </c>
      <c r="BQ316" s="74">
        <v>0</v>
      </c>
      <c r="BR316" s="74">
        <v>0</v>
      </c>
      <c r="BS316" s="74">
        <v>0</v>
      </c>
      <c r="BT316" s="74">
        <v>0</v>
      </c>
      <c r="BU316" s="74">
        <v>0</v>
      </c>
      <c r="BV316" s="74">
        <v>0</v>
      </c>
      <c r="BW316" s="74">
        <v>0</v>
      </c>
      <c r="BX316" s="74">
        <v>0</v>
      </c>
      <c r="BY316" s="74">
        <v>0</v>
      </c>
      <c r="CT316" s="74" t="s">
        <v>194</v>
      </c>
      <c r="CU316" s="74" t="s">
        <v>526</v>
      </c>
      <c r="CV316" s="74" t="s">
        <v>327</v>
      </c>
      <c r="CW316" s="74">
        <v>2021</v>
      </c>
      <c r="CX316" s="74">
        <v>6.4148480592254335E-7</v>
      </c>
      <c r="CY316" s="74">
        <v>0</v>
      </c>
      <c r="CZ316" s="74">
        <v>0</v>
      </c>
      <c r="DA316" s="74">
        <v>0</v>
      </c>
      <c r="DB316" s="74">
        <v>0</v>
      </c>
      <c r="DC316" s="74">
        <v>0</v>
      </c>
      <c r="DD316" s="74">
        <v>5.10775087528814</v>
      </c>
      <c r="DE316" s="74">
        <v>0.69026898617840471</v>
      </c>
      <c r="DF316" s="74">
        <v>2.8263721675328068</v>
      </c>
      <c r="DG316" s="74">
        <v>1.591109721576929</v>
      </c>
      <c r="DH316" s="74">
        <v>0</v>
      </c>
      <c r="DI316" s="74">
        <v>0</v>
      </c>
      <c r="DJ316" s="74">
        <v>0</v>
      </c>
      <c r="DK316" s="74">
        <v>0</v>
      </c>
      <c r="DL316" s="74">
        <v>0</v>
      </c>
      <c r="DM316" s="74">
        <v>0</v>
      </c>
      <c r="DN316" s="74">
        <v>3.1437776769947162E-5</v>
      </c>
      <c r="DO316" s="74">
        <v>3.2765445789349135E-6</v>
      </c>
      <c r="DP316" s="74">
        <v>0</v>
      </c>
      <c r="DQ316" s="74">
        <v>3.2765445789349135E-6</v>
      </c>
      <c r="DR316" s="74">
        <v>0</v>
      </c>
      <c r="DS316" s="74">
        <v>0</v>
      </c>
      <c r="DT316" s="74">
        <v>0</v>
      </c>
      <c r="DU316" s="74">
        <v>0</v>
      </c>
      <c r="DV316" s="74">
        <v>0</v>
      </c>
      <c r="DW316" s="74">
        <v>0</v>
      </c>
      <c r="DX316" s="74">
        <v>0</v>
      </c>
      <c r="DY316" s="74">
        <v>0</v>
      </c>
      <c r="DZ316" s="74">
        <v>0</v>
      </c>
      <c r="EA316" s="74">
        <v>0</v>
      </c>
      <c r="EB316" s="74">
        <v>0</v>
      </c>
      <c r="EC316" s="74">
        <v>0</v>
      </c>
      <c r="ED316" s="74">
        <v>0</v>
      </c>
      <c r="EE316" s="74">
        <v>0</v>
      </c>
      <c r="EF316" s="74">
        <v>0</v>
      </c>
      <c r="ER316" s="74" t="s">
        <v>455</v>
      </c>
      <c r="ES316" s="74" t="s">
        <v>194</v>
      </c>
      <c r="ET316" s="74" t="s">
        <v>526</v>
      </c>
      <c r="EU316" s="74" t="s">
        <v>327</v>
      </c>
      <c r="EV316" s="74" t="s">
        <v>302</v>
      </c>
      <c r="EW316" s="74" t="s">
        <v>456</v>
      </c>
      <c r="EX316" s="74">
        <v>2021</v>
      </c>
      <c r="EY316" s="74">
        <v>1.169813043306894E-6</v>
      </c>
      <c r="EZ316" s="74">
        <v>841.20463900000004</v>
      </c>
      <c r="FA316" s="74">
        <v>9.8405215879246726E-4</v>
      </c>
      <c r="FB316" s="74">
        <v>2021</v>
      </c>
      <c r="FC316" s="74" t="s">
        <v>209</v>
      </c>
      <c r="FD316" s="74">
        <v>4.6366130773367584E-2</v>
      </c>
      <c r="FE316" s="74">
        <v>1</v>
      </c>
      <c r="FF316" s="74">
        <v>0</v>
      </c>
      <c r="FG316" s="74" t="s">
        <v>457</v>
      </c>
      <c r="FH316" s="74">
        <v>1.3362410899650214E-4</v>
      </c>
      <c r="FI316" s="74">
        <v>6.4148480592254335E-7</v>
      </c>
      <c r="FJ316" s="74">
        <v>0</v>
      </c>
      <c r="FK316" s="74">
        <v>0</v>
      </c>
      <c r="FL316" s="74">
        <v>0</v>
      </c>
      <c r="FM316" s="74">
        <v>0</v>
      </c>
      <c r="FN316" s="74">
        <v>0</v>
      </c>
      <c r="FO316" s="74">
        <v>0</v>
      </c>
      <c r="FP316" s="74">
        <v>0</v>
      </c>
      <c r="FQ316" s="74">
        <v>0</v>
      </c>
      <c r="FR316" s="74">
        <v>0</v>
      </c>
      <c r="FS316" s="74">
        <v>0</v>
      </c>
      <c r="GV316" s="229"/>
      <c r="GW316" s="229"/>
    </row>
    <row r="317" spans="3:205" x14ac:dyDescent="0.25">
      <c r="C317" s="227"/>
      <c r="D317" s="227"/>
      <c r="E317" s="227"/>
      <c r="F317" s="227"/>
      <c r="G317" s="227"/>
      <c r="H317" s="227"/>
      <c r="I317" s="228"/>
      <c r="J317" s="228"/>
      <c r="K317" s="228"/>
      <c r="L317" s="116"/>
      <c r="M317" s="228"/>
      <c r="N317" s="228"/>
      <c r="O317" s="228"/>
      <c r="P317" s="228"/>
      <c r="Q317" s="228"/>
      <c r="R317" s="228"/>
      <c r="S317" s="228"/>
      <c r="T317" s="228"/>
      <c r="U317" s="228"/>
      <c r="V317" s="228"/>
      <c r="W317" s="228"/>
      <c r="X317" s="228"/>
      <c r="Y317" s="228"/>
      <c r="Z317" s="228"/>
      <c r="AA317" s="228"/>
      <c r="AB317" s="228"/>
      <c r="AC317" s="228"/>
      <c r="AD317" s="228"/>
      <c r="AE317" s="228"/>
      <c r="AF317" s="228"/>
      <c r="AG317" s="228"/>
      <c r="AH317" s="228"/>
      <c r="AI317" s="228"/>
      <c r="AJ317" s="228"/>
      <c r="AS317" s="74" t="s">
        <v>237</v>
      </c>
      <c r="AT317" s="74" t="s">
        <v>194</v>
      </c>
      <c r="AU317" s="74" t="s">
        <v>468</v>
      </c>
      <c r="AV317" s="74">
        <v>2021</v>
      </c>
      <c r="AW317" s="74">
        <v>1</v>
      </c>
      <c r="AX317" s="74">
        <v>0</v>
      </c>
      <c r="AY317" s="74">
        <v>0</v>
      </c>
      <c r="AZ317" s="74">
        <v>0</v>
      </c>
      <c r="BA317" s="74">
        <v>0</v>
      </c>
      <c r="BB317" s="74">
        <v>0</v>
      </c>
      <c r="BC317" s="74">
        <v>0</v>
      </c>
      <c r="BD317" s="74">
        <v>7.2036422777820158E-2</v>
      </c>
      <c r="BE317" s="74">
        <v>7.2036422777820158E-2</v>
      </c>
      <c r="BF317" s="74">
        <v>0</v>
      </c>
      <c r="BG317" s="74">
        <v>0</v>
      </c>
      <c r="BH317" s="74">
        <v>0</v>
      </c>
      <c r="BI317" s="74">
        <v>0</v>
      </c>
      <c r="BJ317" s="74">
        <v>0</v>
      </c>
      <c r="BK317" s="74">
        <v>0</v>
      </c>
      <c r="BL317" s="74">
        <v>0</v>
      </c>
      <c r="BM317" s="74">
        <v>0</v>
      </c>
      <c r="BN317" s="74">
        <v>0</v>
      </c>
      <c r="BO317" s="74">
        <v>7.2036422777820158E-2</v>
      </c>
      <c r="BP317" s="74">
        <v>0</v>
      </c>
      <c r="BQ317" s="74">
        <v>0</v>
      </c>
      <c r="BR317" s="74">
        <v>0</v>
      </c>
      <c r="BS317" s="74">
        <v>0</v>
      </c>
      <c r="BT317" s="74">
        <v>0</v>
      </c>
      <c r="BU317" s="74">
        <v>0</v>
      </c>
      <c r="BV317" s="74">
        <v>0</v>
      </c>
      <c r="BW317" s="74">
        <v>0</v>
      </c>
      <c r="BX317" s="74">
        <v>0</v>
      </c>
      <c r="BY317" s="74">
        <v>0</v>
      </c>
      <c r="CT317" s="74" t="s">
        <v>194</v>
      </c>
      <c r="CU317" s="74" t="s">
        <v>526</v>
      </c>
      <c r="CV317" s="74" t="s">
        <v>327</v>
      </c>
      <c r="CW317" s="74">
        <v>2022</v>
      </c>
      <c r="CX317" s="74">
        <v>0</v>
      </c>
      <c r="CY317" s="74">
        <v>6.3690949122445008E-7</v>
      </c>
      <c r="CZ317" s="74">
        <v>0</v>
      </c>
      <c r="DA317" s="74">
        <v>0</v>
      </c>
      <c r="DB317" s="74">
        <v>0</v>
      </c>
      <c r="DC317" s="74">
        <v>0</v>
      </c>
      <c r="DD317" s="74">
        <v>5.0739075797640956</v>
      </c>
      <c r="DE317" s="74">
        <v>0.68414811484627158</v>
      </c>
      <c r="DF317" s="74">
        <v>2.8096478759428591</v>
      </c>
      <c r="DG317" s="74">
        <v>1.5801115889749651</v>
      </c>
      <c r="DH317" s="74">
        <v>0</v>
      </c>
      <c r="DI317" s="74">
        <v>0</v>
      </c>
      <c r="DJ317" s="74">
        <v>0</v>
      </c>
      <c r="DK317" s="74">
        <v>0</v>
      </c>
      <c r="DL317" s="74">
        <v>0</v>
      </c>
      <c r="DM317" s="74">
        <v>0</v>
      </c>
      <c r="DN317" s="74">
        <v>3.0282864135082039E-5</v>
      </c>
      <c r="DO317" s="74">
        <v>0</v>
      </c>
      <c r="DP317" s="74">
        <v>0</v>
      </c>
      <c r="DQ317" s="74">
        <v>0</v>
      </c>
      <c r="DR317" s="74">
        <v>3.2316198951474311E-6</v>
      </c>
      <c r="DS317" s="74">
        <v>0</v>
      </c>
      <c r="DT317" s="74">
        <v>3.2316198951474311E-6</v>
      </c>
      <c r="DU317" s="74">
        <v>0</v>
      </c>
      <c r="DV317" s="74">
        <v>0</v>
      </c>
      <c r="DW317" s="74">
        <v>0</v>
      </c>
      <c r="DX317" s="74">
        <v>0</v>
      </c>
      <c r="DY317" s="74">
        <v>0</v>
      </c>
      <c r="DZ317" s="74">
        <v>0</v>
      </c>
      <c r="EA317" s="74">
        <v>0</v>
      </c>
      <c r="EB317" s="74">
        <v>0</v>
      </c>
      <c r="EC317" s="74">
        <v>0</v>
      </c>
      <c r="ED317" s="74">
        <v>0</v>
      </c>
      <c r="EE317" s="74">
        <v>0</v>
      </c>
      <c r="EF317" s="74">
        <v>0</v>
      </c>
      <c r="ER317" s="74" t="s">
        <v>455</v>
      </c>
      <c r="ES317" s="74" t="s">
        <v>194</v>
      </c>
      <c r="ET317" s="74" t="s">
        <v>526</v>
      </c>
      <c r="EU317" s="74" t="s">
        <v>327</v>
      </c>
      <c r="EV317" s="74" t="s">
        <v>302</v>
      </c>
      <c r="EW317" s="74" t="s">
        <v>456</v>
      </c>
      <c r="EX317" s="74">
        <v>2022</v>
      </c>
      <c r="EY317" s="74">
        <v>1.12204823460436E-6</v>
      </c>
      <c r="EZ317" s="74">
        <v>841.20463900000004</v>
      </c>
      <c r="FA317" s="74">
        <v>9.4387218013094803E-4</v>
      </c>
      <c r="FB317" s="74">
        <v>2022</v>
      </c>
      <c r="FC317" s="74" t="s">
        <v>209</v>
      </c>
      <c r="FD317" s="74">
        <v>4.6366130773367584E-2</v>
      </c>
      <c r="FE317" s="74">
        <v>1</v>
      </c>
      <c r="FF317" s="74">
        <v>0</v>
      </c>
      <c r="FG317" s="74" t="s">
        <v>457</v>
      </c>
      <c r="FH317" s="74">
        <v>0</v>
      </c>
      <c r="FI317" s="74">
        <v>0</v>
      </c>
      <c r="FJ317" s="74">
        <v>1.3267105080359281E-4</v>
      </c>
      <c r="FK317" s="74">
        <v>6.3690949122445008E-7</v>
      </c>
      <c r="FL317" s="74">
        <v>0</v>
      </c>
      <c r="FM317" s="74">
        <v>0</v>
      </c>
      <c r="FN317" s="74">
        <v>0</v>
      </c>
      <c r="FO317" s="74">
        <v>0</v>
      </c>
      <c r="FP317" s="74">
        <v>0</v>
      </c>
      <c r="FQ317" s="74">
        <v>0</v>
      </c>
      <c r="FR317" s="74">
        <v>0</v>
      </c>
      <c r="FS317" s="74">
        <v>0</v>
      </c>
      <c r="GV317" s="229"/>
      <c r="GW317" s="229"/>
    </row>
    <row r="318" spans="3:205" x14ac:dyDescent="0.25">
      <c r="C318" s="227"/>
      <c r="D318" s="227"/>
      <c r="E318" s="227"/>
      <c r="F318" s="227"/>
      <c r="G318" s="227"/>
      <c r="H318" s="227"/>
      <c r="I318" s="228"/>
      <c r="J318" s="228"/>
      <c r="K318" s="228"/>
      <c r="L318" s="116"/>
      <c r="M318" s="228"/>
      <c r="N318" s="228"/>
      <c r="O318" s="228"/>
      <c r="P318" s="228"/>
      <c r="Q318" s="228"/>
      <c r="R318" s="228"/>
      <c r="S318" s="228"/>
      <c r="T318" s="228"/>
      <c r="U318" s="228"/>
      <c r="V318" s="228"/>
      <c r="W318" s="228"/>
      <c r="X318" s="228"/>
      <c r="Y318" s="228"/>
      <c r="Z318" s="228"/>
      <c r="AA318" s="228"/>
      <c r="AB318" s="228"/>
      <c r="AC318" s="228"/>
      <c r="AD318" s="228"/>
      <c r="AE318" s="228"/>
      <c r="AF318" s="228"/>
      <c r="AG318" s="228"/>
      <c r="AH318" s="228"/>
      <c r="AI318" s="228"/>
      <c r="AJ318" s="228"/>
      <c r="AS318" s="74" t="s">
        <v>237</v>
      </c>
      <c r="AT318" s="74" t="s">
        <v>194</v>
      </c>
      <c r="AU318" s="74" t="s">
        <v>468</v>
      </c>
      <c r="AV318" s="74">
        <v>2022</v>
      </c>
      <c r="AW318" s="74">
        <v>0.93457943925233644</v>
      </c>
      <c r="AX318" s="74">
        <v>0</v>
      </c>
      <c r="AY318" s="74">
        <v>0</v>
      </c>
      <c r="AZ318" s="74">
        <v>0</v>
      </c>
      <c r="BA318" s="74">
        <v>0</v>
      </c>
      <c r="BB318" s="74">
        <v>0</v>
      </c>
      <c r="BC318" s="74">
        <v>0</v>
      </c>
      <c r="BD318" s="74">
        <v>0</v>
      </c>
      <c r="BE318" s="74">
        <v>0</v>
      </c>
      <c r="BF318" s="74">
        <v>0</v>
      </c>
      <c r="BG318" s="74">
        <v>0</v>
      </c>
      <c r="BH318" s="74">
        <v>7.6398832166871267E-2</v>
      </c>
      <c r="BI318" s="74">
        <v>7.6398832166871267E-2</v>
      </c>
      <c r="BJ318" s="74">
        <v>0</v>
      </c>
      <c r="BK318" s="74">
        <v>0</v>
      </c>
      <c r="BL318" s="74">
        <v>0</v>
      </c>
      <c r="BM318" s="74">
        <v>0</v>
      </c>
      <c r="BN318" s="74">
        <v>0</v>
      </c>
      <c r="BO318" s="74">
        <v>0</v>
      </c>
      <c r="BP318" s="74">
        <v>7.1400777726047915E-2</v>
      </c>
      <c r="BQ318" s="74">
        <v>0</v>
      </c>
      <c r="BR318" s="74">
        <v>0</v>
      </c>
      <c r="BS318" s="74">
        <v>0</v>
      </c>
      <c r="BT318" s="74">
        <v>0</v>
      </c>
      <c r="BU318" s="74">
        <v>0</v>
      </c>
      <c r="BV318" s="74">
        <v>7.6398832166871267E-2</v>
      </c>
      <c r="BW318" s="74">
        <v>7.1400777726047915E-2</v>
      </c>
      <c r="BX318" s="74">
        <v>7.6398832166871267E-2</v>
      </c>
      <c r="BY318" s="74">
        <v>7.1400777726047915E-2</v>
      </c>
      <c r="CT318" s="74" t="s">
        <v>194</v>
      </c>
      <c r="CU318" s="74" t="s">
        <v>526</v>
      </c>
      <c r="CV318" s="74" t="s">
        <v>327</v>
      </c>
      <c r="CW318" s="74">
        <v>2023</v>
      </c>
      <c r="CX318" s="74">
        <v>0</v>
      </c>
      <c r="CY318" s="74">
        <v>0</v>
      </c>
      <c r="CZ318" s="74">
        <v>9.5921743868499957E-7</v>
      </c>
      <c r="DA318" s="74">
        <v>0</v>
      </c>
      <c r="DB318" s="74">
        <v>0</v>
      </c>
      <c r="DC318" s="74">
        <v>0</v>
      </c>
      <c r="DD318" s="74">
        <v>5.1712462144137756</v>
      </c>
      <c r="DE318" s="74">
        <v>0.68414811484627169</v>
      </c>
      <c r="DF318" s="74">
        <v>2.9069865105925379</v>
      </c>
      <c r="DG318" s="74">
        <v>1.580111588974966</v>
      </c>
      <c r="DH318" s="74">
        <v>0</v>
      </c>
      <c r="DI318" s="74">
        <v>0</v>
      </c>
      <c r="DJ318" s="74">
        <v>0</v>
      </c>
      <c r="DK318" s="74">
        <v>0</v>
      </c>
      <c r="DL318" s="74">
        <v>0</v>
      </c>
      <c r="DM318" s="74">
        <v>0</v>
      </c>
      <c r="DN318" s="74">
        <v>3.0384747413619821E-5</v>
      </c>
      <c r="DO318" s="74">
        <v>0</v>
      </c>
      <c r="DP318" s="74">
        <v>0</v>
      </c>
      <c r="DQ318" s="74">
        <v>0</v>
      </c>
      <c r="DR318" s="74">
        <v>0</v>
      </c>
      <c r="DS318" s="74">
        <v>0</v>
      </c>
      <c r="DT318" s="74">
        <v>0</v>
      </c>
      <c r="DU318" s="74">
        <v>4.960349548599482E-6</v>
      </c>
      <c r="DV318" s="74">
        <v>0</v>
      </c>
      <c r="DW318" s="74">
        <v>4.960349548599482E-6</v>
      </c>
      <c r="DX318" s="74">
        <v>0</v>
      </c>
      <c r="DY318" s="74">
        <v>0</v>
      </c>
      <c r="DZ318" s="74">
        <v>0</v>
      </c>
      <c r="EA318" s="74">
        <v>0</v>
      </c>
      <c r="EB318" s="74">
        <v>0</v>
      </c>
      <c r="EC318" s="74">
        <v>0</v>
      </c>
      <c r="ED318" s="74">
        <v>0</v>
      </c>
      <c r="EE318" s="74">
        <v>0</v>
      </c>
      <c r="EF318" s="74">
        <v>0</v>
      </c>
      <c r="ER318" s="74" t="s">
        <v>455</v>
      </c>
      <c r="ES318" s="74" t="s">
        <v>194</v>
      </c>
      <c r="ET318" s="74" t="s">
        <v>526</v>
      </c>
      <c r="EU318" s="74" t="s">
        <v>327</v>
      </c>
      <c r="EV318" s="74" t="s">
        <v>302</v>
      </c>
      <c r="EW318" s="74" t="s">
        <v>456</v>
      </c>
      <c r="EX318" s="74">
        <v>2023</v>
      </c>
      <c r="EY318" s="74">
        <v>1.1207990499022781E-6</v>
      </c>
      <c r="EZ318" s="74">
        <v>841.20463900000004</v>
      </c>
      <c r="FA318" s="74">
        <v>9.4282136016458884E-4</v>
      </c>
      <c r="FB318" s="74">
        <v>2023</v>
      </c>
      <c r="FC318" s="74" t="s">
        <v>209</v>
      </c>
      <c r="FD318" s="74">
        <v>4.6366130773367584E-2</v>
      </c>
      <c r="FE318" s="74">
        <v>1</v>
      </c>
      <c r="FF318" s="74">
        <v>0</v>
      </c>
      <c r="FG318" s="74" t="s">
        <v>457</v>
      </c>
      <c r="FH318" s="74">
        <v>0</v>
      </c>
      <c r="FI318" s="74">
        <v>0</v>
      </c>
      <c r="FJ318" s="74">
        <v>0</v>
      </c>
      <c r="FK318" s="74">
        <v>0</v>
      </c>
      <c r="FL318" s="74">
        <v>1.3200088604740725E-4</v>
      </c>
      <c r="FM318" s="74">
        <v>9.5921743868499957E-7</v>
      </c>
      <c r="FN318" s="74">
        <v>0</v>
      </c>
      <c r="FO318" s="74">
        <v>0</v>
      </c>
      <c r="FP318" s="74">
        <v>0</v>
      </c>
      <c r="FQ318" s="74">
        <v>0</v>
      </c>
      <c r="FR318" s="74">
        <v>0</v>
      </c>
      <c r="FS318" s="74">
        <v>0</v>
      </c>
      <c r="GV318" s="229"/>
      <c r="GW318" s="229"/>
    </row>
    <row r="319" spans="3:205" x14ac:dyDescent="0.25">
      <c r="C319" s="227"/>
      <c r="D319" s="227"/>
      <c r="E319" s="227"/>
      <c r="F319" s="227"/>
      <c r="G319" s="227"/>
      <c r="H319" s="227"/>
      <c r="I319" s="228"/>
      <c r="J319" s="228"/>
      <c r="K319" s="228"/>
      <c r="L319" s="116"/>
      <c r="M319" s="228"/>
      <c r="N319" s="228"/>
      <c r="O319" s="228"/>
      <c r="P319" s="228"/>
      <c r="Q319" s="228"/>
      <c r="R319" s="228"/>
      <c r="S319" s="228"/>
      <c r="T319" s="228"/>
      <c r="U319" s="228"/>
      <c r="V319" s="228"/>
      <c r="W319" s="228"/>
      <c r="X319" s="228"/>
      <c r="Y319" s="228"/>
      <c r="Z319" s="228"/>
      <c r="AA319" s="228"/>
      <c r="AB319" s="228"/>
      <c r="AC319" s="228"/>
      <c r="AD319" s="228"/>
      <c r="AE319" s="228"/>
      <c r="AF319" s="228"/>
      <c r="AG319" s="228"/>
      <c r="AH319" s="228"/>
      <c r="AI319" s="228"/>
      <c r="AJ319" s="228"/>
      <c r="AS319" s="74" t="s">
        <v>237</v>
      </c>
      <c r="AT319" s="74" t="s">
        <v>194</v>
      </c>
      <c r="AU319" s="74" t="s">
        <v>468</v>
      </c>
      <c r="AV319" s="74">
        <v>2023</v>
      </c>
      <c r="AW319" s="74">
        <v>0.87343872827321156</v>
      </c>
      <c r="AX319" s="74">
        <v>0</v>
      </c>
      <c r="AY319" s="74">
        <v>0</v>
      </c>
      <c r="AZ319" s="74">
        <v>0</v>
      </c>
      <c r="BA319" s="74">
        <v>0</v>
      </c>
      <c r="BB319" s="74">
        <v>0</v>
      </c>
      <c r="BC319" s="74">
        <v>0</v>
      </c>
      <c r="BD319" s="74">
        <v>0</v>
      </c>
      <c r="BE319" s="74">
        <v>0</v>
      </c>
      <c r="BF319" s="74">
        <v>0</v>
      </c>
      <c r="BG319" s="74">
        <v>0</v>
      </c>
      <c r="BH319" s="74">
        <v>0</v>
      </c>
      <c r="BI319" s="74">
        <v>0</v>
      </c>
      <c r="BJ319" s="74">
        <v>0</v>
      </c>
      <c r="BK319" s="74">
        <v>0</v>
      </c>
      <c r="BL319" s="74">
        <v>7.9199111758193511E-2</v>
      </c>
      <c r="BM319" s="74">
        <v>7.9199111758193511E-2</v>
      </c>
      <c r="BN319" s="74">
        <v>0</v>
      </c>
      <c r="BO319" s="74">
        <v>0</v>
      </c>
      <c r="BP319" s="74">
        <v>0</v>
      </c>
      <c r="BQ319" s="74">
        <v>6.9175571454444501E-2</v>
      </c>
      <c r="BR319" s="74">
        <v>0</v>
      </c>
      <c r="BS319" s="74">
        <v>0</v>
      </c>
      <c r="BT319" s="74">
        <v>0</v>
      </c>
      <c r="BU319" s="74">
        <v>0</v>
      </c>
      <c r="BV319" s="74">
        <v>0</v>
      </c>
      <c r="BW319" s="74">
        <v>0</v>
      </c>
      <c r="BX319" s="74">
        <v>0</v>
      </c>
      <c r="BY319" s="74">
        <v>0</v>
      </c>
      <c r="CT319" s="74" t="s">
        <v>194</v>
      </c>
      <c r="CU319" s="74" t="s">
        <v>526</v>
      </c>
      <c r="CV319" s="74" t="s">
        <v>327</v>
      </c>
      <c r="CW319" s="74">
        <v>2024</v>
      </c>
      <c r="CX319" s="74">
        <v>0</v>
      </c>
      <c r="CY319" s="74">
        <v>0</v>
      </c>
      <c r="CZ319" s="74">
        <v>0</v>
      </c>
      <c r="DA319" s="74">
        <v>9.5921743868499957E-7</v>
      </c>
      <c r="DB319" s="74">
        <v>0</v>
      </c>
      <c r="DC319" s="74">
        <v>0</v>
      </c>
      <c r="DD319" s="74">
        <v>5.1712462144137756</v>
      </c>
      <c r="DE319" s="74">
        <v>0.68414811484627169</v>
      </c>
      <c r="DF319" s="74">
        <v>2.9069865105925379</v>
      </c>
      <c r="DG319" s="74">
        <v>1.580111588974966</v>
      </c>
      <c r="DH319" s="74">
        <v>0</v>
      </c>
      <c r="DI319" s="74">
        <v>0</v>
      </c>
      <c r="DJ319" s="74">
        <v>0</v>
      </c>
      <c r="DK319" s="74">
        <v>0</v>
      </c>
      <c r="DL319" s="74">
        <v>0</v>
      </c>
      <c r="DM319" s="74">
        <v>0</v>
      </c>
      <c r="DN319" s="74">
        <v>3.0384747413619821E-5</v>
      </c>
      <c r="DO319" s="74">
        <v>0</v>
      </c>
      <c r="DP319" s="74">
        <v>0</v>
      </c>
      <c r="DQ319" s="74">
        <v>0</v>
      </c>
      <c r="DR319" s="74">
        <v>0</v>
      </c>
      <c r="DS319" s="74">
        <v>0</v>
      </c>
      <c r="DT319" s="74">
        <v>0</v>
      </c>
      <c r="DU319" s="74">
        <v>0</v>
      </c>
      <c r="DV319" s="74">
        <v>0</v>
      </c>
      <c r="DW319" s="74">
        <v>0</v>
      </c>
      <c r="DX319" s="74">
        <v>4.960349548599482E-6</v>
      </c>
      <c r="DY319" s="74">
        <v>0</v>
      </c>
      <c r="DZ319" s="74">
        <v>4.960349548599482E-6</v>
      </c>
      <c r="EA319" s="74">
        <v>0</v>
      </c>
      <c r="EB319" s="74">
        <v>0</v>
      </c>
      <c r="EC319" s="74">
        <v>0</v>
      </c>
      <c r="ED319" s="74">
        <v>0</v>
      </c>
      <c r="EE319" s="74">
        <v>0</v>
      </c>
      <c r="EF319" s="74">
        <v>0</v>
      </c>
      <c r="ER319" s="74" t="s">
        <v>455</v>
      </c>
      <c r="ES319" s="74" t="s">
        <v>194</v>
      </c>
      <c r="ET319" s="74" t="s">
        <v>526</v>
      </c>
      <c r="EU319" s="74" t="s">
        <v>327</v>
      </c>
      <c r="EV319" s="74" t="s">
        <v>302</v>
      </c>
      <c r="EW319" s="74" t="s">
        <v>456</v>
      </c>
      <c r="EX319" s="74">
        <v>2024</v>
      </c>
      <c r="EY319" s="74">
        <v>1.1207990499022781E-6</v>
      </c>
      <c r="EZ319" s="74">
        <v>841.20463900000004</v>
      </c>
      <c r="FA319" s="74">
        <v>9.4282136016458884E-4</v>
      </c>
      <c r="FB319" s="74">
        <v>2024</v>
      </c>
      <c r="FC319" s="74" t="s">
        <v>209</v>
      </c>
      <c r="FD319" s="74">
        <v>4.6366130773367584E-2</v>
      </c>
      <c r="FE319" s="74">
        <v>1</v>
      </c>
      <c r="FF319" s="74">
        <v>0</v>
      </c>
      <c r="FG319" s="74" t="s">
        <v>457</v>
      </c>
      <c r="FH319" s="74">
        <v>0</v>
      </c>
      <c r="FI319" s="74">
        <v>0</v>
      </c>
      <c r="FJ319" s="74">
        <v>0</v>
      </c>
      <c r="FK319" s="74">
        <v>0</v>
      </c>
      <c r="FL319" s="74">
        <v>0</v>
      </c>
      <c r="FM319" s="74">
        <v>0</v>
      </c>
      <c r="FN319" s="74">
        <v>1.3200088604740725E-4</v>
      </c>
      <c r="FO319" s="74">
        <v>9.5921743868499957E-7</v>
      </c>
      <c r="FP319" s="74">
        <v>0</v>
      </c>
      <c r="FQ319" s="74">
        <v>0</v>
      </c>
      <c r="FR319" s="74">
        <v>0</v>
      </c>
      <c r="FS319" s="74">
        <v>0</v>
      </c>
      <c r="GV319" s="229"/>
      <c r="GW319" s="229"/>
    </row>
    <row r="320" spans="3:205" x14ac:dyDescent="0.25">
      <c r="C320" s="227"/>
      <c r="D320" s="227"/>
      <c r="E320" s="227"/>
      <c r="F320" s="227"/>
      <c r="G320" s="227"/>
      <c r="H320" s="227"/>
      <c r="I320" s="228"/>
      <c r="J320" s="228"/>
      <c r="K320" s="228"/>
      <c r="L320" s="116"/>
      <c r="M320" s="228"/>
      <c r="N320" s="228"/>
      <c r="O320" s="228"/>
      <c r="P320" s="228"/>
      <c r="Q320" s="228"/>
      <c r="R320" s="228"/>
      <c r="S320" s="228"/>
      <c r="T320" s="228"/>
      <c r="U320" s="228"/>
      <c r="V320" s="228"/>
      <c r="W320" s="228"/>
      <c r="X320" s="228"/>
      <c r="Y320" s="228"/>
      <c r="Z320" s="228"/>
      <c r="AA320" s="228"/>
      <c r="AB320" s="228"/>
      <c r="AC320" s="228"/>
      <c r="AD320" s="228"/>
      <c r="AE320" s="228"/>
      <c r="AF320" s="228"/>
      <c r="AG320" s="228"/>
      <c r="AH320" s="228"/>
      <c r="AI320" s="228"/>
      <c r="AJ320" s="228"/>
      <c r="AS320" s="74" t="s">
        <v>237</v>
      </c>
      <c r="AT320" s="74" t="s">
        <v>194</v>
      </c>
      <c r="AU320" s="74" t="s">
        <v>469</v>
      </c>
      <c r="AV320" s="74">
        <v>2020</v>
      </c>
      <c r="AW320" s="74">
        <v>1</v>
      </c>
      <c r="AX320" s="74">
        <v>0</v>
      </c>
      <c r="AY320" s="74">
        <v>0</v>
      </c>
      <c r="AZ320" s="74">
        <v>6.0875909155910013E-2</v>
      </c>
      <c r="BA320" s="74">
        <v>6.0875909155910013E-2</v>
      </c>
      <c r="BB320" s="74">
        <v>0</v>
      </c>
      <c r="BC320" s="74">
        <v>0</v>
      </c>
      <c r="BD320" s="74">
        <v>0</v>
      </c>
      <c r="BE320" s="74">
        <v>0</v>
      </c>
      <c r="BF320" s="74">
        <v>0</v>
      </c>
      <c r="BG320" s="74">
        <v>0</v>
      </c>
      <c r="BH320" s="74">
        <v>0</v>
      </c>
      <c r="BI320" s="74">
        <v>0</v>
      </c>
      <c r="BJ320" s="74">
        <v>0</v>
      </c>
      <c r="BK320" s="74">
        <v>0</v>
      </c>
      <c r="BL320" s="74">
        <v>0</v>
      </c>
      <c r="BM320" s="74">
        <v>0</v>
      </c>
      <c r="BN320" s="74">
        <v>6.0875909155910013E-2</v>
      </c>
      <c r="BO320" s="74">
        <v>0</v>
      </c>
      <c r="BP320" s="74">
        <v>0</v>
      </c>
      <c r="BQ320" s="74">
        <v>0</v>
      </c>
      <c r="BR320" s="74">
        <v>0</v>
      </c>
      <c r="BS320" s="74">
        <v>0</v>
      </c>
      <c r="BT320" s="74">
        <v>0</v>
      </c>
      <c r="BU320" s="74">
        <v>0</v>
      </c>
      <c r="BV320" s="74">
        <v>0</v>
      </c>
      <c r="BW320" s="74">
        <v>0</v>
      </c>
      <c r="BX320" s="74">
        <v>0</v>
      </c>
      <c r="BY320" s="74">
        <v>0</v>
      </c>
      <c r="CT320" s="74" t="s">
        <v>194</v>
      </c>
      <c r="CU320" s="74" t="s">
        <v>526</v>
      </c>
      <c r="CV320" s="74" t="s">
        <v>327</v>
      </c>
      <c r="CW320" s="74">
        <v>2025</v>
      </c>
      <c r="CX320" s="74">
        <v>0</v>
      </c>
      <c r="CY320" s="74">
        <v>0</v>
      </c>
      <c r="CZ320" s="74">
        <v>0</v>
      </c>
      <c r="DA320" s="74">
        <v>0</v>
      </c>
      <c r="DB320" s="74">
        <v>9.5921743868499957E-7</v>
      </c>
      <c r="DC320" s="74">
        <v>0</v>
      </c>
      <c r="DD320" s="74">
        <v>5.1712462144137756</v>
      </c>
      <c r="DE320" s="74">
        <v>0.68414811484627169</v>
      </c>
      <c r="DF320" s="74">
        <v>2.9069865105925379</v>
      </c>
      <c r="DG320" s="74">
        <v>1.580111588974966</v>
      </c>
      <c r="DH320" s="74">
        <v>0</v>
      </c>
      <c r="DI320" s="74">
        <v>0</v>
      </c>
      <c r="DJ320" s="74">
        <v>0</v>
      </c>
      <c r="DK320" s="74">
        <v>0</v>
      </c>
      <c r="DL320" s="74">
        <v>0</v>
      </c>
      <c r="DM320" s="74">
        <v>0</v>
      </c>
      <c r="DN320" s="74">
        <v>3.0384747413619821E-5</v>
      </c>
      <c r="DO320" s="74">
        <v>0</v>
      </c>
      <c r="DP320" s="74">
        <v>0</v>
      </c>
      <c r="DQ320" s="74">
        <v>0</v>
      </c>
      <c r="DR320" s="74">
        <v>0</v>
      </c>
      <c r="DS320" s="74">
        <v>0</v>
      </c>
      <c r="DT320" s="74">
        <v>0</v>
      </c>
      <c r="DU320" s="74">
        <v>0</v>
      </c>
      <c r="DV320" s="74">
        <v>0</v>
      </c>
      <c r="DW320" s="74">
        <v>0</v>
      </c>
      <c r="DX320" s="74">
        <v>0</v>
      </c>
      <c r="DY320" s="74">
        <v>0</v>
      </c>
      <c r="DZ320" s="74">
        <v>0</v>
      </c>
      <c r="EA320" s="74">
        <v>4.960349548599482E-6</v>
      </c>
      <c r="EB320" s="74">
        <v>0</v>
      </c>
      <c r="EC320" s="74">
        <v>4.960349548599482E-6</v>
      </c>
      <c r="ED320" s="74">
        <v>0</v>
      </c>
      <c r="EE320" s="74">
        <v>0</v>
      </c>
      <c r="EF320" s="74">
        <v>0</v>
      </c>
      <c r="ER320" s="74" t="s">
        <v>455</v>
      </c>
      <c r="ES320" s="74" t="s">
        <v>194</v>
      </c>
      <c r="ET320" s="74" t="s">
        <v>526</v>
      </c>
      <c r="EU320" s="74" t="s">
        <v>327</v>
      </c>
      <c r="EV320" s="74" t="s">
        <v>302</v>
      </c>
      <c r="EW320" s="74" t="s">
        <v>456</v>
      </c>
      <c r="EX320" s="74">
        <v>2025</v>
      </c>
      <c r="EY320" s="74">
        <v>1.1207990499022781E-6</v>
      </c>
      <c r="EZ320" s="74">
        <v>841.20463900000004</v>
      </c>
      <c r="FA320" s="74">
        <v>9.4282136016458884E-4</v>
      </c>
      <c r="FB320" s="74">
        <v>2025</v>
      </c>
      <c r="FC320" s="74" t="s">
        <v>209</v>
      </c>
      <c r="FD320" s="74">
        <v>4.6366130773367584E-2</v>
      </c>
      <c r="FE320" s="74">
        <v>1</v>
      </c>
      <c r="FF320" s="74">
        <v>0</v>
      </c>
      <c r="FG320" s="74" t="s">
        <v>457</v>
      </c>
      <c r="FH320" s="74">
        <v>0</v>
      </c>
      <c r="FI320" s="74">
        <v>0</v>
      </c>
      <c r="FJ320" s="74">
        <v>0</v>
      </c>
      <c r="FK320" s="74">
        <v>0</v>
      </c>
      <c r="FL320" s="74">
        <v>0</v>
      </c>
      <c r="FM320" s="74">
        <v>0</v>
      </c>
      <c r="FN320" s="74">
        <v>0</v>
      </c>
      <c r="FO320" s="74">
        <v>0</v>
      </c>
      <c r="FP320" s="74">
        <v>1.3200088604740725E-4</v>
      </c>
      <c r="FQ320" s="74">
        <v>9.5921743868499957E-7</v>
      </c>
      <c r="FR320" s="74">
        <v>0</v>
      </c>
      <c r="FS320" s="74">
        <v>0</v>
      </c>
      <c r="GV320" s="229"/>
      <c r="GW320" s="229"/>
    </row>
    <row r="321" spans="3:205" x14ac:dyDescent="0.25">
      <c r="C321" s="227"/>
      <c r="D321" s="227"/>
      <c r="E321" s="227"/>
      <c r="F321" s="227"/>
      <c r="G321" s="227"/>
      <c r="H321" s="227"/>
      <c r="I321" s="228"/>
      <c r="J321" s="228"/>
      <c r="K321" s="228"/>
      <c r="L321" s="116"/>
      <c r="M321" s="228"/>
      <c r="N321" s="228"/>
      <c r="O321" s="228"/>
      <c r="P321" s="228"/>
      <c r="Q321" s="228"/>
      <c r="R321" s="228"/>
      <c r="S321" s="228"/>
      <c r="T321" s="228"/>
      <c r="U321" s="228"/>
      <c r="V321" s="228"/>
      <c r="W321" s="228"/>
      <c r="X321" s="228"/>
      <c r="Y321" s="228"/>
      <c r="Z321" s="228"/>
      <c r="AA321" s="228"/>
      <c r="AB321" s="228"/>
      <c r="AC321" s="228"/>
      <c r="AD321" s="228"/>
      <c r="AE321" s="228"/>
      <c r="AF321" s="228"/>
      <c r="AG321" s="228"/>
      <c r="AH321" s="228"/>
      <c r="AI321" s="228"/>
      <c r="AJ321" s="228"/>
      <c r="AS321" s="74" t="s">
        <v>237</v>
      </c>
      <c r="AT321" s="74" t="s">
        <v>194</v>
      </c>
      <c r="AU321" s="74" t="s">
        <v>469</v>
      </c>
      <c r="AV321" s="74">
        <v>2021</v>
      </c>
      <c r="AW321" s="74">
        <v>1</v>
      </c>
      <c r="AX321" s="74">
        <v>0</v>
      </c>
      <c r="AY321" s="74">
        <v>0</v>
      </c>
      <c r="AZ321" s="74">
        <v>0</v>
      </c>
      <c r="BA321" s="74">
        <v>0</v>
      </c>
      <c r="BB321" s="74">
        <v>0</v>
      </c>
      <c r="BC321" s="74">
        <v>0</v>
      </c>
      <c r="BD321" s="74">
        <v>6.0875909155910013E-2</v>
      </c>
      <c r="BE321" s="74">
        <v>6.0875909155910013E-2</v>
      </c>
      <c r="BF321" s="74">
        <v>0</v>
      </c>
      <c r="BG321" s="74">
        <v>0</v>
      </c>
      <c r="BH321" s="74">
        <v>0</v>
      </c>
      <c r="BI321" s="74">
        <v>0</v>
      </c>
      <c r="BJ321" s="74">
        <v>0</v>
      </c>
      <c r="BK321" s="74">
        <v>0</v>
      </c>
      <c r="BL321" s="74">
        <v>0</v>
      </c>
      <c r="BM321" s="74">
        <v>0</v>
      </c>
      <c r="BN321" s="74">
        <v>0</v>
      </c>
      <c r="BO321" s="74">
        <v>6.0875909155910013E-2</v>
      </c>
      <c r="BP321" s="74">
        <v>0</v>
      </c>
      <c r="BQ321" s="74">
        <v>0</v>
      </c>
      <c r="BR321" s="74">
        <v>0</v>
      </c>
      <c r="BS321" s="74">
        <v>0</v>
      </c>
      <c r="BT321" s="74">
        <v>0</v>
      </c>
      <c r="BU321" s="74">
        <v>0</v>
      </c>
      <c r="BV321" s="74">
        <v>0</v>
      </c>
      <c r="BW321" s="74">
        <v>0</v>
      </c>
      <c r="BX321" s="74">
        <v>0</v>
      </c>
      <c r="BY321" s="74">
        <v>0</v>
      </c>
      <c r="CT321" s="74" t="s">
        <v>194</v>
      </c>
      <c r="CU321" s="74" t="s">
        <v>526</v>
      </c>
      <c r="CV321" s="74" t="s">
        <v>327</v>
      </c>
      <c r="CW321" s="74">
        <v>2026</v>
      </c>
      <c r="CX321" s="74">
        <v>0</v>
      </c>
      <c r="CY321" s="74">
        <v>0</v>
      </c>
      <c r="CZ321" s="74">
        <v>0</v>
      </c>
      <c r="DA321" s="74">
        <v>0</v>
      </c>
      <c r="DB321" s="74">
        <v>0</v>
      </c>
      <c r="DC321" s="74">
        <v>9.5921743868499957E-7</v>
      </c>
      <c r="DD321" s="74">
        <v>5.1712462144137756</v>
      </c>
      <c r="DE321" s="74">
        <v>0.68414811484627169</v>
      </c>
      <c r="DF321" s="74">
        <v>2.9069865105925379</v>
      </c>
      <c r="DG321" s="74">
        <v>1.580111588974966</v>
      </c>
      <c r="DH321" s="74">
        <v>0</v>
      </c>
      <c r="DI321" s="74">
        <v>0</v>
      </c>
      <c r="DJ321" s="74">
        <v>0</v>
      </c>
      <c r="DK321" s="74">
        <v>0</v>
      </c>
      <c r="DL321" s="74">
        <v>0</v>
      </c>
      <c r="DM321" s="74">
        <v>0</v>
      </c>
      <c r="DN321" s="74">
        <v>3.0384747413619821E-5</v>
      </c>
      <c r="DO321" s="74">
        <v>0</v>
      </c>
      <c r="DP321" s="74">
        <v>0</v>
      </c>
      <c r="DQ321" s="74">
        <v>0</v>
      </c>
      <c r="DR321" s="74">
        <v>0</v>
      </c>
      <c r="DS321" s="74">
        <v>0</v>
      </c>
      <c r="DT321" s="74">
        <v>0</v>
      </c>
      <c r="DU321" s="74">
        <v>0</v>
      </c>
      <c r="DV321" s="74">
        <v>0</v>
      </c>
      <c r="DW321" s="74">
        <v>0</v>
      </c>
      <c r="DX321" s="74">
        <v>0</v>
      </c>
      <c r="DY321" s="74">
        <v>0</v>
      </c>
      <c r="DZ321" s="74">
        <v>0</v>
      </c>
      <c r="EA321" s="74">
        <v>0</v>
      </c>
      <c r="EB321" s="74">
        <v>0</v>
      </c>
      <c r="EC321" s="74">
        <v>0</v>
      </c>
      <c r="ED321" s="74">
        <v>4.960349548599482E-6</v>
      </c>
      <c r="EE321" s="74">
        <v>0</v>
      </c>
      <c r="EF321" s="74">
        <v>4.960349548599482E-6</v>
      </c>
      <c r="ER321" s="74" t="s">
        <v>455</v>
      </c>
      <c r="ES321" s="74" t="s">
        <v>194</v>
      </c>
      <c r="ET321" s="74" t="s">
        <v>526</v>
      </c>
      <c r="EU321" s="74" t="s">
        <v>327</v>
      </c>
      <c r="EV321" s="74" t="s">
        <v>302</v>
      </c>
      <c r="EW321" s="74" t="s">
        <v>456</v>
      </c>
      <c r="EX321" s="74">
        <v>2026</v>
      </c>
      <c r="EY321" s="74">
        <v>1.1207990499022781E-6</v>
      </c>
      <c r="EZ321" s="74">
        <v>841.20463900000004</v>
      </c>
      <c r="FA321" s="74">
        <v>9.4282136016458884E-4</v>
      </c>
      <c r="FB321" s="74">
        <v>2026</v>
      </c>
      <c r="FC321" s="74" t="s">
        <v>209</v>
      </c>
      <c r="FD321" s="74">
        <v>4.6366130773367584E-2</v>
      </c>
      <c r="FE321" s="74">
        <v>1</v>
      </c>
      <c r="FF321" s="74">
        <v>0</v>
      </c>
      <c r="FG321" s="74" t="s">
        <v>457</v>
      </c>
      <c r="FH321" s="74">
        <v>0</v>
      </c>
      <c r="FI321" s="74">
        <v>0</v>
      </c>
      <c r="FJ321" s="74">
        <v>0</v>
      </c>
      <c r="FK321" s="74">
        <v>0</v>
      </c>
      <c r="FL321" s="74">
        <v>0</v>
      </c>
      <c r="FM321" s="74">
        <v>0</v>
      </c>
      <c r="FN321" s="74">
        <v>0</v>
      </c>
      <c r="FO321" s="74">
        <v>0</v>
      </c>
      <c r="FP321" s="74">
        <v>0</v>
      </c>
      <c r="FQ321" s="74">
        <v>0</v>
      </c>
      <c r="FR321" s="74">
        <v>1.3200088604740725E-4</v>
      </c>
      <c r="FS321" s="74">
        <v>9.5921743868499957E-7</v>
      </c>
      <c r="GV321" s="229"/>
      <c r="GW321" s="229"/>
    </row>
    <row r="322" spans="3:205" x14ac:dyDescent="0.25">
      <c r="C322" s="227"/>
      <c r="D322" s="227"/>
      <c r="E322" s="227"/>
      <c r="F322" s="227"/>
      <c r="G322" s="227"/>
      <c r="H322" s="227"/>
      <c r="I322" s="228"/>
      <c r="J322" s="228"/>
      <c r="K322" s="228"/>
      <c r="L322" s="116"/>
      <c r="M322" s="228"/>
      <c r="N322" s="228"/>
      <c r="O322" s="228"/>
      <c r="P322" s="228"/>
      <c r="Q322" s="228"/>
      <c r="R322" s="228"/>
      <c r="S322" s="228"/>
      <c r="T322" s="228"/>
      <c r="U322" s="228"/>
      <c r="V322" s="228"/>
      <c r="W322" s="228"/>
      <c r="X322" s="228"/>
      <c r="Y322" s="228"/>
      <c r="Z322" s="228"/>
      <c r="AA322" s="228"/>
      <c r="AB322" s="228"/>
      <c r="AC322" s="228"/>
      <c r="AD322" s="228"/>
      <c r="AE322" s="228"/>
      <c r="AF322" s="228"/>
      <c r="AG322" s="228"/>
      <c r="AH322" s="228"/>
      <c r="AI322" s="228"/>
      <c r="AJ322" s="228"/>
      <c r="AS322" s="74" t="s">
        <v>237</v>
      </c>
      <c r="AT322" s="74" t="s">
        <v>194</v>
      </c>
      <c r="AU322" s="74" t="s">
        <v>469</v>
      </c>
      <c r="AV322" s="74">
        <v>2022</v>
      </c>
      <c r="AW322" s="74">
        <v>0.93457943925233644</v>
      </c>
      <c r="AX322" s="74">
        <v>0</v>
      </c>
      <c r="AY322" s="74">
        <v>0</v>
      </c>
      <c r="AZ322" s="74">
        <v>0</v>
      </c>
      <c r="BA322" s="74">
        <v>0</v>
      </c>
      <c r="BB322" s="74">
        <v>0</v>
      </c>
      <c r="BC322" s="74">
        <v>0</v>
      </c>
      <c r="BD322" s="74">
        <v>0</v>
      </c>
      <c r="BE322" s="74">
        <v>0</v>
      </c>
      <c r="BF322" s="74">
        <v>0</v>
      </c>
      <c r="BG322" s="74">
        <v>0</v>
      </c>
      <c r="BH322" s="74">
        <v>6.0249304193030935E-2</v>
      </c>
      <c r="BI322" s="74">
        <v>6.0249304193030935E-2</v>
      </c>
      <c r="BJ322" s="74">
        <v>0</v>
      </c>
      <c r="BK322" s="74">
        <v>0</v>
      </c>
      <c r="BL322" s="74">
        <v>0</v>
      </c>
      <c r="BM322" s="74">
        <v>0</v>
      </c>
      <c r="BN322" s="74">
        <v>0</v>
      </c>
      <c r="BO322" s="74">
        <v>0</v>
      </c>
      <c r="BP322" s="74">
        <v>5.6307760928066296E-2</v>
      </c>
      <c r="BQ322" s="74">
        <v>0</v>
      </c>
      <c r="BR322" s="74">
        <v>0</v>
      </c>
      <c r="BS322" s="74">
        <v>0</v>
      </c>
      <c r="BT322" s="74">
        <v>0</v>
      </c>
      <c r="BU322" s="74">
        <v>0</v>
      </c>
      <c r="BV322" s="74">
        <v>6.0249304193030935E-2</v>
      </c>
      <c r="BW322" s="74">
        <v>5.6307760928066296E-2</v>
      </c>
      <c r="BX322" s="74">
        <v>6.0249304193030935E-2</v>
      </c>
      <c r="BY322" s="74">
        <v>5.6307760928066296E-2</v>
      </c>
      <c r="CT322" s="74" t="s">
        <v>194</v>
      </c>
      <c r="CU322" s="74" t="s">
        <v>526</v>
      </c>
      <c r="CV322" s="74" t="s">
        <v>328</v>
      </c>
      <c r="CW322" s="74">
        <v>2021</v>
      </c>
      <c r="CX322" s="74">
        <v>1.8037647636805906E-4</v>
      </c>
      <c r="CY322" s="74">
        <v>0</v>
      </c>
      <c r="CZ322" s="74">
        <v>0</v>
      </c>
      <c r="DA322" s="74">
        <v>0</v>
      </c>
      <c r="DB322" s="74">
        <v>0</v>
      </c>
      <c r="DC322" s="74">
        <v>0</v>
      </c>
      <c r="DD322" s="74">
        <v>7.7861316135679412E-2</v>
      </c>
      <c r="DE322" s="74">
        <v>3.6425060683954499E-2</v>
      </c>
      <c r="DF322" s="74">
        <v>1.541613253274161E-3</v>
      </c>
      <c r="DG322" s="74">
        <v>3.9894642198450757E-2</v>
      </c>
      <c r="DH322" s="74">
        <v>0</v>
      </c>
      <c r="DI322" s="74">
        <v>0</v>
      </c>
      <c r="DJ322" s="74">
        <v>0</v>
      </c>
      <c r="DK322" s="74">
        <v>0</v>
      </c>
      <c r="DL322" s="74">
        <v>0</v>
      </c>
      <c r="DM322" s="74">
        <v>0</v>
      </c>
      <c r="DN322" s="74">
        <v>4.2551487465004286E-3</v>
      </c>
      <c r="DO322" s="74">
        <v>1.4044349849933353E-5</v>
      </c>
      <c r="DP322" s="74">
        <v>0</v>
      </c>
      <c r="DQ322" s="74">
        <v>1.4044349849933353E-5</v>
      </c>
      <c r="DR322" s="74">
        <v>0</v>
      </c>
      <c r="DS322" s="74">
        <v>0</v>
      </c>
      <c r="DT322" s="74">
        <v>0</v>
      </c>
      <c r="DU322" s="74">
        <v>0</v>
      </c>
      <c r="DV322" s="74">
        <v>0</v>
      </c>
      <c r="DW322" s="74">
        <v>0</v>
      </c>
      <c r="DX322" s="74">
        <v>0</v>
      </c>
      <c r="DY322" s="74">
        <v>0</v>
      </c>
      <c r="DZ322" s="74">
        <v>0</v>
      </c>
      <c r="EA322" s="74">
        <v>0</v>
      </c>
      <c r="EB322" s="74">
        <v>0</v>
      </c>
      <c r="EC322" s="74">
        <v>0</v>
      </c>
      <c r="ED322" s="74">
        <v>0</v>
      </c>
      <c r="EE322" s="74">
        <v>0</v>
      </c>
      <c r="EF322" s="74">
        <v>0</v>
      </c>
      <c r="ER322" s="74" t="s">
        <v>455</v>
      </c>
      <c r="ES322" s="74" t="s">
        <v>194</v>
      </c>
      <c r="ET322" s="74" t="s">
        <v>526</v>
      </c>
      <c r="EU322" s="74" t="s">
        <v>328</v>
      </c>
      <c r="EV322" s="74" t="s">
        <v>302</v>
      </c>
      <c r="EW322" s="74" t="s">
        <v>456</v>
      </c>
      <c r="EX322" s="74">
        <v>2021</v>
      </c>
      <c r="EY322" s="74">
        <v>3.2893492225063141E-4</v>
      </c>
      <c r="EZ322" s="74">
        <v>841.20463900000004</v>
      </c>
      <c r="FA322" s="74">
        <v>0.27670158252633548</v>
      </c>
      <c r="FB322" s="74">
        <v>2021</v>
      </c>
      <c r="FC322" s="74" t="s">
        <v>209</v>
      </c>
      <c r="FD322" s="74">
        <v>4.6366130773367584E-2</v>
      </c>
      <c r="FE322" s="74">
        <v>1</v>
      </c>
      <c r="FF322" s="74">
        <v>0</v>
      </c>
      <c r="FG322" s="74" t="s">
        <v>457</v>
      </c>
      <c r="FH322" s="74">
        <v>3.7573214074724019E-2</v>
      </c>
      <c r="FI322" s="74">
        <v>1.8037647636805906E-4</v>
      </c>
      <c r="FJ322" s="74">
        <v>0</v>
      </c>
      <c r="FK322" s="74">
        <v>0</v>
      </c>
      <c r="FL322" s="74">
        <v>0</v>
      </c>
      <c r="FM322" s="74">
        <v>0</v>
      </c>
      <c r="FN322" s="74">
        <v>0</v>
      </c>
      <c r="FO322" s="74">
        <v>0</v>
      </c>
      <c r="FP322" s="74">
        <v>0</v>
      </c>
      <c r="FQ322" s="74">
        <v>0</v>
      </c>
      <c r="FR322" s="74">
        <v>0</v>
      </c>
      <c r="FS322" s="74">
        <v>0</v>
      </c>
      <c r="GV322" s="229"/>
      <c r="GW322" s="229"/>
    </row>
    <row r="323" spans="3:205" x14ac:dyDescent="0.25">
      <c r="C323" s="227"/>
      <c r="D323" s="227"/>
      <c r="E323" s="227"/>
      <c r="F323" s="227"/>
      <c r="G323" s="227"/>
      <c r="H323" s="227"/>
      <c r="I323" s="228"/>
      <c r="J323" s="228"/>
      <c r="K323" s="228"/>
      <c r="L323" s="116"/>
      <c r="M323" s="228"/>
      <c r="N323" s="228"/>
      <c r="O323" s="228"/>
      <c r="P323" s="228"/>
      <c r="Q323" s="228"/>
      <c r="R323" s="228"/>
      <c r="S323" s="228"/>
      <c r="T323" s="228"/>
      <c r="U323" s="228"/>
      <c r="V323" s="228"/>
      <c r="W323" s="228"/>
      <c r="X323" s="228"/>
      <c r="Y323" s="228"/>
      <c r="Z323" s="228"/>
      <c r="AA323" s="228"/>
      <c r="AB323" s="228"/>
      <c r="AC323" s="228"/>
      <c r="AD323" s="228"/>
      <c r="AE323" s="228"/>
      <c r="AF323" s="228"/>
      <c r="AG323" s="228"/>
      <c r="AH323" s="228"/>
      <c r="AI323" s="228"/>
      <c r="AJ323" s="228"/>
      <c r="AS323" s="74" t="s">
        <v>237</v>
      </c>
      <c r="AT323" s="74" t="s">
        <v>194</v>
      </c>
      <c r="AU323" s="74" t="s">
        <v>469</v>
      </c>
      <c r="AV323" s="74">
        <v>2023</v>
      </c>
      <c r="AW323" s="74">
        <v>0.87343872827321156</v>
      </c>
      <c r="AX323" s="74">
        <v>0</v>
      </c>
      <c r="AY323" s="74">
        <v>0</v>
      </c>
      <c r="AZ323" s="74">
        <v>0</v>
      </c>
      <c r="BA323" s="74">
        <v>0</v>
      </c>
      <c r="BB323" s="74">
        <v>0</v>
      </c>
      <c r="BC323" s="74">
        <v>0</v>
      </c>
      <c r="BD323" s="74">
        <v>0</v>
      </c>
      <c r="BE323" s="74">
        <v>0</v>
      </c>
      <c r="BF323" s="74">
        <v>0</v>
      </c>
      <c r="BG323" s="74">
        <v>0</v>
      </c>
      <c r="BH323" s="74">
        <v>0</v>
      </c>
      <c r="BI323" s="74">
        <v>0</v>
      </c>
      <c r="BJ323" s="74">
        <v>0</v>
      </c>
      <c r="BK323" s="74">
        <v>0</v>
      </c>
      <c r="BL323" s="74">
        <v>6.2458298141011226E-2</v>
      </c>
      <c r="BM323" s="74">
        <v>6.2458298141011226E-2</v>
      </c>
      <c r="BN323" s="74">
        <v>0</v>
      </c>
      <c r="BO323" s="74">
        <v>0</v>
      </c>
      <c r="BP323" s="74">
        <v>0</v>
      </c>
      <c r="BQ323" s="74">
        <v>5.4553496498393937E-2</v>
      </c>
      <c r="BR323" s="74">
        <v>0</v>
      </c>
      <c r="BS323" s="74">
        <v>0</v>
      </c>
      <c r="BT323" s="74">
        <v>0</v>
      </c>
      <c r="BU323" s="74">
        <v>0</v>
      </c>
      <c r="BV323" s="74">
        <v>0</v>
      </c>
      <c r="BW323" s="74">
        <v>0</v>
      </c>
      <c r="BX323" s="74">
        <v>0</v>
      </c>
      <c r="BY323" s="74">
        <v>0</v>
      </c>
      <c r="CT323" s="74" t="s">
        <v>194</v>
      </c>
      <c r="CU323" s="74" t="s">
        <v>526</v>
      </c>
      <c r="CV323" s="74" t="s">
        <v>328</v>
      </c>
      <c r="CW323" s="74">
        <v>2022</v>
      </c>
      <c r="CX323" s="74">
        <v>0</v>
      </c>
      <c r="CY323" s="74">
        <v>1.804470762550214E-4</v>
      </c>
      <c r="CZ323" s="74">
        <v>0</v>
      </c>
      <c r="DA323" s="74">
        <v>0</v>
      </c>
      <c r="DB323" s="74">
        <v>0</v>
      </c>
      <c r="DC323" s="74">
        <v>0</v>
      </c>
      <c r="DD323" s="74">
        <v>7.7861316135679412E-2</v>
      </c>
      <c r="DE323" s="74">
        <v>3.6425060683954492E-2</v>
      </c>
      <c r="DF323" s="74">
        <v>1.5416132532741599E-3</v>
      </c>
      <c r="DG323" s="74">
        <v>3.989464219845075E-2</v>
      </c>
      <c r="DH323" s="74">
        <v>0</v>
      </c>
      <c r="DI323" s="74">
        <v>0</v>
      </c>
      <c r="DJ323" s="74">
        <v>0</v>
      </c>
      <c r="DK323" s="74">
        <v>0</v>
      </c>
      <c r="DL323" s="74">
        <v>0</v>
      </c>
      <c r="DM323" s="74">
        <v>0</v>
      </c>
      <c r="DN323" s="74">
        <v>4.1197135109294911E-3</v>
      </c>
      <c r="DO323" s="74">
        <v>0</v>
      </c>
      <c r="DP323" s="74">
        <v>0</v>
      </c>
      <c r="DQ323" s="74">
        <v>0</v>
      </c>
      <c r="DR323" s="74">
        <v>1.4049846850051271E-5</v>
      </c>
      <c r="DS323" s="74">
        <v>0</v>
      </c>
      <c r="DT323" s="74">
        <v>1.4049846850051271E-5</v>
      </c>
      <c r="DU323" s="74">
        <v>0</v>
      </c>
      <c r="DV323" s="74">
        <v>0</v>
      </c>
      <c r="DW323" s="74">
        <v>0</v>
      </c>
      <c r="DX323" s="74">
        <v>0</v>
      </c>
      <c r="DY323" s="74">
        <v>0</v>
      </c>
      <c r="DZ323" s="74">
        <v>0</v>
      </c>
      <c r="EA323" s="74">
        <v>0</v>
      </c>
      <c r="EB323" s="74">
        <v>0</v>
      </c>
      <c r="EC323" s="74">
        <v>0</v>
      </c>
      <c r="ED323" s="74">
        <v>0</v>
      </c>
      <c r="EE323" s="74">
        <v>0</v>
      </c>
      <c r="EF323" s="74">
        <v>0</v>
      </c>
      <c r="ER323" s="74" t="s">
        <v>455</v>
      </c>
      <c r="ES323" s="74" t="s">
        <v>194</v>
      </c>
      <c r="ET323" s="74" t="s">
        <v>526</v>
      </c>
      <c r="EU323" s="74" t="s">
        <v>328</v>
      </c>
      <c r="EV323" s="74" t="s">
        <v>302</v>
      </c>
      <c r="EW323" s="74" t="s">
        <v>456</v>
      </c>
      <c r="EX323" s="74">
        <v>2022</v>
      </c>
      <c r="EY323" s="74">
        <v>3.1789496960112589E-4</v>
      </c>
      <c r="EZ323" s="74">
        <v>841.20463900000004</v>
      </c>
      <c r="FA323" s="74">
        <v>0.26741472314323111</v>
      </c>
      <c r="FB323" s="74">
        <v>2022</v>
      </c>
      <c r="FC323" s="74" t="s">
        <v>209</v>
      </c>
      <c r="FD323" s="74">
        <v>4.6366130773367584E-2</v>
      </c>
      <c r="FE323" s="74">
        <v>1</v>
      </c>
      <c r="FF323" s="74">
        <v>0</v>
      </c>
      <c r="FG323" s="74" t="s">
        <v>457</v>
      </c>
      <c r="FH323" s="74">
        <v>0</v>
      </c>
      <c r="FI323" s="74">
        <v>0</v>
      </c>
      <c r="FJ323" s="74">
        <v>3.7587920341970726E-2</v>
      </c>
      <c r="FK323" s="74">
        <v>1.804470762550214E-4</v>
      </c>
      <c r="FL323" s="74">
        <v>0</v>
      </c>
      <c r="FM323" s="74">
        <v>0</v>
      </c>
      <c r="FN323" s="74">
        <v>0</v>
      </c>
      <c r="FO323" s="74">
        <v>0</v>
      </c>
      <c r="FP323" s="74">
        <v>0</v>
      </c>
      <c r="FQ323" s="74">
        <v>0</v>
      </c>
      <c r="FR323" s="74">
        <v>0</v>
      </c>
      <c r="FS323" s="74">
        <v>0</v>
      </c>
      <c r="GV323" s="229"/>
      <c r="GW323" s="229"/>
    </row>
    <row r="324" spans="3:205" x14ac:dyDescent="0.25">
      <c r="C324" s="227"/>
      <c r="D324" s="227"/>
      <c r="E324" s="227"/>
      <c r="F324" s="227"/>
      <c r="G324" s="227"/>
      <c r="H324" s="227"/>
      <c r="I324" s="228"/>
      <c r="J324" s="228"/>
      <c r="K324" s="228"/>
      <c r="L324" s="116"/>
      <c r="M324" s="228"/>
      <c r="N324" s="228"/>
      <c r="O324" s="228"/>
      <c r="P324" s="228"/>
      <c r="Q324" s="228"/>
      <c r="R324" s="228"/>
      <c r="S324" s="228"/>
      <c r="T324" s="228"/>
      <c r="U324" s="228"/>
      <c r="V324" s="228"/>
      <c r="W324" s="228"/>
      <c r="X324" s="228"/>
      <c r="Y324" s="228"/>
      <c r="Z324" s="228"/>
      <c r="AA324" s="228"/>
      <c r="AB324" s="228"/>
      <c r="AC324" s="228"/>
      <c r="AD324" s="228"/>
      <c r="AE324" s="228"/>
      <c r="AF324" s="228"/>
      <c r="AG324" s="228"/>
      <c r="AH324" s="228"/>
      <c r="AI324" s="228"/>
      <c r="AJ324" s="228"/>
      <c r="AS324" s="74" t="s">
        <v>237</v>
      </c>
      <c r="AT324" s="74" t="s">
        <v>194</v>
      </c>
      <c r="AU324" s="74" t="s">
        <v>470</v>
      </c>
      <c r="AV324" s="74">
        <v>2020</v>
      </c>
      <c r="AW324" s="74">
        <v>1</v>
      </c>
      <c r="AX324" s="74">
        <v>0</v>
      </c>
      <c r="AY324" s="74">
        <v>0</v>
      </c>
      <c r="AZ324" s="74">
        <v>4.4005907468750681E-2</v>
      </c>
      <c r="BA324" s="74">
        <v>4.4005907468750681E-2</v>
      </c>
      <c r="BB324" s="74">
        <v>0</v>
      </c>
      <c r="BC324" s="74">
        <v>0</v>
      </c>
      <c r="BD324" s="74">
        <v>0</v>
      </c>
      <c r="BE324" s="74">
        <v>0</v>
      </c>
      <c r="BF324" s="74">
        <v>0</v>
      </c>
      <c r="BG324" s="74">
        <v>0</v>
      </c>
      <c r="BH324" s="74">
        <v>0</v>
      </c>
      <c r="BI324" s="74">
        <v>0</v>
      </c>
      <c r="BJ324" s="74">
        <v>0</v>
      </c>
      <c r="BK324" s="74">
        <v>0</v>
      </c>
      <c r="BL324" s="74">
        <v>0</v>
      </c>
      <c r="BM324" s="74">
        <v>0</v>
      </c>
      <c r="BN324" s="74">
        <v>4.4005907468750681E-2</v>
      </c>
      <c r="BO324" s="74">
        <v>0</v>
      </c>
      <c r="BP324" s="74">
        <v>0</v>
      </c>
      <c r="BQ324" s="74">
        <v>0</v>
      </c>
      <c r="BR324" s="74">
        <v>0</v>
      </c>
      <c r="BS324" s="74">
        <v>0</v>
      </c>
      <c r="BT324" s="74">
        <v>0</v>
      </c>
      <c r="BU324" s="74">
        <v>0</v>
      </c>
      <c r="BV324" s="74">
        <v>0</v>
      </c>
      <c r="BW324" s="74">
        <v>0</v>
      </c>
      <c r="BX324" s="74">
        <v>0</v>
      </c>
      <c r="BY324" s="74">
        <v>0</v>
      </c>
      <c r="CT324" s="74" t="s">
        <v>194</v>
      </c>
      <c r="CU324" s="74" t="s">
        <v>526</v>
      </c>
      <c r="CV324" s="74" t="s">
        <v>328</v>
      </c>
      <c r="CW324" s="74">
        <v>2023</v>
      </c>
      <c r="CX324" s="74">
        <v>0</v>
      </c>
      <c r="CY324" s="74">
        <v>0</v>
      </c>
      <c r="CZ324" s="74">
        <v>2.7136617072415523E-4</v>
      </c>
      <c r="DA324" s="74">
        <v>0</v>
      </c>
      <c r="DB324" s="74">
        <v>0</v>
      </c>
      <c r="DC324" s="74">
        <v>0</v>
      </c>
      <c r="DD324" s="74">
        <v>7.7900575334948499E-2</v>
      </c>
      <c r="DE324" s="74">
        <v>3.6425060683954492E-2</v>
      </c>
      <c r="DF324" s="74">
        <v>1.5808724525432679E-3</v>
      </c>
      <c r="DG324" s="74">
        <v>3.9894642198450743E-2</v>
      </c>
      <c r="DH324" s="74">
        <v>0</v>
      </c>
      <c r="DI324" s="74">
        <v>0</v>
      </c>
      <c r="DJ324" s="74">
        <v>0</v>
      </c>
      <c r="DK324" s="74">
        <v>0</v>
      </c>
      <c r="DL324" s="74">
        <v>0</v>
      </c>
      <c r="DM324" s="74">
        <v>0</v>
      </c>
      <c r="DN324" s="74">
        <v>4.1306114829267561E-3</v>
      </c>
      <c r="DO324" s="74">
        <v>0</v>
      </c>
      <c r="DP324" s="74">
        <v>0</v>
      </c>
      <c r="DQ324" s="74">
        <v>0</v>
      </c>
      <c r="DR324" s="74">
        <v>0</v>
      </c>
      <c r="DS324" s="74">
        <v>0</v>
      </c>
      <c r="DT324" s="74">
        <v>0</v>
      </c>
      <c r="DU324" s="74">
        <v>2.1139580825853551E-5</v>
      </c>
      <c r="DV324" s="74">
        <v>0</v>
      </c>
      <c r="DW324" s="74">
        <v>2.1139580825853551E-5</v>
      </c>
      <c r="DX324" s="74">
        <v>0</v>
      </c>
      <c r="DY324" s="74">
        <v>0</v>
      </c>
      <c r="DZ324" s="74">
        <v>0</v>
      </c>
      <c r="EA324" s="74">
        <v>0</v>
      </c>
      <c r="EB324" s="74">
        <v>0</v>
      </c>
      <c r="EC324" s="74">
        <v>0</v>
      </c>
      <c r="ED324" s="74">
        <v>0</v>
      </c>
      <c r="EE324" s="74">
        <v>0</v>
      </c>
      <c r="EF324" s="74">
        <v>0</v>
      </c>
      <c r="ER324" s="74" t="s">
        <v>455</v>
      </c>
      <c r="ES324" s="74" t="s">
        <v>194</v>
      </c>
      <c r="ET324" s="74" t="s">
        <v>526</v>
      </c>
      <c r="EU324" s="74" t="s">
        <v>328</v>
      </c>
      <c r="EV324" s="74" t="s">
        <v>302</v>
      </c>
      <c r="EW324" s="74" t="s">
        <v>456</v>
      </c>
      <c r="EX324" s="74">
        <v>2023</v>
      </c>
      <c r="EY324" s="74">
        <v>3.1707820777342259E-4</v>
      </c>
      <c r="EZ324" s="74">
        <v>841.20463900000004</v>
      </c>
      <c r="FA324" s="74">
        <v>0.26672765930480896</v>
      </c>
      <c r="FB324" s="74">
        <v>2023</v>
      </c>
      <c r="FC324" s="74" t="s">
        <v>209</v>
      </c>
      <c r="FD324" s="74">
        <v>4.6366130773367584E-2</v>
      </c>
      <c r="FE324" s="74">
        <v>1</v>
      </c>
      <c r="FF324" s="74">
        <v>0</v>
      </c>
      <c r="FG324" s="74" t="s">
        <v>457</v>
      </c>
      <c r="FH324" s="74">
        <v>0</v>
      </c>
      <c r="FI324" s="74">
        <v>0</v>
      </c>
      <c r="FJ324" s="74">
        <v>0</v>
      </c>
      <c r="FK324" s="74">
        <v>0</v>
      </c>
      <c r="FL324" s="74">
        <v>3.7343540196670362E-2</v>
      </c>
      <c r="FM324" s="74">
        <v>2.7136617072415523E-4</v>
      </c>
      <c r="FN324" s="74">
        <v>0</v>
      </c>
      <c r="FO324" s="74">
        <v>0</v>
      </c>
      <c r="FP324" s="74">
        <v>0</v>
      </c>
      <c r="FQ324" s="74">
        <v>0</v>
      </c>
      <c r="FR324" s="74">
        <v>0</v>
      </c>
      <c r="FS324" s="74">
        <v>0</v>
      </c>
      <c r="GV324" s="229"/>
      <c r="GW324" s="229"/>
    </row>
    <row r="325" spans="3:205" x14ac:dyDescent="0.25">
      <c r="C325" s="227"/>
      <c r="D325" s="227"/>
      <c r="E325" s="227"/>
      <c r="F325" s="227"/>
      <c r="G325" s="227"/>
      <c r="H325" s="227"/>
      <c r="I325" s="228"/>
      <c r="J325" s="228"/>
      <c r="K325" s="228"/>
      <c r="L325" s="116"/>
      <c r="M325" s="228"/>
      <c r="N325" s="228"/>
      <c r="O325" s="228"/>
      <c r="P325" s="228"/>
      <c r="Q325" s="228"/>
      <c r="R325" s="228"/>
      <c r="S325" s="228"/>
      <c r="T325" s="228"/>
      <c r="U325" s="228"/>
      <c r="V325" s="228"/>
      <c r="W325" s="228"/>
      <c r="X325" s="228"/>
      <c r="Y325" s="228"/>
      <c r="Z325" s="228"/>
      <c r="AA325" s="228"/>
      <c r="AB325" s="228"/>
      <c r="AC325" s="228"/>
      <c r="AD325" s="228"/>
      <c r="AE325" s="228"/>
      <c r="AF325" s="228"/>
      <c r="AG325" s="228"/>
      <c r="AH325" s="228"/>
      <c r="AI325" s="228"/>
      <c r="AJ325" s="228"/>
      <c r="AS325" s="74" t="s">
        <v>237</v>
      </c>
      <c r="AT325" s="74" t="s">
        <v>194</v>
      </c>
      <c r="AU325" s="74" t="s">
        <v>470</v>
      </c>
      <c r="AV325" s="74">
        <v>2021</v>
      </c>
      <c r="AW325" s="74">
        <v>1</v>
      </c>
      <c r="AX325" s="74">
        <v>0</v>
      </c>
      <c r="AY325" s="74">
        <v>0</v>
      </c>
      <c r="AZ325" s="74">
        <v>0</v>
      </c>
      <c r="BA325" s="74">
        <v>0</v>
      </c>
      <c r="BB325" s="74">
        <v>0</v>
      </c>
      <c r="BC325" s="74">
        <v>0</v>
      </c>
      <c r="BD325" s="74">
        <v>4.4005907468750681E-2</v>
      </c>
      <c r="BE325" s="74">
        <v>4.4005907468750681E-2</v>
      </c>
      <c r="BF325" s="74">
        <v>0</v>
      </c>
      <c r="BG325" s="74">
        <v>0</v>
      </c>
      <c r="BH325" s="74">
        <v>0</v>
      </c>
      <c r="BI325" s="74">
        <v>0</v>
      </c>
      <c r="BJ325" s="74">
        <v>0</v>
      </c>
      <c r="BK325" s="74">
        <v>0</v>
      </c>
      <c r="BL325" s="74">
        <v>0</v>
      </c>
      <c r="BM325" s="74">
        <v>0</v>
      </c>
      <c r="BN325" s="74">
        <v>0</v>
      </c>
      <c r="BO325" s="74">
        <v>4.4005907468750681E-2</v>
      </c>
      <c r="BP325" s="74">
        <v>0</v>
      </c>
      <c r="BQ325" s="74">
        <v>0</v>
      </c>
      <c r="BR325" s="74">
        <v>0</v>
      </c>
      <c r="BS325" s="74">
        <v>0</v>
      </c>
      <c r="BT325" s="74">
        <v>0</v>
      </c>
      <c r="BU325" s="74">
        <v>0</v>
      </c>
      <c r="BV325" s="74">
        <v>0</v>
      </c>
      <c r="BW325" s="74">
        <v>0</v>
      </c>
      <c r="BX325" s="74">
        <v>0</v>
      </c>
      <c r="BY325" s="74">
        <v>0</v>
      </c>
      <c r="CT325" s="74" t="s">
        <v>194</v>
      </c>
      <c r="CU325" s="74" t="s">
        <v>526</v>
      </c>
      <c r="CV325" s="74" t="s">
        <v>328</v>
      </c>
      <c r="CW325" s="74">
        <v>2024</v>
      </c>
      <c r="CX325" s="74">
        <v>0</v>
      </c>
      <c r="CY325" s="74">
        <v>0</v>
      </c>
      <c r="CZ325" s="74">
        <v>0</v>
      </c>
      <c r="DA325" s="74">
        <v>2.7136617072415523E-4</v>
      </c>
      <c r="DB325" s="74">
        <v>0</v>
      </c>
      <c r="DC325" s="74">
        <v>0</v>
      </c>
      <c r="DD325" s="74">
        <v>7.7900575334948499E-2</v>
      </c>
      <c r="DE325" s="74">
        <v>3.6425060683954492E-2</v>
      </c>
      <c r="DF325" s="74">
        <v>1.5808724525432679E-3</v>
      </c>
      <c r="DG325" s="74">
        <v>3.9894642198450743E-2</v>
      </c>
      <c r="DH325" s="74">
        <v>0</v>
      </c>
      <c r="DI325" s="74">
        <v>0</v>
      </c>
      <c r="DJ325" s="74">
        <v>0</v>
      </c>
      <c r="DK325" s="74">
        <v>0</v>
      </c>
      <c r="DL325" s="74">
        <v>0</v>
      </c>
      <c r="DM325" s="74">
        <v>0</v>
      </c>
      <c r="DN325" s="74">
        <v>4.1306114829267561E-3</v>
      </c>
      <c r="DO325" s="74">
        <v>0</v>
      </c>
      <c r="DP325" s="74">
        <v>0</v>
      </c>
      <c r="DQ325" s="74">
        <v>0</v>
      </c>
      <c r="DR325" s="74">
        <v>0</v>
      </c>
      <c r="DS325" s="74">
        <v>0</v>
      </c>
      <c r="DT325" s="74">
        <v>0</v>
      </c>
      <c r="DU325" s="74">
        <v>0</v>
      </c>
      <c r="DV325" s="74">
        <v>0</v>
      </c>
      <c r="DW325" s="74">
        <v>0</v>
      </c>
      <c r="DX325" s="74">
        <v>2.1139580825853551E-5</v>
      </c>
      <c r="DY325" s="74">
        <v>0</v>
      </c>
      <c r="DZ325" s="74">
        <v>2.1139580825853551E-5</v>
      </c>
      <c r="EA325" s="74">
        <v>0</v>
      </c>
      <c r="EB325" s="74">
        <v>0</v>
      </c>
      <c r="EC325" s="74">
        <v>0</v>
      </c>
      <c r="ED325" s="74">
        <v>0</v>
      </c>
      <c r="EE325" s="74">
        <v>0</v>
      </c>
      <c r="EF325" s="74">
        <v>0</v>
      </c>
      <c r="ER325" s="74" t="s">
        <v>455</v>
      </c>
      <c r="ES325" s="74" t="s">
        <v>194</v>
      </c>
      <c r="ET325" s="74" t="s">
        <v>526</v>
      </c>
      <c r="EU325" s="74" t="s">
        <v>328</v>
      </c>
      <c r="EV325" s="74" t="s">
        <v>302</v>
      </c>
      <c r="EW325" s="74" t="s">
        <v>456</v>
      </c>
      <c r="EX325" s="74">
        <v>2024</v>
      </c>
      <c r="EY325" s="74">
        <v>3.1707820777342259E-4</v>
      </c>
      <c r="EZ325" s="74">
        <v>841.20463900000004</v>
      </c>
      <c r="FA325" s="74">
        <v>0.26672765930480896</v>
      </c>
      <c r="FB325" s="74">
        <v>2024</v>
      </c>
      <c r="FC325" s="74" t="s">
        <v>209</v>
      </c>
      <c r="FD325" s="74">
        <v>4.6366130773367584E-2</v>
      </c>
      <c r="FE325" s="74">
        <v>1</v>
      </c>
      <c r="FF325" s="74">
        <v>0</v>
      </c>
      <c r="FG325" s="74" t="s">
        <v>457</v>
      </c>
      <c r="FH325" s="74">
        <v>0</v>
      </c>
      <c r="FI325" s="74">
        <v>0</v>
      </c>
      <c r="FJ325" s="74">
        <v>0</v>
      </c>
      <c r="FK325" s="74">
        <v>0</v>
      </c>
      <c r="FL325" s="74">
        <v>0</v>
      </c>
      <c r="FM325" s="74">
        <v>0</v>
      </c>
      <c r="FN325" s="74">
        <v>3.7343540196670362E-2</v>
      </c>
      <c r="FO325" s="74">
        <v>2.7136617072415523E-4</v>
      </c>
      <c r="FP325" s="74">
        <v>0</v>
      </c>
      <c r="FQ325" s="74">
        <v>0</v>
      </c>
      <c r="FR325" s="74">
        <v>0</v>
      </c>
      <c r="FS325" s="74">
        <v>0</v>
      </c>
      <c r="GV325" s="229"/>
      <c r="GW325" s="229"/>
    </row>
    <row r="326" spans="3:205" x14ac:dyDescent="0.25">
      <c r="C326" s="227"/>
      <c r="D326" s="227"/>
      <c r="E326" s="227"/>
      <c r="F326" s="227"/>
      <c r="G326" s="227"/>
      <c r="H326" s="227"/>
      <c r="I326" s="228"/>
      <c r="J326" s="228"/>
      <c r="K326" s="228"/>
      <c r="L326" s="116"/>
      <c r="M326" s="228"/>
      <c r="N326" s="228"/>
      <c r="O326" s="228"/>
      <c r="P326" s="228"/>
      <c r="Q326" s="228"/>
      <c r="R326" s="228"/>
      <c r="S326" s="228"/>
      <c r="T326" s="228"/>
      <c r="U326" s="228"/>
      <c r="V326" s="228"/>
      <c r="W326" s="228"/>
      <c r="X326" s="228"/>
      <c r="Y326" s="228"/>
      <c r="Z326" s="228"/>
      <c r="AA326" s="228"/>
      <c r="AB326" s="228"/>
      <c r="AC326" s="228"/>
      <c r="AD326" s="228"/>
      <c r="AE326" s="228"/>
      <c r="AF326" s="228"/>
      <c r="AG326" s="228"/>
      <c r="AH326" s="228"/>
      <c r="AI326" s="228"/>
      <c r="AJ326" s="228"/>
      <c r="AS326" s="74" t="s">
        <v>237</v>
      </c>
      <c r="AT326" s="74" t="s">
        <v>194</v>
      </c>
      <c r="AU326" s="74" t="s">
        <v>470</v>
      </c>
      <c r="AV326" s="74">
        <v>2022</v>
      </c>
      <c r="AW326" s="74">
        <v>0.93457943925233644</v>
      </c>
      <c r="AX326" s="74">
        <v>0</v>
      </c>
      <c r="AY326" s="74">
        <v>0</v>
      </c>
      <c r="AZ326" s="74">
        <v>0</v>
      </c>
      <c r="BA326" s="74">
        <v>0</v>
      </c>
      <c r="BB326" s="74">
        <v>0</v>
      </c>
      <c r="BC326" s="74">
        <v>0</v>
      </c>
      <c r="BD326" s="74">
        <v>0</v>
      </c>
      <c r="BE326" s="74">
        <v>0</v>
      </c>
      <c r="BF326" s="74">
        <v>0</v>
      </c>
      <c r="BG326" s="74">
        <v>0</v>
      </c>
      <c r="BH326" s="74">
        <v>4.1827848400346181E-2</v>
      </c>
      <c r="BI326" s="74">
        <v>4.1827848400346181E-2</v>
      </c>
      <c r="BJ326" s="74">
        <v>0</v>
      </c>
      <c r="BK326" s="74">
        <v>0</v>
      </c>
      <c r="BL326" s="74">
        <v>0</v>
      </c>
      <c r="BM326" s="74">
        <v>0</v>
      </c>
      <c r="BN326" s="74">
        <v>0</v>
      </c>
      <c r="BO326" s="74">
        <v>0</v>
      </c>
      <c r="BP326" s="74">
        <v>3.9091447103127272E-2</v>
      </c>
      <c r="BQ326" s="74">
        <v>0</v>
      </c>
      <c r="BR326" s="74">
        <v>0</v>
      </c>
      <c r="BS326" s="74">
        <v>0</v>
      </c>
      <c r="BT326" s="74">
        <v>0</v>
      </c>
      <c r="BU326" s="74">
        <v>0</v>
      </c>
      <c r="BV326" s="74">
        <v>4.1827848400346181E-2</v>
      </c>
      <c r="BW326" s="74">
        <v>3.9091447103127272E-2</v>
      </c>
      <c r="BX326" s="74">
        <v>4.1827848400346181E-2</v>
      </c>
      <c r="BY326" s="74">
        <v>3.9091447103127272E-2</v>
      </c>
      <c r="CT326" s="74" t="s">
        <v>194</v>
      </c>
      <c r="CU326" s="74" t="s">
        <v>526</v>
      </c>
      <c r="CV326" s="74" t="s">
        <v>328</v>
      </c>
      <c r="CW326" s="74">
        <v>2025</v>
      </c>
      <c r="CX326" s="74">
        <v>0</v>
      </c>
      <c r="CY326" s="74">
        <v>0</v>
      </c>
      <c r="CZ326" s="74">
        <v>0</v>
      </c>
      <c r="DA326" s="74">
        <v>0</v>
      </c>
      <c r="DB326" s="74">
        <v>2.7136617072415523E-4</v>
      </c>
      <c r="DC326" s="74">
        <v>0</v>
      </c>
      <c r="DD326" s="74">
        <v>7.7900575334948499E-2</v>
      </c>
      <c r="DE326" s="74">
        <v>3.6425060683954492E-2</v>
      </c>
      <c r="DF326" s="74">
        <v>1.5808724525432679E-3</v>
      </c>
      <c r="DG326" s="74">
        <v>3.9894642198450743E-2</v>
      </c>
      <c r="DH326" s="74">
        <v>0</v>
      </c>
      <c r="DI326" s="74">
        <v>0</v>
      </c>
      <c r="DJ326" s="74">
        <v>0</v>
      </c>
      <c r="DK326" s="74">
        <v>0</v>
      </c>
      <c r="DL326" s="74">
        <v>0</v>
      </c>
      <c r="DM326" s="74">
        <v>0</v>
      </c>
      <c r="DN326" s="74">
        <v>4.1306114829267561E-3</v>
      </c>
      <c r="DO326" s="74">
        <v>0</v>
      </c>
      <c r="DP326" s="74">
        <v>0</v>
      </c>
      <c r="DQ326" s="74">
        <v>0</v>
      </c>
      <c r="DR326" s="74">
        <v>0</v>
      </c>
      <c r="DS326" s="74">
        <v>0</v>
      </c>
      <c r="DT326" s="74">
        <v>0</v>
      </c>
      <c r="DU326" s="74">
        <v>0</v>
      </c>
      <c r="DV326" s="74">
        <v>0</v>
      </c>
      <c r="DW326" s="74">
        <v>0</v>
      </c>
      <c r="DX326" s="74">
        <v>0</v>
      </c>
      <c r="DY326" s="74">
        <v>0</v>
      </c>
      <c r="DZ326" s="74">
        <v>0</v>
      </c>
      <c r="EA326" s="74">
        <v>2.1139580825853551E-5</v>
      </c>
      <c r="EB326" s="74">
        <v>0</v>
      </c>
      <c r="EC326" s="74">
        <v>2.1139580825853551E-5</v>
      </c>
      <c r="ED326" s="74">
        <v>0</v>
      </c>
      <c r="EE326" s="74">
        <v>0</v>
      </c>
      <c r="EF326" s="74">
        <v>0</v>
      </c>
      <c r="ER326" s="74" t="s">
        <v>455</v>
      </c>
      <c r="ES326" s="74" t="s">
        <v>194</v>
      </c>
      <c r="ET326" s="74" t="s">
        <v>526</v>
      </c>
      <c r="EU326" s="74" t="s">
        <v>328</v>
      </c>
      <c r="EV326" s="74" t="s">
        <v>302</v>
      </c>
      <c r="EW326" s="74" t="s">
        <v>456</v>
      </c>
      <c r="EX326" s="74">
        <v>2025</v>
      </c>
      <c r="EY326" s="74">
        <v>3.1707820777342259E-4</v>
      </c>
      <c r="EZ326" s="74">
        <v>841.20463900000004</v>
      </c>
      <c r="FA326" s="74">
        <v>0.26672765930480896</v>
      </c>
      <c r="FB326" s="74">
        <v>2025</v>
      </c>
      <c r="FC326" s="74" t="s">
        <v>209</v>
      </c>
      <c r="FD326" s="74">
        <v>4.6366130773367584E-2</v>
      </c>
      <c r="FE326" s="74">
        <v>1</v>
      </c>
      <c r="FF326" s="74">
        <v>0</v>
      </c>
      <c r="FG326" s="74" t="s">
        <v>457</v>
      </c>
      <c r="FH326" s="74">
        <v>0</v>
      </c>
      <c r="FI326" s="74">
        <v>0</v>
      </c>
      <c r="FJ326" s="74">
        <v>0</v>
      </c>
      <c r="FK326" s="74">
        <v>0</v>
      </c>
      <c r="FL326" s="74">
        <v>0</v>
      </c>
      <c r="FM326" s="74">
        <v>0</v>
      </c>
      <c r="FN326" s="74">
        <v>0</v>
      </c>
      <c r="FO326" s="74">
        <v>0</v>
      </c>
      <c r="FP326" s="74">
        <v>3.7343540196670362E-2</v>
      </c>
      <c r="FQ326" s="74">
        <v>2.7136617072415523E-4</v>
      </c>
      <c r="FR326" s="74">
        <v>0</v>
      </c>
      <c r="FS326" s="74">
        <v>0</v>
      </c>
      <c r="GV326" s="229"/>
      <c r="GW326" s="229"/>
    </row>
    <row r="327" spans="3:205" x14ac:dyDescent="0.25">
      <c r="C327" s="227"/>
      <c r="D327" s="227"/>
      <c r="E327" s="227"/>
      <c r="F327" s="227"/>
      <c r="G327" s="227"/>
      <c r="H327" s="227"/>
      <c r="I327" s="228"/>
      <c r="J327" s="228"/>
      <c r="K327" s="228"/>
      <c r="L327" s="116"/>
      <c r="M327" s="228"/>
      <c r="N327" s="228"/>
      <c r="O327" s="228"/>
      <c r="P327" s="228"/>
      <c r="Q327" s="228"/>
      <c r="R327" s="228"/>
      <c r="S327" s="228"/>
      <c r="T327" s="228"/>
      <c r="U327" s="228"/>
      <c r="V327" s="228"/>
      <c r="W327" s="228"/>
      <c r="X327" s="228"/>
      <c r="Y327" s="228"/>
      <c r="Z327" s="228"/>
      <c r="AA327" s="228"/>
      <c r="AB327" s="228"/>
      <c r="AC327" s="228"/>
      <c r="AD327" s="228"/>
      <c r="AE327" s="228"/>
      <c r="AF327" s="228"/>
      <c r="AG327" s="228"/>
      <c r="AH327" s="228"/>
      <c r="AI327" s="228"/>
      <c r="AJ327" s="228"/>
      <c r="AS327" s="74" t="s">
        <v>237</v>
      </c>
      <c r="AT327" s="74" t="s">
        <v>194</v>
      </c>
      <c r="AU327" s="74" t="s">
        <v>470</v>
      </c>
      <c r="AV327" s="74">
        <v>2023</v>
      </c>
      <c r="AW327" s="74">
        <v>0.87343872827321156</v>
      </c>
      <c r="AX327" s="74">
        <v>0</v>
      </c>
      <c r="AY327" s="74">
        <v>0</v>
      </c>
      <c r="AZ327" s="74">
        <v>0</v>
      </c>
      <c r="BA327" s="74">
        <v>0</v>
      </c>
      <c r="BB327" s="74">
        <v>0</v>
      </c>
      <c r="BC327" s="74">
        <v>0</v>
      </c>
      <c r="BD327" s="74">
        <v>0</v>
      </c>
      <c r="BE327" s="74">
        <v>0</v>
      </c>
      <c r="BF327" s="74">
        <v>0</v>
      </c>
      <c r="BG327" s="74">
        <v>0</v>
      </c>
      <c r="BH327" s="74">
        <v>0</v>
      </c>
      <c r="BI327" s="74">
        <v>0</v>
      </c>
      <c r="BJ327" s="74">
        <v>0</v>
      </c>
      <c r="BK327" s="74">
        <v>0</v>
      </c>
      <c r="BL327" s="74">
        <v>4.3362076890048964E-2</v>
      </c>
      <c r="BM327" s="74">
        <v>4.3362076890048964E-2</v>
      </c>
      <c r="BN327" s="74">
        <v>0</v>
      </c>
      <c r="BO327" s="74">
        <v>0</v>
      </c>
      <c r="BP327" s="74">
        <v>0</v>
      </c>
      <c r="BQ327" s="74">
        <v>3.7874117294129588E-2</v>
      </c>
      <c r="BR327" s="74">
        <v>0</v>
      </c>
      <c r="BS327" s="74">
        <v>0</v>
      </c>
      <c r="BT327" s="74">
        <v>0</v>
      </c>
      <c r="BU327" s="74">
        <v>0</v>
      </c>
      <c r="BV327" s="74">
        <v>0</v>
      </c>
      <c r="BW327" s="74">
        <v>0</v>
      </c>
      <c r="BX327" s="74">
        <v>0</v>
      </c>
      <c r="BY327" s="74">
        <v>0</v>
      </c>
      <c r="CT327" s="74" t="s">
        <v>194</v>
      </c>
      <c r="CU327" s="74" t="s">
        <v>526</v>
      </c>
      <c r="CV327" s="74" t="s">
        <v>328</v>
      </c>
      <c r="CW327" s="74">
        <v>2026</v>
      </c>
      <c r="CX327" s="74">
        <v>0</v>
      </c>
      <c r="CY327" s="74">
        <v>0</v>
      </c>
      <c r="CZ327" s="74">
        <v>0</v>
      </c>
      <c r="DA327" s="74">
        <v>0</v>
      </c>
      <c r="DB327" s="74">
        <v>0</v>
      </c>
      <c r="DC327" s="74">
        <v>2.7136617072415523E-4</v>
      </c>
      <c r="DD327" s="74">
        <v>7.7900575334948499E-2</v>
      </c>
      <c r="DE327" s="74">
        <v>3.6425060683954492E-2</v>
      </c>
      <c r="DF327" s="74">
        <v>1.5808724525432679E-3</v>
      </c>
      <c r="DG327" s="74">
        <v>3.9894642198450743E-2</v>
      </c>
      <c r="DH327" s="74">
        <v>0</v>
      </c>
      <c r="DI327" s="74">
        <v>0</v>
      </c>
      <c r="DJ327" s="74">
        <v>0</v>
      </c>
      <c r="DK327" s="74">
        <v>0</v>
      </c>
      <c r="DL327" s="74">
        <v>0</v>
      </c>
      <c r="DM327" s="74">
        <v>0</v>
      </c>
      <c r="DN327" s="74">
        <v>4.1306114829267561E-3</v>
      </c>
      <c r="DO327" s="74">
        <v>0</v>
      </c>
      <c r="DP327" s="74">
        <v>0</v>
      </c>
      <c r="DQ327" s="74">
        <v>0</v>
      </c>
      <c r="DR327" s="74">
        <v>0</v>
      </c>
      <c r="DS327" s="74">
        <v>0</v>
      </c>
      <c r="DT327" s="74">
        <v>0</v>
      </c>
      <c r="DU327" s="74">
        <v>0</v>
      </c>
      <c r="DV327" s="74">
        <v>0</v>
      </c>
      <c r="DW327" s="74">
        <v>0</v>
      </c>
      <c r="DX327" s="74">
        <v>0</v>
      </c>
      <c r="DY327" s="74">
        <v>0</v>
      </c>
      <c r="DZ327" s="74">
        <v>0</v>
      </c>
      <c r="EA327" s="74">
        <v>0</v>
      </c>
      <c r="EB327" s="74">
        <v>0</v>
      </c>
      <c r="EC327" s="74">
        <v>0</v>
      </c>
      <c r="ED327" s="74">
        <v>2.1139580825853551E-5</v>
      </c>
      <c r="EE327" s="74">
        <v>0</v>
      </c>
      <c r="EF327" s="74">
        <v>2.1139580825853551E-5</v>
      </c>
      <c r="ER327" s="74" t="s">
        <v>455</v>
      </c>
      <c r="ES327" s="74" t="s">
        <v>194</v>
      </c>
      <c r="ET327" s="74" t="s">
        <v>526</v>
      </c>
      <c r="EU327" s="74" t="s">
        <v>328</v>
      </c>
      <c r="EV327" s="74" t="s">
        <v>302</v>
      </c>
      <c r="EW327" s="74" t="s">
        <v>456</v>
      </c>
      <c r="EX327" s="74">
        <v>2026</v>
      </c>
      <c r="EY327" s="74">
        <v>3.1707820777342259E-4</v>
      </c>
      <c r="EZ327" s="74">
        <v>841.20463900000004</v>
      </c>
      <c r="FA327" s="74">
        <v>0.26672765930480896</v>
      </c>
      <c r="FB327" s="74">
        <v>2026</v>
      </c>
      <c r="FC327" s="74" t="s">
        <v>209</v>
      </c>
      <c r="FD327" s="74">
        <v>4.6366130773367584E-2</v>
      </c>
      <c r="FE327" s="74">
        <v>1</v>
      </c>
      <c r="FF327" s="74">
        <v>0</v>
      </c>
      <c r="FG327" s="74" t="s">
        <v>457</v>
      </c>
      <c r="FH327" s="74">
        <v>0</v>
      </c>
      <c r="FI327" s="74">
        <v>0</v>
      </c>
      <c r="FJ327" s="74">
        <v>0</v>
      </c>
      <c r="FK327" s="74">
        <v>0</v>
      </c>
      <c r="FL327" s="74">
        <v>0</v>
      </c>
      <c r="FM327" s="74">
        <v>0</v>
      </c>
      <c r="FN327" s="74">
        <v>0</v>
      </c>
      <c r="FO327" s="74">
        <v>0</v>
      </c>
      <c r="FP327" s="74">
        <v>0</v>
      </c>
      <c r="FQ327" s="74">
        <v>0</v>
      </c>
      <c r="FR327" s="74">
        <v>3.7343540196670362E-2</v>
      </c>
      <c r="FS327" s="74">
        <v>2.7136617072415523E-4</v>
      </c>
      <c r="GV327" s="229"/>
      <c r="GW327" s="229"/>
    </row>
    <row r="328" spans="3:205" x14ac:dyDescent="0.25">
      <c r="AS328" s="74" t="s">
        <v>237</v>
      </c>
      <c r="AT328" s="74" t="s">
        <v>194</v>
      </c>
      <c r="AU328" s="74" t="s">
        <v>471</v>
      </c>
      <c r="AV328" s="74">
        <v>2020</v>
      </c>
      <c r="AW328" s="74">
        <v>1</v>
      </c>
      <c r="AX328" s="74">
        <v>0</v>
      </c>
      <c r="AY328" s="74">
        <v>0</v>
      </c>
      <c r="AZ328" s="74">
        <v>2.92266110458415E-2</v>
      </c>
      <c r="BA328" s="74">
        <v>2.92266110458415E-2</v>
      </c>
      <c r="BB328" s="74">
        <v>0</v>
      </c>
      <c r="BC328" s="74">
        <v>0</v>
      </c>
      <c r="BD328" s="74">
        <v>0</v>
      </c>
      <c r="BE328" s="74">
        <v>0</v>
      </c>
      <c r="BF328" s="74">
        <v>0</v>
      </c>
      <c r="BG328" s="74">
        <v>0</v>
      </c>
      <c r="BH328" s="74">
        <v>0</v>
      </c>
      <c r="BI328" s="74">
        <v>0</v>
      </c>
      <c r="BJ328" s="74">
        <v>0</v>
      </c>
      <c r="BK328" s="74">
        <v>0</v>
      </c>
      <c r="BL328" s="74">
        <v>0</v>
      </c>
      <c r="BM328" s="74">
        <v>0</v>
      </c>
      <c r="BN328" s="74">
        <v>2.92266110458415E-2</v>
      </c>
      <c r="BO328" s="74">
        <v>0</v>
      </c>
      <c r="BP328" s="74">
        <v>0</v>
      </c>
      <c r="BQ328" s="74">
        <v>0</v>
      </c>
      <c r="BR328" s="74">
        <v>0</v>
      </c>
      <c r="BS328" s="74">
        <v>0</v>
      </c>
      <c r="BT328" s="74">
        <v>0</v>
      </c>
      <c r="BU328" s="74">
        <v>0</v>
      </c>
      <c r="BV328" s="74">
        <v>0</v>
      </c>
      <c r="BW328" s="74">
        <v>0</v>
      </c>
      <c r="BX328" s="74">
        <v>0</v>
      </c>
      <c r="BY328" s="74">
        <v>0</v>
      </c>
      <c r="CT328" s="74" t="s">
        <v>194</v>
      </c>
      <c r="CU328" s="74" t="s">
        <v>526</v>
      </c>
      <c r="CV328" s="74" t="s">
        <v>321</v>
      </c>
      <c r="CW328" s="74">
        <v>2021</v>
      </c>
      <c r="CX328" s="74">
        <v>6.248720000177099E-6</v>
      </c>
      <c r="CY328" s="74">
        <v>0</v>
      </c>
      <c r="CZ328" s="74">
        <v>0</v>
      </c>
      <c r="DA328" s="74">
        <v>0</v>
      </c>
      <c r="DB328" s="74">
        <v>0</v>
      </c>
      <c r="DC328" s="74">
        <v>0</v>
      </c>
      <c r="DD328" s="74">
        <v>13887.86102387798</v>
      </c>
      <c r="DE328" s="74">
        <v>212.40338927922949</v>
      </c>
      <c r="DF328" s="74">
        <v>8426.4429804796036</v>
      </c>
      <c r="DG328" s="74">
        <v>5249.0146541191407</v>
      </c>
      <c r="DH328" s="74">
        <v>0</v>
      </c>
      <c r="DI328" s="74">
        <v>0</v>
      </c>
      <c r="DJ328" s="74">
        <v>0</v>
      </c>
      <c r="DK328" s="74">
        <v>0</v>
      </c>
      <c r="DL328" s="74">
        <v>0</v>
      </c>
      <c r="DM328" s="74">
        <v>0</v>
      </c>
      <c r="DN328" s="74">
        <v>8.3985530289350479E-5</v>
      </c>
      <c r="DO328" s="74">
        <v>8.6781354939586344E-2</v>
      </c>
      <c r="DP328" s="74">
        <v>0</v>
      </c>
      <c r="DQ328" s="74">
        <v>8.6781354939586344E-2</v>
      </c>
      <c r="DR328" s="74">
        <v>0</v>
      </c>
      <c r="DS328" s="74">
        <v>0</v>
      </c>
      <c r="DT328" s="74">
        <v>0</v>
      </c>
      <c r="DU328" s="74">
        <v>0</v>
      </c>
      <c r="DV328" s="74">
        <v>0</v>
      </c>
      <c r="DW328" s="74">
        <v>0</v>
      </c>
      <c r="DX328" s="74">
        <v>0</v>
      </c>
      <c r="DY328" s="74">
        <v>0</v>
      </c>
      <c r="DZ328" s="74">
        <v>0</v>
      </c>
      <c r="EA328" s="74">
        <v>0</v>
      </c>
      <c r="EB328" s="74">
        <v>0</v>
      </c>
      <c r="EC328" s="74">
        <v>0</v>
      </c>
      <c r="ED328" s="74">
        <v>0</v>
      </c>
      <c r="EE328" s="74">
        <v>0</v>
      </c>
      <c r="EF328" s="74">
        <v>0</v>
      </c>
      <c r="ER328" s="74" t="s">
        <v>455</v>
      </c>
      <c r="ES328" s="74" t="s">
        <v>194</v>
      </c>
      <c r="ET328" s="74" t="s">
        <v>526</v>
      </c>
      <c r="EU328" s="74" t="s">
        <v>321</v>
      </c>
      <c r="EV328" s="74" t="s">
        <v>302</v>
      </c>
      <c r="EW328" s="74" t="s">
        <v>456</v>
      </c>
      <c r="EX328" s="74">
        <v>2021</v>
      </c>
      <c r="EY328" s="74">
        <v>1.139517895465549E-5</v>
      </c>
      <c r="EZ328" s="74">
        <v>841.20463900000004</v>
      </c>
      <c r="FA328" s="74">
        <v>9.5856773988913704E-3</v>
      </c>
      <c r="FB328" s="74">
        <v>2021</v>
      </c>
      <c r="FC328" s="74" t="s">
        <v>209</v>
      </c>
      <c r="FD328" s="74">
        <v>4.6366130773367584E-2</v>
      </c>
      <c r="FE328" s="74">
        <v>1</v>
      </c>
      <c r="FF328" s="74">
        <v>0</v>
      </c>
      <c r="FG328" s="74" t="s">
        <v>457</v>
      </c>
      <c r="FH328" s="74">
        <v>1.3016358839418995E-3</v>
      </c>
      <c r="FI328" s="74">
        <v>6.248720000177099E-6</v>
      </c>
      <c r="FJ328" s="74">
        <v>0</v>
      </c>
      <c r="FK328" s="74">
        <v>0</v>
      </c>
      <c r="FL328" s="74">
        <v>0</v>
      </c>
      <c r="FM328" s="74">
        <v>0</v>
      </c>
      <c r="FN328" s="74">
        <v>0</v>
      </c>
      <c r="FO328" s="74">
        <v>0</v>
      </c>
      <c r="FP328" s="74">
        <v>0</v>
      </c>
      <c r="FQ328" s="74">
        <v>0</v>
      </c>
      <c r="FR328" s="74">
        <v>0</v>
      </c>
      <c r="FS328" s="74">
        <v>0</v>
      </c>
      <c r="GV328" s="229"/>
      <c r="GW328" s="229"/>
    </row>
    <row r="329" spans="3:205" x14ac:dyDescent="0.25">
      <c r="AS329" s="74" t="s">
        <v>237</v>
      </c>
      <c r="AT329" s="74" t="s">
        <v>194</v>
      </c>
      <c r="AU329" s="74" t="s">
        <v>471</v>
      </c>
      <c r="AV329" s="74">
        <v>2021</v>
      </c>
      <c r="AW329" s="74">
        <v>1</v>
      </c>
      <c r="AX329" s="74">
        <v>0</v>
      </c>
      <c r="AY329" s="74">
        <v>0</v>
      </c>
      <c r="AZ329" s="74">
        <v>0</v>
      </c>
      <c r="BA329" s="74">
        <v>0</v>
      </c>
      <c r="BB329" s="74">
        <v>0</v>
      </c>
      <c r="BC329" s="74">
        <v>0</v>
      </c>
      <c r="BD329" s="74">
        <v>2.92266110458415E-2</v>
      </c>
      <c r="BE329" s="74">
        <v>2.92266110458415E-2</v>
      </c>
      <c r="BF329" s="74">
        <v>0</v>
      </c>
      <c r="BG329" s="74">
        <v>0</v>
      </c>
      <c r="BH329" s="74">
        <v>0</v>
      </c>
      <c r="BI329" s="74">
        <v>0</v>
      </c>
      <c r="BJ329" s="74">
        <v>0</v>
      </c>
      <c r="BK329" s="74">
        <v>0</v>
      </c>
      <c r="BL329" s="74">
        <v>0</v>
      </c>
      <c r="BM329" s="74">
        <v>0</v>
      </c>
      <c r="BN329" s="74">
        <v>0</v>
      </c>
      <c r="BO329" s="74">
        <v>2.92266110458415E-2</v>
      </c>
      <c r="BP329" s="74">
        <v>0</v>
      </c>
      <c r="BQ329" s="74">
        <v>0</v>
      </c>
      <c r="BR329" s="74">
        <v>0</v>
      </c>
      <c r="BS329" s="74">
        <v>0</v>
      </c>
      <c r="BT329" s="74">
        <v>0</v>
      </c>
      <c r="BU329" s="74">
        <v>0</v>
      </c>
      <c r="BV329" s="74">
        <v>0</v>
      </c>
      <c r="BW329" s="74">
        <v>0</v>
      </c>
      <c r="BX329" s="74">
        <v>0</v>
      </c>
      <c r="BY329" s="74">
        <v>0</v>
      </c>
      <c r="CT329" s="74" t="s">
        <v>194</v>
      </c>
      <c r="CU329" s="74" t="s">
        <v>526</v>
      </c>
      <c r="CV329" s="74" t="s">
        <v>321</v>
      </c>
      <c r="CW329" s="74">
        <v>2022</v>
      </c>
      <c r="CX329" s="74">
        <v>0</v>
      </c>
      <c r="CY329" s="74">
        <v>6.2066443217550978E-6</v>
      </c>
      <c r="CZ329" s="74">
        <v>0</v>
      </c>
      <c r="DA329" s="74">
        <v>0</v>
      </c>
      <c r="DB329" s="74">
        <v>0</v>
      </c>
      <c r="DC329" s="74">
        <v>0</v>
      </c>
      <c r="DD329" s="74">
        <v>13650.16545541206</v>
      </c>
      <c r="DE329" s="74">
        <v>202.8476649824303</v>
      </c>
      <c r="DF329" s="74">
        <v>8286.693389711998</v>
      </c>
      <c r="DG329" s="74">
        <v>5160.6244007176292</v>
      </c>
      <c r="DH329" s="74">
        <v>0</v>
      </c>
      <c r="DI329" s="74">
        <v>0</v>
      </c>
      <c r="DJ329" s="74">
        <v>0</v>
      </c>
      <c r="DK329" s="74">
        <v>0</v>
      </c>
      <c r="DL329" s="74">
        <v>0</v>
      </c>
      <c r="DM329" s="74">
        <v>0</v>
      </c>
      <c r="DN329" s="74">
        <v>8.0174566962151078E-5</v>
      </c>
      <c r="DO329" s="74">
        <v>0</v>
      </c>
      <c r="DP329" s="74">
        <v>0</v>
      </c>
      <c r="DQ329" s="74">
        <v>0</v>
      </c>
      <c r="DR329" s="74">
        <v>8.4721721914850848E-2</v>
      </c>
      <c r="DS329" s="74">
        <v>0</v>
      </c>
      <c r="DT329" s="74">
        <v>8.4721721914850848E-2</v>
      </c>
      <c r="DU329" s="74">
        <v>0</v>
      </c>
      <c r="DV329" s="74">
        <v>0</v>
      </c>
      <c r="DW329" s="74">
        <v>0</v>
      </c>
      <c r="DX329" s="74">
        <v>0</v>
      </c>
      <c r="DY329" s="74">
        <v>0</v>
      </c>
      <c r="DZ329" s="74">
        <v>0</v>
      </c>
      <c r="EA329" s="74">
        <v>0</v>
      </c>
      <c r="EB329" s="74">
        <v>0</v>
      </c>
      <c r="EC329" s="74">
        <v>0</v>
      </c>
      <c r="ED329" s="74">
        <v>0</v>
      </c>
      <c r="EE329" s="74">
        <v>0</v>
      </c>
      <c r="EF329" s="74">
        <v>0</v>
      </c>
      <c r="ER329" s="74" t="s">
        <v>455</v>
      </c>
      <c r="ES329" s="74" t="s">
        <v>194</v>
      </c>
      <c r="ET329" s="74" t="s">
        <v>526</v>
      </c>
      <c r="EU329" s="74" t="s">
        <v>321</v>
      </c>
      <c r="EV329" s="74" t="s">
        <v>302</v>
      </c>
      <c r="EW329" s="74" t="s">
        <v>456</v>
      </c>
      <c r="EX329" s="74">
        <v>2022</v>
      </c>
      <c r="EY329" s="74">
        <v>1.0934291920589831E-5</v>
      </c>
      <c r="EZ329" s="74">
        <v>841.20463900000004</v>
      </c>
      <c r="FA329" s="74">
        <v>9.1979770877803849E-3</v>
      </c>
      <c r="FB329" s="74">
        <v>2022</v>
      </c>
      <c r="FC329" s="74" t="s">
        <v>209</v>
      </c>
      <c r="FD329" s="74">
        <v>4.6366130773367584E-2</v>
      </c>
      <c r="FE329" s="74">
        <v>1</v>
      </c>
      <c r="FF329" s="74">
        <v>0</v>
      </c>
      <c r="FG329" s="74" t="s">
        <v>457</v>
      </c>
      <c r="FH329" s="74">
        <v>0</v>
      </c>
      <c r="FI329" s="74">
        <v>0</v>
      </c>
      <c r="FJ329" s="74">
        <v>1.2928713349024603E-3</v>
      </c>
      <c r="FK329" s="74">
        <v>6.2066443217550978E-6</v>
      </c>
      <c r="FL329" s="74">
        <v>0</v>
      </c>
      <c r="FM329" s="74">
        <v>0</v>
      </c>
      <c r="FN329" s="74">
        <v>0</v>
      </c>
      <c r="FO329" s="74">
        <v>0</v>
      </c>
      <c r="FP329" s="74">
        <v>0</v>
      </c>
      <c r="FQ329" s="74">
        <v>0</v>
      </c>
      <c r="FR329" s="74">
        <v>0</v>
      </c>
      <c r="FS329" s="74">
        <v>0</v>
      </c>
      <c r="GV329" s="229"/>
      <c r="GW329" s="229"/>
    </row>
    <row r="330" spans="3:205" x14ac:dyDescent="0.25">
      <c r="AS330" s="74" t="s">
        <v>237</v>
      </c>
      <c r="AT330" s="74" t="s">
        <v>194</v>
      </c>
      <c r="AU330" s="74" t="s">
        <v>471</v>
      </c>
      <c r="AV330" s="74">
        <v>2022</v>
      </c>
      <c r="AW330" s="74">
        <v>0.93457943925233644</v>
      </c>
      <c r="AX330" s="74">
        <v>0</v>
      </c>
      <c r="AY330" s="74">
        <v>0</v>
      </c>
      <c r="AZ330" s="74">
        <v>0</v>
      </c>
      <c r="BA330" s="74">
        <v>0</v>
      </c>
      <c r="BB330" s="74">
        <v>0</v>
      </c>
      <c r="BC330" s="74">
        <v>0</v>
      </c>
      <c r="BD330" s="74">
        <v>0</v>
      </c>
      <c r="BE330" s="74">
        <v>0</v>
      </c>
      <c r="BF330" s="74">
        <v>0</v>
      </c>
      <c r="BG330" s="74">
        <v>0</v>
      </c>
      <c r="BH330" s="74">
        <v>2.8477560978792282E-2</v>
      </c>
      <c r="BI330" s="74">
        <v>2.8477560978792282E-2</v>
      </c>
      <c r="BJ330" s="74">
        <v>0</v>
      </c>
      <c r="BK330" s="74">
        <v>0</v>
      </c>
      <c r="BL330" s="74">
        <v>0</v>
      </c>
      <c r="BM330" s="74">
        <v>0</v>
      </c>
      <c r="BN330" s="74">
        <v>0</v>
      </c>
      <c r="BO330" s="74">
        <v>0</v>
      </c>
      <c r="BP330" s="74">
        <v>2.6614542970833908E-2</v>
      </c>
      <c r="BQ330" s="74">
        <v>0</v>
      </c>
      <c r="BR330" s="74">
        <v>0</v>
      </c>
      <c r="BS330" s="74">
        <v>0</v>
      </c>
      <c r="BT330" s="74">
        <v>0</v>
      </c>
      <c r="BU330" s="74">
        <v>0</v>
      </c>
      <c r="BV330" s="74">
        <v>2.8477560978792282E-2</v>
      </c>
      <c r="BW330" s="74">
        <v>2.6614542970833908E-2</v>
      </c>
      <c r="BX330" s="74">
        <v>2.8477560978792282E-2</v>
      </c>
      <c r="BY330" s="74">
        <v>2.6614542970833908E-2</v>
      </c>
      <c r="CT330" s="74" t="s">
        <v>194</v>
      </c>
      <c r="CU330" s="74" t="s">
        <v>526</v>
      </c>
      <c r="CV330" s="74" t="s">
        <v>321</v>
      </c>
      <c r="CW330" s="74">
        <v>2023</v>
      </c>
      <c r="CX330" s="74">
        <v>0</v>
      </c>
      <c r="CY330" s="74">
        <v>0</v>
      </c>
      <c r="CZ330" s="74">
        <v>9.6713251568130629E-6</v>
      </c>
      <c r="DA330" s="74">
        <v>0</v>
      </c>
      <c r="DB330" s="74">
        <v>0</v>
      </c>
      <c r="DC330" s="74">
        <v>0</v>
      </c>
      <c r="DD330" s="74">
        <v>13668.06699741239</v>
      </c>
      <c r="DE330" s="74">
        <v>202.84766498243039</v>
      </c>
      <c r="DF330" s="74">
        <v>8304.5949317123268</v>
      </c>
      <c r="DG330" s="74">
        <v>5160.6244007176301</v>
      </c>
      <c r="DH330" s="74">
        <v>0</v>
      </c>
      <c r="DI330" s="74">
        <v>0</v>
      </c>
      <c r="DJ330" s="74">
        <v>0</v>
      </c>
      <c r="DK330" s="74">
        <v>0</v>
      </c>
      <c r="DL330" s="74">
        <v>0</v>
      </c>
      <c r="DM330" s="74">
        <v>0</v>
      </c>
      <c r="DN330" s="74">
        <v>8.3320422787808E-5</v>
      </c>
      <c r="DO330" s="74">
        <v>0</v>
      </c>
      <c r="DP330" s="74">
        <v>0</v>
      </c>
      <c r="DQ330" s="74">
        <v>0</v>
      </c>
      <c r="DR330" s="74">
        <v>0</v>
      </c>
      <c r="DS330" s="74">
        <v>0</v>
      </c>
      <c r="DT330" s="74">
        <v>0</v>
      </c>
      <c r="DU330" s="74">
        <v>0.13218832019708082</v>
      </c>
      <c r="DV330" s="74">
        <v>0</v>
      </c>
      <c r="DW330" s="74">
        <v>0.13218832019708082</v>
      </c>
      <c r="DX330" s="74">
        <v>0</v>
      </c>
      <c r="DY330" s="74">
        <v>0</v>
      </c>
      <c r="DZ330" s="74">
        <v>0</v>
      </c>
      <c r="EA330" s="74">
        <v>0</v>
      </c>
      <c r="EB330" s="74">
        <v>0</v>
      </c>
      <c r="EC330" s="74">
        <v>0</v>
      </c>
      <c r="ED330" s="74">
        <v>0</v>
      </c>
      <c r="EE330" s="74">
        <v>0</v>
      </c>
      <c r="EF330" s="74">
        <v>0</v>
      </c>
      <c r="ER330" s="74" t="s">
        <v>455</v>
      </c>
      <c r="ES330" s="74" t="s">
        <v>194</v>
      </c>
      <c r="ET330" s="74" t="s">
        <v>526</v>
      </c>
      <c r="EU330" s="74" t="s">
        <v>321</v>
      </c>
      <c r="EV330" s="74" t="s">
        <v>302</v>
      </c>
      <c r="EW330" s="74" t="s">
        <v>456</v>
      </c>
      <c r="EX330" s="74">
        <v>2023</v>
      </c>
      <c r="EY330" s="74">
        <v>1.130047433448688E-5</v>
      </c>
      <c r="EZ330" s="74">
        <v>841.20463900000004</v>
      </c>
      <c r="FA330" s="74">
        <v>9.5060114330708014E-3</v>
      </c>
      <c r="FB330" s="74">
        <v>2023</v>
      </c>
      <c r="FC330" s="74" t="s">
        <v>209</v>
      </c>
      <c r="FD330" s="74">
        <v>4.6366130773367584E-2</v>
      </c>
      <c r="FE330" s="74">
        <v>1</v>
      </c>
      <c r="FF330" s="74">
        <v>0</v>
      </c>
      <c r="FG330" s="74" t="s">
        <v>457</v>
      </c>
      <c r="FH330" s="74">
        <v>0</v>
      </c>
      <c r="FI330" s="74">
        <v>0</v>
      </c>
      <c r="FJ330" s="74">
        <v>0</v>
      </c>
      <c r="FK330" s="74">
        <v>0</v>
      </c>
      <c r="FL330" s="74">
        <v>1.3309010433568008E-3</v>
      </c>
      <c r="FM330" s="74">
        <v>9.6713251568130629E-6</v>
      </c>
      <c r="FN330" s="74">
        <v>0</v>
      </c>
      <c r="FO330" s="74">
        <v>0</v>
      </c>
      <c r="FP330" s="74">
        <v>0</v>
      </c>
      <c r="FQ330" s="74">
        <v>0</v>
      </c>
      <c r="FR330" s="74">
        <v>0</v>
      </c>
      <c r="FS330" s="74">
        <v>0</v>
      </c>
      <c r="GV330" s="229"/>
      <c r="GW330" s="229"/>
    </row>
    <row r="331" spans="3:205" x14ac:dyDescent="0.25">
      <c r="AS331" s="74" t="s">
        <v>237</v>
      </c>
      <c r="AT331" s="74" t="s">
        <v>194</v>
      </c>
      <c r="AU331" s="74" t="s">
        <v>471</v>
      </c>
      <c r="AV331" s="74">
        <v>2023</v>
      </c>
      <c r="AW331" s="74">
        <v>0.87343872827321156</v>
      </c>
      <c r="AX331" s="74">
        <v>0</v>
      </c>
      <c r="AY331" s="74">
        <v>0</v>
      </c>
      <c r="AZ331" s="74">
        <v>0</v>
      </c>
      <c r="BA331" s="74">
        <v>0</v>
      </c>
      <c r="BB331" s="74">
        <v>0</v>
      </c>
      <c r="BC331" s="74">
        <v>0</v>
      </c>
      <c r="BD331" s="74">
        <v>0</v>
      </c>
      <c r="BE331" s="74">
        <v>0</v>
      </c>
      <c r="BF331" s="74">
        <v>0</v>
      </c>
      <c r="BG331" s="74">
        <v>0</v>
      </c>
      <c r="BH331" s="74">
        <v>0</v>
      </c>
      <c r="BI331" s="74">
        <v>0</v>
      </c>
      <c r="BJ331" s="74">
        <v>0</v>
      </c>
      <c r="BK331" s="74">
        <v>0</v>
      </c>
      <c r="BL331" s="74">
        <v>2.9522132656886579E-2</v>
      </c>
      <c r="BM331" s="74">
        <v>2.9522132656886579E-2</v>
      </c>
      <c r="BN331" s="74">
        <v>0</v>
      </c>
      <c r="BO331" s="74">
        <v>0</v>
      </c>
      <c r="BP331" s="74">
        <v>0</v>
      </c>
      <c r="BQ331" s="74">
        <v>2.5785774003744062E-2</v>
      </c>
      <c r="BR331" s="74">
        <v>0</v>
      </c>
      <c r="BS331" s="74">
        <v>0</v>
      </c>
      <c r="BT331" s="74">
        <v>0</v>
      </c>
      <c r="BU331" s="74">
        <v>0</v>
      </c>
      <c r="BV331" s="74">
        <v>0</v>
      </c>
      <c r="BW331" s="74">
        <v>0</v>
      </c>
      <c r="BX331" s="74">
        <v>0</v>
      </c>
      <c r="BY331" s="74">
        <v>0</v>
      </c>
      <c r="CT331" s="74" t="s">
        <v>194</v>
      </c>
      <c r="CU331" s="74" t="s">
        <v>526</v>
      </c>
      <c r="CV331" s="74" t="s">
        <v>321</v>
      </c>
      <c r="CW331" s="74">
        <v>2024</v>
      </c>
      <c r="CX331" s="74">
        <v>0</v>
      </c>
      <c r="CY331" s="74">
        <v>0</v>
      </c>
      <c r="CZ331" s="74">
        <v>0</v>
      </c>
      <c r="DA331" s="74">
        <v>9.6713251568130629E-6</v>
      </c>
      <c r="DB331" s="74">
        <v>0</v>
      </c>
      <c r="DC331" s="74">
        <v>0</v>
      </c>
      <c r="DD331" s="74">
        <v>13668.06699741239</v>
      </c>
      <c r="DE331" s="74">
        <v>202.84766498243039</v>
      </c>
      <c r="DF331" s="74">
        <v>8304.5949317123268</v>
      </c>
      <c r="DG331" s="74">
        <v>5160.6244007176301</v>
      </c>
      <c r="DH331" s="74">
        <v>0</v>
      </c>
      <c r="DI331" s="74">
        <v>0</v>
      </c>
      <c r="DJ331" s="74">
        <v>0</v>
      </c>
      <c r="DK331" s="74">
        <v>0</v>
      </c>
      <c r="DL331" s="74">
        <v>0</v>
      </c>
      <c r="DM331" s="74">
        <v>0</v>
      </c>
      <c r="DN331" s="74">
        <v>8.3320422787808E-5</v>
      </c>
      <c r="DO331" s="74">
        <v>0</v>
      </c>
      <c r="DP331" s="74">
        <v>0</v>
      </c>
      <c r="DQ331" s="74">
        <v>0</v>
      </c>
      <c r="DR331" s="74">
        <v>0</v>
      </c>
      <c r="DS331" s="74">
        <v>0</v>
      </c>
      <c r="DT331" s="74">
        <v>0</v>
      </c>
      <c r="DU331" s="74">
        <v>0</v>
      </c>
      <c r="DV331" s="74">
        <v>0</v>
      </c>
      <c r="DW331" s="74">
        <v>0</v>
      </c>
      <c r="DX331" s="74">
        <v>0.13218832019708082</v>
      </c>
      <c r="DY331" s="74">
        <v>0</v>
      </c>
      <c r="DZ331" s="74">
        <v>0.13218832019708082</v>
      </c>
      <c r="EA331" s="74">
        <v>0</v>
      </c>
      <c r="EB331" s="74">
        <v>0</v>
      </c>
      <c r="EC331" s="74">
        <v>0</v>
      </c>
      <c r="ED331" s="74">
        <v>0</v>
      </c>
      <c r="EE331" s="74">
        <v>0</v>
      </c>
      <c r="EF331" s="74">
        <v>0</v>
      </c>
      <c r="ER331" s="74" t="s">
        <v>455</v>
      </c>
      <c r="ES331" s="74" t="s">
        <v>194</v>
      </c>
      <c r="ET331" s="74" t="s">
        <v>526</v>
      </c>
      <c r="EU331" s="74" t="s">
        <v>321</v>
      </c>
      <c r="EV331" s="74" t="s">
        <v>302</v>
      </c>
      <c r="EW331" s="74" t="s">
        <v>456</v>
      </c>
      <c r="EX331" s="74">
        <v>2024</v>
      </c>
      <c r="EY331" s="74">
        <v>1.130047433448688E-5</v>
      </c>
      <c r="EZ331" s="74">
        <v>841.20463900000004</v>
      </c>
      <c r="FA331" s="74">
        <v>9.5060114330708014E-3</v>
      </c>
      <c r="FB331" s="74">
        <v>2024</v>
      </c>
      <c r="FC331" s="74" t="s">
        <v>209</v>
      </c>
      <c r="FD331" s="74">
        <v>4.6366130773367584E-2</v>
      </c>
      <c r="FE331" s="74">
        <v>1</v>
      </c>
      <c r="FF331" s="74">
        <v>0</v>
      </c>
      <c r="FG331" s="74" t="s">
        <v>457</v>
      </c>
      <c r="FH331" s="74">
        <v>0</v>
      </c>
      <c r="FI331" s="74">
        <v>0</v>
      </c>
      <c r="FJ331" s="74">
        <v>0</v>
      </c>
      <c r="FK331" s="74">
        <v>0</v>
      </c>
      <c r="FL331" s="74">
        <v>0</v>
      </c>
      <c r="FM331" s="74">
        <v>0</v>
      </c>
      <c r="FN331" s="74">
        <v>1.3309010433568008E-3</v>
      </c>
      <c r="FO331" s="74">
        <v>9.6713251568130629E-6</v>
      </c>
      <c r="FP331" s="74">
        <v>0</v>
      </c>
      <c r="FQ331" s="74">
        <v>0</v>
      </c>
      <c r="FR331" s="74">
        <v>0</v>
      </c>
      <c r="FS331" s="74">
        <v>0</v>
      </c>
      <c r="GV331" s="229"/>
      <c r="GW331" s="229"/>
    </row>
    <row r="332" spans="3:205" x14ac:dyDescent="0.25">
      <c r="AS332" s="74" t="s">
        <v>237</v>
      </c>
      <c r="AT332" s="74" t="s">
        <v>194</v>
      </c>
      <c r="AU332" s="74" t="s">
        <v>472</v>
      </c>
      <c r="AV332" s="74">
        <v>2020</v>
      </c>
      <c r="AW332" s="74">
        <v>1</v>
      </c>
      <c r="AX332" s="74">
        <v>0</v>
      </c>
      <c r="AY332" s="74">
        <v>0</v>
      </c>
      <c r="AZ332" s="74">
        <v>4.5358878111884979E-2</v>
      </c>
      <c r="BA332" s="74">
        <v>4.5358878111884979E-2</v>
      </c>
      <c r="BB332" s="74">
        <v>0</v>
      </c>
      <c r="BC332" s="74">
        <v>0</v>
      </c>
      <c r="BD332" s="74">
        <v>0</v>
      </c>
      <c r="BE332" s="74">
        <v>0</v>
      </c>
      <c r="BF332" s="74">
        <v>0</v>
      </c>
      <c r="BG332" s="74">
        <v>0</v>
      </c>
      <c r="BH332" s="74">
        <v>0</v>
      </c>
      <c r="BI332" s="74">
        <v>0</v>
      </c>
      <c r="BJ332" s="74">
        <v>0</v>
      </c>
      <c r="BK332" s="74">
        <v>0</v>
      </c>
      <c r="BL332" s="74">
        <v>0</v>
      </c>
      <c r="BM332" s="74">
        <v>0</v>
      </c>
      <c r="BN332" s="74">
        <v>4.5358878111884979E-2</v>
      </c>
      <c r="BO332" s="74">
        <v>0</v>
      </c>
      <c r="BP332" s="74">
        <v>0</v>
      </c>
      <c r="BQ332" s="74">
        <v>0</v>
      </c>
      <c r="BR332" s="74">
        <v>0</v>
      </c>
      <c r="BS332" s="74">
        <v>0</v>
      </c>
      <c r="BT332" s="74">
        <v>0</v>
      </c>
      <c r="BU332" s="74">
        <v>0</v>
      </c>
      <c r="BV332" s="74">
        <v>0</v>
      </c>
      <c r="BW332" s="74">
        <v>0</v>
      </c>
      <c r="BX332" s="74">
        <v>0</v>
      </c>
      <c r="BY332" s="74">
        <v>0</v>
      </c>
      <c r="CT332" s="74" t="s">
        <v>194</v>
      </c>
      <c r="CU332" s="74" t="s">
        <v>526</v>
      </c>
      <c r="CV332" s="74" t="s">
        <v>321</v>
      </c>
      <c r="CW332" s="74">
        <v>2025</v>
      </c>
      <c r="CX332" s="74">
        <v>0</v>
      </c>
      <c r="CY332" s="74">
        <v>0</v>
      </c>
      <c r="CZ332" s="74">
        <v>0</v>
      </c>
      <c r="DA332" s="74">
        <v>0</v>
      </c>
      <c r="DB332" s="74">
        <v>9.6713251568130629E-6</v>
      </c>
      <c r="DC332" s="74">
        <v>0</v>
      </c>
      <c r="DD332" s="74">
        <v>13668.06699741239</v>
      </c>
      <c r="DE332" s="74">
        <v>202.84766498243039</v>
      </c>
      <c r="DF332" s="74">
        <v>8304.5949317123268</v>
      </c>
      <c r="DG332" s="74">
        <v>5160.6244007176301</v>
      </c>
      <c r="DH332" s="74">
        <v>0</v>
      </c>
      <c r="DI332" s="74">
        <v>0</v>
      </c>
      <c r="DJ332" s="74">
        <v>0</v>
      </c>
      <c r="DK332" s="74">
        <v>0</v>
      </c>
      <c r="DL332" s="74">
        <v>0</v>
      </c>
      <c r="DM332" s="74">
        <v>0</v>
      </c>
      <c r="DN332" s="74">
        <v>8.3320422787808E-5</v>
      </c>
      <c r="DO332" s="74">
        <v>0</v>
      </c>
      <c r="DP332" s="74">
        <v>0</v>
      </c>
      <c r="DQ332" s="74">
        <v>0</v>
      </c>
      <c r="DR332" s="74">
        <v>0</v>
      </c>
      <c r="DS332" s="74">
        <v>0</v>
      </c>
      <c r="DT332" s="74">
        <v>0</v>
      </c>
      <c r="DU332" s="74">
        <v>0</v>
      </c>
      <c r="DV332" s="74">
        <v>0</v>
      </c>
      <c r="DW332" s="74">
        <v>0</v>
      </c>
      <c r="DX332" s="74">
        <v>0</v>
      </c>
      <c r="DY332" s="74">
        <v>0</v>
      </c>
      <c r="DZ332" s="74">
        <v>0</v>
      </c>
      <c r="EA332" s="74">
        <v>0.13218832019708082</v>
      </c>
      <c r="EB332" s="74">
        <v>0</v>
      </c>
      <c r="EC332" s="74">
        <v>0.13218832019708082</v>
      </c>
      <c r="ED332" s="74">
        <v>0</v>
      </c>
      <c r="EE332" s="74">
        <v>0</v>
      </c>
      <c r="EF332" s="74">
        <v>0</v>
      </c>
      <c r="ER332" s="74" t="s">
        <v>455</v>
      </c>
      <c r="ES332" s="74" t="s">
        <v>194</v>
      </c>
      <c r="ET332" s="74" t="s">
        <v>526</v>
      </c>
      <c r="EU332" s="74" t="s">
        <v>321</v>
      </c>
      <c r="EV332" s="74" t="s">
        <v>302</v>
      </c>
      <c r="EW332" s="74" t="s">
        <v>456</v>
      </c>
      <c r="EX332" s="74">
        <v>2025</v>
      </c>
      <c r="EY332" s="74">
        <v>1.130047433448688E-5</v>
      </c>
      <c r="EZ332" s="74">
        <v>841.20463900000004</v>
      </c>
      <c r="FA332" s="74">
        <v>9.5060114330708014E-3</v>
      </c>
      <c r="FB332" s="74">
        <v>2025</v>
      </c>
      <c r="FC332" s="74" t="s">
        <v>209</v>
      </c>
      <c r="FD332" s="74">
        <v>4.6366130773367584E-2</v>
      </c>
      <c r="FE332" s="74">
        <v>1</v>
      </c>
      <c r="FF332" s="74">
        <v>0</v>
      </c>
      <c r="FG332" s="74" t="s">
        <v>457</v>
      </c>
      <c r="FH332" s="74">
        <v>0</v>
      </c>
      <c r="FI332" s="74">
        <v>0</v>
      </c>
      <c r="FJ332" s="74">
        <v>0</v>
      </c>
      <c r="FK332" s="74">
        <v>0</v>
      </c>
      <c r="FL332" s="74">
        <v>0</v>
      </c>
      <c r="FM332" s="74">
        <v>0</v>
      </c>
      <c r="FN332" s="74">
        <v>0</v>
      </c>
      <c r="FO332" s="74">
        <v>0</v>
      </c>
      <c r="FP332" s="74">
        <v>1.3309010433568008E-3</v>
      </c>
      <c r="FQ332" s="74">
        <v>9.6713251568130629E-6</v>
      </c>
      <c r="FR332" s="74">
        <v>0</v>
      </c>
      <c r="FS332" s="74">
        <v>0</v>
      </c>
      <c r="GV332" s="229"/>
      <c r="GW332" s="229"/>
    </row>
    <row r="333" spans="3:205" x14ac:dyDescent="0.25">
      <c r="AS333" s="74" t="s">
        <v>237</v>
      </c>
      <c r="AT333" s="74" t="s">
        <v>194</v>
      </c>
      <c r="AU333" s="74" t="s">
        <v>472</v>
      </c>
      <c r="AV333" s="74">
        <v>2021</v>
      </c>
      <c r="AW333" s="74">
        <v>1</v>
      </c>
      <c r="AX333" s="74">
        <v>0</v>
      </c>
      <c r="AY333" s="74">
        <v>0</v>
      </c>
      <c r="AZ333" s="74">
        <v>0</v>
      </c>
      <c r="BA333" s="74">
        <v>0</v>
      </c>
      <c r="BB333" s="74">
        <v>0</v>
      </c>
      <c r="BC333" s="74">
        <v>0</v>
      </c>
      <c r="BD333" s="74">
        <v>4.5358878111884979E-2</v>
      </c>
      <c r="BE333" s="74">
        <v>4.5358878111884979E-2</v>
      </c>
      <c r="BF333" s="74">
        <v>0</v>
      </c>
      <c r="BG333" s="74">
        <v>0</v>
      </c>
      <c r="BH333" s="74">
        <v>0</v>
      </c>
      <c r="BI333" s="74">
        <v>0</v>
      </c>
      <c r="BJ333" s="74">
        <v>0</v>
      </c>
      <c r="BK333" s="74">
        <v>0</v>
      </c>
      <c r="BL333" s="74">
        <v>0</v>
      </c>
      <c r="BM333" s="74">
        <v>0</v>
      </c>
      <c r="BN333" s="74">
        <v>0</v>
      </c>
      <c r="BO333" s="74">
        <v>4.5358878111884979E-2</v>
      </c>
      <c r="BP333" s="74">
        <v>0</v>
      </c>
      <c r="BQ333" s="74">
        <v>0</v>
      </c>
      <c r="BR333" s="74">
        <v>0</v>
      </c>
      <c r="BS333" s="74">
        <v>0</v>
      </c>
      <c r="BT333" s="74">
        <v>0</v>
      </c>
      <c r="BU333" s="74">
        <v>0</v>
      </c>
      <c r="BV333" s="74">
        <v>0</v>
      </c>
      <c r="BW333" s="74">
        <v>0</v>
      </c>
      <c r="BX333" s="74">
        <v>0</v>
      </c>
      <c r="BY333" s="74">
        <v>0</v>
      </c>
      <c r="CT333" s="74" t="s">
        <v>194</v>
      </c>
      <c r="CU333" s="74" t="s">
        <v>526</v>
      </c>
      <c r="CV333" s="74" t="s">
        <v>321</v>
      </c>
      <c r="CW333" s="74">
        <v>2026</v>
      </c>
      <c r="CX333" s="74">
        <v>0</v>
      </c>
      <c r="CY333" s="74">
        <v>0</v>
      </c>
      <c r="CZ333" s="74">
        <v>0</v>
      </c>
      <c r="DA333" s="74">
        <v>0</v>
      </c>
      <c r="DB333" s="74">
        <v>0</v>
      </c>
      <c r="DC333" s="74">
        <v>9.6713251568130629E-6</v>
      </c>
      <c r="DD333" s="74">
        <v>13668.06699741239</v>
      </c>
      <c r="DE333" s="74">
        <v>202.84766498243039</v>
      </c>
      <c r="DF333" s="74">
        <v>8304.5949317123268</v>
      </c>
      <c r="DG333" s="74">
        <v>5160.6244007176301</v>
      </c>
      <c r="DH333" s="74">
        <v>0</v>
      </c>
      <c r="DI333" s="74">
        <v>0</v>
      </c>
      <c r="DJ333" s="74">
        <v>0</v>
      </c>
      <c r="DK333" s="74">
        <v>0</v>
      </c>
      <c r="DL333" s="74">
        <v>0</v>
      </c>
      <c r="DM333" s="74">
        <v>0</v>
      </c>
      <c r="DN333" s="74">
        <v>8.3320422787808E-5</v>
      </c>
      <c r="DO333" s="74">
        <v>0</v>
      </c>
      <c r="DP333" s="74">
        <v>0</v>
      </c>
      <c r="DQ333" s="74">
        <v>0</v>
      </c>
      <c r="DR333" s="74">
        <v>0</v>
      </c>
      <c r="DS333" s="74">
        <v>0</v>
      </c>
      <c r="DT333" s="74">
        <v>0</v>
      </c>
      <c r="DU333" s="74">
        <v>0</v>
      </c>
      <c r="DV333" s="74">
        <v>0</v>
      </c>
      <c r="DW333" s="74">
        <v>0</v>
      </c>
      <c r="DX333" s="74">
        <v>0</v>
      </c>
      <c r="DY333" s="74">
        <v>0</v>
      </c>
      <c r="DZ333" s="74">
        <v>0</v>
      </c>
      <c r="EA333" s="74">
        <v>0</v>
      </c>
      <c r="EB333" s="74">
        <v>0</v>
      </c>
      <c r="EC333" s="74">
        <v>0</v>
      </c>
      <c r="ED333" s="74">
        <v>0.13218832019708082</v>
      </c>
      <c r="EE333" s="74">
        <v>0</v>
      </c>
      <c r="EF333" s="74">
        <v>0.13218832019708082</v>
      </c>
      <c r="ER333" s="74" t="s">
        <v>455</v>
      </c>
      <c r="ES333" s="74" t="s">
        <v>194</v>
      </c>
      <c r="ET333" s="74" t="s">
        <v>526</v>
      </c>
      <c r="EU333" s="74" t="s">
        <v>321</v>
      </c>
      <c r="EV333" s="74" t="s">
        <v>302</v>
      </c>
      <c r="EW333" s="74" t="s">
        <v>456</v>
      </c>
      <c r="EX333" s="74">
        <v>2026</v>
      </c>
      <c r="EY333" s="74">
        <v>1.130047433448688E-5</v>
      </c>
      <c r="EZ333" s="74">
        <v>841.20463900000004</v>
      </c>
      <c r="FA333" s="74">
        <v>9.5060114330708014E-3</v>
      </c>
      <c r="FB333" s="74">
        <v>2026</v>
      </c>
      <c r="FC333" s="74" t="s">
        <v>209</v>
      </c>
      <c r="FD333" s="74">
        <v>4.6366130773367584E-2</v>
      </c>
      <c r="FE333" s="74">
        <v>1</v>
      </c>
      <c r="FF333" s="74">
        <v>0</v>
      </c>
      <c r="FG333" s="74" t="s">
        <v>457</v>
      </c>
      <c r="FH333" s="74">
        <v>0</v>
      </c>
      <c r="FI333" s="74">
        <v>0</v>
      </c>
      <c r="FJ333" s="74">
        <v>0</v>
      </c>
      <c r="FK333" s="74">
        <v>0</v>
      </c>
      <c r="FL333" s="74">
        <v>0</v>
      </c>
      <c r="FM333" s="74">
        <v>0</v>
      </c>
      <c r="FN333" s="74">
        <v>0</v>
      </c>
      <c r="FO333" s="74">
        <v>0</v>
      </c>
      <c r="FP333" s="74">
        <v>0</v>
      </c>
      <c r="FQ333" s="74">
        <v>0</v>
      </c>
      <c r="FR333" s="74">
        <v>1.3309010433568008E-3</v>
      </c>
      <c r="FS333" s="74">
        <v>9.6713251568130629E-6</v>
      </c>
      <c r="GV333" s="229"/>
      <c r="GW333" s="229"/>
    </row>
    <row r="334" spans="3:205" x14ac:dyDescent="0.25">
      <c r="AS334" s="74" t="s">
        <v>237</v>
      </c>
      <c r="AT334" s="74" t="s">
        <v>194</v>
      </c>
      <c r="AU334" s="74" t="s">
        <v>472</v>
      </c>
      <c r="AV334" s="74">
        <v>2022</v>
      </c>
      <c r="AW334" s="74">
        <v>0.93457943925233644</v>
      </c>
      <c r="AX334" s="74">
        <v>0</v>
      </c>
      <c r="AY334" s="74">
        <v>0</v>
      </c>
      <c r="AZ334" s="74">
        <v>0</v>
      </c>
      <c r="BA334" s="74">
        <v>0</v>
      </c>
      <c r="BB334" s="74">
        <v>0</v>
      </c>
      <c r="BC334" s="74">
        <v>0</v>
      </c>
      <c r="BD334" s="74">
        <v>0</v>
      </c>
      <c r="BE334" s="74">
        <v>0</v>
      </c>
      <c r="BF334" s="74">
        <v>0</v>
      </c>
      <c r="BG334" s="74">
        <v>0</v>
      </c>
      <c r="BH334" s="74">
        <v>4.5857164554562811E-2</v>
      </c>
      <c r="BI334" s="74">
        <v>4.5857164554562811E-2</v>
      </c>
      <c r="BJ334" s="74">
        <v>0</v>
      </c>
      <c r="BK334" s="74">
        <v>0</v>
      </c>
      <c r="BL334" s="74">
        <v>0</v>
      </c>
      <c r="BM334" s="74">
        <v>0</v>
      </c>
      <c r="BN334" s="74">
        <v>0</v>
      </c>
      <c r="BO334" s="74">
        <v>0</v>
      </c>
      <c r="BP334" s="74">
        <v>4.2857163135105431E-2</v>
      </c>
      <c r="BQ334" s="74">
        <v>0</v>
      </c>
      <c r="BR334" s="74">
        <v>0</v>
      </c>
      <c r="BS334" s="74">
        <v>0</v>
      </c>
      <c r="BT334" s="74">
        <v>0</v>
      </c>
      <c r="BU334" s="74">
        <v>0</v>
      </c>
      <c r="BV334" s="74">
        <v>4.5857164554562811E-2</v>
      </c>
      <c r="BW334" s="74">
        <v>4.2857163135105431E-2</v>
      </c>
      <c r="BX334" s="74">
        <v>4.5857164554562811E-2</v>
      </c>
      <c r="BY334" s="74">
        <v>4.2857163135105431E-2</v>
      </c>
      <c r="CT334" s="74" t="s">
        <v>194</v>
      </c>
      <c r="CU334" s="74" t="s">
        <v>526</v>
      </c>
      <c r="CV334" s="74" t="s">
        <v>323</v>
      </c>
      <c r="CW334" s="74">
        <v>2021</v>
      </c>
      <c r="CX334" s="74">
        <v>1.2251787914667181E-6</v>
      </c>
      <c r="CY334" s="74">
        <v>0</v>
      </c>
      <c r="CZ334" s="74">
        <v>0</v>
      </c>
      <c r="DA334" s="74">
        <v>0</v>
      </c>
      <c r="DB334" s="74">
        <v>0</v>
      </c>
      <c r="DC334" s="74">
        <v>0</v>
      </c>
      <c r="DD334" s="74">
        <v>8638.8463697588322</v>
      </c>
      <c r="DE334" s="74">
        <v>212.40338927922949</v>
      </c>
      <c r="DF334" s="74">
        <v>8426.4429804796</v>
      </c>
      <c r="DG334" s="74">
        <v>0</v>
      </c>
      <c r="DH334" s="74">
        <v>0</v>
      </c>
      <c r="DI334" s="74">
        <v>0</v>
      </c>
      <c r="DJ334" s="74">
        <v>0</v>
      </c>
      <c r="DK334" s="74">
        <v>0</v>
      </c>
      <c r="DL334" s="74">
        <v>0</v>
      </c>
      <c r="DM334" s="74">
        <v>0</v>
      </c>
      <c r="DN334" s="74">
        <v>1.0981655282051719E-5</v>
      </c>
      <c r="DO334" s="74">
        <v>1.0584131354967771E-2</v>
      </c>
      <c r="DP334" s="74">
        <v>0</v>
      </c>
      <c r="DQ334" s="74">
        <v>1.0584131354967771E-2</v>
      </c>
      <c r="DR334" s="74">
        <v>0</v>
      </c>
      <c r="DS334" s="74">
        <v>0</v>
      </c>
      <c r="DT334" s="74">
        <v>0</v>
      </c>
      <c r="DU334" s="74">
        <v>0</v>
      </c>
      <c r="DV334" s="74">
        <v>0</v>
      </c>
      <c r="DW334" s="74">
        <v>0</v>
      </c>
      <c r="DX334" s="74">
        <v>0</v>
      </c>
      <c r="DY334" s="74">
        <v>0</v>
      </c>
      <c r="DZ334" s="74">
        <v>0</v>
      </c>
      <c r="EA334" s="74">
        <v>0</v>
      </c>
      <c r="EB334" s="74">
        <v>0</v>
      </c>
      <c r="EC334" s="74">
        <v>0</v>
      </c>
      <c r="ED334" s="74">
        <v>0</v>
      </c>
      <c r="EE334" s="74">
        <v>0</v>
      </c>
      <c r="EF334" s="74">
        <v>0</v>
      </c>
      <c r="ER334" s="74" t="s">
        <v>455</v>
      </c>
      <c r="ES334" s="74" t="s">
        <v>194</v>
      </c>
      <c r="ET334" s="74" t="s">
        <v>526</v>
      </c>
      <c r="EU334" s="74" t="s">
        <v>323</v>
      </c>
      <c r="EV334" s="74" t="s">
        <v>302</v>
      </c>
      <c r="EW334" s="74" t="s">
        <v>456</v>
      </c>
      <c r="EX334" s="74">
        <v>2021</v>
      </c>
      <c r="EY334" s="74">
        <v>2.234238624840945E-6</v>
      </c>
      <c r="EZ334" s="74">
        <v>841.20463900000004</v>
      </c>
      <c r="FA334" s="74">
        <v>1.8794518958491835E-3</v>
      </c>
      <c r="FB334" s="74">
        <v>2021</v>
      </c>
      <c r="FC334" s="74" t="s">
        <v>209</v>
      </c>
      <c r="FD334" s="74">
        <v>4.6366130773367584E-2</v>
      </c>
      <c r="FE334" s="74">
        <v>1</v>
      </c>
      <c r="FF334" s="74">
        <v>0</v>
      </c>
      <c r="FG334" s="74" t="s">
        <v>457</v>
      </c>
      <c r="FH334" s="74">
        <v>2.5521013570338437E-4</v>
      </c>
      <c r="FI334" s="74">
        <v>1.2251787914667181E-6</v>
      </c>
      <c r="FJ334" s="74">
        <v>0</v>
      </c>
      <c r="FK334" s="74">
        <v>0</v>
      </c>
      <c r="FL334" s="74">
        <v>0</v>
      </c>
      <c r="FM334" s="74">
        <v>0</v>
      </c>
      <c r="FN334" s="74">
        <v>0</v>
      </c>
      <c r="FO334" s="74">
        <v>0</v>
      </c>
      <c r="FP334" s="74">
        <v>0</v>
      </c>
      <c r="FQ334" s="74">
        <v>0</v>
      </c>
      <c r="FR334" s="74">
        <v>0</v>
      </c>
      <c r="FS334" s="74">
        <v>0</v>
      </c>
      <c r="GV334" s="229"/>
      <c r="GW334" s="229"/>
    </row>
    <row r="335" spans="3:205" x14ac:dyDescent="0.25">
      <c r="AS335" s="74" t="s">
        <v>237</v>
      </c>
      <c r="AT335" s="74" t="s">
        <v>194</v>
      </c>
      <c r="AU335" s="74" t="s">
        <v>472</v>
      </c>
      <c r="AV335" s="74">
        <v>2023</v>
      </c>
      <c r="AW335" s="74">
        <v>0.87343872827321156</v>
      </c>
      <c r="AX335" s="74">
        <v>0</v>
      </c>
      <c r="AY335" s="74">
        <v>0</v>
      </c>
      <c r="AZ335" s="74">
        <v>0</v>
      </c>
      <c r="BA335" s="74">
        <v>0</v>
      </c>
      <c r="BB335" s="74">
        <v>0</v>
      </c>
      <c r="BC335" s="74">
        <v>0</v>
      </c>
      <c r="BD335" s="74">
        <v>0</v>
      </c>
      <c r="BE335" s="74">
        <v>0</v>
      </c>
      <c r="BF335" s="74">
        <v>0</v>
      </c>
      <c r="BG335" s="74">
        <v>0</v>
      </c>
      <c r="BH335" s="74">
        <v>0</v>
      </c>
      <c r="BI335" s="74">
        <v>0</v>
      </c>
      <c r="BJ335" s="74">
        <v>0</v>
      </c>
      <c r="BK335" s="74">
        <v>0</v>
      </c>
      <c r="BL335" s="74">
        <v>4.7536305683177536E-2</v>
      </c>
      <c r="BM335" s="74">
        <v>4.7536305683177536E-2</v>
      </c>
      <c r="BN335" s="74">
        <v>0</v>
      </c>
      <c r="BO335" s="74">
        <v>0</v>
      </c>
      <c r="BP335" s="74">
        <v>0</v>
      </c>
      <c r="BQ335" s="74">
        <v>4.1520050382721226E-2</v>
      </c>
      <c r="BR335" s="74">
        <v>0</v>
      </c>
      <c r="BS335" s="74">
        <v>0</v>
      </c>
      <c r="BT335" s="74">
        <v>0</v>
      </c>
      <c r="BU335" s="74">
        <v>0</v>
      </c>
      <c r="BV335" s="74">
        <v>0</v>
      </c>
      <c r="BW335" s="74">
        <v>0</v>
      </c>
      <c r="BX335" s="74">
        <v>0</v>
      </c>
      <c r="BY335" s="74">
        <v>0</v>
      </c>
      <c r="CT335" s="74" t="s">
        <v>194</v>
      </c>
      <c r="CU335" s="74" t="s">
        <v>526</v>
      </c>
      <c r="CV335" s="74" t="s">
        <v>323</v>
      </c>
      <c r="CW335" s="74">
        <v>2022</v>
      </c>
      <c r="CX335" s="74">
        <v>0</v>
      </c>
      <c r="CY335" s="74">
        <v>1.2168336707725024E-6</v>
      </c>
      <c r="CZ335" s="74">
        <v>0</v>
      </c>
      <c r="DA335" s="74">
        <v>0</v>
      </c>
      <c r="DB335" s="74">
        <v>0</v>
      </c>
      <c r="DC335" s="74">
        <v>0</v>
      </c>
      <c r="DD335" s="74">
        <v>8489.5410546944313</v>
      </c>
      <c r="DE335" s="74">
        <v>202.84766498243039</v>
      </c>
      <c r="DF335" s="74">
        <v>8286.6933897119998</v>
      </c>
      <c r="DG335" s="74">
        <v>0</v>
      </c>
      <c r="DH335" s="74">
        <v>0</v>
      </c>
      <c r="DI335" s="74">
        <v>0</v>
      </c>
      <c r="DJ335" s="74">
        <v>0</v>
      </c>
      <c r="DK335" s="74">
        <v>0</v>
      </c>
      <c r="DL335" s="74">
        <v>0</v>
      </c>
      <c r="DM335" s="74">
        <v>0</v>
      </c>
      <c r="DN335" s="74">
        <v>1.048762159108868E-5</v>
      </c>
      <c r="DO335" s="74">
        <v>0</v>
      </c>
      <c r="DP335" s="74">
        <v>0</v>
      </c>
      <c r="DQ335" s="74">
        <v>0</v>
      </c>
      <c r="DR335" s="74">
        <v>1.0330359404757686E-2</v>
      </c>
      <c r="DS335" s="74">
        <v>0</v>
      </c>
      <c r="DT335" s="74">
        <v>1.0330359404757686E-2</v>
      </c>
      <c r="DU335" s="74">
        <v>0</v>
      </c>
      <c r="DV335" s="74">
        <v>0</v>
      </c>
      <c r="DW335" s="74">
        <v>0</v>
      </c>
      <c r="DX335" s="74">
        <v>0</v>
      </c>
      <c r="DY335" s="74">
        <v>0</v>
      </c>
      <c r="DZ335" s="74">
        <v>0</v>
      </c>
      <c r="EA335" s="74">
        <v>0</v>
      </c>
      <c r="EB335" s="74">
        <v>0</v>
      </c>
      <c r="EC335" s="74">
        <v>0</v>
      </c>
      <c r="ED335" s="74">
        <v>0</v>
      </c>
      <c r="EE335" s="74">
        <v>0</v>
      </c>
      <c r="EF335" s="74">
        <v>0</v>
      </c>
      <c r="ER335" s="74" t="s">
        <v>455</v>
      </c>
      <c r="ES335" s="74" t="s">
        <v>194</v>
      </c>
      <c r="ET335" s="74" t="s">
        <v>526</v>
      </c>
      <c r="EU335" s="74" t="s">
        <v>323</v>
      </c>
      <c r="EV335" s="74" t="s">
        <v>302</v>
      </c>
      <c r="EW335" s="74" t="s">
        <v>456</v>
      </c>
      <c r="EX335" s="74">
        <v>2022</v>
      </c>
      <c r="EY335" s="74">
        <v>2.1437050176039449E-6</v>
      </c>
      <c r="EZ335" s="74">
        <v>841.20463900000004</v>
      </c>
      <c r="FA335" s="74">
        <v>1.8032946054560152E-3</v>
      </c>
      <c r="FB335" s="74">
        <v>2022</v>
      </c>
      <c r="FC335" s="74" t="s">
        <v>209</v>
      </c>
      <c r="FD335" s="74">
        <v>4.6366130773367584E-2</v>
      </c>
      <c r="FE335" s="74">
        <v>1</v>
      </c>
      <c r="FF335" s="74">
        <v>0</v>
      </c>
      <c r="FG335" s="74" t="s">
        <v>457</v>
      </c>
      <c r="FH335" s="74">
        <v>0</v>
      </c>
      <c r="FI335" s="74">
        <v>0</v>
      </c>
      <c r="FJ335" s="74">
        <v>2.5347181032616962E-4</v>
      </c>
      <c r="FK335" s="74">
        <v>1.2168336707725024E-6</v>
      </c>
      <c r="FL335" s="74">
        <v>0</v>
      </c>
      <c r="FM335" s="74">
        <v>0</v>
      </c>
      <c r="FN335" s="74">
        <v>0</v>
      </c>
      <c r="FO335" s="74">
        <v>0</v>
      </c>
      <c r="FP335" s="74">
        <v>0</v>
      </c>
      <c r="FQ335" s="74">
        <v>0</v>
      </c>
      <c r="FR335" s="74">
        <v>0</v>
      </c>
      <c r="FS335" s="74">
        <v>0</v>
      </c>
      <c r="GV335" s="229"/>
      <c r="GW335" s="229"/>
    </row>
    <row r="336" spans="3:205" x14ac:dyDescent="0.25">
      <c r="AS336" s="74" t="s">
        <v>237</v>
      </c>
      <c r="AT336" s="74" t="s">
        <v>194</v>
      </c>
      <c r="AU336" s="74" t="s">
        <v>473</v>
      </c>
      <c r="AV336" s="74">
        <v>2020</v>
      </c>
      <c r="AW336" s="74">
        <v>1</v>
      </c>
      <c r="AX336" s="74">
        <v>0</v>
      </c>
      <c r="AY336" s="74">
        <v>0</v>
      </c>
      <c r="AZ336" s="74">
        <v>1.9501133055042905E-2</v>
      </c>
      <c r="BA336" s="74">
        <v>1.9501133055042905E-2</v>
      </c>
      <c r="BB336" s="74">
        <v>0</v>
      </c>
      <c r="BC336" s="74">
        <v>0</v>
      </c>
      <c r="BD336" s="74">
        <v>0</v>
      </c>
      <c r="BE336" s="74">
        <v>0</v>
      </c>
      <c r="BF336" s="74">
        <v>0</v>
      </c>
      <c r="BG336" s="74">
        <v>0</v>
      </c>
      <c r="BH336" s="74">
        <v>0</v>
      </c>
      <c r="BI336" s="74">
        <v>0</v>
      </c>
      <c r="BJ336" s="74">
        <v>0</v>
      </c>
      <c r="BK336" s="74">
        <v>0</v>
      </c>
      <c r="BL336" s="74">
        <v>0</v>
      </c>
      <c r="BM336" s="74">
        <v>0</v>
      </c>
      <c r="BN336" s="74">
        <v>1.9501133055042905E-2</v>
      </c>
      <c r="BO336" s="74">
        <v>0</v>
      </c>
      <c r="BP336" s="74">
        <v>0</v>
      </c>
      <c r="BQ336" s="74">
        <v>0</v>
      </c>
      <c r="BR336" s="74">
        <v>0</v>
      </c>
      <c r="BS336" s="74">
        <v>0</v>
      </c>
      <c r="BT336" s="74">
        <v>0</v>
      </c>
      <c r="BU336" s="74">
        <v>0</v>
      </c>
      <c r="BV336" s="74">
        <v>0</v>
      </c>
      <c r="BW336" s="74">
        <v>0</v>
      </c>
      <c r="BX336" s="74">
        <v>0</v>
      </c>
      <c r="BY336" s="74">
        <v>0</v>
      </c>
      <c r="CT336" s="74" t="s">
        <v>194</v>
      </c>
      <c r="CU336" s="74" t="s">
        <v>526</v>
      </c>
      <c r="CV336" s="74" t="s">
        <v>323</v>
      </c>
      <c r="CW336" s="74">
        <v>2023</v>
      </c>
      <c r="CX336" s="74">
        <v>0</v>
      </c>
      <c r="CY336" s="74">
        <v>0</v>
      </c>
      <c r="CZ336" s="74">
        <v>1.8960960998763101E-6</v>
      </c>
      <c r="DA336" s="74">
        <v>0</v>
      </c>
      <c r="DB336" s="74">
        <v>0</v>
      </c>
      <c r="DC336" s="74">
        <v>0</v>
      </c>
      <c r="DD336" s="74">
        <v>8507.4425966947601</v>
      </c>
      <c r="DE336" s="74">
        <v>202.8476649824305</v>
      </c>
      <c r="DF336" s="74">
        <v>8304.5949317123304</v>
      </c>
      <c r="DG336" s="74">
        <v>0</v>
      </c>
      <c r="DH336" s="74">
        <v>0</v>
      </c>
      <c r="DI336" s="74">
        <v>0</v>
      </c>
      <c r="DJ336" s="74">
        <v>0</v>
      </c>
      <c r="DK336" s="74">
        <v>0</v>
      </c>
      <c r="DL336" s="74">
        <v>0</v>
      </c>
      <c r="DM336" s="74">
        <v>0</v>
      </c>
      <c r="DN336" s="74">
        <v>1.089440158962173E-5</v>
      </c>
      <c r="DO336" s="74">
        <v>0</v>
      </c>
      <c r="DP336" s="74">
        <v>0</v>
      </c>
      <c r="DQ336" s="74">
        <v>0</v>
      </c>
      <c r="DR336" s="74">
        <v>0</v>
      </c>
      <c r="DS336" s="74">
        <v>0</v>
      </c>
      <c r="DT336" s="74">
        <v>0</v>
      </c>
      <c r="DU336" s="74">
        <v>1.6130928727514524E-2</v>
      </c>
      <c r="DV336" s="74">
        <v>0</v>
      </c>
      <c r="DW336" s="74">
        <v>1.6130928727514524E-2</v>
      </c>
      <c r="DX336" s="74">
        <v>0</v>
      </c>
      <c r="DY336" s="74">
        <v>0</v>
      </c>
      <c r="DZ336" s="74">
        <v>0</v>
      </c>
      <c r="EA336" s="74">
        <v>0</v>
      </c>
      <c r="EB336" s="74">
        <v>0</v>
      </c>
      <c r="EC336" s="74">
        <v>0</v>
      </c>
      <c r="ED336" s="74">
        <v>0</v>
      </c>
      <c r="EE336" s="74">
        <v>0</v>
      </c>
      <c r="EF336" s="74">
        <v>0</v>
      </c>
      <c r="ER336" s="74" t="s">
        <v>455</v>
      </c>
      <c r="ES336" s="74" t="s">
        <v>194</v>
      </c>
      <c r="ET336" s="74" t="s">
        <v>526</v>
      </c>
      <c r="EU336" s="74" t="s">
        <v>323</v>
      </c>
      <c r="EV336" s="74" t="s">
        <v>302</v>
      </c>
      <c r="EW336" s="74" t="s">
        <v>456</v>
      </c>
      <c r="EX336" s="74">
        <v>2023</v>
      </c>
      <c r="EY336" s="74">
        <v>2.2154963218539501E-6</v>
      </c>
      <c r="EZ336" s="74">
        <v>841.20463900000004</v>
      </c>
      <c r="FA336" s="74">
        <v>1.8636857836309801E-3</v>
      </c>
      <c r="FB336" s="74">
        <v>2023</v>
      </c>
      <c r="FC336" s="74" t="s">
        <v>209</v>
      </c>
      <c r="FD336" s="74">
        <v>4.6366130773367584E-2</v>
      </c>
      <c r="FE336" s="74">
        <v>1</v>
      </c>
      <c r="FF336" s="74">
        <v>0</v>
      </c>
      <c r="FG336" s="74" t="s">
        <v>457</v>
      </c>
      <c r="FH336" s="74">
        <v>0</v>
      </c>
      <c r="FI336" s="74">
        <v>0</v>
      </c>
      <c r="FJ336" s="74">
        <v>0</v>
      </c>
      <c r="FK336" s="74">
        <v>0</v>
      </c>
      <c r="FL336" s="74">
        <v>2.6092766365655955E-4</v>
      </c>
      <c r="FM336" s="74">
        <v>1.8960960998763101E-6</v>
      </c>
      <c r="FN336" s="74">
        <v>0</v>
      </c>
      <c r="FO336" s="74">
        <v>0</v>
      </c>
      <c r="FP336" s="74">
        <v>0</v>
      </c>
      <c r="FQ336" s="74">
        <v>0</v>
      </c>
      <c r="FR336" s="74">
        <v>0</v>
      </c>
      <c r="FS336" s="74">
        <v>0</v>
      </c>
      <c r="GV336" s="229"/>
      <c r="GW336" s="229"/>
    </row>
    <row r="337" spans="45:205" x14ac:dyDescent="0.25">
      <c r="AS337" s="74" t="s">
        <v>237</v>
      </c>
      <c r="AT337" s="74" t="s">
        <v>194</v>
      </c>
      <c r="AU337" s="74" t="s">
        <v>473</v>
      </c>
      <c r="AV337" s="74">
        <v>2021</v>
      </c>
      <c r="AW337" s="74">
        <v>1</v>
      </c>
      <c r="AX337" s="74">
        <v>0</v>
      </c>
      <c r="AY337" s="74">
        <v>0</v>
      </c>
      <c r="AZ337" s="74">
        <v>0</v>
      </c>
      <c r="BA337" s="74">
        <v>0</v>
      </c>
      <c r="BB337" s="74">
        <v>0</v>
      </c>
      <c r="BC337" s="74">
        <v>0</v>
      </c>
      <c r="BD337" s="74">
        <v>1.9501133055042905E-2</v>
      </c>
      <c r="BE337" s="74">
        <v>1.9501133055042905E-2</v>
      </c>
      <c r="BF337" s="74">
        <v>0</v>
      </c>
      <c r="BG337" s="74">
        <v>0</v>
      </c>
      <c r="BH337" s="74">
        <v>0</v>
      </c>
      <c r="BI337" s="74">
        <v>0</v>
      </c>
      <c r="BJ337" s="74">
        <v>0</v>
      </c>
      <c r="BK337" s="74">
        <v>0</v>
      </c>
      <c r="BL337" s="74">
        <v>0</v>
      </c>
      <c r="BM337" s="74">
        <v>0</v>
      </c>
      <c r="BN337" s="74">
        <v>0</v>
      </c>
      <c r="BO337" s="74">
        <v>1.9501133055042905E-2</v>
      </c>
      <c r="BP337" s="74">
        <v>0</v>
      </c>
      <c r="BQ337" s="74">
        <v>0</v>
      </c>
      <c r="BR337" s="74">
        <v>0</v>
      </c>
      <c r="BS337" s="74">
        <v>0</v>
      </c>
      <c r="BT337" s="74">
        <v>0</v>
      </c>
      <c r="BU337" s="74">
        <v>0</v>
      </c>
      <c r="BV337" s="74">
        <v>0</v>
      </c>
      <c r="BW337" s="74">
        <v>0</v>
      </c>
      <c r="BX337" s="74">
        <v>0</v>
      </c>
      <c r="BY337" s="74">
        <v>0</v>
      </c>
      <c r="CT337" s="74" t="s">
        <v>194</v>
      </c>
      <c r="CU337" s="74" t="s">
        <v>526</v>
      </c>
      <c r="CV337" s="74" t="s">
        <v>323</v>
      </c>
      <c r="CW337" s="74">
        <v>2024</v>
      </c>
      <c r="CX337" s="74">
        <v>0</v>
      </c>
      <c r="CY337" s="74">
        <v>0</v>
      </c>
      <c r="CZ337" s="74">
        <v>0</v>
      </c>
      <c r="DA337" s="74">
        <v>1.8960960998763101E-6</v>
      </c>
      <c r="DB337" s="74">
        <v>0</v>
      </c>
      <c r="DC337" s="74">
        <v>0</v>
      </c>
      <c r="DD337" s="74">
        <v>8507.4425966947601</v>
      </c>
      <c r="DE337" s="74">
        <v>202.8476649824305</v>
      </c>
      <c r="DF337" s="74">
        <v>8304.5949317123304</v>
      </c>
      <c r="DG337" s="74">
        <v>0</v>
      </c>
      <c r="DH337" s="74">
        <v>0</v>
      </c>
      <c r="DI337" s="74">
        <v>0</v>
      </c>
      <c r="DJ337" s="74">
        <v>0</v>
      </c>
      <c r="DK337" s="74">
        <v>0</v>
      </c>
      <c r="DL337" s="74">
        <v>0</v>
      </c>
      <c r="DM337" s="74">
        <v>0</v>
      </c>
      <c r="DN337" s="74">
        <v>1.089440158962173E-5</v>
      </c>
      <c r="DO337" s="74">
        <v>0</v>
      </c>
      <c r="DP337" s="74">
        <v>0</v>
      </c>
      <c r="DQ337" s="74">
        <v>0</v>
      </c>
      <c r="DR337" s="74">
        <v>0</v>
      </c>
      <c r="DS337" s="74">
        <v>0</v>
      </c>
      <c r="DT337" s="74">
        <v>0</v>
      </c>
      <c r="DU337" s="74">
        <v>0</v>
      </c>
      <c r="DV337" s="74">
        <v>0</v>
      </c>
      <c r="DW337" s="74">
        <v>0</v>
      </c>
      <c r="DX337" s="74">
        <v>1.6130928727514524E-2</v>
      </c>
      <c r="DY337" s="74">
        <v>0</v>
      </c>
      <c r="DZ337" s="74">
        <v>1.6130928727514524E-2</v>
      </c>
      <c r="EA337" s="74">
        <v>0</v>
      </c>
      <c r="EB337" s="74">
        <v>0</v>
      </c>
      <c r="EC337" s="74">
        <v>0</v>
      </c>
      <c r="ED337" s="74">
        <v>0</v>
      </c>
      <c r="EE337" s="74">
        <v>0</v>
      </c>
      <c r="EF337" s="74">
        <v>0</v>
      </c>
      <c r="ER337" s="74" t="s">
        <v>455</v>
      </c>
      <c r="ES337" s="74" t="s">
        <v>194</v>
      </c>
      <c r="ET337" s="74" t="s">
        <v>526</v>
      </c>
      <c r="EU337" s="74" t="s">
        <v>323</v>
      </c>
      <c r="EV337" s="74" t="s">
        <v>302</v>
      </c>
      <c r="EW337" s="74" t="s">
        <v>456</v>
      </c>
      <c r="EX337" s="74">
        <v>2024</v>
      </c>
      <c r="EY337" s="74">
        <v>2.2154963218539501E-6</v>
      </c>
      <c r="EZ337" s="74">
        <v>841.20463900000004</v>
      </c>
      <c r="FA337" s="74">
        <v>1.8636857836309801E-3</v>
      </c>
      <c r="FB337" s="74">
        <v>2024</v>
      </c>
      <c r="FC337" s="74" t="s">
        <v>209</v>
      </c>
      <c r="FD337" s="74">
        <v>4.6366130773367584E-2</v>
      </c>
      <c r="FE337" s="74">
        <v>1</v>
      </c>
      <c r="FF337" s="74">
        <v>0</v>
      </c>
      <c r="FG337" s="74" t="s">
        <v>457</v>
      </c>
      <c r="FH337" s="74">
        <v>0</v>
      </c>
      <c r="FI337" s="74">
        <v>0</v>
      </c>
      <c r="FJ337" s="74">
        <v>0</v>
      </c>
      <c r="FK337" s="74">
        <v>0</v>
      </c>
      <c r="FL337" s="74">
        <v>0</v>
      </c>
      <c r="FM337" s="74">
        <v>0</v>
      </c>
      <c r="FN337" s="74">
        <v>2.6092766365655955E-4</v>
      </c>
      <c r="FO337" s="74">
        <v>1.8960960998763101E-6</v>
      </c>
      <c r="FP337" s="74">
        <v>0</v>
      </c>
      <c r="FQ337" s="74">
        <v>0</v>
      </c>
      <c r="FR337" s="74">
        <v>0</v>
      </c>
      <c r="FS337" s="74">
        <v>0</v>
      </c>
      <c r="GV337" s="229"/>
      <c r="GW337" s="229"/>
    </row>
    <row r="338" spans="45:205" x14ac:dyDescent="0.25">
      <c r="AS338" s="74" t="s">
        <v>237</v>
      </c>
      <c r="AT338" s="74" t="s">
        <v>194</v>
      </c>
      <c r="AU338" s="74" t="s">
        <v>473</v>
      </c>
      <c r="AV338" s="74">
        <v>2022</v>
      </c>
      <c r="AW338" s="74">
        <v>0.93457943925233644</v>
      </c>
      <c r="AX338" s="74">
        <v>0</v>
      </c>
      <c r="AY338" s="74">
        <v>0</v>
      </c>
      <c r="AZ338" s="74">
        <v>0</v>
      </c>
      <c r="BA338" s="74">
        <v>0</v>
      </c>
      <c r="BB338" s="74">
        <v>0</v>
      </c>
      <c r="BC338" s="74">
        <v>0</v>
      </c>
      <c r="BD338" s="74">
        <v>0</v>
      </c>
      <c r="BE338" s="74">
        <v>0</v>
      </c>
      <c r="BF338" s="74">
        <v>0</v>
      </c>
      <c r="BG338" s="74">
        <v>0</v>
      </c>
      <c r="BH338" s="74">
        <v>1.8042605958520488E-2</v>
      </c>
      <c r="BI338" s="74">
        <v>1.8042605958520488E-2</v>
      </c>
      <c r="BJ338" s="74">
        <v>0</v>
      </c>
      <c r="BK338" s="74">
        <v>0</v>
      </c>
      <c r="BL338" s="74">
        <v>0</v>
      </c>
      <c r="BM338" s="74">
        <v>0</v>
      </c>
      <c r="BN338" s="74">
        <v>0</v>
      </c>
      <c r="BO338" s="74">
        <v>0</v>
      </c>
      <c r="BP338" s="74">
        <v>1.6862248559364943E-2</v>
      </c>
      <c r="BQ338" s="74">
        <v>0</v>
      </c>
      <c r="BR338" s="74">
        <v>0</v>
      </c>
      <c r="BS338" s="74">
        <v>0</v>
      </c>
      <c r="BT338" s="74">
        <v>0</v>
      </c>
      <c r="BU338" s="74">
        <v>0</v>
      </c>
      <c r="BV338" s="74">
        <v>1.8042605958520488E-2</v>
      </c>
      <c r="BW338" s="74">
        <v>1.6862248559364943E-2</v>
      </c>
      <c r="BX338" s="74">
        <v>1.8042605958520488E-2</v>
      </c>
      <c r="BY338" s="74">
        <v>1.6862248559364943E-2</v>
      </c>
      <c r="CT338" s="74" t="s">
        <v>194</v>
      </c>
      <c r="CU338" s="74" t="s">
        <v>526</v>
      </c>
      <c r="CV338" s="74" t="s">
        <v>323</v>
      </c>
      <c r="CW338" s="74">
        <v>2025</v>
      </c>
      <c r="CX338" s="74">
        <v>0</v>
      </c>
      <c r="CY338" s="74">
        <v>0</v>
      </c>
      <c r="CZ338" s="74">
        <v>0</v>
      </c>
      <c r="DA338" s="74">
        <v>0</v>
      </c>
      <c r="DB338" s="74">
        <v>1.8960960998763101E-6</v>
      </c>
      <c r="DC338" s="74">
        <v>0</v>
      </c>
      <c r="DD338" s="74">
        <v>8507.4425966947601</v>
      </c>
      <c r="DE338" s="74">
        <v>202.8476649824305</v>
      </c>
      <c r="DF338" s="74">
        <v>8304.5949317123304</v>
      </c>
      <c r="DG338" s="74">
        <v>0</v>
      </c>
      <c r="DH338" s="74">
        <v>0</v>
      </c>
      <c r="DI338" s="74">
        <v>0</v>
      </c>
      <c r="DJ338" s="74">
        <v>0</v>
      </c>
      <c r="DK338" s="74">
        <v>0</v>
      </c>
      <c r="DL338" s="74">
        <v>0</v>
      </c>
      <c r="DM338" s="74">
        <v>0</v>
      </c>
      <c r="DN338" s="74">
        <v>1.089440158962173E-5</v>
      </c>
      <c r="DO338" s="74">
        <v>0</v>
      </c>
      <c r="DP338" s="74">
        <v>0</v>
      </c>
      <c r="DQ338" s="74">
        <v>0</v>
      </c>
      <c r="DR338" s="74">
        <v>0</v>
      </c>
      <c r="DS338" s="74">
        <v>0</v>
      </c>
      <c r="DT338" s="74">
        <v>0</v>
      </c>
      <c r="DU338" s="74">
        <v>0</v>
      </c>
      <c r="DV338" s="74">
        <v>0</v>
      </c>
      <c r="DW338" s="74">
        <v>0</v>
      </c>
      <c r="DX338" s="74">
        <v>0</v>
      </c>
      <c r="DY338" s="74">
        <v>0</v>
      </c>
      <c r="DZ338" s="74">
        <v>0</v>
      </c>
      <c r="EA338" s="74">
        <v>1.6130928727514524E-2</v>
      </c>
      <c r="EB338" s="74">
        <v>0</v>
      </c>
      <c r="EC338" s="74">
        <v>1.6130928727514524E-2</v>
      </c>
      <c r="ED338" s="74">
        <v>0</v>
      </c>
      <c r="EE338" s="74">
        <v>0</v>
      </c>
      <c r="EF338" s="74">
        <v>0</v>
      </c>
      <c r="ER338" s="74" t="s">
        <v>455</v>
      </c>
      <c r="ES338" s="74" t="s">
        <v>194</v>
      </c>
      <c r="ET338" s="74" t="s">
        <v>526</v>
      </c>
      <c r="EU338" s="74" t="s">
        <v>323</v>
      </c>
      <c r="EV338" s="74" t="s">
        <v>302</v>
      </c>
      <c r="EW338" s="74" t="s">
        <v>456</v>
      </c>
      <c r="EX338" s="74">
        <v>2025</v>
      </c>
      <c r="EY338" s="74">
        <v>2.2154963218539501E-6</v>
      </c>
      <c r="EZ338" s="74">
        <v>841.20463900000004</v>
      </c>
      <c r="FA338" s="74">
        <v>1.8636857836309801E-3</v>
      </c>
      <c r="FB338" s="74">
        <v>2025</v>
      </c>
      <c r="FC338" s="74" t="s">
        <v>209</v>
      </c>
      <c r="FD338" s="74">
        <v>4.6366130773367584E-2</v>
      </c>
      <c r="FE338" s="74">
        <v>1</v>
      </c>
      <c r="FF338" s="74">
        <v>0</v>
      </c>
      <c r="FG338" s="74" t="s">
        <v>457</v>
      </c>
      <c r="FH338" s="74">
        <v>0</v>
      </c>
      <c r="FI338" s="74">
        <v>0</v>
      </c>
      <c r="FJ338" s="74">
        <v>0</v>
      </c>
      <c r="FK338" s="74">
        <v>0</v>
      </c>
      <c r="FL338" s="74">
        <v>0</v>
      </c>
      <c r="FM338" s="74">
        <v>0</v>
      </c>
      <c r="FN338" s="74">
        <v>0</v>
      </c>
      <c r="FO338" s="74">
        <v>0</v>
      </c>
      <c r="FP338" s="74">
        <v>2.6092766365655955E-4</v>
      </c>
      <c r="FQ338" s="74">
        <v>1.8960960998763101E-6</v>
      </c>
      <c r="FR338" s="74">
        <v>0</v>
      </c>
      <c r="FS338" s="74">
        <v>0</v>
      </c>
      <c r="GV338" s="229"/>
      <c r="GW338" s="229"/>
    </row>
    <row r="339" spans="45:205" x14ac:dyDescent="0.25">
      <c r="AS339" s="74" t="s">
        <v>237</v>
      </c>
      <c r="AT339" s="74" t="s">
        <v>194</v>
      </c>
      <c r="AU339" s="74" t="s">
        <v>473</v>
      </c>
      <c r="AV339" s="74">
        <v>2023</v>
      </c>
      <c r="AW339" s="74">
        <v>0.87343872827321156</v>
      </c>
      <c r="AX339" s="74">
        <v>0</v>
      </c>
      <c r="AY339" s="74">
        <v>0</v>
      </c>
      <c r="AZ339" s="74">
        <v>0</v>
      </c>
      <c r="BA339" s="74">
        <v>0</v>
      </c>
      <c r="BB339" s="74">
        <v>0</v>
      </c>
      <c r="BC339" s="74">
        <v>0</v>
      </c>
      <c r="BD339" s="74">
        <v>0</v>
      </c>
      <c r="BE339" s="74">
        <v>0</v>
      </c>
      <c r="BF339" s="74">
        <v>0</v>
      </c>
      <c r="BG339" s="74">
        <v>0</v>
      </c>
      <c r="BH339" s="74">
        <v>0</v>
      </c>
      <c r="BI339" s="74">
        <v>0</v>
      </c>
      <c r="BJ339" s="74">
        <v>0</v>
      </c>
      <c r="BK339" s="74">
        <v>0</v>
      </c>
      <c r="BL339" s="74">
        <v>1.8703325894810576E-2</v>
      </c>
      <c r="BM339" s="74">
        <v>1.8703325894810576E-2</v>
      </c>
      <c r="BN339" s="74">
        <v>0</v>
      </c>
      <c r="BO339" s="74">
        <v>0</v>
      </c>
      <c r="BP339" s="74">
        <v>0</v>
      </c>
      <c r="BQ339" s="74">
        <v>1.6336209184042775E-2</v>
      </c>
      <c r="BR339" s="74">
        <v>0</v>
      </c>
      <c r="BS339" s="74">
        <v>0</v>
      </c>
      <c r="BT339" s="74">
        <v>0</v>
      </c>
      <c r="BU339" s="74">
        <v>0</v>
      </c>
      <c r="BV339" s="74">
        <v>0</v>
      </c>
      <c r="BW339" s="74">
        <v>0</v>
      </c>
      <c r="BX339" s="74">
        <v>0</v>
      </c>
      <c r="BY339" s="74">
        <v>0</v>
      </c>
      <c r="CT339" s="74" t="s">
        <v>194</v>
      </c>
      <c r="CU339" s="74" t="s">
        <v>526</v>
      </c>
      <c r="CV339" s="74" t="s">
        <v>323</v>
      </c>
      <c r="CW339" s="74">
        <v>2026</v>
      </c>
      <c r="CX339" s="74">
        <v>0</v>
      </c>
      <c r="CY339" s="74">
        <v>0</v>
      </c>
      <c r="CZ339" s="74">
        <v>0</v>
      </c>
      <c r="DA339" s="74">
        <v>0</v>
      </c>
      <c r="DB339" s="74">
        <v>0</v>
      </c>
      <c r="DC339" s="74">
        <v>1.8960960998763101E-6</v>
      </c>
      <c r="DD339" s="74">
        <v>8507.4425966947601</v>
      </c>
      <c r="DE339" s="74">
        <v>202.8476649824305</v>
      </c>
      <c r="DF339" s="74">
        <v>8304.5949317123304</v>
      </c>
      <c r="DG339" s="74">
        <v>0</v>
      </c>
      <c r="DH339" s="74">
        <v>0</v>
      </c>
      <c r="DI339" s="74">
        <v>0</v>
      </c>
      <c r="DJ339" s="74">
        <v>0</v>
      </c>
      <c r="DK339" s="74">
        <v>0</v>
      </c>
      <c r="DL339" s="74">
        <v>0</v>
      </c>
      <c r="DM339" s="74">
        <v>0</v>
      </c>
      <c r="DN339" s="74">
        <v>1.089440158962173E-5</v>
      </c>
      <c r="DO339" s="74">
        <v>0</v>
      </c>
      <c r="DP339" s="74">
        <v>0</v>
      </c>
      <c r="DQ339" s="74">
        <v>0</v>
      </c>
      <c r="DR339" s="74">
        <v>0</v>
      </c>
      <c r="DS339" s="74">
        <v>0</v>
      </c>
      <c r="DT339" s="74">
        <v>0</v>
      </c>
      <c r="DU339" s="74">
        <v>0</v>
      </c>
      <c r="DV339" s="74">
        <v>0</v>
      </c>
      <c r="DW339" s="74">
        <v>0</v>
      </c>
      <c r="DX339" s="74">
        <v>0</v>
      </c>
      <c r="DY339" s="74">
        <v>0</v>
      </c>
      <c r="DZ339" s="74">
        <v>0</v>
      </c>
      <c r="EA339" s="74">
        <v>0</v>
      </c>
      <c r="EB339" s="74">
        <v>0</v>
      </c>
      <c r="EC339" s="74">
        <v>0</v>
      </c>
      <c r="ED339" s="74">
        <v>1.6130928727514524E-2</v>
      </c>
      <c r="EE339" s="74">
        <v>0</v>
      </c>
      <c r="EF339" s="74">
        <v>1.6130928727514524E-2</v>
      </c>
      <c r="ER339" s="74" t="s">
        <v>455</v>
      </c>
      <c r="ES339" s="74" t="s">
        <v>194</v>
      </c>
      <c r="ET339" s="74" t="s">
        <v>526</v>
      </c>
      <c r="EU339" s="74" t="s">
        <v>323</v>
      </c>
      <c r="EV339" s="74" t="s">
        <v>302</v>
      </c>
      <c r="EW339" s="74" t="s">
        <v>456</v>
      </c>
      <c r="EX339" s="74">
        <v>2026</v>
      </c>
      <c r="EY339" s="74">
        <v>2.2154963218539501E-6</v>
      </c>
      <c r="EZ339" s="74">
        <v>841.20463900000004</v>
      </c>
      <c r="FA339" s="74">
        <v>1.8636857836309801E-3</v>
      </c>
      <c r="FB339" s="74">
        <v>2026</v>
      </c>
      <c r="FC339" s="74" t="s">
        <v>209</v>
      </c>
      <c r="FD339" s="74">
        <v>4.6366130773367584E-2</v>
      </c>
      <c r="FE339" s="74">
        <v>1</v>
      </c>
      <c r="FF339" s="74">
        <v>0</v>
      </c>
      <c r="FG339" s="74" t="s">
        <v>457</v>
      </c>
      <c r="FH339" s="74">
        <v>0</v>
      </c>
      <c r="FI339" s="74">
        <v>0</v>
      </c>
      <c r="FJ339" s="74">
        <v>0</v>
      </c>
      <c r="FK339" s="74">
        <v>0</v>
      </c>
      <c r="FL339" s="74">
        <v>0</v>
      </c>
      <c r="FM339" s="74">
        <v>0</v>
      </c>
      <c r="FN339" s="74">
        <v>0</v>
      </c>
      <c r="FO339" s="74">
        <v>0</v>
      </c>
      <c r="FP339" s="74">
        <v>0</v>
      </c>
      <c r="FQ339" s="74">
        <v>0</v>
      </c>
      <c r="FR339" s="74">
        <v>2.6092766365655955E-4</v>
      </c>
      <c r="FS339" s="74">
        <v>1.8960960998763101E-6</v>
      </c>
      <c r="GV339" s="229"/>
      <c r="GW339" s="229"/>
    </row>
    <row r="340" spans="45:205" x14ac:dyDescent="0.25">
      <c r="AS340" s="74" t="s">
        <v>237</v>
      </c>
      <c r="AT340" s="74" t="s">
        <v>194</v>
      </c>
      <c r="AU340" s="74" t="s">
        <v>474</v>
      </c>
      <c r="AV340" s="74">
        <v>2020</v>
      </c>
      <c r="AW340" s="74">
        <v>1</v>
      </c>
      <c r="AX340" s="74">
        <v>0</v>
      </c>
      <c r="AY340" s="74">
        <v>0</v>
      </c>
      <c r="AZ340" s="74">
        <v>2.0782403312580782E-2</v>
      </c>
      <c r="BA340" s="74">
        <v>2.0782403312580782E-2</v>
      </c>
      <c r="BB340" s="74">
        <v>0</v>
      </c>
      <c r="BC340" s="74">
        <v>0</v>
      </c>
      <c r="BD340" s="74">
        <v>0</v>
      </c>
      <c r="BE340" s="74">
        <v>0</v>
      </c>
      <c r="BF340" s="74">
        <v>0</v>
      </c>
      <c r="BG340" s="74">
        <v>0</v>
      </c>
      <c r="BH340" s="74">
        <v>0</v>
      </c>
      <c r="BI340" s="74">
        <v>0</v>
      </c>
      <c r="BJ340" s="74">
        <v>0</v>
      </c>
      <c r="BK340" s="74">
        <v>0</v>
      </c>
      <c r="BL340" s="74">
        <v>0</v>
      </c>
      <c r="BM340" s="74">
        <v>0</v>
      </c>
      <c r="BN340" s="74">
        <v>2.0782403312580782E-2</v>
      </c>
      <c r="BO340" s="74">
        <v>0</v>
      </c>
      <c r="BP340" s="74">
        <v>0</v>
      </c>
      <c r="BQ340" s="74">
        <v>0</v>
      </c>
      <c r="BR340" s="74">
        <v>0</v>
      </c>
      <c r="BS340" s="74">
        <v>0</v>
      </c>
      <c r="BT340" s="74">
        <v>0</v>
      </c>
      <c r="BU340" s="74">
        <v>0</v>
      </c>
      <c r="BV340" s="74">
        <v>0</v>
      </c>
      <c r="BW340" s="74">
        <v>0</v>
      </c>
      <c r="BX340" s="74">
        <v>0</v>
      </c>
      <c r="BY340" s="74">
        <v>0</v>
      </c>
      <c r="CT340" s="74" t="s">
        <v>194</v>
      </c>
      <c r="CU340" s="74" t="s">
        <v>526</v>
      </c>
      <c r="CV340" s="74" t="s">
        <v>329</v>
      </c>
      <c r="CW340" s="74">
        <v>2021</v>
      </c>
      <c r="CX340" s="74">
        <v>6.3831864848330762E-6</v>
      </c>
      <c r="CY340" s="74">
        <v>0</v>
      </c>
      <c r="CZ340" s="74">
        <v>0</v>
      </c>
      <c r="DA340" s="74">
        <v>0</v>
      </c>
      <c r="DB340" s="74">
        <v>0</v>
      </c>
      <c r="DC340" s="74">
        <v>0</v>
      </c>
      <c r="DD340" s="74">
        <v>5.10775087528814</v>
      </c>
      <c r="DE340" s="74">
        <v>0.6902689861784046</v>
      </c>
      <c r="DF340" s="74">
        <v>2.8263721675328068</v>
      </c>
      <c r="DG340" s="74">
        <v>1.5911097215769281</v>
      </c>
      <c r="DH340" s="74">
        <v>0</v>
      </c>
      <c r="DI340" s="74">
        <v>0</v>
      </c>
      <c r="DJ340" s="74">
        <v>0</v>
      </c>
      <c r="DK340" s="74">
        <v>0</v>
      </c>
      <c r="DL340" s="74">
        <v>0</v>
      </c>
      <c r="DM340" s="74">
        <v>0</v>
      </c>
      <c r="DN340" s="74">
        <v>5.5164090553012682E-5</v>
      </c>
      <c r="DO340" s="74">
        <v>3.2603726355033567E-5</v>
      </c>
      <c r="DP340" s="74">
        <v>0</v>
      </c>
      <c r="DQ340" s="74">
        <v>3.2603726355033567E-5</v>
      </c>
      <c r="DR340" s="74">
        <v>0</v>
      </c>
      <c r="DS340" s="74">
        <v>0</v>
      </c>
      <c r="DT340" s="74">
        <v>0</v>
      </c>
      <c r="DU340" s="74">
        <v>0</v>
      </c>
      <c r="DV340" s="74">
        <v>0</v>
      </c>
      <c r="DW340" s="74">
        <v>0</v>
      </c>
      <c r="DX340" s="74">
        <v>0</v>
      </c>
      <c r="DY340" s="74">
        <v>0</v>
      </c>
      <c r="DZ340" s="74">
        <v>0</v>
      </c>
      <c r="EA340" s="74">
        <v>0</v>
      </c>
      <c r="EB340" s="74">
        <v>0</v>
      </c>
      <c r="EC340" s="74">
        <v>0</v>
      </c>
      <c r="ED340" s="74">
        <v>0</v>
      </c>
      <c r="EE340" s="74">
        <v>0</v>
      </c>
      <c r="EF340" s="74">
        <v>0</v>
      </c>
      <c r="ER340" s="74" t="s">
        <v>455</v>
      </c>
      <c r="ES340" s="74" t="s">
        <v>194</v>
      </c>
      <c r="ET340" s="74" t="s">
        <v>526</v>
      </c>
      <c r="EU340" s="74" t="s">
        <v>329</v>
      </c>
      <c r="EV340" s="74" t="s">
        <v>302</v>
      </c>
      <c r="EW340" s="74" t="s">
        <v>456</v>
      </c>
      <c r="EX340" s="74">
        <v>2021</v>
      </c>
      <c r="EY340" s="74">
        <v>1.1640392319314951E-5</v>
      </c>
      <c r="EZ340" s="74">
        <v>841.20463900000004</v>
      </c>
      <c r="FA340" s="74">
        <v>9.7919520187877071E-3</v>
      </c>
      <c r="FB340" s="74">
        <v>2021</v>
      </c>
      <c r="FC340" s="74" t="s">
        <v>209</v>
      </c>
      <c r="FD340" s="74">
        <v>4.6366130773367584E-2</v>
      </c>
      <c r="FE340" s="74">
        <v>1</v>
      </c>
      <c r="FF340" s="74">
        <v>0</v>
      </c>
      <c r="FG340" s="74" t="s">
        <v>457</v>
      </c>
      <c r="FH340" s="74">
        <v>1.3296458446395755E-3</v>
      </c>
      <c r="FI340" s="74">
        <v>6.3831864848330762E-6</v>
      </c>
      <c r="FJ340" s="74">
        <v>0</v>
      </c>
      <c r="FK340" s="74">
        <v>0</v>
      </c>
      <c r="FL340" s="74">
        <v>0</v>
      </c>
      <c r="FM340" s="74">
        <v>0</v>
      </c>
      <c r="FN340" s="74">
        <v>0</v>
      </c>
      <c r="FO340" s="74">
        <v>0</v>
      </c>
      <c r="FP340" s="74">
        <v>0</v>
      </c>
      <c r="FQ340" s="74">
        <v>0</v>
      </c>
      <c r="FR340" s="74">
        <v>0</v>
      </c>
      <c r="FS340" s="74">
        <v>0</v>
      </c>
      <c r="GV340" s="229"/>
      <c r="GW340" s="229"/>
    </row>
    <row r="341" spans="45:205" x14ac:dyDescent="0.25">
      <c r="AS341" s="74" t="s">
        <v>237</v>
      </c>
      <c r="AT341" s="74" t="s">
        <v>194</v>
      </c>
      <c r="AU341" s="74" t="s">
        <v>474</v>
      </c>
      <c r="AV341" s="74">
        <v>2021</v>
      </c>
      <c r="AW341" s="74">
        <v>1</v>
      </c>
      <c r="AX341" s="74">
        <v>0</v>
      </c>
      <c r="AY341" s="74">
        <v>0</v>
      </c>
      <c r="AZ341" s="74">
        <v>0</v>
      </c>
      <c r="BA341" s="74">
        <v>0</v>
      </c>
      <c r="BB341" s="74">
        <v>0</v>
      </c>
      <c r="BC341" s="74">
        <v>0</v>
      </c>
      <c r="BD341" s="74">
        <v>2.0782403312580782E-2</v>
      </c>
      <c r="BE341" s="74">
        <v>2.0782403312580782E-2</v>
      </c>
      <c r="BF341" s="74">
        <v>0</v>
      </c>
      <c r="BG341" s="74">
        <v>0</v>
      </c>
      <c r="BH341" s="74">
        <v>0</v>
      </c>
      <c r="BI341" s="74">
        <v>0</v>
      </c>
      <c r="BJ341" s="74">
        <v>0</v>
      </c>
      <c r="BK341" s="74">
        <v>0</v>
      </c>
      <c r="BL341" s="74">
        <v>0</v>
      </c>
      <c r="BM341" s="74">
        <v>0</v>
      </c>
      <c r="BN341" s="74">
        <v>0</v>
      </c>
      <c r="BO341" s="74">
        <v>2.0782403312580782E-2</v>
      </c>
      <c r="BP341" s="74">
        <v>0</v>
      </c>
      <c r="BQ341" s="74">
        <v>0</v>
      </c>
      <c r="BR341" s="74">
        <v>0</v>
      </c>
      <c r="BS341" s="74">
        <v>0</v>
      </c>
      <c r="BT341" s="74">
        <v>0</v>
      </c>
      <c r="BU341" s="74">
        <v>0</v>
      </c>
      <c r="BV341" s="74">
        <v>0</v>
      </c>
      <c r="BW341" s="74">
        <v>0</v>
      </c>
      <c r="BX341" s="74">
        <v>0</v>
      </c>
      <c r="BY341" s="74">
        <v>0</v>
      </c>
      <c r="CT341" s="74" t="s">
        <v>194</v>
      </c>
      <c r="CU341" s="74" t="s">
        <v>526</v>
      </c>
      <c r="CV341" s="74" t="s">
        <v>329</v>
      </c>
      <c r="CW341" s="74">
        <v>2022</v>
      </c>
      <c r="CX341" s="74">
        <v>0</v>
      </c>
      <c r="CY341" s="74">
        <v>6.3413653712823337E-6</v>
      </c>
      <c r="CZ341" s="74">
        <v>0</v>
      </c>
      <c r="DA341" s="74">
        <v>0</v>
      </c>
      <c r="DB341" s="74">
        <v>0</v>
      </c>
      <c r="DC341" s="74">
        <v>0</v>
      </c>
      <c r="DD341" s="74">
        <v>5.0739075797640982</v>
      </c>
      <c r="DE341" s="74">
        <v>0.68414811484627192</v>
      </c>
      <c r="DF341" s="74">
        <v>2.80964787594286</v>
      </c>
      <c r="DG341" s="74">
        <v>1.580111588974966</v>
      </c>
      <c r="DH341" s="74">
        <v>0</v>
      </c>
      <c r="DI341" s="74">
        <v>0</v>
      </c>
      <c r="DJ341" s="74">
        <v>0</v>
      </c>
      <c r="DK341" s="74">
        <v>0</v>
      </c>
      <c r="DL341" s="74">
        <v>0</v>
      </c>
      <c r="DM341" s="74">
        <v>0</v>
      </c>
      <c r="DN341" s="74">
        <v>5.268215375923042E-5</v>
      </c>
      <c r="DO341" s="74">
        <v>0</v>
      </c>
      <c r="DP341" s="74">
        <v>0</v>
      </c>
      <c r="DQ341" s="74">
        <v>0</v>
      </c>
      <c r="DR341" s="74">
        <v>3.2175501823403005E-5</v>
      </c>
      <c r="DS341" s="74">
        <v>0</v>
      </c>
      <c r="DT341" s="74">
        <v>3.2175501823403005E-5</v>
      </c>
      <c r="DU341" s="74">
        <v>0</v>
      </c>
      <c r="DV341" s="74">
        <v>0</v>
      </c>
      <c r="DW341" s="74">
        <v>0</v>
      </c>
      <c r="DX341" s="74">
        <v>0</v>
      </c>
      <c r="DY341" s="74">
        <v>0</v>
      </c>
      <c r="DZ341" s="74">
        <v>0</v>
      </c>
      <c r="EA341" s="74">
        <v>0</v>
      </c>
      <c r="EB341" s="74">
        <v>0</v>
      </c>
      <c r="EC341" s="74">
        <v>0</v>
      </c>
      <c r="ED341" s="74">
        <v>0</v>
      </c>
      <c r="EE341" s="74">
        <v>0</v>
      </c>
      <c r="EF341" s="74">
        <v>0</v>
      </c>
      <c r="ER341" s="74" t="s">
        <v>455</v>
      </c>
      <c r="ES341" s="74" t="s">
        <v>194</v>
      </c>
      <c r="ET341" s="74" t="s">
        <v>526</v>
      </c>
      <c r="EU341" s="74" t="s">
        <v>329</v>
      </c>
      <c r="EV341" s="74" t="s">
        <v>302</v>
      </c>
      <c r="EW341" s="74" t="s">
        <v>456</v>
      </c>
      <c r="EX341" s="74">
        <v>2022</v>
      </c>
      <c r="EY341" s="74">
        <v>1.1171631005450181E-5</v>
      </c>
      <c r="EZ341" s="74">
        <v>841.20463900000004</v>
      </c>
      <c r="FA341" s="74">
        <v>9.3976278269809269E-3</v>
      </c>
      <c r="FB341" s="74">
        <v>2022</v>
      </c>
      <c r="FC341" s="74" t="s">
        <v>209</v>
      </c>
      <c r="FD341" s="74">
        <v>4.6366130773367584E-2</v>
      </c>
      <c r="FE341" s="74">
        <v>1</v>
      </c>
      <c r="FF341" s="74">
        <v>0</v>
      </c>
      <c r="FG341" s="74" t="s">
        <v>457</v>
      </c>
      <c r="FH341" s="74">
        <v>0</v>
      </c>
      <c r="FI341" s="74">
        <v>0</v>
      </c>
      <c r="FJ341" s="74">
        <v>1.3209343225834564E-3</v>
      </c>
      <c r="FK341" s="74">
        <v>6.3413653712823337E-6</v>
      </c>
      <c r="FL341" s="74">
        <v>0</v>
      </c>
      <c r="FM341" s="74">
        <v>0</v>
      </c>
      <c r="FN341" s="74">
        <v>0</v>
      </c>
      <c r="FO341" s="74">
        <v>0</v>
      </c>
      <c r="FP341" s="74">
        <v>0</v>
      </c>
      <c r="FQ341" s="74">
        <v>0</v>
      </c>
      <c r="FR341" s="74">
        <v>0</v>
      </c>
      <c r="FS341" s="74">
        <v>0</v>
      </c>
      <c r="GV341" s="229"/>
      <c r="GW341" s="229"/>
    </row>
    <row r="342" spans="45:205" x14ac:dyDescent="0.25">
      <c r="AS342" s="74" t="s">
        <v>237</v>
      </c>
      <c r="AT342" s="74" t="s">
        <v>194</v>
      </c>
      <c r="AU342" s="74" t="s">
        <v>474</v>
      </c>
      <c r="AV342" s="74">
        <v>2022</v>
      </c>
      <c r="AW342" s="74">
        <v>0.93457943925233644</v>
      </c>
      <c r="AX342" s="74">
        <v>0</v>
      </c>
      <c r="AY342" s="74">
        <v>0</v>
      </c>
      <c r="AZ342" s="74">
        <v>0</v>
      </c>
      <c r="BA342" s="74">
        <v>0</v>
      </c>
      <c r="BB342" s="74">
        <v>0</v>
      </c>
      <c r="BC342" s="74">
        <v>0</v>
      </c>
      <c r="BD342" s="74">
        <v>0</v>
      </c>
      <c r="BE342" s="74">
        <v>0</v>
      </c>
      <c r="BF342" s="74">
        <v>0</v>
      </c>
      <c r="BG342" s="74">
        <v>0</v>
      </c>
      <c r="BH342" s="74">
        <v>2.0210373355610625E-2</v>
      </c>
      <c r="BI342" s="74">
        <v>2.0210373355610625E-2</v>
      </c>
      <c r="BJ342" s="74">
        <v>0</v>
      </c>
      <c r="BK342" s="74">
        <v>0</v>
      </c>
      <c r="BL342" s="74">
        <v>0</v>
      </c>
      <c r="BM342" s="74">
        <v>0</v>
      </c>
      <c r="BN342" s="74">
        <v>0</v>
      </c>
      <c r="BO342" s="74">
        <v>0</v>
      </c>
      <c r="BP342" s="74">
        <v>1.8888199397766939E-2</v>
      </c>
      <c r="BQ342" s="74">
        <v>0</v>
      </c>
      <c r="BR342" s="74">
        <v>0</v>
      </c>
      <c r="BS342" s="74">
        <v>0</v>
      </c>
      <c r="BT342" s="74">
        <v>0</v>
      </c>
      <c r="BU342" s="74">
        <v>0</v>
      </c>
      <c r="BV342" s="74">
        <v>2.0210373355610625E-2</v>
      </c>
      <c r="BW342" s="74">
        <v>1.8888199397766939E-2</v>
      </c>
      <c r="BX342" s="74">
        <v>2.0210373355610625E-2</v>
      </c>
      <c r="BY342" s="74">
        <v>1.8888199397766939E-2</v>
      </c>
      <c r="CT342" s="74" t="s">
        <v>194</v>
      </c>
      <c r="CU342" s="74" t="s">
        <v>526</v>
      </c>
      <c r="CV342" s="74" t="s">
        <v>329</v>
      </c>
      <c r="CW342" s="74">
        <v>2023</v>
      </c>
      <c r="CX342" s="74">
        <v>0</v>
      </c>
      <c r="CY342" s="74">
        <v>0</v>
      </c>
      <c r="CZ342" s="74">
        <v>9.8812503608203362E-6</v>
      </c>
      <c r="DA342" s="74">
        <v>0</v>
      </c>
      <c r="DB342" s="74">
        <v>0</v>
      </c>
      <c r="DC342" s="74">
        <v>0</v>
      </c>
      <c r="DD342" s="74">
        <v>5.1712462144137756</v>
      </c>
      <c r="DE342" s="74">
        <v>0.68414811484627192</v>
      </c>
      <c r="DF342" s="74">
        <v>2.9069865105925379</v>
      </c>
      <c r="DG342" s="74">
        <v>1.580111588974966</v>
      </c>
      <c r="DH342" s="74">
        <v>0</v>
      </c>
      <c r="DI342" s="74">
        <v>0</v>
      </c>
      <c r="DJ342" s="74">
        <v>0</v>
      </c>
      <c r="DK342" s="74">
        <v>0</v>
      </c>
      <c r="DL342" s="74">
        <v>0</v>
      </c>
      <c r="DM342" s="74">
        <v>0</v>
      </c>
      <c r="DN342" s="74">
        <v>5.4722290094086498E-5</v>
      </c>
      <c r="DO342" s="74">
        <v>0</v>
      </c>
      <c r="DP342" s="74">
        <v>0</v>
      </c>
      <c r="DQ342" s="74">
        <v>0</v>
      </c>
      <c r="DR342" s="74">
        <v>0</v>
      </c>
      <c r="DS342" s="74">
        <v>0</v>
      </c>
      <c r="DT342" s="74">
        <v>0</v>
      </c>
      <c r="DU342" s="74">
        <v>5.1098378522066919E-5</v>
      </c>
      <c r="DV342" s="74">
        <v>0</v>
      </c>
      <c r="DW342" s="74">
        <v>5.1098378522066919E-5</v>
      </c>
      <c r="DX342" s="74">
        <v>0</v>
      </c>
      <c r="DY342" s="74">
        <v>0</v>
      </c>
      <c r="DZ342" s="74">
        <v>0</v>
      </c>
      <c r="EA342" s="74">
        <v>0</v>
      </c>
      <c r="EB342" s="74">
        <v>0</v>
      </c>
      <c r="EC342" s="74">
        <v>0</v>
      </c>
      <c r="ED342" s="74">
        <v>0</v>
      </c>
      <c r="EE342" s="74">
        <v>0</v>
      </c>
      <c r="EF342" s="74">
        <v>0</v>
      </c>
      <c r="ER342" s="74" t="s">
        <v>455</v>
      </c>
      <c r="ES342" s="74" t="s">
        <v>194</v>
      </c>
      <c r="ET342" s="74" t="s">
        <v>526</v>
      </c>
      <c r="EU342" s="74" t="s">
        <v>329</v>
      </c>
      <c r="EV342" s="74" t="s">
        <v>302</v>
      </c>
      <c r="EW342" s="74" t="s">
        <v>456</v>
      </c>
      <c r="EX342" s="74">
        <v>2023</v>
      </c>
      <c r="EY342" s="74">
        <v>1.154576175286873E-5</v>
      </c>
      <c r="EZ342" s="74">
        <v>841.20463900000004</v>
      </c>
      <c r="FA342" s="74">
        <v>9.7123483473019485E-3</v>
      </c>
      <c r="FB342" s="74">
        <v>2023</v>
      </c>
      <c r="FC342" s="74" t="s">
        <v>209</v>
      </c>
      <c r="FD342" s="74">
        <v>4.6366130773367584E-2</v>
      </c>
      <c r="FE342" s="74">
        <v>1</v>
      </c>
      <c r="FF342" s="74">
        <v>0</v>
      </c>
      <c r="FG342" s="74" t="s">
        <v>457</v>
      </c>
      <c r="FH342" s="74">
        <v>0</v>
      </c>
      <c r="FI342" s="74">
        <v>0</v>
      </c>
      <c r="FJ342" s="74">
        <v>0</v>
      </c>
      <c r="FK342" s="74">
        <v>0</v>
      </c>
      <c r="FL342" s="74">
        <v>1.3597895016094271E-3</v>
      </c>
      <c r="FM342" s="74">
        <v>9.8812503608203362E-6</v>
      </c>
      <c r="FN342" s="74">
        <v>0</v>
      </c>
      <c r="FO342" s="74">
        <v>0</v>
      </c>
      <c r="FP342" s="74">
        <v>0</v>
      </c>
      <c r="FQ342" s="74">
        <v>0</v>
      </c>
      <c r="FR342" s="74">
        <v>0</v>
      </c>
      <c r="FS342" s="74">
        <v>0</v>
      </c>
      <c r="GV342" s="229"/>
      <c r="GW342" s="229"/>
    </row>
    <row r="343" spans="45:205" x14ac:dyDescent="0.25">
      <c r="AS343" s="74" t="s">
        <v>237</v>
      </c>
      <c r="AT343" s="74" t="s">
        <v>194</v>
      </c>
      <c r="AU343" s="74" t="s">
        <v>474</v>
      </c>
      <c r="AV343" s="74">
        <v>2023</v>
      </c>
      <c r="AW343" s="74">
        <v>0.87343872827321156</v>
      </c>
      <c r="AX343" s="74">
        <v>0</v>
      </c>
      <c r="AY343" s="74">
        <v>0</v>
      </c>
      <c r="AZ343" s="74">
        <v>0</v>
      </c>
      <c r="BA343" s="74">
        <v>0</v>
      </c>
      <c r="BB343" s="74">
        <v>0</v>
      </c>
      <c r="BC343" s="74">
        <v>0</v>
      </c>
      <c r="BD343" s="74">
        <v>0</v>
      </c>
      <c r="BE343" s="74">
        <v>0</v>
      </c>
      <c r="BF343" s="74">
        <v>0</v>
      </c>
      <c r="BG343" s="74">
        <v>0</v>
      </c>
      <c r="BH343" s="74">
        <v>0</v>
      </c>
      <c r="BI343" s="74">
        <v>0</v>
      </c>
      <c r="BJ343" s="74">
        <v>0</v>
      </c>
      <c r="BK343" s="74">
        <v>0</v>
      </c>
      <c r="BL343" s="74">
        <v>2.0950690667308189E-2</v>
      </c>
      <c r="BM343" s="74">
        <v>2.0950690667308189E-2</v>
      </c>
      <c r="BN343" s="74">
        <v>0</v>
      </c>
      <c r="BO343" s="74">
        <v>0</v>
      </c>
      <c r="BP343" s="74">
        <v>0</v>
      </c>
      <c r="BQ343" s="74">
        <v>1.8299144612899106E-2</v>
      </c>
      <c r="BR343" s="74">
        <v>0</v>
      </c>
      <c r="BS343" s="74">
        <v>0</v>
      </c>
      <c r="BT343" s="74">
        <v>0</v>
      </c>
      <c r="BU343" s="74">
        <v>0</v>
      </c>
      <c r="BV343" s="74">
        <v>0</v>
      </c>
      <c r="BW343" s="74">
        <v>0</v>
      </c>
      <c r="BX343" s="74">
        <v>0</v>
      </c>
      <c r="BY343" s="74">
        <v>0</v>
      </c>
      <c r="CT343" s="74" t="s">
        <v>194</v>
      </c>
      <c r="CU343" s="74" t="s">
        <v>526</v>
      </c>
      <c r="CV343" s="74" t="s">
        <v>329</v>
      </c>
      <c r="CW343" s="74">
        <v>2024</v>
      </c>
      <c r="CX343" s="74">
        <v>0</v>
      </c>
      <c r="CY343" s="74">
        <v>0</v>
      </c>
      <c r="CZ343" s="74">
        <v>0</v>
      </c>
      <c r="DA343" s="74">
        <v>9.8812503608203362E-6</v>
      </c>
      <c r="DB343" s="74">
        <v>0</v>
      </c>
      <c r="DC343" s="74">
        <v>0</v>
      </c>
      <c r="DD343" s="74">
        <v>5.1712462144137756</v>
      </c>
      <c r="DE343" s="74">
        <v>0.68414811484627192</v>
      </c>
      <c r="DF343" s="74">
        <v>2.9069865105925379</v>
      </c>
      <c r="DG343" s="74">
        <v>1.580111588974966</v>
      </c>
      <c r="DH343" s="74">
        <v>0</v>
      </c>
      <c r="DI343" s="74">
        <v>0</v>
      </c>
      <c r="DJ343" s="74">
        <v>0</v>
      </c>
      <c r="DK343" s="74">
        <v>0</v>
      </c>
      <c r="DL343" s="74">
        <v>0</v>
      </c>
      <c r="DM343" s="74">
        <v>0</v>
      </c>
      <c r="DN343" s="74">
        <v>5.4722290094086498E-5</v>
      </c>
      <c r="DO343" s="74">
        <v>0</v>
      </c>
      <c r="DP343" s="74">
        <v>0</v>
      </c>
      <c r="DQ343" s="74">
        <v>0</v>
      </c>
      <c r="DR343" s="74">
        <v>0</v>
      </c>
      <c r="DS343" s="74">
        <v>0</v>
      </c>
      <c r="DT343" s="74">
        <v>0</v>
      </c>
      <c r="DU343" s="74">
        <v>0</v>
      </c>
      <c r="DV343" s="74">
        <v>0</v>
      </c>
      <c r="DW343" s="74">
        <v>0</v>
      </c>
      <c r="DX343" s="74">
        <v>5.1098378522066919E-5</v>
      </c>
      <c r="DY343" s="74">
        <v>0</v>
      </c>
      <c r="DZ343" s="74">
        <v>5.1098378522066919E-5</v>
      </c>
      <c r="EA343" s="74">
        <v>0</v>
      </c>
      <c r="EB343" s="74">
        <v>0</v>
      </c>
      <c r="EC343" s="74">
        <v>0</v>
      </c>
      <c r="ED343" s="74">
        <v>0</v>
      </c>
      <c r="EE343" s="74">
        <v>0</v>
      </c>
      <c r="EF343" s="74">
        <v>0</v>
      </c>
      <c r="ER343" s="74" t="s">
        <v>455</v>
      </c>
      <c r="ES343" s="74" t="s">
        <v>194</v>
      </c>
      <c r="ET343" s="74" t="s">
        <v>526</v>
      </c>
      <c r="EU343" s="74" t="s">
        <v>329</v>
      </c>
      <c r="EV343" s="74" t="s">
        <v>302</v>
      </c>
      <c r="EW343" s="74" t="s">
        <v>456</v>
      </c>
      <c r="EX343" s="74">
        <v>2024</v>
      </c>
      <c r="EY343" s="74">
        <v>1.154576175286873E-5</v>
      </c>
      <c r="EZ343" s="74">
        <v>841.20463900000004</v>
      </c>
      <c r="FA343" s="74">
        <v>9.7123483473019485E-3</v>
      </c>
      <c r="FB343" s="74">
        <v>2024</v>
      </c>
      <c r="FC343" s="74" t="s">
        <v>209</v>
      </c>
      <c r="FD343" s="74">
        <v>4.6366130773367584E-2</v>
      </c>
      <c r="FE343" s="74">
        <v>1</v>
      </c>
      <c r="FF343" s="74">
        <v>0</v>
      </c>
      <c r="FG343" s="74" t="s">
        <v>457</v>
      </c>
      <c r="FH343" s="74">
        <v>0</v>
      </c>
      <c r="FI343" s="74">
        <v>0</v>
      </c>
      <c r="FJ343" s="74">
        <v>0</v>
      </c>
      <c r="FK343" s="74">
        <v>0</v>
      </c>
      <c r="FL343" s="74">
        <v>0</v>
      </c>
      <c r="FM343" s="74">
        <v>0</v>
      </c>
      <c r="FN343" s="74">
        <v>1.3597895016094271E-3</v>
      </c>
      <c r="FO343" s="74">
        <v>9.8812503608203362E-6</v>
      </c>
      <c r="FP343" s="74">
        <v>0</v>
      </c>
      <c r="FQ343" s="74">
        <v>0</v>
      </c>
      <c r="FR343" s="74">
        <v>0</v>
      </c>
      <c r="FS343" s="74">
        <v>0</v>
      </c>
      <c r="GV343" s="229"/>
      <c r="GW343" s="229"/>
    </row>
    <row r="344" spans="45:205" x14ac:dyDescent="0.25">
      <c r="AS344" s="74" t="s">
        <v>237</v>
      </c>
      <c r="AT344" s="74" t="s">
        <v>194</v>
      </c>
      <c r="AU344" s="74" t="s">
        <v>475</v>
      </c>
      <c r="AV344" s="74">
        <v>2020</v>
      </c>
      <c r="AW344" s="74">
        <v>1</v>
      </c>
      <c r="AX344" s="74">
        <v>0</v>
      </c>
      <c r="AY344" s="74">
        <v>0</v>
      </c>
      <c r="AZ344" s="74">
        <v>1.3793485997504058E-2</v>
      </c>
      <c r="BA344" s="74">
        <v>1.3793485997504058E-2</v>
      </c>
      <c r="BB344" s="74">
        <v>0</v>
      </c>
      <c r="BC344" s="74">
        <v>0</v>
      </c>
      <c r="BD344" s="74">
        <v>0</v>
      </c>
      <c r="BE344" s="74">
        <v>0</v>
      </c>
      <c r="BF344" s="74">
        <v>0</v>
      </c>
      <c r="BG344" s="74">
        <v>0</v>
      </c>
      <c r="BH344" s="74">
        <v>0</v>
      </c>
      <c r="BI344" s="74">
        <v>0</v>
      </c>
      <c r="BJ344" s="74">
        <v>0</v>
      </c>
      <c r="BK344" s="74">
        <v>0</v>
      </c>
      <c r="BL344" s="74">
        <v>0</v>
      </c>
      <c r="BM344" s="74">
        <v>0</v>
      </c>
      <c r="BN344" s="74">
        <v>1.3793485997504058E-2</v>
      </c>
      <c r="BO344" s="74">
        <v>0</v>
      </c>
      <c r="BP344" s="74">
        <v>0</v>
      </c>
      <c r="BQ344" s="74">
        <v>0</v>
      </c>
      <c r="BR344" s="74">
        <v>0</v>
      </c>
      <c r="BS344" s="74">
        <v>0</v>
      </c>
      <c r="BT344" s="74">
        <v>0</v>
      </c>
      <c r="BU344" s="74">
        <v>0</v>
      </c>
      <c r="BV344" s="74">
        <v>0</v>
      </c>
      <c r="BW344" s="74">
        <v>0</v>
      </c>
      <c r="BX344" s="74">
        <v>0</v>
      </c>
      <c r="BY344" s="74">
        <v>0</v>
      </c>
      <c r="CT344" s="74" t="s">
        <v>194</v>
      </c>
      <c r="CU344" s="74" t="s">
        <v>526</v>
      </c>
      <c r="CV344" s="74" t="s">
        <v>329</v>
      </c>
      <c r="CW344" s="74">
        <v>2025</v>
      </c>
      <c r="CX344" s="74">
        <v>0</v>
      </c>
      <c r="CY344" s="74">
        <v>0</v>
      </c>
      <c r="CZ344" s="74">
        <v>0</v>
      </c>
      <c r="DA344" s="74">
        <v>0</v>
      </c>
      <c r="DB344" s="74">
        <v>9.8812503608203362E-6</v>
      </c>
      <c r="DC344" s="74">
        <v>0</v>
      </c>
      <c r="DD344" s="74">
        <v>5.1712462144137756</v>
      </c>
      <c r="DE344" s="74">
        <v>0.68414811484627192</v>
      </c>
      <c r="DF344" s="74">
        <v>2.9069865105925379</v>
      </c>
      <c r="DG344" s="74">
        <v>1.580111588974966</v>
      </c>
      <c r="DH344" s="74">
        <v>0</v>
      </c>
      <c r="DI344" s="74">
        <v>0</v>
      </c>
      <c r="DJ344" s="74">
        <v>0</v>
      </c>
      <c r="DK344" s="74">
        <v>0</v>
      </c>
      <c r="DL344" s="74">
        <v>0</v>
      </c>
      <c r="DM344" s="74">
        <v>0</v>
      </c>
      <c r="DN344" s="74">
        <v>5.4722290094086498E-5</v>
      </c>
      <c r="DO344" s="74">
        <v>0</v>
      </c>
      <c r="DP344" s="74">
        <v>0</v>
      </c>
      <c r="DQ344" s="74">
        <v>0</v>
      </c>
      <c r="DR344" s="74">
        <v>0</v>
      </c>
      <c r="DS344" s="74">
        <v>0</v>
      </c>
      <c r="DT344" s="74">
        <v>0</v>
      </c>
      <c r="DU344" s="74">
        <v>0</v>
      </c>
      <c r="DV344" s="74">
        <v>0</v>
      </c>
      <c r="DW344" s="74">
        <v>0</v>
      </c>
      <c r="DX344" s="74">
        <v>0</v>
      </c>
      <c r="DY344" s="74">
        <v>0</v>
      </c>
      <c r="DZ344" s="74">
        <v>0</v>
      </c>
      <c r="EA344" s="74">
        <v>5.1098378522066919E-5</v>
      </c>
      <c r="EB344" s="74">
        <v>0</v>
      </c>
      <c r="EC344" s="74">
        <v>5.1098378522066919E-5</v>
      </c>
      <c r="ED344" s="74">
        <v>0</v>
      </c>
      <c r="EE344" s="74">
        <v>0</v>
      </c>
      <c r="EF344" s="74">
        <v>0</v>
      </c>
      <c r="ER344" s="74" t="s">
        <v>455</v>
      </c>
      <c r="ES344" s="74" t="s">
        <v>194</v>
      </c>
      <c r="ET344" s="74" t="s">
        <v>526</v>
      </c>
      <c r="EU344" s="74" t="s">
        <v>329</v>
      </c>
      <c r="EV344" s="74" t="s">
        <v>302</v>
      </c>
      <c r="EW344" s="74" t="s">
        <v>456</v>
      </c>
      <c r="EX344" s="74">
        <v>2025</v>
      </c>
      <c r="EY344" s="74">
        <v>1.154576175286873E-5</v>
      </c>
      <c r="EZ344" s="74">
        <v>841.20463900000004</v>
      </c>
      <c r="FA344" s="74">
        <v>9.7123483473019485E-3</v>
      </c>
      <c r="FB344" s="74">
        <v>2025</v>
      </c>
      <c r="FC344" s="74" t="s">
        <v>209</v>
      </c>
      <c r="FD344" s="74">
        <v>4.6366130773367584E-2</v>
      </c>
      <c r="FE344" s="74">
        <v>1</v>
      </c>
      <c r="FF344" s="74">
        <v>0</v>
      </c>
      <c r="FG344" s="74" t="s">
        <v>457</v>
      </c>
      <c r="FH344" s="74">
        <v>0</v>
      </c>
      <c r="FI344" s="74">
        <v>0</v>
      </c>
      <c r="FJ344" s="74">
        <v>0</v>
      </c>
      <c r="FK344" s="74">
        <v>0</v>
      </c>
      <c r="FL344" s="74">
        <v>0</v>
      </c>
      <c r="FM344" s="74">
        <v>0</v>
      </c>
      <c r="FN344" s="74">
        <v>0</v>
      </c>
      <c r="FO344" s="74">
        <v>0</v>
      </c>
      <c r="FP344" s="74">
        <v>1.3597895016094271E-3</v>
      </c>
      <c r="FQ344" s="74">
        <v>9.8812503608203362E-6</v>
      </c>
      <c r="FR344" s="74">
        <v>0</v>
      </c>
      <c r="FS344" s="74">
        <v>0</v>
      </c>
      <c r="GV344" s="229"/>
      <c r="GW344" s="229"/>
    </row>
    <row r="345" spans="45:205" x14ac:dyDescent="0.25">
      <c r="AS345" s="74" t="s">
        <v>237</v>
      </c>
      <c r="AT345" s="74" t="s">
        <v>194</v>
      </c>
      <c r="AU345" s="74" t="s">
        <v>475</v>
      </c>
      <c r="AV345" s="74">
        <v>2021</v>
      </c>
      <c r="AW345" s="74">
        <v>1</v>
      </c>
      <c r="AX345" s="74">
        <v>0</v>
      </c>
      <c r="AY345" s="74">
        <v>0</v>
      </c>
      <c r="AZ345" s="74">
        <v>0</v>
      </c>
      <c r="BA345" s="74">
        <v>0</v>
      </c>
      <c r="BB345" s="74">
        <v>0</v>
      </c>
      <c r="BC345" s="74">
        <v>0</v>
      </c>
      <c r="BD345" s="74">
        <v>1.3793485997504058E-2</v>
      </c>
      <c r="BE345" s="74">
        <v>1.3793485997504058E-2</v>
      </c>
      <c r="BF345" s="74">
        <v>0</v>
      </c>
      <c r="BG345" s="74">
        <v>0</v>
      </c>
      <c r="BH345" s="74">
        <v>0</v>
      </c>
      <c r="BI345" s="74">
        <v>0</v>
      </c>
      <c r="BJ345" s="74">
        <v>0</v>
      </c>
      <c r="BK345" s="74">
        <v>0</v>
      </c>
      <c r="BL345" s="74">
        <v>0</v>
      </c>
      <c r="BM345" s="74">
        <v>0</v>
      </c>
      <c r="BN345" s="74">
        <v>0</v>
      </c>
      <c r="BO345" s="74">
        <v>1.3793485997504058E-2</v>
      </c>
      <c r="BP345" s="74">
        <v>0</v>
      </c>
      <c r="BQ345" s="74">
        <v>0</v>
      </c>
      <c r="BR345" s="74">
        <v>0</v>
      </c>
      <c r="BS345" s="74">
        <v>0</v>
      </c>
      <c r="BT345" s="74">
        <v>0</v>
      </c>
      <c r="BU345" s="74">
        <v>0</v>
      </c>
      <c r="BV345" s="74">
        <v>0</v>
      </c>
      <c r="BW345" s="74">
        <v>0</v>
      </c>
      <c r="BX345" s="74">
        <v>0</v>
      </c>
      <c r="BY345" s="74">
        <v>0</v>
      </c>
      <c r="CT345" s="74" t="s">
        <v>194</v>
      </c>
      <c r="CU345" s="74" t="s">
        <v>526</v>
      </c>
      <c r="CV345" s="74" t="s">
        <v>329</v>
      </c>
      <c r="CW345" s="74">
        <v>2026</v>
      </c>
      <c r="CX345" s="74">
        <v>0</v>
      </c>
      <c r="CY345" s="74">
        <v>0</v>
      </c>
      <c r="CZ345" s="74">
        <v>0</v>
      </c>
      <c r="DA345" s="74">
        <v>0</v>
      </c>
      <c r="DB345" s="74">
        <v>0</v>
      </c>
      <c r="DC345" s="74">
        <v>9.8812503608203362E-6</v>
      </c>
      <c r="DD345" s="74">
        <v>5.1712462144137756</v>
      </c>
      <c r="DE345" s="74">
        <v>0.68414811484627192</v>
      </c>
      <c r="DF345" s="74">
        <v>2.9069865105925379</v>
      </c>
      <c r="DG345" s="74">
        <v>1.580111588974966</v>
      </c>
      <c r="DH345" s="74">
        <v>0</v>
      </c>
      <c r="DI345" s="74">
        <v>0</v>
      </c>
      <c r="DJ345" s="74">
        <v>0</v>
      </c>
      <c r="DK345" s="74">
        <v>0</v>
      </c>
      <c r="DL345" s="74">
        <v>0</v>
      </c>
      <c r="DM345" s="74">
        <v>0</v>
      </c>
      <c r="DN345" s="74">
        <v>5.4722290094086498E-5</v>
      </c>
      <c r="DO345" s="74">
        <v>0</v>
      </c>
      <c r="DP345" s="74">
        <v>0</v>
      </c>
      <c r="DQ345" s="74">
        <v>0</v>
      </c>
      <c r="DR345" s="74">
        <v>0</v>
      </c>
      <c r="DS345" s="74">
        <v>0</v>
      </c>
      <c r="DT345" s="74">
        <v>0</v>
      </c>
      <c r="DU345" s="74">
        <v>0</v>
      </c>
      <c r="DV345" s="74">
        <v>0</v>
      </c>
      <c r="DW345" s="74">
        <v>0</v>
      </c>
      <c r="DX345" s="74">
        <v>0</v>
      </c>
      <c r="DY345" s="74">
        <v>0</v>
      </c>
      <c r="DZ345" s="74">
        <v>0</v>
      </c>
      <c r="EA345" s="74">
        <v>0</v>
      </c>
      <c r="EB345" s="74">
        <v>0</v>
      </c>
      <c r="EC345" s="74">
        <v>0</v>
      </c>
      <c r="ED345" s="74">
        <v>5.1098378522066919E-5</v>
      </c>
      <c r="EE345" s="74">
        <v>0</v>
      </c>
      <c r="EF345" s="74">
        <v>5.1098378522066919E-5</v>
      </c>
      <c r="ER345" s="74" t="s">
        <v>455</v>
      </c>
      <c r="ES345" s="74" t="s">
        <v>194</v>
      </c>
      <c r="ET345" s="74" t="s">
        <v>526</v>
      </c>
      <c r="EU345" s="74" t="s">
        <v>329</v>
      </c>
      <c r="EV345" s="74" t="s">
        <v>302</v>
      </c>
      <c r="EW345" s="74" t="s">
        <v>456</v>
      </c>
      <c r="EX345" s="74">
        <v>2026</v>
      </c>
      <c r="EY345" s="74">
        <v>1.154576175286873E-5</v>
      </c>
      <c r="EZ345" s="74">
        <v>841.20463900000004</v>
      </c>
      <c r="FA345" s="74">
        <v>9.7123483473019485E-3</v>
      </c>
      <c r="FB345" s="74">
        <v>2026</v>
      </c>
      <c r="FC345" s="74" t="s">
        <v>209</v>
      </c>
      <c r="FD345" s="74">
        <v>4.6366130773367584E-2</v>
      </c>
      <c r="FE345" s="74">
        <v>1</v>
      </c>
      <c r="FF345" s="74">
        <v>0</v>
      </c>
      <c r="FG345" s="74" t="s">
        <v>457</v>
      </c>
      <c r="FH345" s="74">
        <v>0</v>
      </c>
      <c r="FI345" s="74">
        <v>0</v>
      </c>
      <c r="FJ345" s="74">
        <v>0</v>
      </c>
      <c r="FK345" s="74">
        <v>0</v>
      </c>
      <c r="FL345" s="74">
        <v>0</v>
      </c>
      <c r="FM345" s="74">
        <v>0</v>
      </c>
      <c r="FN345" s="74">
        <v>0</v>
      </c>
      <c r="FO345" s="74">
        <v>0</v>
      </c>
      <c r="FP345" s="74">
        <v>0</v>
      </c>
      <c r="FQ345" s="74">
        <v>0</v>
      </c>
      <c r="FR345" s="74">
        <v>1.3597895016094271E-3</v>
      </c>
      <c r="FS345" s="74">
        <v>9.8812503608203362E-6</v>
      </c>
      <c r="GV345" s="229"/>
      <c r="GW345" s="229"/>
    </row>
    <row r="346" spans="45:205" x14ac:dyDescent="0.25">
      <c r="AS346" s="74" t="s">
        <v>237</v>
      </c>
      <c r="AT346" s="74" t="s">
        <v>194</v>
      </c>
      <c r="AU346" s="74" t="s">
        <v>475</v>
      </c>
      <c r="AV346" s="74">
        <v>2022</v>
      </c>
      <c r="AW346" s="74">
        <v>0.93457943925233644</v>
      </c>
      <c r="AX346" s="74">
        <v>0</v>
      </c>
      <c r="AY346" s="74">
        <v>0</v>
      </c>
      <c r="AZ346" s="74">
        <v>0</v>
      </c>
      <c r="BA346" s="74">
        <v>0</v>
      </c>
      <c r="BB346" s="74">
        <v>0</v>
      </c>
      <c r="BC346" s="74">
        <v>0</v>
      </c>
      <c r="BD346" s="74">
        <v>0</v>
      </c>
      <c r="BE346" s="74">
        <v>0</v>
      </c>
      <c r="BF346" s="74">
        <v>0</v>
      </c>
      <c r="BG346" s="74">
        <v>0</v>
      </c>
      <c r="BH346" s="74">
        <v>1.3896636021592378E-2</v>
      </c>
      <c r="BI346" s="74">
        <v>1.3896636021592378E-2</v>
      </c>
      <c r="BJ346" s="74">
        <v>0</v>
      </c>
      <c r="BK346" s="74">
        <v>0</v>
      </c>
      <c r="BL346" s="74">
        <v>0</v>
      </c>
      <c r="BM346" s="74">
        <v>0</v>
      </c>
      <c r="BN346" s="74">
        <v>0</v>
      </c>
      <c r="BO346" s="74">
        <v>0</v>
      </c>
      <c r="BP346" s="74">
        <v>1.2987510300553624E-2</v>
      </c>
      <c r="BQ346" s="74">
        <v>0</v>
      </c>
      <c r="BR346" s="74">
        <v>0</v>
      </c>
      <c r="BS346" s="74">
        <v>0</v>
      </c>
      <c r="BT346" s="74">
        <v>0</v>
      </c>
      <c r="BU346" s="74">
        <v>0</v>
      </c>
      <c r="BV346" s="74">
        <v>1.3896636021592378E-2</v>
      </c>
      <c r="BW346" s="74">
        <v>1.2987510300553624E-2</v>
      </c>
      <c r="BX346" s="74">
        <v>1.3896636021592378E-2</v>
      </c>
      <c r="BY346" s="74">
        <v>1.2987510300553624E-2</v>
      </c>
      <c r="CT346" s="74" t="s">
        <v>194</v>
      </c>
      <c r="CU346" s="74" t="s">
        <v>526</v>
      </c>
      <c r="CV346" s="74" t="s">
        <v>330</v>
      </c>
      <c r="CW346" s="74">
        <v>2021</v>
      </c>
      <c r="CX346" s="74">
        <v>2.7627119907629329E-5</v>
      </c>
      <c r="CY346" s="74">
        <v>0</v>
      </c>
      <c r="CZ346" s="74">
        <v>0</v>
      </c>
      <c r="DA346" s="74">
        <v>0</v>
      </c>
      <c r="DB346" s="74">
        <v>0</v>
      </c>
      <c r="DC346" s="74">
        <v>0</v>
      </c>
      <c r="DD346" s="74">
        <v>7.7861316135679412E-2</v>
      </c>
      <c r="DE346" s="74">
        <v>3.6425060683954513E-2</v>
      </c>
      <c r="DF346" s="74">
        <v>1.541613253274161E-3</v>
      </c>
      <c r="DG346" s="74">
        <v>3.9894642198450757E-2</v>
      </c>
      <c r="DH346" s="74">
        <v>0</v>
      </c>
      <c r="DI346" s="74">
        <v>0</v>
      </c>
      <c r="DJ346" s="74">
        <v>0</v>
      </c>
      <c r="DK346" s="74">
        <v>0</v>
      </c>
      <c r="DL346" s="74">
        <v>0</v>
      </c>
      <c r="DM346" s="74">
        <v>0</v>
      </c>
      <c r="DN346" s="74">
        <v>6.9110298934862708E-4</v>
      </c>
      <c r="DO346" s="74">
        <v>2.1510839170462493E-6</v>
      </c>
      <c r="DP346" s="74">
        <v>0</v>
      </c>
      <c r="DQ346" s="74">
        <v>2.1510839170462493E-6</v>
      </c>
      <c r="DR346" s="74">
        <v>0</v>
      </c>
      <c r="DS346" s="74">
        <v>0</v>
      </c>
      <c r="DT346" s="74">
        <v>0</v>
      </c>
      <c r="DU346" s="74">
        <v>0</v>
      </c>
      <c r="DV346" s="74">
        <v>0</v>
      </c>
      <c r="DW346" s="74">
        <v>0</v>
      </c>
      <c r="DX346" s="74">
        <v>0</v>
      </c>
      <c r="DY346" s="74">
        <v>0</v>
      </c>
      <c r="DZ346" s="74">
        <v>0</v>
      </c>
      <c r="EA346" s="74">
        <v>0</v>
      </c>
      <c r="EB346" s="74">
        <v>0</v>
      </c>
      <c r="EC346" s="74">
        <v>0</v>
      </c>
      <c r="ED346" s="74">
        <v>0</v>
      </c>
      <c r="EE346" s="74">
        <v>0</v>
      </c>
      <c r="EF346" s="74">
        <v>0</v>
      </c>
      <c r="ER346" s="74" t="s">
        <v>455</v>
      </c>
      <c r="ES346" s="74" t="s">
        <v>194</v>
      </c>
      <c r="ET346" s="74" t="s">
        <v>526</v>
      </c>
      <c r="EU346" s="74" t="s">
        <v>330</v>
      </c>
      <c r="EV346" s="74" t="s">
        <v>302</v>
      </c>
      <c r="EW346" s="74" t="s">
        <v>456</v>
      </c>
      <c r="EX346" s="74">
        <v>2021</v>
      </c>
      <c r="EY346" s="74">
        <v>5.0380874057445212E-5</v>
      </c>
      <c r="EZ346" s="74">
        <v>841.20463900000004</v>
      </c>
      <c r="FA346" s="74">
        <v>4.2380624973997666E-2</v>
      </c>
      <c r="FB346" s="74">
        <v>2021</v>
      </c>
      <c r="FC346" s="74" t="s">
        <v>209</v>
      </c>
      <c r="FD346" s="74">
        <v>4.6366130773367584E-2</v>
      </c>
      <c r="FE346" s="74">
        <v>1</v>
      </c>
      <c r="FF346" s="74">
        <v>0</v>
      </c>
      <c r="FG346" s="74" t="s">
        <v>457</v>
      </c>
      <c r="FH346" s="74">
        <v>5.7548506959372112E-3</v>
      </c>
      <c r="FI346" s="74">
        <v>2.7627119907629329E-5</v>
      </c>
      <c r="FJ346" s="74">
        <v>0</v>
      </c>
      <c r="FK346" s="74">
        <v>0</v>
      </c>
      <c r="FL346" s="74">
        <v>0</v>
      </c>
      <c r="FM346" s="74">
        <v>0</v>
      </c>
      <c r="FN346" s="74">
        <v>0</v>
      </c>
      <c r="FO346" s="74">
        <v>0</v>
      </c>
      <c r="FP346" s="74">
        <v>0</v>
      </c>
      <c r="FQ346" s="74">
        <v>0</v>
      </c>
      <c r="FR346" s="74">
        <v>0</v>
      </c>
      <c r="FS346" s="74">
        <v>0</v>
      </c>
      <c r="GV346" s="229"/>
      <c r="GW346" s="229"/>
    </row>
    <row r="347" spans="45:205" x14ac:dyDescent="0.25">
      <c r="AS347" s="74" t="s">
        <v>237</v>
      </c>
      <c r="AT347" s="74" t="s">
        <v>194</v>
      </c>
      <c r="AU347" s="74" t="s">
        <v>475</v>
      </c>
      <c r="AV347" s="74">
        <v>2023</v>
      </c>
      <c r="AW347" s="74">
        <v>0.87343872827321156</v>
      </c>
      <c r="AX347" s="74">
        <v>0</v>
      </c>
      <c r="AY347" s="74">
        <v>0</v>
      </c>
      <c r="AZ347" s="74">
        <v>0</v>
      </c>
      <c r="BA347" s="74">
        <v>0</v>
      </c>
      <c r="BB347" s="74">
        <v>0</v>
      </c>
      <c r="BC347" s="74">
        <v>0</v>
      </c>
      <c r="BD347" s="74">
        <v>0</v>
      </c>
      <c r="BE347" s="74">
        <v>0</v>
      </c>
      <c r="BF347" s="74">
        <v>0</v>
      </c>
      <c r="BG347" s="74">
        <v>0</v>
      </c>
      <c r="BH347" s="74">
        <v>0</v>
      </c>
      <c r="BI347" s="74">
        <v>0</v>
      </c>
      <c r="BJ347" s="74">
        <v>0</v>
      </c>
      <c r="BK347" s="74">
        <v>0</v>
      </c>
      <c r="BL347" s="74">
        <v>1.4406257687240034E-2</v>
      </c>
      <c r="BM347" s="74">
        <v>1.4406257687240034E-2</v>
      </c>
      <c r="BN347" s="74">
        <v>0</v>
      </c>
      <c r="BO347" s="74">
        <v>0</v>
      </c>
      <c r="BP347" s="74">
        <v>0</v>
      </c>
      <c r="BQ347" s="74">
        <v>1.2582983393519114E-2</v>
      </c>
      <c r="BR347" s="74">
        <v>0</v>
      </c>
      <c r="BS347" s="74">
        <v>0</v>
      </c>
      <c r="BT347" s="74">
        <v>0</v>
      </c>
      <c r="BU347" s="74">
        <v>0</v>
      </c>
      <c r="BV347" s="74">
        <v>0</v>
      </c>
      <c r="BW347" s="74">
        <v>0</v>
      </c>
      <c r="BX347" s="74">
        <v>0</v>
      </c>
      <c r="BY347" s="74">
        <v>0</v>
      </c>
      <c r="CT347" s="74" t="s">
        <v>194</v>
      </c>
      <c r="CU347" s="74" t="s">
        <v>526</v>
      </c>
      <c r="CV347" s="74" t="s">
        <v>330</v>
      </c>
      <c r="CW347" s="74">
        <v>2022</v>
      </c>
      <c r="CX347" s="74">
        <v>0</v>
      </c>
      <c r="CY347" s="74">
        <v>2.7653964810704363E-5</v>
      </c>
      <c r="CZ347" s="74">
        <v>0</v>
      </c>
      <c r="DA347" s="74">
        <v>0</v>
      </c>
      <c r="DB347" s="74">
        <v>0</v>
      </c>
      <c r="DC347" s="74">
        <v>0</v>
      </c>
      <c r="DD347" s="74">
        <v>7.7861316135679412E-2</v>
      </c>
      <c r="DE347" s="74">
        <v>3.6425060683954499E-2</v>
      </c>
      <c r="DF347" s="74">
        <v>1.541613253274161E-3</v>
      </c>
      <c r="DG347" s="74">
        <v>3.989464219845075E-2</v>
      </c>
      <c r="DH347" s="74">
        <v>0</v>
      </c>
      <c r="DI347" s="74">
        <v>0</v>
      </c>
      <c r="DJ347" s="74">
        <v>0</v>
      </c>
      <c r="DK347" s="74">
        <v>0</v>
      </c>
      <c r="DL347" s="74">
        <v>0</v>
      </c>
      <c r="DM347" s="74">
        <v>0</v>
      </c>
      <c r="DN347" s="74">
        <v>6.6496598174891524E-4</v>
      </c>
      <c r="DO347" s="74">
        <v>0</v>
      </c>
      <c r="DP347" s="74">
        <v>0</v>
      </c>
      <c r="DQ347" s="74">
        <v>0</v>
      </c>
      <c r="DR347" s="74">
        <v>2.1531740965312062E-6</v>
      </c>
      <c r="DS347" s="74">
        <v>0</v>
      </c>
      <c r="DT347" s="74">
        <v>2.1531740965312062E-6</v>
      </c>
      <c r="DU347" s="74">
        <v>0</v>
      </c>
      <c r="DV347" s="74">
        <v>0</v>
      </c>
      <c r="DW347" s="74">
        <v>0</v>
      </c>
      <c r="DX347" s="74">
        <v>0</v>
      </c>
      <c r="DY347" s="74">
        <v>0</v>
      </c>
      <c r="DZ347" s="74">
        <v>0</v>
      </c>
      <c r="EA347" s="74">
        <v>0</v>
      </c>
      <c r="EB347" s="74">
        <v>0</v>
      </c>
      <c r="EC347" s="74">
        <v>0</v>
      </c>
      <c r="ED347" s="74">
        <v>0</v>
      </c>
      <c r="EE347" s="74">
        <v>0</v>
      </c>
      <c r="EF347" s="74">
        <v>0</v>
      </c>
      <c r="ER347" s="74" t="s">
        <v>455</v>
      </c>
      <c r="ES347" s="74" t="s">
        <v>194</v>
      </c>
      <c r="ET347" s="74" t="s">
        <v>526</v>
      </c>
      <c r="EU347" s="74" t="s">
        <v>330</v>
      </c>
      <c r="EV347" s="74" t="s">
        <v>302</v>
      </c>
      <c r="EW347" s="74" t="s">
        <v>456</v>
      </c>
      <c r="EX347" s="74">
        <v>2022</v>
      </c>
      <c r="EY347" s="74">
        <v>4.8718197519727533E-5</v>
      </c>
      <c r="EZ347" s="74">
        <v>841.20463900000004</v>
      </c>
      <c r="FA347" s="74">
        <v>4.0981973757313099E-2</v>
      </c>
      <c r="FB347" s="74">
        <v>2022</v>
      </c>
      <c r="FC347" s="74" t="s">
        <v>209</v>
      </c>
      <c r="FD347" s="74">
        <v>4.6366130773367584E-2</v>
      </c>
      <c r="FE347" s="74">
        <v>1</v>
      </c>
      <c r="FF347" s="74">
        <v>0</v>
      </c>
      <c r="FG347" s="74" t="s">
        <v>457</v>
      </c>
      <c r="FH347" s="74">
        <v>0</v>
      </c>
      <c r="FI347" s="74">
        <v>0</v>
      </c>
      <c r="FJ347" s="74">
        <v>5.7604426074234702E-3</v>
      </c>
      <c r="FK347" s="74">
        <v>2.7653964810704363E-5</v>
      </c>
      <c r="FL347" s="74">
        <v>0</v>
      </c>
      <c r="FM347" s="74">
        <v>0</v>
      </c>
      <c r="FN347" s="74">
        <v>0</v>
      </c>
      <c r="FO347" s="74">
        <v>0</v>
      </c>
      <c r="FP347" s="74">
        <v>0</v>
      </c>
      <c r="FQ347" s="74">
        <v>0</v>
      </c>
      <c r="FR347" s="74">
        <v>0</v>
      </c>
      <c r="FS347" s="74">
        <v>0</v>
      </c>
      <c r="GV347" s="229"/>
      <c r="GW347" s="229"/>
    </row>
    <row r="348" spans="45:205" x14ac:dyDescent="0.25">
      <c r="AS348" s="74" t="s">
        <v>237</v>
      </c>
      <c r="AT348" s="74" t="s">
        <v>194</v>
      </c>
      <c r="AU348" s="74" t="s">
        <v>476</v>
      </c>
      <c r="AV348" s="74">
        <v>2020</v>
      </c>
      <c r="AW348" s="74">
        <v>1</v>
      </c>
      <c r="AX348" s="74">
        <v>0</v>
      </c>
      <c r="AY348" s="74">
        <v>0</v>
      </c>
      <c r="AZ348" s="74">
        <v>7.2984747780305125E-3</v>
      </c>
      <c r="BA348" s="74">
        <v>7.2984747780305125E-3</v>
      </c>
      <c r="BB348" s="74">
        <v>0</v>
      </c>
      <c r="BC348" s="74">
        <v>0</v>
      </c>
      <c r="BD348" s="74">
        <v>0</v>
      </c>
      <c r="BE348" s="74">
        <v>0</v>
      </c>
      <c r="BF348" s="74">
        <v>0</v>
      </c>
      <c r="BG348" s="74">
        <v>0</v>
      </c>
      <c r="BH348" s="74">
        <v>0</v>
      </c>
      <c r="BI348" s="74">
        <v>0</v>
      </c>
      <c r="BJ348" s="74">
        <v>0</v>
      </c>
      <c r="BK348" s="74">
        <v>0</v>
      </c>
      <c r="BL348" s="74">
        <v>0</v>
      </c>
      <c r="BM348" s="74">
        <v>0</v>
      </c>
      <c r="BN348" s="74">
        <v>7.2984747780305125E-3</v>
      </c>
      <c r="BO348" s="74">
        <v>0</v>
      </c>
      <c r="BP348" s="74">
        <v>0</v>
      </c>
      <c r="BQ348" s="74">
        <v>0</v>
      </c>
      <c r="BR348" s="74">
        <v>0</v>
      </c>
      <c r="BS348" s="74">
        <v>0</v>
      </c>
      <c r="BT348" s="74">
        <v>0</v>
      </c>
      <c r="BU348" s="74">
        <v>0</v>
      </c>
      <c r="BV348" s="74">
        <v>0</v>
      </c>
      <c r="BW348" s="74">
        <v>0</v>
      </c>
      <c r="BX348" s="74">
        <v>0</v>
      </c>
      <c r="BY348" s="74">
        <v>0</v>
      </c>
      <c r="CT348" s="74" t="s">
        <v>194</v>
      </c>
      <c r="CU348" s="74" t="s">
        <v>526</v>
      </c>
      <c r="CV348" s="74" t="s">
        <v>330</v>
      </c>
      <c r="CW348" s="74">
        <v>2023</v>
      </c>
      <c r="CX348" s="74">
        <v>0</v>
      </c>
      <c r="CY348" s="74">
        <v>0</v>
      </c>
      <c r="CZ348" s="74">
        <v>4.3028186668148605E-5</v>
      </c>
      <c r="DA348" s="74">
        <v>0</v>
      </c>
      <c r="DB348" s="74">
        <v>0</v>
      </c>
      <c r="DC348" s="74">
        <v>0</v>
      </c>
      <c r="DD348" s="74">
        <v>7.7900575334948527E-2</v>
      </c>
      <c r="DE348" s="74">
        <v>3.6425060683954499E-2</v>
      </c>
      <c r="DF348" s="74">
        <v>1.5808724525432679E-3</v>
      </c>
      <c r="DG348" s="74">
        <v>3.9894642198450757E-2</v>
      </c>
      <c r="DH348" s="74">
        <v>0</v>
      </c>
      <c r="DI348" s="74">
        <v>0</v>
      </c>
      <c r="DJ348" s="74">
        <v>0</v>
      </c>
      <c r="DK348" s="74">
        <v>0</v>
      </c>
      <c r="DL348" s="74">
        <v>0</v>
      </c>
      <c r="DM348" s="74">
        <v>0</v>
      </c>
      <c r="DN348" s="74">
        <v>6.901593015687682E-4</v>
      </c>
      <c r="DO348" s="74">
        <v>0</v>
      </c>
      <c r="DP348" s="74">
        <v>0</v>
      </c>
      <c r="DQ348" s="74">
        <v>0</v>
      </c>
      <c r="DR348" s="74">
        <v>0</v>
      </c>
      <c r="DS348" s="74">
        <v>0</v>
      </c>
      <c r="DT348" s="74">
        <v>0</v>
      </c>
      <c r="DU348" s="74">
        <v>3.3519204970683384E-6</v>
      </c>
      <c r="DV348" s="74">
        <v>0</v>
      </c>
      <c r="DW348" s="74">
        <v>3.3519204970683384E-6</v>
      </c>
      <c r="DX348" s="74">
        <v>0</v>
      </c>
      <c r="DY348" s="74">
        <v>0</v>
      </c>
      <c r="DZ348" s="74">
        <v>0</v>
      </c>
      <c r="EA348" s="74">
        <v>0</v>
      </c>
      <c r="EB348" s="74">
        <v>0</v>
      </c>
      <c r="EC348" s="74">
        <v>0</v>
      </c>
      <c r="ED348" s="74">
        <v>0</v>
      </c>
      <c r="EE348" s="74">
        <v>0</v>
      </c>
      <c r="EF348" s="74">
        <v>0</v>
      </c>
      <c r="ER348" s="74" t="s">
        <v>455</v>
      </c>
      <c r="ES348" s="74" t="s">
        <v>194</v>
      </c>
      <c r="ET348" s="74" t="s">
        <v>526</v>
      </c>
      <c r="EU348" s="74" t="s">
        <v>330</v>
      </c>
      <c r="EV348" s="74" t="s">
        <v>302</v>
      </c>
      <c r="EW348" s="74" t="s">
        <v>456</v>
      </c>
      <c r="EX348" s="74">
        <v>2023</v>
      </c>
      <c r="EY348" s="74">
        <v>5.0276349023420853E-5</v>
      </c>
      <c r="EZ348" s="74">
        <v>841.20463900000004</v>
      </c>
      <c r="FA348" s="74">
        <v>4.2292698030484743E-2</v>
      </c>
      <c r="FB348" s="74">
        <v>2023</v>
      </c>
      <c r="FC348" s="74" t="s">
        <v>209</v>
      </c>
      <c r="FD348" s="74">
        <v>4.6366130773367584E-2</v>
      </c>
      <c r="FE348" s="74">
        <v>1</v>
      </c>
      <c r="FF348" s="74">
        <v>0</v>
      </c>
      <c r="FG348" s="74" t="s">
        <v>457</v>
      </c>
      <c r="FH348" s="74">
        <v>0</v>
      </c>
      <c r="FI348" s="74">
        <v>0</v>
      </c>
      <c r="FJ348" s="74">
        <v>0</v>
      </c>
      <c r="FK348" s="74">
        <v>0</v>
      </c>
      <c r="FL348" s="74">
        <v>5.9212421877935075E-3</v>
      </c>
      <c r="FM348" s="74">
        <v>4.3028186668148605E-5</v>
      </c>
      <c r="FN348" s="74">
        <v>0</v>
      </c>
      <c r="FO348" s="74">
        <v>0</v>
      </c>
      <c r="FP348" s="74">
        <v>0</v>
      </c>
      <c r="FQ348" s="74">
        <v>0</v>
      </c>
      <c r="FR348" s="74">
        <v>0</v>
      </c>
      <c r="FS348" s="74">
        <v>0</v>
      </c>
      <c r="GV348" s="229"/>
      <c r="GW348" s="229"/>
    </row>
    <row r="349" spans="45:205" x14ac:dyDescent="0.25">
      <c r="AS349" s="74" t="s">
        <v>237</v>
      </c>
      <c r="AT349" s="74" t="s">
        <v>194</v>
      </c>
      <c r="AU349" s="74" t="s">
        <v>476</v>
      </c>
      <c r="AV349" s="74">
        <v>2021</v>
      </c>
      <c r="AW349" s="74">
        <v>1</v>
      </c>
      <c r="AX349" s="74">
        <v>0</v>
      </c>
      <c r="AY349" s="74">
        <v>0</v>
      </c>
      <c r="AZ349" s="74">
        <v>0</v>
      </c>
      <c r="BA349" s="74">
        <v>0</v>
      </c>
      <c r="BB349" s="74">
        <v>0</v>
      </c>
      <c r="BC349" s="74">
        <v>0</v>
      </c>
      <c r="BD349" s="74">
        <v>7.2984747780305125E-3</v>
      </c>
      <c r="BE349" s="74">
        <v>7.2984747780305125E-3</v>
      </c>
      <c r="BF349" s="74">
        <v>0</v>
      </c>
      <c r="BG349" s="74">
        <v>0</v>
      </c>
      <c r="BH349" s="74">
        <v>0</v>
      </c>
      <c r="BI349" s="74">
        <v>0</v>
      </c>
      <c r="BJ349" s="74">
        <v>0</v>
      </c>
      <c r="BK349" s="74">
        <v>0</v>
      </c>
      <c r="BL349" s="74">
        <v>0</v>
      </c>
      <c r="BM349" s="74">
        <v>0</v>
      </c>
      <c r="BN349" s="74">
        <v>0</v>
      </c>
      <c r="BO349" s="74">
        <v>7.2984747780305125E-3</v>
      </c>
      <c r="BP349" s="74">
        <v>0</v>
      </c>
      <c r="BQ349" s="74">
        <v>0</v>
      </c>
      <c r="BR349" s="74">
        <v>0</v>
      </c>
      <c r="BS349" s="74">
        <v>0</v>
      </c>
      <c r="BT349" s="74">
        <v>0</v>
      </c>
      <c r="BU349" s="74">
        <v>0</v>
      </c>
      <c r="BV349" s="74">
        <v>0</v>
      </c>
      <c r="BW349" s="74">
        <v>0</v>
      </c>
      <c r="BX349" s="74">
        <v>0</v>
      </c>
      <c r="BY349" s="74">
        <v>0</v>
      </c>
      <c r="CT349" s="74" t="s">
        <v>194</v>
      </c>
      <c r="CU349" s="74" t="s">
        <v>526</v>
      </c>
      <c r="CV349" s="74" t="s">
        <v>330</v>
      </c>
      <c r="CW349" s="74">
        <v>2024</v>
      </c>
      <c r="CX349" s="74">
        <v>0</v>
      </c>
      <c r="CY349" s="74">
        <v>0</v>
      </c>
      <c r="CZ349" s="74">
        <v>0</v>
      </c>
      <c r="DA349" s="74">
        <v>4.3028186668148605E-5</v>
      </c>
      <c r="DB349" s="74">
        <v>0</v>
      </c>
      <c r="DC349" s="74">
        <v>0</v>
      </c>
      <c r="DD349" s="74">
        <v>7.7900575334948527E-2</v>
      </c>
      <c r="DE349" s="74">
        <v>3.6425060683954499E-2</v>
      </c>
      <c r="DF349" s="74">
        <v>1.5808724525432679E-3</v>
      </c>
      <c r="DG349" s="74">
        <v>3.9894642198450757E-2</v>
      </c>
      <c r="DH349" s="74">
        <v>0</v>
      </c>
      <c r="DI349" s="74">
        <v>0</v>
      </c>
      <c r="DJ349" s="74">
        <v>0</v>
      </c>
      <c r="DK349" s="74">
        <v>0</v>
      </c>
      <c r="DL349" s="74">
        <v>0</v>
      </c>
      <c r="DM349" s="74">
        <v>0</v>
      </c>
      <c r="DN349" s="74">
        <v>6.901593015687682E-4</v>
      </c>
      <c r="DO349" s="74">
        <v>0</v>
      </c>
      <c r="DP349" s="74">
        <v>0</v>
      </c>
      <c r="DQ349" s="74">
        <v>0</v>
      </c>
      <c r="DR349" s="74">
        <v>0</v>
      </c>
      <c r="DS349" s="74">
        <v>0</v>
      </c>
      <c r="DT349" s="74">
        <v>0</v>
      </c>
      <c r="DU349" s="74">
        <v>0</v>
      </c>
      <c r="DV349" s="74">
        <v>0</v>
      </c>
      <c r="DW349" s="74">
        <v>0</v>
      </c>
      <c r="DX349" s="74">
        <v>3.3519204970683384E-6</v>
      </c>
      <c r="DY349" s="74">
        <v>0</v>
      </c>
      <c r="DZ349" s="74">
        <v>3.3519204970683384E-6</v>
      </c>
      <c r="EA349" s="74">
        <v>0</v>
      </c>
      <c r="EB349" s="74">
        <v>0</v>
      </c>
      <c r="EC349" s="74">
        <v>0</v>
      </c>
      <c r="ED349" s="74">
        <v>0</v>
      </c>
      <c r="EE349" s="74">
        <v>0</v>
      </c>
      <c r="EF349" s="74">
        <v>0</v>
      </c>
      <c r="ER349" s="74" t="s">
        <v>455</v>
      </c>
      <c r="ES349" s="74" t="s">
        <v>194</v>
      </c>
      <c r="ET349" s="74" t="s">
        <v>526</v>
      </c>
      <c r="EU349" s="74" t="s">
        <v>330</v>
      </c>
      <c r="EV349" s="74" t="s">
        <v>302</v>
      </c>
      <c r="EW349" s="74" t="s">
        <v>456</v>
      </c>
      <c r="EX349" s="74">
        <v>2024</v>
      </c>
      <c r="EY349" s="74">
        <v>5.0276349023420853E-5</v>
      </c>
      <c r="EZ349" s="74">
        <v>841.20463900000004</v>
      </c>
      <c r="FA349" s="74">
        <v>4.2292698030484743E-2</v>
      </c>
      <c r="FB349" s="74">
        <v>2024</v>
      </c>
      <c r="FC349" s="74" t="s">
        <v>209</v>
      </c>
      <c r="FD349" s="74">
        <v>4.6366130773367584E-2</v>
      </c>
      <c r="FE349" s="74">
        <v>1</v>
      </c>
      <c r="FF349" s="74">
        <v>0</v>
      </c>
      <c r="FG349" s="74" t="s">
        <v>457</v>
      </c>
      <c r="FH349" s="74">
        <v>0</v>
      </c>
      <c r="FI349" s="74">
        <v>0</v>
      </c>
      <c r="FJ349" s="74">
        <v>0</v>
      </c>
      <c r="FK349" s="74">
        <v>0</v>
      </c>
      <c r="FL349" s="74">
        <v>0</v>
      </c>
      <c r="FM349" s="74">
        <v>0</v>
      </c>
      <c r="FN349" s="74">
        <v>5.9212421877935075E-3</v>
      </c>
      <c r="FO349" s="74">
        <v>4.3028186668148605E-5</v>
      </c>
      <c r="FP349" s="74">
        <v>0</v>
      </c>
      <c r="FQ349" s="74">
        <v>0</v>
      </c>
      <c r="FR349" s="74">
        <v>0</v>
      </c>
      <c r="FS349" s="74">
        <v>0</v>
      </c>
      <c r="GV349" s="229"/>
      <c r="GW349" s="229"/>
    </row>
    <row r="350" spans="45:205" x14ac:dyDescent="0.25">
      <c r="AS350" s="74" t="s">
        <v>237</v>
      </c>
      <c r="AT350" s="74" t="s">
        <v>194</v>
      </c>
      <c r="AU350" s="74" t="s">
        <v>476</v>
      </c>
      <c r="AV350" s="74">
        <v>2022</v>
      </c>
      <c r="AW350" s="74">
        <v>0.93457943925233644</v>
      </c>
      <c r="AX350" s="74">
        <v>0</v>
      </c>
      <c r="AY350" s="74">
        <v>0</v>
      </c>
      <c r="AZ350" s="74">
        <v>0</v>
      </c>
      <c r="BA350" s="74">
        <v>0</v>
      </c>
      <c r="BB350" s="74">
        <v>0</v>
      </c>
      <c r="BC350" s="74">
        <v>0</v>
      </c>
      <c r="BD350" s="74">
        <v>0</v>
      </c>
      <c r="BE350" s="74">
        <v>0</v>
      </c>
      <c r="BF350" s="74">
        <v>0</v>
      </c>
      <c r="BG350" s="74">
        <v>0</v>
      </c>
      <c r="BH350" s="74">
        <v>6.927644465843181E-3</v>
      </c>
      <c r="BI350" s="74">
        <v>6.927644465843181E-3</v>
      </c>
      <c r="BJ350" s="74">
        <v>0</v>
      </c>
      <c r="BK350" s="74">
        <v>0</v>
      </c>
      <c r="BL350" s="74">
        <v>0</v>
      </c>
      <c r="BM350" s="74">
        <v>0</v>
      </c>
      <c r="BN350" s="74">
        <v>0</v>
      </c>
      <c r="BO350" s="74">
        <v>0</v>
      </c>
      <c r="BP350" s="74">
        <v>6.4744340802272721E-3</v>
      </c>
      <c r="BQ350" s="74">
        <v>0</v>
      </c>
      <c r="BR350" s="74">
        <v>0</v>
      </c>
      <c r="BS350" s="74">
        <v>0</v>
      </c>
      <c r="BT350" s="74">
        <v>0</v>
      </c>
      <c r="BU350" s="74">
        <v>0</v>
      </c>
      <c r="BV350" s="74">
        <v>6.927644465843181E-3</v>
      </c>
      <c r="BW350" s="74">
        <v>6.4744340802272721E-3</v>
      </c>
      <c r="BX350" s="74">
        <v>6.927644465843181E-3</v>
      </c>
      <c r="BY350" s="74">
        <v>6.4744340802272721E-3</v>
      </c>
      <c r="CT350" s="74" t="s">
        <v>194</v>
      </c>
      <c r="CU350" s="74" t="s">
        <v>526</v>
      </c>
      <c r="CV350" s="74" t="s">
        <v>330</v>
      </c>
      <c r="CW350" s="74">
        <v>2025</v>
      </c>
      <c r="CX350" s="74">
        <v>0</v>
      </c>
      <c r="CY350" s="74">
        <v>0</v>
      </c>
      <c r="CZ350" s="74">
        <v>0</v>
      </c>
      <c r="DA350" s="74">
        <v>0</v>
      </c>
      <c r="DB350" s="74">
        <v>4.3028186668148605E-5</v>
      </c>
      <c r="DC350" s="74">
        <v>0</v>
      </c>
      <c r="DD350" s="74">
        <v>7.7900575334948527E-2</v>
      </c>
      <c r="DE350" s="74">
        <v>3.6425060683954499E-2</v>
      </c>
      <c r="DF350" s="74">
        <v>1.5808724525432679E-3</v>
      </c>
      <c r="DG350" s="74">
        <v>3.9894642198450757E-2</v>
      </c>
      <c r="DH350" s="74">
        <v>0</v>
      </c>
      <c r="DI350" s="74">
        <v>0</v>
      </c>
      <c r="DJ350" s="74">
        <v>0</v>
      </c>
      <c r="DK350" s="74">
        <v>0</v>
      </c>
      <c r="DL350" s="74">
        <v>0</v>
      </c>
      <c r="DM350" s="74">
        <v>0</v>
      </c>
      <c r="DN350" s="74">
        <v>6.901593015687682E-4</v>
      </c>
      <c r="DO350" s="74">
        <v>0</v>
      </c>
      <c r="DP350" s="74">
        <v>0</v>
      </c>
      <c r="DQ350" s="74">
        <v>0</v>
      </c>
      <c r="DR350" s="74">
        <v>0</v>
      </c>
      <c r="DS350" s="74">
        <v>0</v>
      </c>
      <c r="DT350" s="74">
        <v>0</v>
      </c>
      <c r="DU350" s="74">
        <v>0</v>
      </c>
      <c r="DV350" s="74">
        <v>0</v>
      </c>
      <c r="DW350" s="74">
        <v>0</v>
      </c>
      <c r="DX350" s="74">
        <v>0</v>
      </c>
      <c r="DY350" s="74">
        <v>0</v>
      </c>
      <c r="DZ350" s="74">
        <v>0</v>
      </c>
      <c r="EA350" s="74">
        <v>3.3519204970683384E-6</v>
      </c>
      <c r="EB350" s="74">
        <v>0</v>
      </c>
      <c r="EC350" s="74">
        <v>3.3519204970683384E-6</v>
      </c>
      <c r="ED350" s="74">
        <v>0</v>
      </c>
      <c r="EE350" s="74">
        <v>0</v>
      </c>
      <c r="EF350" s="74">
        <v>0</v>
      </c>
      <c r="ER350" s="74" t="s">
        <v>455</v>
      </c>
      <c r="ES350" s="74" t="s">
        <v>194</v>
      </c>
      <c r="ET350" s="74" t="s">
        <v>526</v>
      </c>
      <c r="EU350" s="74" t="s">
        <v>330</v>
      </c>
      <c r="EV350" s="74" t="s">
        <v>302</v>
      </c>
      <c r="EW350" s="74" t="s">
        <v>456</v>
      </c>
      <c r="EX350" s="74">
        <v>2025</v>
      </c>
      <c r="EY350" s="74">
        <v>5.0276349023420853E-5</v>
      </c>
      <c r="EZ350" s="74">
        <v>841.20463900000004</v>
      </c>
      <c r="FA350" s="74">
        <v>4.2292698030484743E-2</v>
      </c>
      <c r="FB350" s="74">
        <v>2025</v>
      </c>
      <c r="FC350" s="74" t="s">
        <v>209</v>
      </c>
      <c r="FD350" s="74">
        <v>4.6366130773367584E-2</v>
      </c>
      <c r="FE350" s="74">
        <v>1</v>
      </c>
      <c r="FF350" s="74">
        <v>0</v>
      </c>
      <c r="FG350" s="74" t="s">
        <v>457</v>
      </c>
      <c r="FH350" s="74">
        <v>0</v>
      </c>
      <c r="FI350" s="74">
        <v>0</v>
      </c>
      <c r="FJ350" s="74">
        <v>0</v>
      </c>
      <c r="FK350" s="74">
        <v>0</v>
      </c>
      <c r="FL350" s="74">
        <v>0</v>
      </c>
      <c r="FM350" s="74">
        <v>0</v>
      </c>
      <c r="FN350" s="74">
        <v>0</v>
      </c>
      <c r="FO350" s="74">
        <v>0</v>
      </c>
      <c r="FP350" s="74">
        <v>5.9212421877935075E-3</v>
      </c>
      <c r="FQ350" s="74">
        <v>4.3028186668148605E-5</v>
      </c>
      <c r="FR350" s="74">
        <v>0</v>
      </c>
      <c r="FS350" s="74">
        <v>0</v>
      </c>
      <c r="GV350" s="229"/>
      <c r="GW350" s="229"/>
    </row>
    <row r="351" spans="45:205" x14ac:dyDescent="0.25">
      <c r="AS351" s="74" t="s">
        <v>237</v>
      </c>
      <c r="AT351" s="74" t="s">
        <v>194</v>
      </c>
      <c r="AU351" s="74" t="s">
        <v>476</v>
      </c>
      <c r="AV351" s="74">
        <v>2023</v>
      </c>
      <c r="AW351" s="74">
        <v>0.87343872827321156</v>
      </c>
      <c r="AX351" s="74">
        <v>0</v>
      </c>
      <c r="AY351" s="74">
        <v>0</v>
      </c>
      <c r="AZ351" s="74">
        <v>0</v>
      </c>
      <c r="BA351" s="74">
        <v>0</v>
      </c>
      <c r="BB351" s="74">
        <v>0</v>
      </c>
      <c r="BC351" s="74">
        <v>0</v>
      </c>
      <c r="BD351" s="74">
        <v>0</v>
      </c>
      <c r="BE351" s="74">
        <v>0</v>
      </c>
      <c r="BF351" s="74">
        <v>0</v>
      </c>
      <c r="BG351" s="74">
        <v>0</v>
      </c>
      <c r="BH351" s="74">
        <v>0</v>
      </c>
      <c r="BI351" s="74">
        <v>0</v>
      </c>
      <c r="BJ351" s="74">
        <v>0</v>
      </c>
      <c r="BK351" s="74">
        <v>0</v>
      </c>
      <c r="BL351" s="74">
        <v>7.1817610462579307E-3</v>
      </c>
      <c r="BM351" s="74">
        <v>7.1817610462579307E-3</v>
      </c>
      <c r="BN351" s="74">
        <v>0</v>
      </c>
      <c r="BO351" s="74">
        <v>0</v>
      </c>
      <c r="BP351" s="74">
        <v>0</v>
      </c>
      <c r="BQ351" s="74">
        <v>6.2728282350056159E-3</v>
      </c>
      <c r="BR351" s="74">
        <v>0</v>
      </c>
      <c r="BS351" s="74">
        <v>0</v>
      </c>
      <c r="BT351" s="74">
        <v>0</v>
      </c>
      <c r="BU351" s="74">
        <v>0</v>
      </c>
      <c r="BV351" s="74">
        <v>0</v>
      </c>
      <c r="BW351" s="74">
        <v>0</v>
      </c>
      <c r="BX351" s="74">
        <v>0</v>
      </c>
      <c r="BY351" s="74">
        <v>0</v>
      </c>
      <c r="CT351" s="74" t="s">
        <v>194</v>
      </c>
      <c r="CU351" s="74" t="s">
        <v>526</v>
      </c>
      <c r="CV351" s="74" t="s">
        <v>330</v>
      </c>
      <c r="CW351" s="74">
        <v>2026</v>
      </c>
      <c r="CX351" s="74">
        <v>0</v>
      </c>
      <c r="CY351" s="74">
        <v>0</v>
      </c>
      <c r="CZ351" s="74">
        <v>0</v>
      </c>
      <c r="DA351" s="74">
        <v>0</v>
      </c>
      <c r="DB351" s="74">
        <v>0</v>
      </c>
      <c r="DC351" s="74">
        <v>4.3028186668148605E-5</v>
      </c>
      <c r="DD351" s="74">
        <v>7.7900575334948527E-2</v>
      </c>
      <c r="DE351" s="74">
        <v>3.6425060683954499E-2</v>
      </c>
      <c r="DF351" s="74">
        <v>1.5808724525432679E-3</v>
      </c>
      <c r="DG351" s="74">
        <v>3.9894642198450757E-2</v>
      </c>
      <c r="DH351" s="74">
        <v>0</v>
      </c>
      <c r="DI351" s="74">
        <v>0</v>
      </c>
      <c r="DJ351" s="74">
        <v>0</v>
      </c>
      <c r="DK351" s="74">
        <v>0</v>
      </c>
      <c r="DL351" s="74">
        <v>0</v>
      </c>
      <c r="DM351" s="74">
        <v>0</v>
      </c>
      <c r="DN351" s="74">
        <v>6.901593015687682E-4</v>
      </c>
      <c r="DO351" s="74">
        <v>0</v>
      </c>
      <c r="DP351" s="74">
        <v>0</v>
      </c>
      <c r="DQ351" s="74">
        <v>0</v>
      </c>
      <c r="DR351" s="74">
        <v>0</v>
      </c>
      <c r="DS351" s="74">
        <v>0</v>
      </c>
      <c r="DT351" s="74">
        <v>0</v>
      </c>
      <c r="DU351" s="74">
        <v>0</v>
      </c>
      <c r="DV351" s="74">
        <v>0</v>
      </c>
      <c r="DW351" s="74">
        <v>0</v>
      </c>
      <c r="DX351" s="74">
        <v>0</v>
      </c>
      <c r="DY351" s="74">
        <v>0</v>
      </c>
      <c r="DZ351" s="74">
        <v>0</v>
      </c>
      <c r="EA351" s="74">
        <v>0</v>
      </c>
      <c r="EB351" s="74">
        <v>0</v>
      </c>
      <c r="EC351" s="74">
        <v>0</v>
      </c>
      <c r="ED351" s="74">
        <v>3.3519204970683384E-6</v>
      </c>
      <c r="EE351" s="74">
        <v>0</v>
      </c>
      <c r="EF351" s="74">
        <v>3.3519204970683384E-6</v>
      </c>
      <c r="ER351" s="74" t="s">
        <v>455</v>
      </c>
      <c r="ES351" s="74" t="s">
        <v>194</v>
      </c>
      <c r="ET351" s="74" t="s">
        <v>526</v>
      </c>
      <c r="EU351" s="74" t="s">
        <v>330</v>
      </c>
      <c r="EV351" s="74" t="s">
        <v>302</v>
      </c>
      <c r="EW351" s="74" t="s">
        <v>456</v>
      </c>
      <c r="EX351" s="74">
        <v>2026</v>
      </c>
      <c r="EY351" s="74">
        <v>5.0276349023420853E-5</v>
      </c>
      <c r="EZ351" s="74">
        <v>841.20463900000004</v>
      </c>
      <c r="FA351" s="74">
        <v>4.2292698030484743E-2</v>
      </c>
      <c r="FB351" s="74">
        <v>2026</v>
      </c>
      <c r="FC351" s="74" t="s">
        <v>209</v>
      </c>
      <c r="FD351" s="74">
        <v>4.6366130773367584E-2</v>
      </c>
      <c r="FE351" s="74">
        <v>1</v>
      </c>
      <c r="FF351" s="74">
        <v>0</v>
      </c>
      <c r="FG351" s="74" t="s">
        <v>457</v>
      </c>
      <c r="FH351" s="74">
        <v>0</v>
      </c>
      <c r="FI351" s="74">
        <v>0</v>
      </c>
      <c r="FJ351" s="74">
        <v>0</v>
      </c>
      <c r="FK351" s="74">
        <v>0</v>
      </c>
      <c r="FL351" s="74">
        <v>0</v>
      </c>
      <c r="FM351" s="74">
        <v>0</v>
      </c>
      <c r="FN351" s="74">
        <v>0</v>
      </c>
      <c r="FO351" s="74">
        <v>0</v>
      </c>
      <c r="FP351" s="74">
        <v>0</v>
      </c>
      <c r="FQ351" s="74">
        <v>0</v>
      </c>
      <c r="FR351" s="74">
        <v>5.9212421877935075E-3</v>
      </c>
      <c r="FS351" s="74">
        <v>4.3028186668148605E-5</v>
      </c>
      <c r="GV351" s="229"/>
      <c r="GW351" s="229"/>
    </row>
    <row r="352" spans="45:205" x14ac:dyDescent="0.25">
      <c r="AS352" s="74" t="s">
        <v>237</v>
      </c>
      <c r="AT352" s="74" t="s">
        <v>194</v>
      </c>
      <c r="AU352" s="74" t="s">
        <v>477</v>
      </c>
      <c r="AV352" s="74">
        <v>2020</v>
      </c>
      <c r="AW352" s="74">
        <v>1</v>
      </c>
      <c r="AX352" s="74">
        <v>0</v>
      </c>
      <c r="AY352" s="74">
        <v>0</v>
      </c>
      <c r="AZ352" s="74">
        <v>7.093703480824368E-3</v>
      </c>
      <c r="BA352" s="74">
        <v>7.093703480824368E-3</v>
      </c>
      <c r="BB352" s="74">
        <v>0</v>
      </c>
      <c r="BC352" s="74">
        <v>0</v>
      </c>
      <c r="BD352" s="74">
        <v>0</v>
      </c>
      <c r="BE352" s="74">
        <v>0</v>
      </c>
      <c r="BF352" s="74">
        <v>0</v>
      </c>
      <c r="BG352" s="74">
        <v>0</v>
      </c>
      <c r="BH352" s="74">
        <v>0</v>
      </c>
      <c r="BI352" s="74">
        <v>0</v>
      </c>
      <c r="BJ352" s="74">
        <v>0</v>
      </c>
      <c r="BK352" s="74">
        <v>0</v>
      </c>
      <c r="BL352" s="74">
        <v>0</v>
      </c>
      <c r="BM352" s="74">
        <v>0</v>
      </c>
      <c r="BN352" s="74">
        <v>7.093703480824368E-3</v>
      </c>
      <c r="BO352" s="74">
        <v>0</v>
      </c>
      <c r="BP352" s="74">
        <v>0</v>
      </c>
      <c r="BQ352" s="74">
        <v>0</v>
      </c>
      <c r="BR352" s="74">
        <v>0</v>
      </c>
      <c r="BS352" s="74">
        <v>0</v>
      </c>
      <c r="BT352" s="74">
        <v>0</v>
      </c>
      <c r="BU352" s="74">
        <v>0</v>
      </c>
      <c r="BV352" s="74">
        <v>0</v>
      </c>
      <c r="BW352" s="74">
        <v>0</v>
      </c>
      <c r="BX352" s="74">
        <v>0</v>
      </c>
      <c r="BY352" s="74">
        <v>0</v>
      </c>
      <c r="CT352" s="74" t="s">
        <v>194</v>
      </c>
      <c r="CU352" s="74" t="s">
        <v>527</v>
      </c>
      <c r="CV352" s="74" t="s">
        <v>318</v>
      </c>
      <c r="CW352" s="74">
        <v>2021</v>
      </c>
      <c r="CX352" s="74">
        <v>1.9045908748151894E-8</v>
      </c>
      <c r="CY352" s="74">
        <v>0</v>
      </c>
      <c r="CZ352" s="74">
        <v>0</v>
      </c>
      <c r="DA352" s="74">
        <v>0</v>
      </c>
      <c r="DB352" s="74">
        <v>0</v>
      </c>
      <c r="DC352" s="74">
        <v>0</v>
      </c>
      <c r="DD352" s="74">
        <v>13887.861023877969</v>
      </c>
      <c r="DE352" s="74">
        <v>212.40338927922949</v>
      </c>
      <c r="DF352" s="74">
        <v>8426.4429804796018</v>
      </c>
      <c r="DG352" s="74">
        <v>5249.0146541191407</v>
      </c>
      <c r="DH352" s="74">
        <v>0</v>
      </c>
      <c r="DI352" s="74">
        <v>0</v>
      </c>
      <c r="DJ352" s="74">
        <v>0</v>
      </c>
      <c r="DK352" s="74">
        <v>0</v>
      </c>
      <c r="DL352" s="74">
        <v>0</v>
      </c>
      <c r="DM352" s="74">
        <v>0</v>
      </c>
      <c r="DN352" s="74">
        <v>2.6891261197228391E-6</v>
      </c>
      <c r="DO352" s="74">
        <v>2.6450693376779515E-4</v>
      </c>
      <c r="DP352" s="74">
        <v>0</v>
      </c>
      <c r="DQ352" s="74">
        <v>2.6450693376779515E-4</v>
      </c>
      <c r="DR352" s="74">
        <v>0</v>
      </c>
      <c r="DS352" s="74">
        <v>0</v>
      </c>
      <c r="DT352" s="74">
        <v>0</v>
      </c>
      <c r="DU352" s="74">
        <v>0</v>
      </c>
      <c r="DV352" s="74">
        <v>0</v>
      </c>
      <c r="DW352" s="74">
        <v>0</v>
      </c>
      <c r="DX352" s="74">
        <v>0</v>
      </c>
      <c r="DY352" s="74">
        <v>0</v>
      </c>
      <c r="DZ352" s="74">
        <v>0</v>
      </c>
      <c r="EA352" s="74">
        <v>0</v>
      </c>
      <c r="EB352" s="74">
        <v>0</v>
      </c>
      <c r="EC352" s="74">
        <v>0</v>
      </c>
      <c r="ED352" s="74">
        <v>0</v>
      </c>
      <c r="EE352" s="74">
        <v>0</v>
      </c>
      <c r="EF352" s="74">
        <v>0</v>
      </c>
      <c r="ER352" s="74" t="s">
        <v>455</v>
      </c>
      <c r="ES352" s="74" t="s">
        <v>194</v>
      </c>
      <c r="ET352" s="74" t="s">
        <v>527</v>
      </c>
      <c r="EU352" s="74" t="s">
        <v>318</v>
      </c>
      <c r="EV352" s="74" t="s">
        <v>302</v>
      </c>
      <c r="EW352" s="74" t="s">
        <v>456</v>
      </c>
      <c r="EX352" s="74">
        <v>2021</v>
      </c>
      <c r="EY352" s="74">
        <v>1.8858411818226281E-8</v>
      </c>
      <c r="EZ352" s="74">
        <v>1093.16728899999</v>
      </c>
      <c r="FA352" s="74">
        <v>2.0615398922175795E-5</v>
      </c>
      <c r="FB352" s="74">
        <v>2021</v>
      </c>
      <c r="FC352" s="74" t="s">
        <v>209</v>
      </c>
      <c r="FD352" s="74">
        <v>4.6366130773367584E-2</v>
      </c>
      <c r="FE352" s="74">
        <v>1</v>
      </c>
      <c r="FF352" s="74">
        <v>0</v>
      </c>
      <c r="FG352" s="74" t="s">
        <v>457</v>
      </c>
      <c r="FH352" s="74">
        <v>3.9673466354989236E-6</v>
      </c>
      <c r="FI352" s="74">
        <v>1.9045908748151894E-8</v>
      </c>
      <c r="FJ352" s="74">
        <v>0</v>
      </c>
      <c r="FK352" s="74">
        <v>0</v>
      </c>
      <c r="FL352" s="74">
        <v>0</v>
      </c>
      <c r="FM352" s="74">
        <v>0</v>
      </c>
      <c r="FN352" s="74">
        <v>0</v>
      </c>
      <c r="FO352" s="74">
        <v>0</v>
      </c>
      <c r="FP352" s="74">
        <v>0</v>
      </c>
      <c r="FQ352" s="74">
        <v>0</v>
      </c>
      <c r="FR352" s="74">
        <v>0</v>
      </c>
      <c r="FS352" s="74">
        <v>0</v>
      </c>
      <c r="GV352" s="229"/>
      <c r="GW352" s="229"/>
    </row>
    <row r="353" spans="45:205" x14ac:dyDescent="0.25">
      <c r="AS353" s="74" t="s">
        <v>237</v>
      </c>
      <c r="AT353" s="74" t="s">
        <v>194</v>
      </c>
      <c r="AU353" s="74" t="s">
        <v>477</v>
      </c>
      <c r="AV353" s="74">
        <v>2021</v>
      </c>
      <c r="AW353" s="74">
        <v>1</v>
      </c>
      <c r="AX353" s="74">
        <v>0</v>
      </c>
      <c r="AY353" s="74">
        <v>0</v>
      </c>
      <c r="AZ353" s="74">
        <v>0</v>
      </c>
      <c r="BA353" s="74">
        <v>0</v>
      </c>
      <c r="BB353" s="74">
        <v>0</v>
      </c>
      <c r="BC353" s="74">
        <v>0</v>
      </c>
      <c r="BD353" s="74">
        <v>7.093703480824368E-3</v>
      </c>
      <c r="BE353" s="74">
        <v>7.093703480824368E-3</v>
      </c>
      <c r="BF353" s="74">
        <v>0</v>
      </c>
      <c r="BG353" s="74">
        <v>0</v>
      </c>
      <c r="BH353" s="74">
        <v>0</v>
      </c>
      <c r="BI353" s="74">
        <v>0</v>
      </c>
      <c r="BJ353" s="74">
        <v>0</v>
      </c>
      <c r="BK353" s="74">
        <v>0</v>
      </c>
      <c r="BL353" s="74">
        <v>0</v>
      </c>
      <c r="BM353" s="74">
        <v>0</v>
      </c>
      <c r="BN353" s="74">
        <v>0</v>
      </c>
      <c r="BO353" s="74">
        <v>7.093703480824368E-3</v>
      </c>
      <c r="BP353" s="74">
        <v>0</v>
      </c>
      <c r="BQ353" s="74">
        <v>0</v>
      </c>
      <c r="BR353" s="74">
        <v>0</v>
      </c>
      <c r="BS353" s="74">
        <v>0</v>
      </c>
      <c r="BT353" s="74">
        <v>0</v>
      </c>
      <c r="BU353" s="74">
        <v>0</v>
      </c>
      <c r="BV353" s="74">
        <v>0</v>
      </c>
      <c r="BW353" s="74">
        <v>0</v>
      </c>
      <c r="BX353" s="74">
        <v>0</v>
      </c>
      <c r="BY353" s="74">
        <v>0</v>
      </c>
      <c r="CT353" s="74" t="s">
        <v>194</v>
      </c>
      <c r="CU353" s="74" t="s">
        <v>527</v>
      </c>
      <c r="CV353" s="74" t="s">
        <v>318</v>
      </c>
      <c r="CW353" s="74">
        <v>2022</v>
      </c>
      <c r="CX353" s="74">
        <v>0</v>
      </c>
      <c r="CY353" s="74">
        <v>1.8908846147790449E-8</v>
      </c>
      <c r="CZ353" s="74">
        <v>0</v>
      </c>
      <c r="DA353" s="74">
        <v>0</v>
      </c>
      <c r="DB353" s="74">
        <v>0</v>
      </c>
      <c r="DC353" s="74">
        <v>0</v>
      </c>
      <c r="DD353" s="74">
        <v>13650.16545541206</v>
      </c>
      <c r="DE353" s="74">
        <v>202.84766498243039</v>
      </c>
      <c r="DF353" s="74">
        <v>8286.6933897119998</v>
      </c>
      <c r="DG353" s="74">
        <v>5160.6244007176319</v>
      </c>
      <c r="DH353" s="74">
        <v>0</v>
      </c>
      <c r="DI353" s="74">
        <v>0</v>
      </c>
      <c r="DJ353" s="74">
        <v>0</v>
      </c>
      <c r="DK353" s="74">
        <v>0</v>
      </c>
      <c r="DL353" s="74">
        <v>0</v>
      </c>
      <c r="DM353" s="74">
        <v>0</v>
      </c>
      <c r="DN353" s="74">
        <v>2.6013580300381849E-6</v>
      </c>
      <c r="DO353" s="74">
        <v>0</v>
      </c>
      <c r="DP353" s="74">
        <v>0</v>
      </c>
      <c r="DQ353" s="74">
        <v>0</v>
      </c>
      <c r="DR353" s="74">
        <v>2.5810887848827057E-4</v>
      </c>
      <c r="DS353" s="74">
        <v>0</v>
      </c>
      <c r="DT353" s="74">
        <v>2.5810887848827057E-4</v>
      </c>
      <c r="DU353" s="74">
        <v>0</v>
      </c>
      <c r="DV353" s="74">
        <v>0</v>
      </c>
      <c r="DW353" s="74">
        <v>0</v>
      </c>
      <c r="DX353" s="74">
        <v>0</v>
      </c>
      <c r="DY353" s="74">
        <v>0</v>
      </c>
      <c r="DZ353" s="74">
        <v>0</v>
      </c>
      <c r="EA353" s="74">
        <v>0</v>
      </c>
      <c r="EB353" s="74">
        <v>0</v>
      </c>
      <c r="EC353" s="74">
        <v>0</v>
      </c>
      <c r="ED353" s="74">
        <v>0</v>
      </c>
      <c r="EE353" s="74">
        <v>0</v>
      </c>
      <c r="EF353" s="74">
        <v>0</v>
      </c>
      <c r="ER353" s="74" t="s">
        <v>455</v>
      </c>
      <c r="ES353" s="74" t="s">
        <v>194</v>
      </c>
      <c r="ET353" s="74" t="s">
        <v>527</v>
      </c>
      <c r="EU353" s="74" t="s">
        <v>318</v>
      </c>
      <c r="EV353" s="74" t="s">
        <v>302</v>
      </c>
      <c r="EW353" s="74" t="s">
        <v>456</v>
      </c>
      <c r="EX353" s="74">
        <v>2022</v>
      </c>
      <c r="EY353" s="74">
        <v>1.801561862155783E-8</v>
      </c>
      <c r="EZ353" s="74">
        <v>1093.16728899999</v>
      </c>
      <c r="FA353" s="74">
        <v>1.9694084968186111E-5</v>
      </c>
      <c r="FB353" s="74">
        <v>2022</v>
      </c>
      <c r="FC353" s="74" t="s">
        <v>209</v>
      </c>
      <c r="FD353" s="74">
        <v>4.6366130773367584E-2</v>
      </c>
      <c r="FE353" s="74">
        <v>1</v>
      </c>
      <c r="FF353" s="74">
        <v>0</v>
      </c>
      <c r="FG353" s="74" t="s">
        <v>457</v>
      </c>
      <c r="FH353" s="74">
        <v>0</v>
      </c>
      <c r="FI353" s="74">
        <v>0</v>
      </c>
      <c r="FJ353" s="74">
        <v>3.9387958924712648E-6</v>
      </c>
      <c r="FK353" s="74">
        <v>1.8908846147790449E-8</v>
      </c>
      <c r="FL353" s="74">
        <v>0</v>
      </c>
      <c r="FM353" s="74">
        <v>0</v>
      </c>
      <c r="FN353" s="74">
        <v>0</v>
      </c>
      <c r="FO353" s="74">
        <v>0</v>
      </c>
      <c r="FP353" s="74">
        <v>0</v>
      </c>
      <c r="FQ353" s="74">
        <v>0</v>
      </c>
      <c r="FR353" s="74">
        <v>0</v>
      </c>
      <c r="FS353" s="74">
        <v>0</v>
      </c>
      <c r="GV353" s="229"/>
      <c r="GW353" s="229"/>
    </row>
    <row r="354" spans="45:205" x14ac:dyDescent="0.25">
      <c r="AS354" s="74" t="s">
        <v>237</v>
      </c>
      <c r="AT354" s="74" t="s">
        <v>194</v>
      </c>
      <c r="AU354" s="74" t="s">
        <v>477</v>
      </c>
      <c r="AV354" s="74">
        <v>2022</v>
      </c>
      <c r="AW354" s="74">
        <v>0.93457943925233644</v>
      </c>
      <c r="AX354" s="74">
        <v>0</v>
      </c>
      <c r="AY354" s="74">
        <v>0</v>
      </c>
      <c r="AZ354" s="74">
        <v>0</v>
      </c>
      <c r="BA354" s="74">
        <v>0</v>
      </c>
      <c r="BB354" s="74">
        <v>0</v>
      </c>
      <c r="BC354" s="74">
        <v>0</v>
      </c>
      <c r="BD354" s="74">
        <v>0</v>
      </c>
      <c r="BE354" s="74">
        <v>0</v>
      </c>
      <c r="BF354" s="74">
        <v>0</v>
      </c>
      <c r="BG354" s="74">
        <v>0</v>
      </c>
      <c r="BH354" s="74">
        <v>7.3203373844339626E-3</v>
      </c>
      <c r="BI354" s="74">
        <v>7.3203373844339626E-3</v>
      </c>
      <c r="BJ354" s="74">
        <v>0</v>
      </c>
      <c r="BK354" s="74">
        <v>0</v>
      </c>
      <c r="BL354" s="74">
        <v>0</v>
      </c>
      <c r="BM354" s="74">
        <v>0</v>
      </c>
      <c r="BN354" s="74">
        <v>0</v>
      </c>
      <c r="BO354" s="74">
        <v>0</v>
      </c>
      <c r="BP354" s="74">
        <v>6.8414368078822084E-3</v>
      </c>
      <c r="BQ354" s="74">
        <v>0</v>
      </c>
      <c r="BR354" s="74">
        <v>0</v>
      </c>
      <c r="BS354" s="74">
        <v>0</v>
      </c>
      <c r="BT354" s="74">
        <v>0</v>
      </c>
      <c r="BU354" s="74">
        <v>0</v>
      </c>
      <c r="BV354" s="74">
        <v>7.3203373844339626E-3</v>
      </c>
      <c r="BW354" s="74">
        <v>6.8414368078822084E-3</v>
      </c>
      <c r="BX354" s="74">
        <v>7.3203373844339626E-3</v>
      </c>
      <c r="BY354" s="74">
        <v>6.8414368078822084E-3</v>
      </c>
      <c r="CT354" s="74" t="s">
        <v>194</v>
      </c>
      <c r="CU354" s="74" t="s">
        <v>527</v>
      </c>
      <c r="CV354" s="74" t="s">
        <v>318</v>
      </c>
      <c r="CW354" s="74">
        <v>2023</v>
      </c>
      <c r="CX354" s="74">
        <v>0</v>
      </c>
      <c r="CY354" s="74">
        <v>0</v>
      </c>
      <c r="CZ354" s="74">
        <v>2.8450013573495209E-8</v>
      </c>
      <c r="DA354" s="74">
        <v>0</v>
      </c>
      <c r="DB354" s="74">
        <v>0</v>
      </c>
      <c r="DC354" s="74">
        <v>0</v>
      </c>
      <c r="DD354" s="74">
        <v>13668.06699741239</v>
      </c>
      <c r="DE354" s="74">
        <v>202.84766498243039</v>
      </c>
      <c r="DF354" s="74">
        <v>8304.5949317123286</v>
      </c>
      <c r="DG354" s="74">
        <v>5160.6244007176319</v>
      </c>
      <c r="DH354" s="74">
        <v>0</v>
      </c>
      <c r="DI354" s="74">
        <v>0</v>
      </c>
      <c r="DJ354" s="74">
        <v>0</v>
      </c>
      <c r="DK354" s="74">
        <v>0</v>
      </c>
      <c r="DL354" s="74">
        <v>0</v>
      </c>
      <c r="DM354" s="74">
        <v>0</v>
      </c>
      <c r="DN354" s="74">
        <v>2.6025984684837081E-6</v>
      </c>
      <c r="DO354" s="74">
        <v>0</v>
      </c>
      <c r="DP354" s="74">
        <v>0</v>
      </c>
      <c r="DQ354" s="74">
        <v>0</v>
      </c>
      <c r="DR354" s="74">
        <v>0</v>
      </c>
      <c r="DS354" s="74">
        <v>0</v>
      </c>
      <c r="DT354" s="74">
        <v>0</v>
      </c>
      <c r="DU354" s="74">
        <v>3.8885669159982443E-4</v>
      </c>
      <c r="DV354" s="74">
        <v>0</v>
      </c>
      <c r="DW354" s="74">
        <v>3.8885669159982443E-4</v>
      </c>
      <c r="DX354" s="74">
        <v>0</v>
      </c>
      <c r="DY354" s="74">
        <v>0</v>
      </c>
      <c r="DZ354" s="74">
        <v>0</v>
      </c>
      <c r="EA354" s="74">
        <v>0</v>
      </c>
      <c r="EB354" s="74">
        <v>0</v>
      </c>
      <c r="EC354" s="74">
        <v>0</v>
      </c>
      <c r="ED354" s="74">
        <v>0</v>
      </c>
      <c r="EE354" s="74">
        <v>0</v>
      </c>
      <c r="EF354" s="74">
        <v>0</v>
      </c>
      <c r="ER354" s="74" t="s">
        <v>455</v>
      </c>
      <c r="ES354" s="74" t="s">
        <v>194</v>
      </c>
      <c r="ET354" s="74" t="s">
        <v>527</v>
      </c>
      <c r="EU354" s="74" t="s">
        <v>318</v>
      </c>
      <c r="EV354" s="74" t="s">
        <v>302</v>
      </c>
      <c r="EW354" s="74" t="s">
        <v>456</v>
      </c>
      <c r="EX354" s="74">
        <v>2023</v>
      </c>
      <c r="EY354" s="74">
        <v>1.799556169843586E-8</v>
      </c>
      <c r="EZ354" s="74">
        <v>1093.16728899999</v>
      </c>
      <c r="FA354" s="74">
        <v>1.9672159395911184E-5</v>
      </c>
      <c r="FB354" s="74">
        <v>2023</v>
      </c>
      <c r="FC354" s="74" t="s">
        <v>209</v>
      </c>
      <c r="FD354" s="74">
        <v>4.6366130773367584E-2</v>
      </c>
      <c r="FE354" s="74">
        <v>1</v>
      </c>
      <c r="FF354" s="74">
        <v>0</v>
      </c>
      <c r="FG354" s="74" t="s">
        <v>457</v>
      </c>
      <c r="FH354" s="74">
        <v>0</v>
      </c>
      <c r="FI354" s="74">
        <v>0</v>
      </c>
      <c r="FJ354" s="74">
        <v>0</v>
      </c>
      <c r="FK354" s="74">
        <v>0</v>
      </c>
      <c r="FL354" s="74">
        <v>3.9150945847173935E-6</v>
      </c>
      <c r="FM354" s="74">
        <v>2.8450013573495209E-8</v>
      </c>
      <c r="FN354" s="74">
        <v>0</v>
      </c>
      <c r="FO354" s="74">
        <v>0</v>
      </c>
      <c r="FP354" s="74">
        <v>0</v>
      </c>
      <c r="FQ354" s="74">
        <v>0</v>
      </c>
      <c r="FR354" s="74">
        <v>0</v>
      </c>
      <c r="FS354" s="74">
        <v>0</v>
      </c>
      <c r="GV354" s="229"/>
      <c r="GW354" s="229"/>
    </row>
    <row r="355" spans="45:205" x14ac:dyDescent="0.25">
      <c r="AS355" s="74" t="s">
        <v>237</v>
      </c>
      <c r="AT355" s="74" t="s">
        <v>194</v>
      </c>
      <c r="AU355" s="74" t="s">
        <v>477</v>
      </c>
      <c r="AV355" s="74">
        <v>2023</v>
      </c>
      <c r="AW355" s="74">
        <v>0.87343872827321156</v>
      </c>
      <c r="AX355" s="74">
        <v>0</v>
      </c>
      <c r="AY355" s="74">
        <v>0</v>
      </c>
      <c r="AZ355" s="74">
        <v>0</v>
      </c>
      <c r="BA355" s="74">
        <v>0</v>
      </c>
      <c r="BB355" s="74">
        <v>0</v>
      </c>
      <c r="BC355" s="74">
        <v>0</v>
      </c>
      <c r="BD355" s="74">
        <v>0</v>
      </c>
      <c r="BE355" s="74">
        <v>0</v>
      </c>
      <c r="BF355" s="74">
        <v>0</v>
      </c>
      <c r="BG355" s="74">
        <v>0</v>
      </c>
      <c r="BH355" s="74">
        <v>0</v>
      </c>
      <c r="BI355" s="74">
        <v>0</v>
      </c>
      <c r="BJ355" s="74">
        <v>0</v>
      </c>
      <c r="BK355" s="74">
        <v>0</v>
      </c>
      <c r="BL355" s="74">
        <v>7.5868546414916511E-3</v>
      </c>
      <c r="BM355" s="74">
        <v>7.5868546414916511E-3</v>
      </c>
      <c r="BN355" s="74">
        <v>0</v>
      </c>
      <c r="BO355" s="74">
        <v>0</v>
      </c>
      <c r="BP355" s="74">
        <v>0</v>
      </c>
      <c r="BQ355" s="74">
        <v>6.6266526696581798E-3</v>
      </c>
      <c r="BR355" s="74">
        <v>0</v>
      </c>
      <c r="BS355" s="74">
        <v>0</v>
      </c>
      <c r="BT355" s="74">
        <v>0</v>
      </c>
      <c r="BU355" s="74">
        <v>0</v>
      </c>
      <c r="BV355" s="74">
        <v>0</v>
      </c>
      <c r="BW355" s="74">
        <v>0</v>
      </c>
      <c r="BX355" s="74">
        <v>0</v>
      </c>
      <c r="BY355" s="74">
        <v>0</v>
      </c>
      <c r="CT355" s="74" t="s">
        <v>194</v>
      </c>
      <c r="CU355" s="74" t="s">
        <v>527</v>
      </c>
      <c r="CV355" s="74" t="s">
        <v>318</v>
      </c>
      <c r="CW355" s="74">
        <v>2024</v>
      </c>
      <c r="CX355" s="74">
        <v>0</v>
      </c>
      <c r="CY355" s="74">
        <v>0</v>
      </c>
      <c r="CZ355" s="74">
        <v>0</v>
      </c>
      <c r="DA355" s="74">
        <v>2.8450013573495209E-8</v>
      </c>
      <c r="DB355" s="74">
        <v>0</v>
      </c>
      <c r="DC355" s="74">
        <v>0</v>
      </c>
      <c r="DD355" s="74">
        <v>13668.06699741239</v>
      </c>
      <c r="DE355" s="74">
        <v>202.84766498243039</v>
      </c>
      <c r="DF355" s="74">
        <v>8304.5949317123286</v>
      </c>
      <c r="DG355" s="74">
        <v>5160.6244007176319</v>
      </c>
      <c r="DH355" s="74">
        <v>0</v>
      </c>
      <c r="DI355" s="74">
        <v>0</v>
      </c>
      <c r="DJ355" s="74">
        <v>0</v>
      </c>
      <c r="DK355" s="74">
        <v>0</v>
      </c>
      <c r="DL355" s="74">
        <v>0</v>
      </c>
      <c r="DM355" s="74">
        <v>0</v>
      </c>
      <c r="DN355" s="74">
        <v>2.6025984684837081E-6</v>
      </c>
      <c r="DO355" s="74">
        <v>0</v>
      </c>
      <c r="DP355" s="74">
        <v>0</v>
      </c>
      <c r="DQ355" s="74">
        <v>0</v>
      </c>
      <c r="DR355" s="74">
        <v>0</v>
      </c>
      <c r="DS355" s="74">
        <v>0</v>
      </c>
      <c r="DT355" s="74">
        <v>0</v>
      </c>
      <c r="DU355" s="74">
        <v>0</v>
      </c>
      <c r="DV355" s="74">
        <v>0</v>
      </c>
      <c r="DW355" s="74">
        <v>0</v>
      </c>
      <c r="DX355" s="74">
        <v>3.8885669159982443E-4</v>
      </c>
      <c r="DY355" s="74">
        <v>0</v>
      </c>
      <c r="DZ355" s="74">
        <v>3.8885669159982443E-4</v>
      </c>
      <c r="EA355" s="74">
        <v>0</v>
      </c>
      <c r="EB355" s="74">
        <v>0</v>
      </c>
      <c r="EC355" s="74">
        <v>0</v>
      </c>
      <c r="ED355" s="74">
        <v>0</v>
      </c>
      <c r="EE355" s="74">
        <v>0</v>
      </c>
      <c r="EF355" s="74">
        <v>0</v>
      </c>
      <c r="ER355" s="74" t="s">
        <v>455</v>
      </c>
      <c r="ES355" s="74" t="s">
        <v>194</v>
      </c>
      <c r="ET355" s="74" t="s">
        <v>527</v>
      </c>
      <c r="EU355" s="74" t="s">
        <v>318</v>
      </c>
      <c r="EV355" s="74" t="s">
        <v>302</v>
      </c>
      <c r="EW355" s="74" t="s">
        <v>456</v>
      </c>
      <c r="EX355" s="74">
        <v>2024</v>
      </c>
      <c r="EY355" s="74">
        <v>1.799556169843586E-8</v>
      </c>
      <c r="EZ355" s="74">
        <v>1093.16728899999</v>
      </c>
      <c r="FA355" s="74">
        <v>1.9672159395911184E-5</v>
      </c>
      <c r="FB355" s="74">
        <v>2024</v>
      </c>
      <c r="FC355" s="74" t="s">
        <v>209</v>
      </c>
      <c r="FD355" s="74">
        <v>4.6366130773367584E-2</v>
      </c>
      <c r="FE355" s="74">
        <v>1</v>
      </c>
      <c r="FF355" s="74">
        <v>0</v>
      </c>
      <c r="FG355" s="74" t="s">
        <v>457</v>
      </c>
      <c r="FH355" s="74">
        <v>0</v>
      </c>
      <c r="FI355" s="74">
        <v>0</v>
      </c>
      <c r="FJ355" s="74">
        <v>0</v>
      </c>
      <c r="FK355" s="74">
        <v>0</v>
      </c>
      <c r="FL355" s="74">
        <v>0</v>
      </c>
      <c r="FM355" s="74">
        <v>0</v>
      </c>
      <c r="FN355" s="74">
        <v>3.9150945847173935E-6</v>
      </c>
      <c r="FO355" s="74">
        <v>2.8450013573495209E-8</v>
      </c>
      <c r="FP355" s="74">
        <v>0</v>
      </c>
      <c r="FQ355" s="74">
        <v>0</v>
      </c>
      <c r="FR355" s="74">
        <v>0</v>
      </c>
      <c r="FS355" s="74">
        <v>0</v>
      </c>
      <c r="GV355" s="229"/>
      <c r="GW355" s="229"/>
    </row>
    <row r="356" spans="45:205" x14ac:dyDescent="0.25">
      <c r="AS356" s="74" t="s">
        <v>237</v>
      </c>
      <c r="AT356" s="74" t="s">
        <v>194</v>
      </c>
      <c r="AU356" s="74" t="s">
        <v>478</v>
      </c>
      <c r="AV356" s="74">
        <v>2020</v>
      </c>
      <c r="AW356" s="74">
        <v>1</v>
      </c>
      <c r="AX356" s="74">
        <v>0</v>
      </c>
      <c r="AY356" s="74">
        <v>0</v>
      </c>
      <c r="AZ356" s="74">
        <v>5.6612676353813597E-3</v>
      </c>
      <c r="BA356" s="74">
        <v>5.6612676353813597E-3</v>
      </c>
      <c r="BB356" s="74">
        <v>0</v>
      </c>
      <c r="BC356" s="74">
        <v>0</v>
      </c>
      <c r="BD356" s="74">
        <v>0</v>
      </c>
      <c r="BE356" s="74">
        <v>0</v>
      </c>
      <c r="BF356" s="74">
        <v>0</v>
      </c>
      <c r="BG356" s="74">
        <v>0</v>
      </c>
      <c r="BH356" s="74">
        <v>0</v>
      </c>
      <c r="BI356" s="74">
        <v>0</v>
      </c>
      <c r="BJ356" s="74">
        <v>0</v>
      </c>
      <c r="BK356" s="74">
        <v>0</v>
      </c>
      <c r="BL356" s="74">
        <v>0</v>
      </c>
      <c r="BM356" s="74">
        <v>0</v>
      </c>
      <c r="BN356" s="74">
        <v>5.6612676353813597E-3</v>
      </c>
      <c r="BO356" s="74">
        <v>0</v>
      </c>
      <c r="BP356" s="74">
        <v>0</v>
      </c>
      <c r="BQ356" s="74">
        <v>0</v>
      </c>
      <c r="BR356" s="74">
        <v>0</v>
      </c>
      <c r="BS356" s="74">
        <v>0</v>
      </c>
      <c r="BT356" s="74">
        <v>0</v>
      </c>
      <c r="BU356" s="74">
        <v>0</v>
      </c>
      <c r="BV356" s="74">
        <v>0</v>
      </c>
      <c r="BW356" s="74">
        <v>0</v>
      </c>
      <c r="BX356" s="74">
        <v>0</v>
      </c>
      <c r="BY356" s="74">
        <v>0</v>
      </c>
      <c r="CT356" s="74" t="s">
        <v>194</v>
      </c>
      <c r="CU356" s="74" t="s">
        <v>527</v>
      </c>
      <c r="CV356" s="74" t="s">
        <v>318</v>
      </c>
      <c r="CW356" s="74">
        <v>2025</v>
      </c>
      <c r="CX356" s="74">
        <v>0</v>
      </c>
      <c r="CY356" s="74">
        <v>0</v>
      </c>
      <c r="CZ356" s="74">
        <v>0</v>
      </c>
      <c r="DA356" s="74">
        <v>0</v>
      </c>
      <c r="DB356" s="74">
        <v>2.8450013573495209E-8</v>
      </c>
      <c r="DC356" s="74">
        <v>0</v>
      </c>
      <c r="DD356" s="74">
        <v>13668.06699741239</v>
      </c>
      <c r="DE356" s="74">
        <v>202.84766498243039</v>
      </c>
      <c r="DF356" s="74">
        <v>8304.5949317123286</v>
      </c>
      <c r="DG356" s="74">
        <v>5160.6244007176319</v>
      </c>
      <c r="DH356" s="74">
        <v>0</v>
      </c>
      <c r="DI356" s="74">
        <v>0</v>
      </c>
      <c r="DJ356" s="74">
        <v>0</v>
      </c>
      <c r="DK356" s="74">
        <v>0</v>
      </c>
      <c r="DL356" s="74">
        <v>0</v>
      </c>
      <c r="DM356" s="74">
        <v>0</v>
      </c>
      <c r="DN356" s="74">
        <v>2.6025984684837081E-6</v>
      </c>
      <c r="DO356" s="74">
        <v>0</v>
      </c>
      <c r="DP356" s="74">
        <v>0</v>
      </c>
      <c r="DQ356" s="74">
        <v>0</v>
      </c>
      <c r="DR356" s="74">
        <v>0</v>
      </c>
      <c r="DS356" s="74">
        <v>0</v>
      </c>
      <c r="DT356" s="74">
        <v>0</v>
      </c>
      <c r="DU356" s="74">
        <v>0</v>
      </c>
      <c r="DV356" s="74">
        <v>0</v>
      </c>
      <c r="DW356" s="74">
        <v>0</v>
      </c>
      <c r="DX356" s="74">
        <v>0</v>
      </c>
      <c r="DY356" s="74">
        <v>0</v>
      </c>
      <c r="DZ356" s="74">
        <v>0</v>
      </c>
      <c r="EA356" s="74">
        <v>3.8885669159982443E-4</v>
      </c>
      <c r="EB356" s="74">
        <v>0</v>
      </c>
      <c r="EC356" s="74">
        <v>3.8885669159982443E-4</v>
      </c>
      <c r="ED356" s="74">
        <v>0</v>
      </c>
      <c r="EE356" s="74">
        <v>0</v>
      </c>
      <c r="EF356" s="74">
        <v>0</v>
      </c>
      <c r="ER356" s="74" t="s">
        <v>455</v>
      </c>
      <c r="ES356" s="74" t="s">
        <v>194</v>
      </c>
      <c r="ET356" s="74" t="s">
        <v>527</v>
      </c>
      <c r="EU356" s="74" t="s">
        <v>318</v>
      </c>
      <c r="EV356" s="74" t="s">
        <v>302</v>
      </c>
      <c r="EW356" s="74" t="s">
        <v>456</v>
      </c>
      <c r="EX356" s="74">
        <v>2025</v>
      </c>
      <c r="EY356" s="74">
        <v>1.799556169843586E-8</v>
      </c>
      <c r="EZ356" s="74">
        <v>1093.16728899999</v>
      </c>
      <c r="FA356" s="74">
        <v>1.9672159395911184E-5</v>
      </c>
      <c r="FB356" s="74">
        <v>2025</v>
      </c>
      <c r="FC356" s="74" t="s">
        <v>209</v>
      </c>
      <c r="FD356" s="74">
        <v>4.6366130773367584E-2</v>
      </c>
      <c r="FE356" s="74">
        <v>1</v>
      </c>
      <c r="FF356" s="74">
        <v>0</v>
      </c>
      <c r="FG356" s="74" t="s">
        <v>457</v>
      </c>
      <c r="FH356" s="74">
        <v>0</v>
      </c>
      <c r="FI356" s="74">
        <v>0</v>
      </c>
      <c r="FJ356" s="74">
        <v>0</v>
      </c>
      <c r="FK356" s="74">
        <v>0</v>
      </c>
      <c r="FL356" s="74">
        <v>0</v>
      </c>
      <c r="FM356" s="74">
        <v>0</v>
      </c>
      <c r="FN356" s="74">
        <v>0</v>
      </c>
      <c r="FO356" s="74">
        <v>0</v>
      </c>
      <c r="FP356" s="74">
        <v>3.9150945847173935E-6</v>
      </c>
      <c r="FQ356" s="74">
        <v>2.8450013573495209E-8</v>
      </c>
      <c r="FR356" s="74">
        <v>0</v>
      </c>
      <c r="FS356" s="74">
        <v>0</v>
      </c>
      <c r="GV356" s="229"/>
      <c r="GW356" s="229"/>
    </row>
    <row r="357" spans="45:205" x14ac:dyDescent="0.25">
      <c r="AS357" s="74" t="s">
        <v>237</v>
      </c>
      <c r="AT357" s="74" t="s">
        <v>194</v>
      </c>
      <c r="AU357" s="74" t="s">
        <v>478</v>
      </c>
      <c r="AV357" s="74">
        <v>2021</v>
      </c>
      <c r="AW357" s="74">
        <v>1</v>
      </c>
      <c r="AX357" s="74">
        <v>0</v>
      </c>
      <c r="AY357" s="74">
        <v>0</v>
      </c>
      <c r="AZ357" s="74">
        <v>0</v>
      </c>
      <c r="BA357" s="74">
        <v>0</v>
      </c>
      <c r="BB357" s="74">
        <v>0</v>
      </c>
      <c r="BC357" s="74">
        <v>0</v>
      </c>
      <c r="BD357" s="74">
        <v>5.6612676353813597E-3</v>
      </c>
      <c r="BE357" s="74">
        <v>5.6612676353813597E-3</v>
      </c>
      <c r="BF357" s="74">
        <v>0</v>
      </c>
      <c r="BG357" s="74">
        <v>0</v>
      </c>
      <c r="BH357" s="74">
        <v>0</v>
      </c>
      <c r="BI357" s="74">
        <v>0</v>
      </c>
      <c r="BJ357" s="74">
        <v>0</v>
      </c>
      <c r="BK357" s="74">
        <v>0</v>
      </c>
      <c r="BL357" s="74">
        <v>0</v>
      </c>
      <c r="BM357" s="74">
        <v>0</v>
      </c>
      <c r="BN357" s="74">
        <v>0</v>
      </c>
      <c r="BO357" s="74">
        <v>5.6612676353813597E-3</v>
      </c>
      <c r="BP357" s="74">
        <v>0</v>
      </c>
      <c r="BQ357" s="74">
        <v>0</v>
      </c>
      <c r="BR357" s="74">
        <v>0</v>
      </c>
      <c r="BS357" s="74">
        <v>0</v>
      </c>
      <c r="BT357" s="74">
        <v>0</v>
      </c>
      <c r="BU357" s="74">
        <v>0</v>
      </c>
      <c r="BV357" s="74">
        <v>0</v>
      </c>
      <c r="BW357" s="74">
        <v>0</v>
      </c>
      <c r="BX357" s="74">
        <v>0</v>
      </c>
      <c r="BY357" s="74">
        <v>0</v>
      </c>
      <c r="CT357" s="74" t="s">
        <v>194</v>
      </c>
      <c r="CU357" s="74" t="s">
        <v>527</v>
      </c>
      <c r="CV357" s="74" t="s">
        <v>318</v>
      </c>
      <c r="CW357" s="74">
        <v>2026</v>
      </c>
      <c r="CX357" s="74">
        <v>0</v>
      </c>
      <c r="CY357" s="74">
        <v>0</v>
      </c>
      <c r="CZ357" s="74">
        <v>0</v>
      </c>
      <c r="DA357" s="74">
        <v>0</v>
      </c>
      <c r="DB357" s="74">
        <v>0</v>
      </c>
      <c r="DC357" s="74">
        <v>2.8450013573495209E-8</v>
      </c>
      <c r="DD357" s="74">
        <v>13668.06699741239</v>
      </c>
      <c r="DE357" s="74">
        <v>202.84766498243039</v>
      </c>
      <c r="DF357" s="74">
        <v>8304.5949317123286</v>
      </c>
      <c r="DG357" s="74">
        <v>5160.6244007176319</v>
      </c>
      <c r="DH357" s="74">
        <v>0</v>
      </c>
      <c r="DI357" s="74">
        <v>0</v>
      </c>
      <c r="DJ357" s="74">
        <v>0</v>
      </c>
      <c r="DK357" s="74">
        <v>0</v>
      </c>
      <c r="DL357" s="74">
        <v>0</v>
      </c>
      <c r="DM357" s="74">
        <v>0</v>
      </c>
      <c r="DN357" s="74">
        <v>2.6025984684837081E-6</v>
      </c>
      <c r="DO357" s="74">
        <v>0</v>
      </c>
      <c r="DP357" s="74">
        <v>0</v>
      </c>
      <c r="DQ357" s="74">
        <v>0</v>
      </c>
      <c r="DR357" s="74">
        <v>0</v>
      </c>
      <c r="DS357" s="74">
        <v>0</v>
      </c>
      <c r="DT357" s="74">
        <v>0</v>
      </c>
      <c r="DU357" s="74">
        <v>0</v>
      </c>
      <c r="DV357" s="74">
        <v>0</v>
      </c>
      <c r="DW357" s="74">
        <v>0</v>
      </c>
      <c r="DX357" s="74">
        <v>0</v>
      </c>
      <c r="DY357" s="74">
        <v>0</v>
      </c>
      <c r="DZ357" s="74">
        <v>0</v>
      </c>
      <c r="EA357" s="74">
        <v>0</v>
      </c>
      <c r="EB357" s="74">
        <v>0</v>
      </c>
      <c r="EC357" s="74">
        <v>0</v>
      </c>
      <c r="ED357" s="74">
        <v>3.8885669159982443E-4</v>
      </c>
      <c r="EE357" s="74">
        <v>0</v>
      </c>
      <c r="EF357" s="74">
        <v>3.8885669159982443E-4</v>
      </c>
      <c r="ER357" s="74" t="s">
        <v>455</v>
      </c>
      <c r="ES357" s="74" t="s">
        <v>194</v>
      </c>
      <c r="ET357" s="74" t="s">
        <v>527</v>
      </c>
      <c r="EU357" s="74" t="s">
        <v>318</v>
      </c>
      <c r="EV357" s="74" t="s">
        <v>302</v>
      </c>
      <c r="EW357" s="74" t="s">
        <v>456</v>
      </c>
      <c r="EX357" s="74">
        <v>2026</v>
      </c>
      <c r="EY357" s="74">
        <v>1.799556169843586E-8</v>
      </c>
      <c r="EZ357" s="74">
        <v>1093.16728899999</v>
      </c>
      <c r="FA357" s="74">
        <v>1.9672159395911184E-5</v>
      </c>
      <c r="FB357" s="74">
        <v>2026</v>
      </c>
      <c r="FC357" s="74" t="s">
        <v>209</v>
      </c>
      <c r="FD357" s="74">
        <v>4.6366130773367584E-2</v>
      </c>
      <c r="FE357" s="74">
        <v>1</v>
      </c>
      <c r="FF357" s="74">
        <v>0</v>
      </c>
      <c r="FG357" s="74" t="s">
        <v>457</v>
      </c>
      <c r="FH357" s="74">
        <v>0</v>
      </c>
      <c r="FI357" s="74">
        <v>0</v>
      </c>
      <c r="FJ357" s="74">
        <v>0</v>
      </c>
      <c r="FK357" s="74">
        <v>0</v>
      </c>
      <c r="FL357" s="74">
        <v>0</v>
      </c>
      <c r="FM357" s="74">
        <v>0</v>
      </c>
      <c r="FN357" s="74">
        <v>0</v>
      </c>
      <c r="FO357" s="74">
        <v>0</v>
      </c>
      <c r="FP357" s="74">
        <v>0</v>
      </c>
      <c r="FQ357" s="74">
        <v>0</v>
      </c>
      <c r="FR357" s="74">
        <v>3.9150945847173935E-6</v>
      </c>
      <c r="FS357" s="74">
        <v>2.8450013573495209E-8</v>
      </c>
      <c r="GV357" s="229"/>
      <c r="GW357" s="229"/>
    </row>
    <row r="358" spans="45:205" x14ac:dyDescent="0.25">
      <c r="AS358" s="74" t="s">
        <v>237</v>
      </c>
      <c r="AT358" s="74" t="s">
        <v>194</v>
      </c>
      <c r="AU358" s="74" t="s">
        <v>478</v>
      </c>
      <c r="AV358" s="74">
        <v>2022</v>
      </c>
      <c r="AW358" s="74">
        <v>0.93457943925233644</v>
      </c>
      <c r="AX358" s="74">
        <v>0</v>
      </c>
      <c r="AY358" s="74">
        <v>0</v>
      </c>
      <c r="AZ358" s="74">
        <v>0</v>
      </c>
      <c r="BA358" s="74">
        <v>0</v>
      </c>
      <c r="BB358" s="74">
        <v>0</v>
      </c>
      <c r="BC358" s="74">
        <v>0</v>
      </c>
      <c r="BD358" s="74">
        <v>0</v>
      </c>
      <c r="BE358" s="74">
        <v>0</v>
      </c>
      <c r="BF358" s="74">
        <v>0</v>
      </c>
      <c r="BG358" s="74">
        <v>0</v>
      </c>
      <c r="BH358" s="74">
        <v>5.3141460073595813E-3</v>
      </c>
      <c r="BI358" s="74">
        <v>5.3141460073595813E-3</v>
      </c>
      <c r="BJ358" s="74">
        <v>0</v>
      </c>
      <c r="BK358" s="74">
        <v>0</v>
      </c>
      <c r="BL358" s="74">
        <v>0</v>
      </c>
      <c r="BM358" s="74">
        <v>0</v>
      </c>
      <c r="BN358" s="74">
        <v>0</v>
      </c>
      <c r="BO358" s="74">
        <v>0</v>
      </c>
      <c r="BP358" s="74">
        <v>4.9664915956631603E-3</v>
      </c>
      <c r="BQ358" s="74">
        <v>0</v>
      </c>
      <c r="BR358" s="74">
        <v>0</v>
      </c>
      <c r="BS358" s="74">
        <v>0</v>
      </c>
      <c r="BT358" s="74">
        <v>0</v>
      </c>
      <c r="BU358" s="74">
        <v>0</v>
      </c>
      <c r="BV358" s="74">
        <v>5.3141460073595813E-3</v>
      </c>
      <c r="BW358" s="74">
        <v>4.9664915956631603E-3</v>
      </c>
      <c r="BX358" s="74">
        <v>5.3141460073595813E-3</v>
      </c>
      <c r="BY358" s="74">
        <v>4.9664915956631603E-3</v>
      </c>
      <c r="CT358" s="74" t="s">
        <v>194</v>
      </c>
      <c r="CU358" s="74" t="s">
        <v>527</v>
      </c>
      <c r="CV358" s="74" t="s">
        <v>320</v>
      </c>
      <c r="CW358" s="74">
        <v>2021</v>
      </c>
      <c r="CX358" s="74">
        <v>7.7502772553083711E-8</v>
      </c>
      <c r="CY358" s="74">
        <v>0</v>
      </c>
      <c r="CZ358" s="74">
        <v>0</v>
      </c>
      <c r="DA358" s="74">
        <v>0</v>
      </c>
      <c r="DB358" s="74">
        <v>0</v>
      </c>
      <c r="DC358" s="74">
        <v>0</v>
      </c>
      <c r="DD358" s="74">
        <v>8638.8463697588322</v>
      </c>
      <c r="DE358" s="74">
        <v>212.40338927922949</v>
      </c>
      <c r="DF358" s="74">
        <v>8426.4429804796036</v>
      </c>
      <c r="DG358" s="74">
        <v>0</v>
      </c>
      <c r="DH358" s="74">
        <v>0</v>
      </c>
      <c r="DI358" s="74">
        <v>0</v>
      </c>
      <c r="DJ358" s="74">
        <v>0</v>
      </c>
      <c r="DK358" s="74">
        <v>0</v>
      </c>
      <c r="DL358" s="74">
        <v>0</v>
      </c>
      <c r="DM358" s="74">
        <v>0</v>
      </c>
      <c r="DN358" s="74">
        <v>2.988611964094962E-6</v>
      </c>
      <c r="DO358" s="74">
        <v>6.6953454531645167E-4</v>
      </c>
      <c r="DP358" s="74">
        <v>0</v>
      </c>
      <c r="DQ358" s="74">
        <v>6.6953454531645167E-4</v>
      </c>
      <c r="DR358" s="74">
        <v>0</v>
      </c>
      <c r="DS358" s="74">
        <v>0</v>
      </c>
      <c r="DT358" s="74">
        <v>0</v>
      </c>
      <c r="DU358" s="74">
        <v>0</v>
      </c>
      <c r="DV358" s="74">
        <v>0</v>
      </c>
      <c r="DW358" s="74">
        <v>0</v>
      </c>
      <c r="DX358" s="74">
        <v>0</v>
      </c>
      <c r="DY358" s="74">
        <v>0</v>
      </c>
      <c r="DZ358" s="74">
        <v>0</v>
      </c>
      <c r="EA358" s="74">
        <v>0</v>
      </c>
      <c r="EB358" s="74">
        <v>0</v>
      </c>
      <c r="EC358" s="74">
        <v>0</v>
      </c>
      <c r="ED358" s="74">
        <v>0</v>
      </c>
      <c r="EE358" s="74">
        <v>0</v>
      </c>
      <c r="EF358" s="74">
        <v>0</v>
      </c>
      <c r="ER358" s="74" t="s">
        <v>455</v>
      </c>
      <c r="ES358" s="74" t="s">
        <v>194</v>
      </c>
      <c r="ET358" s="74" t="s">
        <v>527</v>
      </c>
      <c r="EU358" s="74" t="s">
        <v>320</v>
      </c>
      <c r="EV358" s="74" t="s">
        <v>302</v>
      </c>
      <c r="EW358" s="74" t="s">
        <v>456</v>
      </c>
      <c r="EX358" s="74">
        <v>2021</v>
      </c>
      <c r="EY358" s="74">
        <v>7.6739798619595951E-8</v>
      </c>
      <c r="EZ358" s="74">
        <v>1093.16728899999</v>
      </c>
      <c r="FA358" s="74">
        <v>8.3889437615388882E-5</v>
      </c>
      <c r="FB358" s="74">
        <v>2021</v>
      </c>
      <c r="FC358" s="74" t="s">
        <v>209</v>
      </c>
      <c r="FD358" s="74">
        <v>4.6366130773367584E-2</v>
      </c>
      <c r="FE358" s="74">
        <v>1</v>
      </c>
      <c r="FF358" s="74">
        <v>0</v>
      </c>
      <c r="FG358" s="74" t="s">
        <v>457</v>
      </c>
      <c r="FH358" s="74">
        <v>1.6144168702905873E-5</v>
      </c>
      <c r="FI358" s="74">
        <v>7.7502772553083711E-8</v>
      </c>
      <c r="FJ358" s="74">
        <v>0</v>
      </c>
      <c r="FK358" s="74">
        <v>0</v>
      </c>
      <c r="FL358" s="74">
        <v>0</v>
      </c>
      <c r="FM358" s="74">
        <v>0</v>
      </c>
      <c r="FN358" s="74">
        <v>0</v>
      </c>
      <c r="FO358" s="74">
        <v>0</v>
      </c>
      <c r="FP358" s="74">
        <v>0</v>
      </c>
      <c r="FQ358" s="74">
        <v>0</v>
      </c>
      <c r="FR358" s="74">
        <v>0</v>
      </c>
      <c r="FS358" s="74">
        <v>0</v>
      </c>
      <c r="GV358" s="229"/>
      <c r="GW358" s="229"/>
    </row>
    <row r="359" spans="45:205" x14ac:dyDescent="0.25">
      <c r="AS359" s="74" t="s">
        <v>237</v>
      </c>
      <c r="AT359" s="74" t="s">
        <v>194</v>
      </c>
      <c r="AU359" s="74" t="s">
        <v>478</v>
      </c>
      <c r="AV359" s="74">
        <v>2023</v>
      </c>
      <c r="AW359" s="74">
        <v>0.87343872827321156</v>
      </c>
      <c r="AX359" s="74">
        <v>0</v>
      </c>
      <c r="AY359" s="74">
        <v>0</v>
      </c>
      <c r="AZ359" s="74">
        <v>0</v>
      </c>
      <c r="BA359" s="74">
        <v>0</v>
      </c>
      <c r="BB359" s="74">
        <v>0</v>
      </c>
      <c r="BC359" s="74">
        <v>0</v>
      </c>
      <c r="BD359" s="74">
        <v>0</v>
      </c>
      <c r="BE359" s="74">
        <v>0</v>
      </c>
      <c r="BF359" s="74">
        <v>0</v>
      </c>
      <c r="BG359" s="74">
        <v>0</v>
      </c>
      <c r="BH359" s="74">
        <v>0</v>
      </c>
      <c r="BI359" s="74">
        <v>0</v>
      </c>
      <c r="BJ359" s="74">
        <v>0</v>
      </c>
      <c r="BK359" s="74">
        <v>0</v>
      </c>
      <c r="BL359" s="74">
        <v>5.5079213993160254E-3</v>
      </c>
      <c r="BM359" s="74">
        <v>5.5079213993160254E-3</v>
      </c>
      <c r="BN359" s="74">
        <v>0</v>
      </c>
      <c r="BO359" s="74">
        <v>0</v>
      </c>
      <c r="BP359" s="74">
        <v>0</v>
      </c>
      <c r="BQ359" s="74">
        <v>4.8108318624473971E-3</v>
      </c>
      <c r="BR359" s="74">
        <v>0</v>
      </c>
      <c r="BS359" s="74">
        <v>0</v>
      </c>
      <c r="BT359" s="74">
        <v>0</v>
      </c>
      <c r="BU359" s="74">
        <v>0</v>
      </c>
      <c r="BV359" s="74">
        <v>0</v>
      </c>
      <c r="BW359" s="74">
        <v>0</v>
      </c>
      <c r="BX359" s="74">
        <v>0</v>
      </c>
      <c r="BY359" s="74">
        <v>0</v>
      </c>
      <c r="CT359" s="74" t="s">
        <v>194</v>
      </c>
      <c r="CU359" s="74" t="s">
        <v>527</v>
      </c>
      <c r="CV359" s="74" t="s">
        <v>320</v>
      </c>
      <c r="CW359" s="74">
        <v>2022</v>
      </c>
      <c r="CX359" s="74">
        <v>0</v>
      </c>
      <c r="CY359" s="74">
        <v>7.6949690810630275E-8</v>
      </c>
      <c r="CZ359" s="74">
        <v>0</v>
      </c>
      <c r="DA359" s="74">
        <v>0</v>
      </c>
      <c r="DB359" s="74">
        <v>0</v>
      </c>
      <c r="DC359" s="74">
        <v>0</v>
      </c>
      <c r="DD359" s="74">
        <v>8489.5410546944331</v>
      </c>
      <c r="DE359" s="74">
        <v>202.84766498243039</v>
      </c>
      <c r="DF359" s="74">
        <v>8286.6933897119998</v>
      </c>
      <c r="DG359" s="74">
        <v>0</v>
      </c>
      <c r="DH359" s="74">
        <v>0</v>
      </c>
      <c r="DI359" s="74">
        <v>0</v>
      </c>
      <c r="DJ359" s="74">
        <v>0</v>
      </c>
      <c r="DK359" s="74">
        <v>0</v>
      </c>
      <c r="DL359" s="74">
        <v>0</v>
      </c>
      <c r="DM359" s="74">
        <v>0</v>
      </c>
      <c r="DN359" s="74">
        <v>2.8762451415881579E-6</v>
      </c>
      <c r="DO359" s="74">
        <v>0</v>
      </c>
      <c r="DP359" s="74">
        <v>0</v>
      </c>
      <c r="DQ359" s="74">
        <v>0</v>
      </c>
      <c r="DR359" s="74">
        <v>6.5326755928288868E-4</v>
      </c>
      <c r="DS359" s="74">
        <v>0</v>
      </c>
      <c r="DT359" s="74">
        <v>6.5326755928288868E-4</v>
      </c>
      <c r="DU359" s="74">
        <v>0</v>
      </c>
      <c r="DV359" s="74">
        <v>0</v>
      </c>
      <c r="DW359" s="74">
        <v>0</v>
      </c>
      <c r="DX359" s="74">
        <v>0</v>
      </c>
      <c r="DY359" s="74">
        <v>0</v>
      </c>
      <c r="DZ359" s="74">
        <v>0</v>
      </c>
      <c r="EA359" s="74">
        <v>0</v>
      </c>
      <c r="EB359" s="74">
        <v>0</v>
      </c>
      <c r="EC359" s="74">
        <v>0</v>
      </c>
      <c r="ED359" s="74">
        <v>0</v>
      </c>
      <c r="EE359" s="74">
        <v>0</v>
      </c>
      <c r="EF359" s="74">
        <v>0</v>
      </c>
      <c r="ER359" s="74" t="s">
        <v>455</v>
      </c>
      <c r="ES359" s="74" t="s">
        <v>194</v>
      </c>
      <c r="ET359" s="74" t="s">
        <v>527</v>
      </c>
      <c r="EU359" s="74" t="s">
        <v>320</v>
      </c>
      <c r="EV359" s="74" t="s">
        <v>302</v>
      </c>
      <c r="EW359" s="74" t="s">
        <v>456</v>
      </c>
      <c r="EX359" s="74">
        <v>2022</v>
      </c>
      <c r="EY359" s="74">
        <v>7.3314694712511628E-8</v>
      </c>
      <c r="EZ359" s="74">
        <v>1093.16728899999</v>
      </c>
      <c r="FA359" s="74">
        <v>8.014522606273823E-5</v>
      </c>
      <c r="FB359" s="74">
        <v>2022</v>
      </c>
      <c r="FC359" s="74" t="s">
        <v>209</v>
      </c>
      <c r="FD359" s="74">
        <v>4.6366130773367584E-2</v>
      </c>
      <c r="FE359" s="74">
        <v>1</v>
      </c>
      <c r="FF359" s="74">
        <v>0</v>
      </c>
      <c r="FG359" s="74" t="s">
        <v>457</v>
      </c>
      <c r="FH359" s="74">
        <v>0</v>
      </c>
      <c r="FI359" s="74">
        <v>0</v>
      </c>
      <c r="FJ359" s="74">
        <v>1.6028959341194978E-5</v>
      </c>
      <c r="FK359" s="74">
        <v>7.6949690810630275E-8</v>
      </c>
      <c r="FL359" s="74">
        <v>0</v>
      </c>
      <c r="FM359" s="74">
        <v>0</v>
      </c>
      <c r="FN359" s="74">
        <v>0</v>
      </c>
      <c r="FO359" s="74">
        <v>0</v>
      </c>
      <c r="FP359" s="74">
        <v>0</v>
      </c>
      <c r="FQ359" s="74">
        <v>0</v>
      </c>
      <c r="FR359" s="74">
        <v>0</v>
      </c>
      <c r="FS359" s="74">
        <v>0</v>
      </c>
      <c r="GV359" s="229"/>
      <c r="GW359" s="229"/>
    </row>
    <row r="360" spans="45:205" x14ac:dyDescent="0.25">
      <c r="AS360" s="74" t="s">
        <v>237</v>
      </c>
      <c r="AT360" s="74" t="s">
        <v>194</v>
      </c>
      <c r="AU360" s="74" t="s">
        <v>479</v>
      </c>
      <c r="AV360" s="74">
        <v>2020</v>
      </c>
      <c r="AW360" s="74">
        <v>1</v>
      </c>
      <c r="AX360" s="74">
        <v>0</v>
      </c>
      <c r="AY360" s="74">
        <v>0</v>
      </c>
      <c r="AZ360" s="74">
        <v>2.0216535192966647E-3</v>
      </c>
      <c r="BA360" s="74">
        <v>2.0216535192966647E-3</v>
      </c>
      <c r="BB360" s="74">
        <v>0</v>
      </c>
      <c r="BC360" s="74">
        <v>0</v>
      </c>
      <c r="BD360" s="74">
        <v>0</v>
      </c>
      <c r="BE360" s="74">
        <v>0</v>
      </c>
      <c r="BF360" s="74">
        <v>0</v>
      </c>
      <c r="BG360" s="74">
        <v>0</v>
      </c>
      <c r="BH360" s="74">
        <v>0</v>
      </c>
      <c r="BI360" s="74">
        <v>0</v>
      </c>
      <c r="BJ360" s="74">
        <v>0</v>
      </c>
      <c r="BK360" s="74">
        <v>0</v>
      </c>
      <c r="BL360" s="74">
        <v>0</v>
      </c>
      <c r="BM360" s="74">
        <v>0</v>
      </c>
      <c r="BN360" s="74">
        <v>2.0216535192966647E-3</v>
      </c>
      <c r="BO360" s="74">
        <v>0</v>
      </c>
      <c r="BP360" s="74">
        <v>0</v>
      </c>
      <c r="BQ360" s="74">
        <v>0</v>
      </c>
      <c r="BR360" s="74">
        <v>0</v>
      </c>
      <c r="BS360" s="74">
        <v>0</v>
      </c>
      <c r="BT360" s="74">
        <v>0</v>
      </c>
      <c r="BU360" s="74">
        <v>0</v>
      </c>
      <c r="BV360" s="74">
        <v>0</v>
      </c>
      <c r="BW360" s="74">
        <v>0</v>
      </c>
      <c r="BX360" s="74">
        <v>0</v>
      </c>
      <c r="BY360" s="74">
        <v>0</v>
      </c>
      <c r="CT360" s="74" t="s">
        <v>194</v>
      </c>
      <c r="CU360" s="74" t="s">
        <v>527</v>
      </c>
      <c r="CV360" s="74" t="s">
        <v>320</v>
      </c>
      <c r="CW360" s="74">
        <v>2023</v>
      </c>
      <c r="CX360" s="74">
        <v>0</v>
      </c>
      <c r="CY360" s="74">
        <v>0</v>
      </c>
      <c r="CZ360" s="74">
        <v>1.1577754300436296E-7</v>
      </c>
      <c r="DA360" s="74">
        <v>0</v>
      </c>
      <c r="DB360" s="74">
        <v>0</v>
      </c>
      <c r="DC360" s="74">
        <v>0</v>
      </c>
      <c r="DD360" s="74">
        <v>8507.4425966947601</v>
      </c>
      <c r="DE360" s="74">
        <v>202.8476649824305</v>
      </c>
      <c r="DF360" s="74">
        <v>8304.5949317123304</v>
      </c>
      <c r="DG360" s="74">
        <v>0</v>
      </c>
      <c r="DH360" s="74">
        <v>0</v>
      </c>
      <c r="DI360" s="74">
        <v>0</v>
      </c>
      <c r="DJ360" s="74">
        <v>0</v>
      </c>
      <c r="DK360" s="74">
        <v>0</v>
      </c>
      <c r="DL360" s="74">
        <v>0</v>
      </c>
      <c r="DM360" s="74">
        <v>0</v>
      </c>
      <c r="DN360" s="74">
        <v>2.8828964597409081E-6</v>
      </c>
      <c r="DO360" s="74">
        <v>0</v>
      </c>
      <c r="DP360" s="74">
        <v>0</v>
      </c>
      <c r="DQ360" s="74">
        <v>0</v>
      </c>
      <c r="DR360" s="74">
        <v>0</v>
      </c>
      <c r="DS360" s="74">
        <v>0</v>
      </c>
      <c r="DT360" s="74">
        <v>0</v>
      </c>
      <c r="DU360" s="74">
        <v>9.8497080109597682E-4</v>
      </c>
      <c r="DV360" s="74">
        <v>0</v>
      </c>
      <c r="DW360" s="74">
        <v>9.8497080109597682E-4</v>
      </c>
      <c r="DX360" s="74">
        <v>0</v>
      </c>
      <c r="DY360" s="74">
        <v>0</v>
      </c>
      <c r="DZ360" s="74">
        <v>0</v>
      </c>
      <c r="EA360" s="74">
        <v>0</v>
      </c>
      <c r="EB360" s="74">
        <v>0</v>
      </c>
      <c r="EC360" s="74">
        <v>0</v>
      </c>
      <c r="ED360" s="74">
        <v>0</v>
      </c>
      <c r="EE360" s="74">
        <v>0</v>
      </c>
      <c r="EF360" s="74">
        <v>0</v>
      </c>
      <c r="ER360" s="74" t="s">
        <v>455</v>
      </c>
      <c r="ES360" s="74" t="s">
        <v>194</v>
      </c>
      <c r="ET360" s="74" t="s">
        <v>527</v>
      </c>
      <c r="EU360" s="74" t="s">
        <v>320</v>
      </c>
      <c r="EV360" s="74" t="s">
        <v>302</v>
      </c>
      <c r="EW360" s="74" t="s">
        <v>456</v>
      </c>
      <c r="EX360" s="74">
        <v>2023</v>
      </c>
      <c r="EY360" s="74">
        <v>7.323307291386856E-8</v>
      </c>
      <c r="EZ360" s="74">
        <v>1093.16728899999</v>
      </c>
      <c r="FA360" s="74">
        <v>8.0055999782392297E-5</v>
      </c>
      <c r="FB360" s="74">
        <v>2023</v>
      </c>
      <c r="FC360" s="74" t="s">
        <v>209</v>
      </c>
      <c r="FD360" s="74">
        <v>4.6366130773367584E-2</v>
      </c>
      <c r="FE360" s="74">
        <v>1</v>
      </c>
      <c r="FF360" s="74">
        <v>0</v>
      </c>
      <c r="FG360" s="74" t="s">
        <v>457</v>
      </c>
      <c r="FH360" s="74">
        <v>0</v>
      </c>
      <c r="FI360" s="74">
        <v>0</v>
      </c>
      <c r="FJ360" s="74">
        <v>0</v>
      </c>
      <c r="FK360" s="74">
        <v>0</v>
      </c>
      <c r="FL360" s="74">
        <v>1.5932506692037377E-5</v>
      </c>
      <c r="FM360" s="74">
        <v>1.1577754300436296E-7</v>
      </c>
      <c r="FN360" s="74">
        <v>0</v>
      </c>
      <c r="FO360" s="74">
        <v>0</v>
      </c>
      <c r="FP360" s="74">
        <v>0</v>
      </c>
      <c r="FQ360" s="74">
        <v>0</v>
      </c>
      <c r="FR360" s="74">
        <v>0</v>
      </c>
      <c r="FS360" s="74">
        <v>0</v>
      </c>
      <c r="GV360" s="229"/>
      <c r="GW360" s="229"/>
    </row>
    <row r="361" spans="45:205" x14ac:dyDescent="0.25">
      <c r="AS361" s="74" t="s">
        <v>237</v>
      </c>
      <c r="AT361" s="74" t="s">
        <v>194</v>
      </c>
      <c r="AU361" s="74" t="s">
        <v>479</v>
      </c>
      <c r="AV361" s="74">
        <v>2021</v>
      </c>
      <c r="AW361" s="74">
        <v>1</v>
      </c>
      <c r="AX361" s="74">
        <v>0</v>
      </c>
      <c r="AY361" s="74">
        <v>0</v>
      </c>
      <c r="AZ361" s="74">
        <v>0</v>
      </c>
      <c r="BA361" s="74">
        <v>0</v>
      </c>
      <c r="BB361" s="74">
        <v>0</v>
      </c>
      <c r="BC361" s="74">
        <v>0</v>
      </c>
      <c r="BD361" s="74">
        <v>2.0216535192966647E-3</v>
      </c>
      <c r="BE361" s="74">
        <v>2.0216535192966647E-3</v>
      </c>
      <c r="BF361" s="74">
        <v>0</v>
      </c>
      <c r="BG361" s="74">
        <v>0</v>
      </c>
      <c r="BH361" s="74">
        <v>0</v>
      </c>
      <c r="BI361" s="74">
        <v>0</v>
      </c>
      <c r="BJ361" s="74">
        <v>0</v>
      </c>
      <c r="BK361" s="74">
        <v>0</v>
      </c>
      <c r="BL361" s="74">
        <v>0</v>
      </c>
      <c r="BM361" s="74">
        <v>0</v>
      </c>
      <c r="BN361" s="74">
        <v>0</v>
      </c>
      <c r="BO361" s="74">
        <v>2.0216535192966647E-3</v>
      </c>
      <c r="BP361" s="74">
        <v>0</v>
      </c>
      <c r="BQ361" s="74">
        <v>0</v>
      </c>
      <c r="BR361" s="74">
        <v>0</v>
      </c>
      <c r="BS361" s="74">
        <v>0</v>
      </c>
      <c r="BT361" s="74">
        <v>0</v>
      </c>
      <c r="BU361" s="74">
        <v>0</v>
      </c>
      <c r="BV361" s="74">
        <v>0</v>
      </c>
      <c r="BW361" s="74">
        <v>0</v>
      </c>
      <c r="BX361" s="74">
        <v>0</v>
      </c>
      <c r="BY361" s="74">
        <v>0</v>
      </c>
      <c r="CT361" s="74" t="s">
        <v>194</v>
      </c>
      <c r="CU361" s="74" t="s">
        <v>527</v>
      </c>
      <c r="CV361" s="74" t="s">
        <v>320</v>
      </c>
      <c r="CW361" s="74">
        <v>2024</v>
      </c>
      <c r="CX361" s="74">
        <v>0</v>
      </c>
      <c r="CY361" s="74">
        <v>0</v>
      </c>
      <c r="CZ361" s="74">
        <v>0</v>
      </c>
      <c r="DA361" s="74">
        <v>1.1577754300436296E-7</v>
      </c>
      <c r="DB361" s="74">
        <v>0</v>
      </c>
      <c r="DC361" s="74">
        <v>0</v>
      </c>
      <c r="DD361" s="74">
        <v>8507.4425966947601</v>
      </c>
      <c r="DE361" s="74">
        <v>202.8476649824305</v>
      </c>
      <c r="DF361" s="74">
        <v>8304.5949317123304</v>
      </c>
      <c r="DG361" s="74">
        <v>0</v>
      </c>
      <c r="DH361" s="74">
        <v>0</v>
      </c>
      <c r="DI361" s="74">
        <v>0</v>
      </c>
      <c r="DJ361" s="74">
        <v>0</v>
      </c>
      <c r="DK361" s="74">
        <v>0</v>
      </c>
      <c r="DL361" s="74">
        <v>0</v>
      </c>
      <c r="DM361" s="74">
        <v>0</v>
      </c>
      <c r="DN361" s="74">
        <v>2.8828964597409081E-6</v>
      </c>
      <c r="DO361" s="74">
        <v>0</v>
      </c>
      <c r="DP361" s="74">
        <v>0</v>
      </c>
      <c r="DQ361" s="74">
        <v>0</v>
      </c>
      <c r="DR361" s="74">
        <v>0</v>
      </c>
      <c r="DS361" s="74">
        <v>0</v>
      </c>
      <c r="DT361" s="74">
        <v>0</v>
      </c>
      <c r="DU361" s="74">
        <v>0</v>
      </c>
      <c r="DV361" s="74">
        <v>0</v>
      </c>
      <c r="DW361" s="74">
        <v>0</v>
      </c>
      <c r="DX361" s="74">
        <v>9.8497080109597682E-4</v>
      </c>
      <c r="DY361" s="74">
        <v>0</v>
      </c>
      <c r="DZ361" s="74">
        <v>9.8497080109597682E-4</v>
      </c>
      <c r="EA361" s="74">
        <v>0</v>
      </c>
      <c r="EB361" s="74">
        <v>0</v>
      </c>
      <c r="EC361" s="74">
        <v>0</v>
      </c>
      <c r="ED361" s="74">
        <v>0</v>
      </c>
      <c r="EE361" s="74">
        <v>0</v>
      </c>
      <c r="EF361" s="74">
        <v>0</v>
      </c>
      <c r="ER361" s="74" t="s">
        <v>455</v>
      </c>
      <c r="ES361" s="74" t="s">
        <v>194</v>
      </c>
      <c r="ET361" s="74" t="s">
        <v>527</v>
      </c>
      <c r="EU361" s="74" t="s">
        <v>320</v>
      </c>
      <c r="EV361" s="74" t="s">
        <v>302</v>
      </c>
      <c r="EW361" s="74" t="s">
        <v>456</v>
      </c>
      <c r="EX361" s="74">
        <v>2024</v>
      </c>
      <c r="EY361" s="74">
        <v>7.323307291386856E-8</v>
      </c>
      <c r="EZ361" s="74">
        <v>1093.16728899999</v>
      </c>
      <c r="FA361" s="74">
        <v>8.0055999782392297E-5</v>
      </c>
      <c r="FB361" s="74">
        <v>2024</v>
      </c>
      <c r="FC361" s="74" t="s">
        <v>209</v>
      </c>
      <c r="FD361" s="74">
        <v>4.6366130773367584E-2</v>
      </c>
      <c r="FE361" s="74">
        <v>1</v>
      </c>
      <c r="FF361" s="74">
        <v>0</v>
      </c>
      <c r="FG361" s="74" t="s">
        <v>457</v>
      </c>
      <c r="FH361" s="74">
        <v>0</v>
      </c>
      <c r="FI361" s="74">
        <v>0</v>
      </c>
      <c r="FJ361" s="74">
        <v>0</v>
      </c>
      <c r="FK361" s="74">
        <v>0</v>
      </c>
      <c r="FL361" s="74">
        <v>0</v>
      </c>
      <c r="FM361" s="74">
        <v>0</v>
      </c>
      <c r="FN361" s="74">
        <v>1.5932506692037377E-5</v>
      </c>
      <c r="FO361" s="74">
        <v>1.1577754300436296E-7</v>
      </c>
      <c r="FP361" s="74">
        <v>0</v>
      </c>
      <c r="FQ361" s="74">
        <v>0</v>
      </c>
      <c r="FR361" s="74">
        <v>0</v>
      </c>
      <c r="FS361" s="74">
        <v>0</v>
      </c>
      <c r="GV361" s="229"/>
      <c r="GW361" s="229"/>
    </row>
    <row r="362" spans="45:205" x14ac:dyDescent="0.25">
      <c r="AS362" s="74" t="s">
        <v>237</v>
      </c>
      <c r="AT362" s="74" t="s">
        <v>194</v>
      </c>
      <c r="AU362" s="74" t="s">
        <v>479</v>
      </c>
      <c r="AV362" s="74">
        <v>2022</v>
      </c>
      <c r="AW362" s="74">
        <v>0.93457943925233644</v>
      </c>
      <c r="AX362" s="74">
        <v>0</v>
      </c>
      <c r="AY362" s="74">
        <v>0</v>
      </c>
      <c r="AZ362" s="74">
        <v>0</v>
      </c>
      <c r="BA362" s="74">
        <v>0</v>
      </c>
      <c r="BB362" s="74">
        <v>0</v>
      </c>
      <c r="BC362" s="74">
        <v>0</v>
      </c>
      <c r="BD362" s="74">
        <v>0</v>
      </c>
      <c r="BE362" s="74">
        <v>0</v>
      </c>
      <c r="BF362" s="74">
        <v>0</v>
      </c>
      <c r="BG362" s="74">
        <v>0</v>
      </c>
      <c r="BH362" s="74">
        <v>2.2062668508012976E-3</v>
      </c>
      <c r="BI362" s="74">
        <v>2.2062668508012976E-3</v>
      </c>
      <c r="BJ362" s="74">
        <v>0</v>
      </c>
      <c r="BK362" s="74">
        <v>0</v>
      </c>
      <c r="BL362" s="74">
        <v>0</v>
      </c>
      <c r="BM362" s="74">
        <v>0</v>
      </c>
      <c r="BN362" s="74">
        <v>0</v>
      </c>
      <c r="BO362" s="74">
        <v>0</v>
      </c>
      <c r="BP362" s="74">
        <v>2.0619316362628947E-3</v>
      </c>
      <c r="BQ362" s="74">
        <v>0</v>
      </c>
      <c r="BR362" s="74">
        <v>0</v>
      </c>
      <c r="BS362" s="74">
        <v>0</v>
      </c>
      <c r="BT362" s="74">
        <v>0</v>
      </c>
      <c r="BU362" s="74">
        <v>0</v>
      </c>
      <c r="BV362" s="74">
        <v>2.2062668508012976E-3</v>
      </c>
      <c r="BW362" s="74">
        <v>2.0619316362628947E-3</v>
      </c>
      <c r="BX362" s="74">
        <v>2.2062668508012976E-3</v>
      </c>
      <c r="BY362" s="74">
        <v>2.0619316362628947E-3</v>
      </c>
      <c r="CT362" s="74" t="s">
        <v>194</v>
      </c>
      <c r="CU362" s="74" t="s">
        <v>527</v>
      </c>
      <c r="CV362" s="74" t="s">
        <v>320</v>
      </c>
      <c r="CW362" s="74">
        <v>2025</v>
      </c>
      <c r="CX362" s="74">
        <v>0</v>
      </c>
      <c r="CY362" s="74">
        <v>0</v>
      </c>
      <c r="CZ362" s="74">
        <v>0</v>
      </c>
      <c r="DA362" s="74">
        <v>0</v>
      </c>
      <c r="DB362" s="74">
        <v>1.1577754300436296E-7</v>
      </c>
      <c r="DC362" s="74">
        <v>0</v>
      </c>
      <c r="DD362" s="74">
        <v>8507.4425966947601</v>
      </c>
      <c r="DE362" s="74">
        <v>202.8476649824305</v>
      </c>
      <c r="DF362" s="74">
        <v>8304.5949317123304</v>
      </c>
      <c r="DG362" s="74">
        <v>0</v>
      </c>
      <c r="DH362" s="74">
        <v>0</v>
      </c>
      <c r="DI362" s="74">
        <v>0</v>
      </c>
      <c r="DJ362" s="74">
        <v>0</v>
      </c>
      <c r="DK362" s="74">
        <v>0</v>
      </c>
      <c r="DL362" s="74">
        <v>0</v>
      </c>
      <c r="DM362" s="74">
        <v>0</v>
      </c>
      <c r="DN362" s="74">
        <v>2.8828964597409081E-6</v>
      </c>
      <c r="DO362" s="74">
        <v>0</v>
      </c>
      <c r="DP362" s="74">
        <v>0</v>
      </c>
      <c r="DQ362" s="74">
        <v>0</v>
      </c>
      <c r="DR362" s="74">
        <v>0</v>
      </c>
      <c r="DS362" s="74">
        <v>0</v>
      </c>
      <c r="DT362" s="74">
        <v>0</v>
      </c>
      <c r="DU362" s="74">
        <v>0</v>
      </c>
      <c r="DV362" s="74">
        <v>0</v>
      </c>
      <c r="DW362" s="74">
        <v>0</v>
      </c>
      <c r="DX362" s="74">
        <v>0</v>
      </c>
      <c r="DY362" s="74">
        <v>0</v>
      </c>
      <c r="DZ362" s="74">
        <v>0</v>
      </c>
      <c r="EA362" s="74">
        <v>9.8497080109597682E-4</v>
      </c>
      <c r="EB362" s="74">
        <v>0</v>
      </c>
      <c r="EC362" s="74">
        <v>9.8497080109597682E-4</v>
      </c>
      <c r="ED362" s="74">
        <v>0</v>
      </c>
      <c r="EE362" s="74">
        <v>0</v>
      </c>
      <c r="EF362" s="74">
        <v>0</v>
      </c>
      <c r="ER362" s="74" t="s">
        <v>455</v>
      </c>
      <c r="ES362" s="74" t="s">
        <v>194</v>
      </c>
      <c r="ET362" s="74" t="s">
        <v>527</v>
      </c>
      <c r="EU362" s="74" t="s">
        <v>320</v>
      </c>
      <c r="EV362" s="74" t="s">
        <v>302</v>
      </c>
      <c r="EW362" s="74" t="s">
        <v>456</v>
      </c>
      <c r="EX362" s="74">
        <v>2025</v>
      </c>
      <c r="EY362" s="74">
        <v>7.323307291386856E-8</v>
      </c>
      <c r="EZ362" s="74">
        <v>1093.16728899999</v>
      </c>
      <c r="FA362" s="74">
        <v>8.0055999782392297E-5</v>
      </c>
      <c r="FB362" s="74">
        <v>2025</v>
      </c>
      <c r="FC362" s="74" t="s">
        <v>209</v>
      </c>
      <c r="FD362" s="74">
        <v>4.6366130773367584E-2</v>
      </c>
      <c r="FE362" s="74">
        <v>1</v>
      </c>
      <c r="FF362" s="74">
        <v>0</v>
      </c>
      <c r="FG362" s="74" t="s">
        <v>457</v>
      </c>
      <c r="FH362" s="74">
        <v>0</v>
      </c>
      <c r="FI362" s="74">
        <v>0</v>
      </c>
      <c r="FJ362" s="74">
        <v>0</v>
      </c>
      <c r="FK362" s="74">
        <v>0</v>
      </c>
      <c r="FL362" s="74">
        <v>0</v>
      </c>
      <c r="FM362" s="74">
        <v>0</v>
      </c>
      <c r="FN362" s="74">
        <v>0</v>
      </c>
      <c r="FO362" s="74">
        <v>0</v>
      </c>
      <c r="FP362" s="74">
        <v>1.5932506692037377E-5</v>
      </c>
      <c r="FQ362" s="74">
        <v>1.1577754300436296E-7</v>
      </c>
      <c r="FR362" s="74">
        <v>0</v>
      </c>
      <c r="FS362" s="74">
        <v>0</v>
      </c>
      <c r="GV362" s="229"/>
      <c r="GW362" s="229"/>
    </row>
    <row r="363" spans="45:205" x14ac:dyDescent="0.25">
      <c r="AS363" s="74" t="s">
        <v>237</v>
      </c>
      <c r="AT363" s="74" t="s">
        <v>194</v>
      </c>
      <c r="AU363" s="74" t="s">
        <v>479</v>
      </c>
      <c r="AV363" s="74">
        <v>2023</v>
      </c>
      <c r="AW363" s="74">
        <v>0.87343872827321156</v>
      </c>
      <c r="AX363" s="74">
        <v>0</v>
      </c>
      <c r="AY363" s="74">
        <v>0</v>
      </c>
      <c r="AZ363" s="74">
        <v>0</v>
      </c>
      <c r="BA363" s="74">
        <v>0</v>
      </c>
      <c r="BB363" s="74">
        <v>0</v>
      </c>
      <c r="BC363" s="74">
        <v>0</v>
      </c>
      <c r="BD363" s="74">
        <v>0</v>
      </c>
      <c r="BE363" s="74">
        <v>0</v>
      </c>
      <c r="BF363" s="74">
        <v>0</v>
      </c>
      <c r="BG363" s="74">
        <v>0</v>
      </c>
      <c r="BH363" s="74">
        <v>0</v>
      </c>
      <c r="BI363" s="74">
        <v>0</v>
      </c>
      <c r="BJ363" s="74">
        <v>0</v>
      </c>
      <c r="BK363" s="74">
        <v>0</v>
      </c>
      <c r="BL363" s="74">
        <v>2.2866773385747156E-3</v>
      </c>
      <c r="BM363" s="74">
        <v>2.2866773385747156E-3</v>
      </c>
      <c r="BN363" s="74">
        <v>0</v>
      </c>
      <c r="BO363" s="74">
        <v>0</v>
      </c>
      <c r="BP363" s="74">
        <v>0</v>
      </c>
      <c r="BQ363" s="74">
        <v>1.9972725465758714E-3</v>
      </c>
      <c r="BR363" s="74">
        <v>0</v>
      </c>
      <c r="BS363" s="74">
        <v>0</v>
      </c>
      <c r="BT363" s="74">
        <v>0</v>
      </c>
      <c r="BU363" s="74">
        <v>0</v>
      </c>
      <c r="BV363" s="74">
        <v>0</v>
      </c>
      <c r="BW363" s="74">
        <v>0</v>
      </c>
      <c r="BX363" s="74">
        <v>0</v>
      </c>
      <c r="BY363" s="74">
        <v>0</v>
      </c>
      <c r="CT363" s="74" t="s">
        <v>194</v>
      </c>
      <c r="CU363" s="74" t="s">
        <v>527</v>
      </c>
      <c r="CV363" s="74" t="s">
        <v>320</v>
      </c>
      <c r="CW363" s="74">
        <v>2026</v>
      </c>
      <c r="CX363" s="74">
        <v>0</v>
      </c>
      <c r="CY363" s="74">
        <v>0</v>
      </c>
      <c r="CZ363" s="74">
        <v>0</v>
      </c>
      <c r="DA363" s="74">
        <v>0</v>
      </c>
      <c r="DB363" s="74">
        <v>0</v>
      </c>
      <c r="DC363" s="74">
        <v>1.1577754300436296E-7</v>
      </c>
      <c r="DD363" s="74">
        <v>8507.4425966947601</v>
      </c>
      <c r="DE363" s="74">
        <v>202.8476649824305</v>
      </c>
      <c r="DF363" s="74">
        <v>8304.5949317123304</v>
      </c>
      <c r="DG363" s="74">
        <v>0</v>
      </c>
      <c r="DH363" s="74">
        <v>0</v>
      </c>
      <c r="DI363" s="74">
        <v>0</v>
      </c>
      <c r="DJ363" s="74">
        <v>0</v>
      </c>
      <c r="DK363" s="74">
        <v>0</v>
      </c>
      <c r="DL363" s="74">
        <v>0</v>
      </c>
      <c r="DM363" s="74">
        <v>0</v>
      </c>
      <c r="DN363" s="74">
        <v>2.8828964597409081E-6</v>
      </c>
      <c r="DO363" s="74">
        <v>0</v>
      </c>
      <c r="DP363" s="74">
        <v>0</v>
      </c>
      <c r="DQ363" s="74">
        <v>0</v>
      </c>
      <c r="DR363" s="74">
        <v>0</v>
      </c>
      <c r="DS363" s="74">
        <v>0</v>
      </c>
      <c r="DT363" s="74">
        <v>0</v>
      </c>
      <c r="DU363" s="74">
        <v>0</v>
      </c>
      <c r="DV363" s="74">
        <v>0</v>
      </c>
      <c r="DW363" s="74">
        <v>0</v>
      </c>
      <c r="DX363" s="74">
        <v>0</v>
      </c>
      <c r="DY363" s="74">
        <v>0</v>
      </c>
      <c r="DZ363" s="74">
        <v>0</v>
      </c>
      <c r="EA363" s="74">
        <v>0</v>
      </c>
      <c r="EB363" s="74">
        <v>0</v>
      </c>
      <c r="EC363" s="74">
        <v>0</v>
      </c>
      <c r="ED363" s="74">
        <v>9.8497080109597682E-4</v>
      </c>
      <c r="EE363" s="74">
        <v>0</v>
      </c>
      <c r="EF363" s="74">
        <v>9.8497080109597682E-4</v>
      </c>
      <c r="ER363" s="74" t="s">
        <v>455</v>
      </c>
      <c r="ES363" s="74" t="s">
        <v>194</v>
      </c>
      <c r="ET363" s="74" t="s">
        <v>527</v>
      </c>
      <c r="EU363" s="74" t="s">
        <v>320</v>
      </c>
      <c r="EV363" s="74" t="s">
        <v>302</v>
      </c>
      <c r="EW363" s="74" t="s">
        <v>456</v>
      </c>
      <c r="EX363" s="74">
        <v>2026</v>
      </c>
      <c r="EY363" s="74">
        <v>7.323307291386856E-8</v>
      </c>
      <c r="EZ363" s="74">
        <v>1093.16728899999</v>
      </c>
      <c r="FA363" s="74">
        <v>8.0055999782392297E-5</v>
      </c>
      <c r="FB363" s="74">
        <v>2026</v>
      </c>
      <c r="FC363" s="74" t="s">
        <v>209</v>
      </c>
      <c r="FD363" s="74">
        <v>4.6366130773367584E-2</v>
      </c>
      <c r="FE363" s="74">
        <v>1</v>
      </c>
      <c r="FF363" s="74">
        <v>0</v>
      </c>
      <c r="FG363" s="74" t="s">
        <v>457</v>
      </c>
      <c r="FH363" s="74">
        <v>0</v>
      </c>
      <c r="FI363" s="74">
        <v>0</v>
      </c>
      <c r="FJ363" s="74">
        <v>0</v>
      </c>
      <c r="FK363" s="74">
        <v>0</v>
      </c>
      <c r="FL363" s="74">
        <v>0</v>
      </c>
      <c r="FM363" s="74">
        <v>0</v>
      </c>
      <c r="FN363" s="74">
        <v>0</v>
      </c>
      <c r="FO363" s="74">
        <v>0</v>
      </c>
      <c r="FP363" s="74">
        <v>0</v>
      </c>
      <c r="FQ363" s="74">
        <v>0</v>
      </c>
      <c r="FR363" s="74">
        <v>1.5932506692037377E-5</v>
      </c>
      <c r="FS363" s="74">
        <v>1.1577754300436296E-7</v>
      </c>
      <c r="GV363" s="229"/>
      <c r="GW363" s="229"/>
    </row>
    <row r="364" spans="45:205" x14ac:dyDescent="0.25">
      <c r="AS364" s="74" t="s">
        <v>237</v>
      </c>
      <c r="AT364" s="74" t="s">
        <v>194</v>
      </c>
      <c r="AU364" s="74" t="s">
        <v>480</v>
      </c>
      <c r="AV364" s="74">
        <v>2020</v>
      </c>
      <c r="AW364" s="74">
        <v>1</v>
      </c>
      <c r="AX364" s="74">
        <v>0</v>
      </c>
      <c r="AY364" s="74">
        <v>0</v>
      </c>
      <c r="AZ364" s="74">
        <v>1.703691925942361E-3</v>
      </c>
      <c r="BA364" s="74">
        <v>1.703691925942361E-3</v>
      </c>
      <c r="BB364" s="74">
        <v>0</v>
      </c>
      <c r="BC364" s="74">
        <v>0</v>
      </c>
      <c r="BD364" s="74">
        <v>0</v>
      </c>
      <c r="BE364" s="74">
        <v>0</v>
      </c>
      <c r="BF364" s="74">
        <v>0</v>
      </c>
      <c r="BG364" s="74">
        <v>0</v>
      </c>
      <c r="BH364" s="74">
        <v>0</v>
      </c>
      <c r="BI364" s="74">
        <v>0</v>
      </c>
      <c r="BJ364" s="74">
        <v>0</v>
      </c>
      <c r="BK364" s="74">
        <v>0</v>
      </c>
      <c r="BL364" s="74">
        <v>0</v>
      </c>
      <c r="BM364" s="74">
        <v>0</v>
      </c>
      <c r="BN364" s="74">
        <v>1.703691925942361E-3</v>
      </c>
      <c r="BO364" s="74">
        <v>0</v>
      </c>
      <c r="BP364" s="74">
        <v>0</v>
      </c>
      <c r="BQ364" s="74">
        <v>0</v>
      </c>
      <c r="BR364" s="74">
        <v>0</v>
      </c>
      <c r="BS364" s="74">
        <v>0</v>
      </c>
      <c r="BT364" s="74">
        <v>0</v>
      </c>
      <c r="BU364" s="74">
        <v>0</v>
      </c>
      <c r="BV364" s="74">
        <v>0</v>
      </c>
      <c r="BW364" s="74">
        <v>0</v>
      </c>
      <c r="BX364" s="74">
        <v>0</v>
      </c>
      <c r="BY364" s="74">
        <v>0</v>
      </c>
      <c r="CT364" s="74" t="s">
        <v>194</v>
      </c>
      <c r="CU364" s="74" t="s">
        <v>527</v>
      </c>
      <c r="CV364" s="74" t="s">
        <v>327</v>
      </c>
      <c r="CW364" s="74">
        <v>2021</v>
      </c>
      <c r="CX364" s="74">
        <v>8.7036578749329308E-7</v>
      </c>
      <c r="CY364" s="74">
        <v>0</v>
      </c>
      <c r="CZ364" s="74">
        <v>0</v>
      </c>
      <c r="DA364" s="74">
        <v>0</v>
      </c>
      <c r="DB364" s="74">
        <v>0</v>
      </c>
      <c r="DC364" s="74">
        <v>0</v>
      </c>
      <c r="DD364" s="74">
        <v>5.1077508752881382</v>
      </c>
      <c r="DE364" s="74">
        <v>0.6902689861784046</v>
      </c>
      <c r="DF364" s="74">
        <v>2.826372167532806</v>
      </c>
      <c r="DG364" s="74">
        <v>1.5911097215769281</v>
      </c>
      <c r="DH364" s="74">
        <v>0</v>
      </c>
      <c r="DI364" s="74">
        <v>0</v>
      </c>
      <c r="DJ364" s="74">
        <v>0</v>
      </c>
      <c r="DK364" s="74">
        <v>0</v>
      </c>
      <c r="DL364" s="74">
        <v>0</v>
      </c>
      <c r="DM364" s="74">
        <v>0</v>
      </c>
      <c r="DN364" s="74">
        <v>2.7634298852039951E-5</v>
      </c>
      <c r="DO364" s="74">
        <v>4.4456116128897171E-6</v>
      </c>
      <c r="DP364" s="74">
        <v>0</v>
      </c>
      <c r="DQ364" s="74">
        <v>4.4456116128897171E-6</v>
      </c>
      <c r="DR364" s="74">
        <v>0</v>
      </c>
      <c r="DS364" s="74">
        <v>0</v>
      </c>
      <c r="DT364" s="74">
        <v>0</v>
      </c>
      <c r="DU364" s="74">
        <v>0</v>
      </c>
      <c r="DV364" s="74">
        <v>0</v>
      </c>
      <c r="DW364" s="74">
        <v>0</v>
      </c>
      <c r="DX364" s="74">
        <v>0</v>
      </c>
      <c r="DY364" s="74">
        <v>0</v>
      </c>
      <c r="DZ364" s="74">
        <v>0</v>
      </c>
      <c r="EA364" s="74">
        <v>0</v>
      </c>
      <c r="EB364" s="74">
        <v>0</v>
      </c>
      <c r="EC364" s="74">
        <v>0</v>
      </c>
      <c r="ED364" s="74">
        <v>0</v>
      </c>
      <c r="EE364" s="74">
        <v>0</v>
      </c>
      <c r="EF364" s="74">
        <v>0</v>
      </c>
      <c r="ER364" s="74" t="s">
        <v>455</v>
      </c>
      <c r="ES364" s="74" t="s">
        <v>194</v>
      </c>
      <c r="ET364" s="74" t="s">
        <v>527</v>
      </c>
      <c r="EU364" s="74" t="s">
        <v>327</v>
      </c>
      <c r="EV364" s="74" t="s">
        <v>302</v>
      </c>
      <c r="EW364" s="74" t="s">
        <v>456</v>
      </c>
      <c r="EX364" s="74">
        <v>2021</v>
      </c>
      <c r="EY364" s="74">
        <v>8.6179749520410971E-7</v>
      </c>
      <c r="EZ364" s="74">
        <v>1093.16728899999</v>
      </c>
      <c r="FA364" s="74">
        <v>9.4208883149925844E-4</v>
      </c>
      <c r="FB364" s="74">
        <v>2021</v>
      </c>
      <c r="FC364" s="74" t="s">
        <v>209</v>
      </c>
      <c r="FD364" s="74">
        <v>4.6366130773367584E-2</v>
      </c>
      <c r="FE364" s="74">
        <v>1</v>
      </c>
      <c r="FF364" s="74">
        <v>0</v>
      </c>
      <c r="FG364" s="74" t="s">
        <v>457</v>
      </c>
      <c r="FH364" s="74">
        <v>1.8130102502984799E-4</v>
      </c>
      <c r="FI364" s="74">
        <v>8.7036578749329308E-7</v>
      </c>
      <c r="FJ364" s="74">
        <v>0</v>
      </c>
      <c r="FK364" s="74">
        <v>0</v>
      </c>
      <c r="FL364" s="74">
        <v>0</v>
      </c>
      <c r="FM364" s="74">
        <v>0</v>
      </c>
      <c r="FN364" s="74">
        <v>0</v>
      </c>
      <c r="FO364" s="74">
        <v>0</v>
      </c>
      <c r="FP364" s="74">
        <v>0</v>
      </c>
      <c r="FQ364" s="74">
        <v>0</v>
      </c>
      <c r="FR364" s="74">
        <v>0</v>
      </c>
      <c r="FS364" s="74">
        <v>0</v>
      </c>
      <c r="GV364" s="229"/>
      <c r="GW364" s="229"/>
    </row>
    <row r="365" spans="45:205" x14ac:dyDescent="0.25">
      <c r="AS365" s="74" t="s">
        <v>237</v>
      </c>
      <c r="AT365" s="74" t="s">
        <v>194</v>
      </c>
      <c r="AU365" s="74" t="s">
        <v>480</v>
      </c>
      <c r="AV365" s="74">
        <v>2021</v>
      </c>
      <c r="AW365" s="74">
        <v>1</v>
      </c>
      <c r="AX365" s="74">
        <v>0</v>
      </c>
      <c r="AY365" s="74">
        <v>0</v>
      </c>
      <c r="AZ365" s="74">
        <v>0</v>
      </c>
      <c r="BA365" s="74">
        <v>0</v>
      </c>
      <c r="BB365" s="74">
        <v>0</v>
      </c>
      <c r="BC365" s="74">
        <v>0</v>
      </c>
      <c r="BD365" s="74">
        <v>1.703691925942361E-3</v>
      </c>
      <c r="BE365" s="74">
        <v>1.703691925942361E-3</v>
      </c>
      <c r="BF365" s="74">
        <v>0</v>
      </c>
      <c r="BG365" s="74">
        <v>0</v>
      </c>
      <c r="BH365" s="74">
        <v>0</v>
      </c>
      <c r="BI365" s="74">
        <v>0</v>
      </c>
      <c r="BJ365" s="74">
        <v>0</v>
      </c>
      <c r="BK365" s="74">
        <v>0</v>
      </c>
      <c r="BL365" s="74">
        <v>0</v>
      </c>
      <c r="BM365" s="74">
        <v>0</v>
      </c>
      <c r="BN365" s="74">
        <v>0</v>
      </c>
      <c r="BO365" s="74">
        <v>1.703691925942361E-3</v>
      </c>
      <c r="BP365" s="74">
        <v>0</v>
      </c>
      <c r="BQ365" s="74">
        <v>0</v>
      </c>
      <c r="BR365" s="74">
        <v>0</v>
      </c>
      <c r="BS365" s="74">
        <v>0</v>
      </c>
      <c r="BT365" s="74">
        <v>0</v>
      </c>
      <c r="BU365" s="74">
        <v>0</v>
      </c>
      <c r="BV365" s="74">
        <v>0</v>
      </c>
      <c r="BW365" s="74">
        <v>0</v>
      </c>
      <c r="BX365" s="74">
        <v>0</v>
      </c>
      <c r="BY365" s="74">
        <v>0</v>
      </c>
      <c r="CT365" s="74" t="s">
        <v>194</v>
      </c>
      <c r="CU365" s="74" t="s">
        <v>527</v>
      </c>
      <c r="CV365" s="74" t="s">
        <v>327</v>
      </c>
      <c r="CW365" s="74">
        <v>2022</v>
      </c>
      <c r="CX365" s="74">
        <v>0</v>
      </c>
      <c r="CY365" s="74">
        <v>8.642199099097852E-7</v>
      </c>
      <c r="CZ365" s="74">
        <v>0</v>
      </c>
      <c r="DA365" s="74">
        <v>0</v>
      </c>
      <c r="DB365" s="74">
        <v>0</v>
      </c>
      <c r="DC365" s="74">
        <v>0</v>
      </c>
      <c r="DD365" s="74">
        <v>5.0739075797640973</v>
      </c>
      <c r="DE365" s="74">
        <v>0.68414811484627192</v>
      </c>
      <c r="DF365" s="74">
        <v>2.80964787594286</v>
      </c>
      <c r="DG365" s="74">
        <v>1.580111588974966</v>
      </c>
      <c r="DH365" s="74">
        <v>0</v>
      </c>
      <c r="DI365" s="74">
        <v>0</v>
      </c>
      <c r="DJ365" s="74">
        <v>0</v>
      </c>
      <c r="DK365" s="74">
        <v>0</v>
      </c>
      <c r="DL365" s="74">
        <v>0</v>
      </c>
      <c r="DM365" s="74">
        <v>0</v>
      </c>
      <c r="DN365" s="74">
        <v>2.6571860961898251E-5</v>
      </c>
      <c r="DO365" s="74">
        <v>0</v>
      </c>
      <c r="DP365" s="74">
        <v>0</v>
      </c>
      <c r="DQ365" s="74">
        <v>0</v>
      </c>
      <c r="DR365" s="74">
        <v>4.3849719514743045E-6</v>
      </c>
      <c r="DS365" s="74">
        <v>0</v>
      </c>
      <c r="DT365" s="74">
        <v>4.3849719514743045E-6</v>
      </c>
      <c r="DU365" s="74">
        <v>0</v>
      </c>
      <c r="DV365" s="74">
        <v>0</v>
      </c>
      <c r="DW365" s="74">
        <v>0</v>
      </c>
      <c r="DX365" s="74">
        <v>0</v>
      </c>
      <c r="DY365" s="74">
        <v>0</v>
      </c>
      <c r="DZ365" s="74">
        <v>0</v>
      </c>
      <c r="EA365" s="74">
        <v>0</v>
      </c>
      <c r="EB365" s="74">
        <v>0</v>
      </c>
      <c r="EC365" s="74">
        <v>0</v>
      </c>
      <c r="ED365" s="74">
        <v>0</v>
      </c>
      <c r="EE365" s="74">
        <v>0</v>
      </c>
      <c r="EF365" s="74">
        <v>0</v>
      </c>
      <c r="ER365" s="74" t="s">
        <v>455</v>
      </c>
      <c r="ES365" s="74" t="s">
        <v>194</v>
      </c>
      <c r="ET365" s="74" t="s">
        <v>527</v>
      </c>
      <c r="EU365" s="74" t="s">
        <v>327</v>
      </c>
      <c r="EV365" s="74" t="s">
        <v>302</v>
      </c>
      <c r="EW365" s="74" t="s">
        <v>456</v>
      </c>
      <c r="EX365" s="74">
        <v>2022</v>
      </c>
      <c r="EY365" s="74">
        <v>8.2339536640161903E-7</v>
      </c>
      <c r="EZ365" s="74">
        <v>1093.16728899999</v>
      </c>
      <c r="FA365" s="74">
        <v>9.0010888046441128E-4</v>
      </c>
      <c r="FB365" s="74">
        <v>2022</v>
      </c>
      <c r="FC365" s="74" t="s">
        <v>209</v>
      </c>
      <c r="FD365" s="74">
        <v>4.6366130773367584E-2</v>
      </c>
      <c r="FE365" s="74">
        <v>1</v>
      </c>
      <c r="FF365" s="74">
        <v>0</v>
      </c>
      <c r="FG365" s="74" t="s">
        <v>457</v>
      </c>
      <c r="FH365" s="74">
        <v>0</v>
      </c>
      <c r="FI365" s="74">
        <v>0</v>
      </c>
      <c r="FJ365" s="74">
        <v>1.8002081167402771E-4</v>
      </c>
      <c r="FK365" s="74">
        <v>8.642199099097852E-7</v>
      </c>
      <c r="FL365" s="74">
        <v>0</v>
      </c>
      <c r="FM365" s="74">
        <v>0</v>
      </c>
      <c r="FN365" s="74">
        <v>0</v>
      </c>
      <c r="FO365" s="74">
        <v>0</v>
      </c>
      <c r="FP365" s="74">
        <v>0</v>
      </c>
      <c r="FQ365" s="74">
        <v>0</v>
      </c>
      <c r="FR365" s="74">
        <v>0</v>
      </c>
      <c r="FS365" s="74">
        <v>0</v>
      </c>
      <c r="GV365" s="229"/>
      <c r="GW365" s="229"/>
    </row>
    <row r="366" spans="45:205" x14ac:dyDescent="0.25">
      <c r="AS366" s="74" t="s">
        <v>237</v>
      </c>
      <c r="AT366" s="74" t="s">
        <v>194</v>
      </c>
      <c r="AU366" s="74" t="s">
        <v>480</v>
      </c>
      <c r="AV366" s="74">
        <v>2022</v>
      </c>
      <c r="AW366" s="74">
        <v>0.93457943925233644</v>
      </c>
      <c r="AX366" s="74">
        <v>0</v>
      </c>
      <c r="AY366" s="74">
        <v>0</v>
      </c>
      <c r="AZ366" s="74">
        <v>0</v>
      </c>
      <c r="BA366" s="74">
        <v>0</v>
      </c>
      <c r="BB366" s="74">
        <v>0</v>
      </c>
      <c r="BC366" s="74">
        <v>0</v>
      </c>
      <c r="BD366" s="74">
        <v>0</v>
      </c>
      <c r="BE366" s="74">
        <v>0</v>
      </c>
      <c r="BF366" s="74">
        <v>0</v>
      </c>
      <c r="BG366" s="74">
        <v>0</v>
      </c>
      <c r="BH366" s="74">
        <v>1.4928418821610954E-3</v>
      </c>
      <c r="BI366" s="74">
        <v>1.4928418821610954E-3</v>
      </c>
      <c r="BJ366" s="74">
        <v>0</v>
      </c>
      <c r="BK366" s="74">
        <v>0</v>
      </c>
      <c r="BL366" s="74">
        <v>0</v>
      </c>
      <c r="BM366" s="74">
        <v>0</v>
      </c>
      <c r="BN366" s="74">
        <v>0</v>
      </c>
      <c r="BO366" s="74">
        <v>0</v>
      </c>
      <c r="BP366" s="74">
        <v>1.395179329122519E-3</v>
      </c>
      <c r="BQ366" s="74">
        <v>0</v>
      </c>
      <c r="BR366" s="74">
        <v>0</v>
      </c>
      <c r="BS366" s="74">
        <v>0</v>
      </c>
      <c r="BT366" s="74">
        <v>0</v>
      </c>
      <c r="BU366" s="74">
        <v>0</v>
      </c>
      <c r="BV366" s="74">
        <v>1.4928418821610954E-3</v>
      </c>
      <c r="BW366" s="74">
        <v>1.395179329122519E-3</v>
      </c>
      <c r="BX366" s="74">
        <v>1.4928418821610954E-3</v>
      </c>
      <c r="BY366" s="74">
        <v>1.395179329122519E-3</v>
      </c>
      <c r="CT366" s="74" t="s">
        <v>194</v>
      </c>
      <c r="CU366" s="74" t="s">
        <v>527</v>
      </c>
      <c r="CV366" s="74" t="s">
        <v>327</v>
      </c>
      <c r="CW366" s="74">
        <v>2023</v>
      </c>
      <c r="CX366" s="74">
        <v>0</v>
      </c>
      <c r="CY366" s="74">
        <v>0</v>
      </c>
      <c r="CZ366" s="74">
        <v>1.3002944746203493E-6</v>
      </c>
      <c r="DA366" s="74">
        <v>0</v>
      </c>
      <c r="DB366" s="74">
        <v>0</v>
      </c>
      <c r="DC366" s="74">
        <v>0</v>
      </c>
      <c r="DD366" s="74">
        <v>5.1712462144137739</v>
      </c>
      <c r="DE366" s="74">
        <v>0.6841481148462718</v>
      </c>
      <c r="DF366" s="74">
        <v>2.9069865105925379</v>
      </c>
      <c r="DG366" s="74">
        <v>1.580111588974966</v>
      </c>
      <c r="DH366" s="74">
        <v>0</v>
      </c>
      <c r="DI366" s="74">
        <v>0</v>
      </c>
      <c r="DJ366" s="74">
        <v>0</v>
      </c>
      <c r="DK366" s="74">
        <v>0</v>
      </c>
      <c r="DL366" s="74">
        <v>0</v>
      </c>
      <c r="DM366" s="74">
        <v>0</v>
      </c>
      <c r="DN366" s="74">
        <v>2.6643483462801279E-5</v>
      </c>
      <c r="DO366" s="74">
        <v>0</v>
      </c>
      <c r="DP366" s="74">
        <v>0</v>
      </c>
      <c r="DQ366" s="74">
        <v>0</v>
      </c>
      <c r="DR366" s="74">
        <v>0</v>
      </c>
      <c r="DS366" s="74">
        <v>0</v>
      </c>
      <c r="DT366" s="74">
        <v>0</v>
      </c>
      <c r="DU366" s="74">
        <v>6.7241428795036279E-6</v>
      </c>
      <c r="DV366" s="74">
        <v>0</v>
      </c>
      <c r="DW366" s="74">
        <v>6.7241428795036279E-6</v>
      </c>
      <c r="DX366" s="74">
        <v>0</v>
      </c>
      <c r="DY366" s="74">
        <v>0</v>
      </c>
      <c r="DZ366" s="74">
        <v>0</v>
      </c>
      <c r="EA366" s="74">
        <v>0</v>
      </c>
      <c r="EB366" s="74">
        <v>0</v>
      </c>
      <c r="EC366" s="74">
        <v>0</v>
      </c>
      <c r="ED366" s="74">
        <v>0</v>
      </c>
      <c r="EE366" s="74">
        <v>0</v>
      </c>
      <c r="EF366" s="74">
        <v>0</v>
      </c>
      <c r="ER366" s="74" t="s">
        <v>455</v>
      </c>
      <c r="ES366" s="74" t="s">
        <v>194</v>
      </c>
      <c r="ET366" s="74" t="s">
        <v>527</v>
      </c>
      <c r="EU366" s="74" t="s">
        <v>327</v>
      </c>
      <c r="EV366" s="74" t="s">
        <v>302</v>
      </c>
      <c r="EW366" s="74" t="s">
        <v>456</v>
      </c>
      <c r="EX366" s="74">
        <v>2023</v>
      </c>
      <c r="EY366" s="74">
        <v>8.2247867417417898E-7</v>
      </c>
      <c r="EZ366" s="74">
        <v>1093.16728899999</v>
      </c>
      <c r="FA366" s="74">
        <v>8.9910678250729333E-4</v>
      </c>
      <c r="FB366" s="74">
        <v>2023</v>
      </c>
      <c r="FC366" s="74" t="s">
        <v>209</v>
      </c>
      <c r="FD366" s="74">
        <v>4.6366130773367584E-2</v>
      </c>
      <c r="FE366" s="74">
        <v>1</v>
      </c>
      <c r="FF366" s="74">
        <v>0</v>
      </c>
      <c r="FG366" s="74" t="s">
        <v>457</v>
      </c>
      <c r="FH366" s="74">
        <v>0</v>
      </c>
      <c r="FI366" s="74">
        <v>0</v>
      </c>
      <c r="FJ366" s="74">
        <v>0</v>
      </c>
      <c r="FK366" s="74">
        <v>0</v>
      </c>
      <c r="FL366" s="74">
        <v>1.7893755456295391E-4</v>
      </c>
      <c r="FM366" s="74">
        <v>1.3002944746203493E-6</v>
      </c>
      <c r="FN366" s="74">
        <v>0</v>
      </c>
      <c r="FO366" s="74">
        <v>0</v>
      </c>
      <c r="FP366" s="74">
        <v>0</v>
      </c>
      <c r="FQ366" s="74">
        <v>0</v>
      </c>
      <c r="FR366" s="74">
        <v>0</v>
      </c>
      <c r="FS366" s="74">
        <v>0</v>
      </c>
      <c r="GV366" s="229"/>
      <c r="GW366" s="229"/>
    </row>
    <row r="367" spans="45:205" x14ac:dyDescent="0.25">
      <c r="AS367" s="74" t="s">
        <v>237</v>
      </c>
      <c r="AT367" s="74" t="s">
        <v>194</v>
      </c>
      <c r="AU367" s="74" t="s">
        <v>480</v>
      </c>
      <c r="AV367" s="74">
        <v>2023</v>
      </c>
      <c r="AW367" s="74">
        <v>0.87343872827321156</v>
      </c>
      <c r="AX367" s="74">
        <v>0</v>
      </c>
      <c r="AY367" s="74">
        <v>0</v>
      </c>
      <c r="AZ367" s="74">
        <v>0</v>
      </c>
      <c r="BA367" s="74">
        <v>0</v>
      </c>
      <c r="BB367" s="74">
        <v>0</v>
      </c>
      <c r="BC367" s="74">
        <v>0</v>
      </c>
      <c r="BD367" s="74">
        <v>0</v>
      </c>
      <c r="BE367" s="74">
        <v>0</v>
      </c>
      <c r="BF367" s="74">
        <v>0</v>
      </c>
      <c r="BG367" s="74">
        <v>0</v>
      </c>
      <c r="BH367" s="74">
        <v>0</v>
      </c>
      <c r="BI367" s="74">
        <v>0</v>
      </c>
      <c r="BJ367" s="74">
        <v>0</v>
      </c>
      <c r="BK367" s="74">
        <v>0</v>
      </c>
      <c r="BL367" s="74">
        <v>1.5473443155168956E-3</v>
      </c>
      <c r="BM367" s="74">
        <v>1.5473443155168956E-3</v>
      </c>
      <c r="BN367" s="74">
        <v>0</v>
      </c>
      <c r="BO367" s="74">
        <v>0</v>
      </c>
      <c r="BP367" s="74">
        <v>0</v>
      </c>
      <c r="BQ367" s="74">
        <v>1.3515104511458602E-3</v>
      </c>
      <c r="BR367" s="74">
        <v>0</v>
      </c>
      <c r="BS367" s="74">
        <v>0</v>
      </c>
      <c r="BT367" s="74">
        <v>0</v>
      </c>
      <c r="BU367" s="74">
        <v>0</v>
      </c>
      <c r="BV367" s="74">
        <v>0</v>
      </c>
      <c r="BW367" s="74">
        <v>0</v>
      </c>
      <c r="BX367" s="74">
        <v>0</v>
      </c>
      <c r="BY367" s="74">
        <v>0</v>
      </c>
      <c r="CT367" s="74" t="s">
        <v>194</v>
      </c>
      <c r="CU367" s="74" t="s">
        <v>527</v>
      </c>
      <c r="CV367" s="74" t="s">
        <v>327</v>
      </c>
      <c r="CW367" s="74">
        <v>2024</v>
      </c>
      <c r="CX367" s="74">
        <v>0</v>
      </c>
      <c r="CY367" s="74">
        <v>0</v>
      </c>
      <c r="CZ367" s="74">
        <v>0</v>
      </c>
      <c r="DA367" s="74">
        <v>1.3002944746203493E-6</v>
      </c>
      <c r="DB367" s="74">
        <v>0</v>
      </c>
      <c r="DC367" s="74">
        <v>0</v>
      </c>
      <c r="DD367" s="74">
        <v>5.1712462144137739</v>
      </c>
      <c r="DE367" s="74">
        <v>0.6841481148462718</v>
      </c>
      <c r="DF367" s="74">
        <v>2.9069865105925379</v>
      </c>
      <c r="DG367" s="74">
        <v>1.580111588974966</v>
      </c>
      <c r="DH367" s="74">
        <v>0</v>
      </c>
      <c r="DI367" s="74">
        <v>0</v>
      </c>
      <c r="DJ367" s="74">
        <v>0</v>
      </c>
      <c r="DK367" s="74">
        <v>0</v>
      </c>
      <c r="DL367" s="74">
        <v>0</v>
      </c>
      <c r="DM367" s="74">
        <v>0</v>
      </c>
      <c r="DN367" s="74">
        <v>2.6643483462801279E-5</v>
      </c>
      <c r="DO367" s="74">
        <v>0</v>
      </c>
      <c r="DP367" s="74">
        <v>0</v>
      </c>
      <c r="DQ367" s="74">
        <v>0</v>
      </c>
      <c r="DR367" s="74">
        <v>0</v>
      </c>
      <c r="DS367" s="74">
        <v>0</v>
      </c>
      <c r="DT367" s="74">
        <v>0</v>
      </c>
      <c r="DU367" s="74">
        <v>0</v>
      </c>
      <c r="DV367" s="74">
        <v>0</v>
      </c>
      <c r="DW367" s="74">
        <v>0</v>
      </c>
      <c r="DX367" s="74">
        <v>6.7241428795036279E-6</v>
      </c>
      <c r="DY367" s="74">
        <v>0</v>
      </c>
      <c r="DZ367" s="74">
        <v>6.7241428795036279E-6</v>
      </c>
      <c r="EA367" s="74">
        <v>0</v>
      </c>
      <c r="EB367" s="74">
        <v>0</v>
      </c>
      <c r="EC367" s="74">
        <v>0</v>
      </c>
      <c r="ED367" s="74">
        <v>0</v>
      </c>
      <c r="EE367" s="74">
        <v>0</v>
      </c>
      <c r="EF367" s="74">
        <v>0</v>
      </c>
      <c r="ER367" s="74" t="s">
        <v>455</v>
      </c>
      <c r="ES367" s="74" t="s">
        <v>194</v>
      </c>
      <c r="ET367" s="74" t="s">
        <v>527</v>
      </c>
      <c r="EU367" s="74" t="s">
        <v>327</v>
      </c>
      <c r="EV367" s="74" t="s">
        <v>302</v>
      </c>
      <c r="EW367" s="74" t="s">
        <v>456</v>
      </c>
      <c r="EX367" s="74">
        <v>2024</v>
      </c>
      <c r="EY367" s="74">
        <v>8.2247867417417898E-7</v>
      </c>
      <c r="EZ367" s="74">
        <v>1093.16728899999</v>
      </c>
      <c r="FA367" s="74">
        <v>8.9910678250729333E-4</v>
      </c>
      <c r="FB367" s="74">
        <v>2024</v>
      </c>
      <c r="FC367" s="74" t="s">
        <v>209</v>
      </c>
      <c r="FD367" s="74">
        <v>4.6366130773367584E-2</v>
      </c>
      <c r="FE367" s="74">
        <v>1</v>
      </c>
      <c r="FF367" s="74">
        <v>0</v>
      </c>
      <c r="FG367" s="74" t="s">
        <v>457</v>
      </c>
      <c r="FH367" s="74">
        <v>0</v>
      </c>
      <c r="FI367" s="74">
        <v>0</v>
      </c>
      <c r="FJ367" s="74">
        <v>0</v>
      </c>
      <c r="FK367" s="74">
        <v>0</v>
      </c>
      <c r="FL367" s="74">
        <v>0</v>
      </c>
      <c r="FM367" s="74">
        <v>0</v>
      </c>
      <c r="FN367" s="74">
        <v>1.7893755456295391E-4</v>
      </c>
      <c r="FO367" s="74">
        <v>1.3002944746203493E-6</v>
      </c>
      <c r="FP367" s="74">
        <v>0</v>
      </c>
      <c r="FQ367" s="74">
        <v>0</v>
      </c>
      <c r="FR367" s="74">
        <v>0</v>
      </c>
      <c r="FS367" s="74">
        <v>0</v>
      </c>
      <c r="GV367" s="229"/>
      <c r="GW367" s="229"/>
    </row>
    <row r="368" spans="45:205" x14ac:dyDescent="0.25">
      <c r="AS368" s="74" t="s">
        <v>237</v>
      </c>
      <c r="AT368" s="74" t="s">
        <v>194</v>
      </c>
      <c r="AU368" s="74" t="s">
        <v>481</v>
      </c>
      <c r="AV368" s="74">
        <v>2020</v>
      </c>
      <c r="AW368" s="74">
        <v>1</v>
      </c>
      <c r="AX368" s="74">
        <v>0</v>
      </c>
      <c r="AY368" s="74">
        <v>0</v>
      </c>
      <c r="AZ368" s="74">
        <v>9.9458182637436718E-4</v>
      </c>
      <c r="BA368" s="74">
        <v>9.9458182637436718E-4</v>
      </c>
      <c r="BB368" s="74">
        <v>0</v>
      </c>
      <c r="BC368" s="74">
        <v>0</v>
      </c>
      <c r="BD368" s="74">
        <v>0</v>
      </c>
      <c r="BE368" s="74">
        <v>0</v>
      </c>
      <c r="BF368" s="74">
        <v>0</v>
      </c>
      <c r="BG368" s="74">
        <v>0</v>
      </c>
      <c r="BH368" s="74">
        <v>0</v>
      </c>
      <c r="BI368" s="74">
        <v>0</v>
      </c>
      <c r="BJ368" s="74">
        <v>0</v>
      </c>
      <c r="BK368" s="74">
        <v>0</v>
      </c>
      <c r="BL368" s="74">
        <v>0</v>
      </c>
      <c r="BM368" s="74">
        <v>0</v>
      </c>
      <c r="BN368" s="74">
        <v>9.9458182637436718E-4</v>
      </c>
      <c r="BO368" s="74">
        <v>0</v>
      </c>
      <c r="BP368" s="74">
        <v>0</v>
      </c>
      <c r="BQ368" s="74">
        <v>0</v>
      </c>
      <c r="BR368" s="74">
        <v>0</v>
      </c>
      <c r="BS368" s="74">
        <v>0</v>
      </c>
      <c r="BT368" s="74">
        <v>0</v>
      </c>
      <c r="BU368" s="74">
        <v>0</v>
      </c>
      <c r="BV368" s="74">
        <v>0</v>
      </c>
      <c r="BW368" s="74">
        <v>0</v>
      </c>
      <c r="BX368" s="74">
        <v>0</v>
      </c>
      <c r="BY368" s="74">
        <v>0</v>
      </c>
      <c r="CT368" s="74" t="s">
        <v>194</v>
      </c>
      <c r="CU368" s="74" t="s">
        <v>527</v>
      </c>
      <c r="CV368" s="74" t="s">
        <v>327</v>
      </c>
      <c r="CW368" s="74">
        <v>2025</v>
      </c>
      <c r="CX368" s="74">
        <v>0</v>
      </c>
      <c r="CY368" s="74">
        <v>0</v>
      </c>
      <c r="CZ368" s="74">
        <v>0</v>
      </c>
      <c r="DA368" s="74">
        <v>0</v>
      </c>
      <c r="DB368" s="74">
        <v>1.3002944746203493E-6</v>
      </c>
      <c r="DC368" s="74">
        <v>0</v>
      </c>
      <c r="DD368" s="74">
        <v>5.1712462144137739</v>
      </c>
      <c r="DE368" s="74">
        <v>0.6841481148462718</v>
      </c>
      <c r="DF368" s="74">
        <v>2.9069865105925379</v>
      </c>
      <c r="DG368" s="74">
        <v>1.580111588974966</v>
      </c>
      <c r="DH368" s="74">
        <v>0</v>
      </c>
      <c r="DI368" s="74">
        <v>0</v>
      </c>
      <c r="DJ368" s="74">
        <v>0</v>
      </c>
      <c r="DK368" s="74">
        <v>0</v>
      </c>
      <c r="DL368" s="74">
        <v>0</v>
      </c>
      <c r="DM368" s="74">
        <v>0</v>
      </c>
      <c r="DN368" s="74">
        <v>2.6643483462801279E-5</v>
      </c>
      <c r="DO368" s="74">
        <v>0</v>
      </c>
      <c r="DP368" s="74">
        <v>0</v>
      </c>
      <c r="DQ368" s="74">
        <v>0</v>
      </c>
      <c r="DR368" s="74">
        <v>0</v>
      </c>
      <c r="DS368" s="74">
        <v>0</v>
      </c>
      <c r="DT368" s="74">
        <v>0</v>
      </c>
      <c r="DU368" s="74">
        <v>0</v>
      </c>
      <c r="DV368" s="74">
        <v>0</v>
      </c>
      <c r="DW368" s="74">
        <v>0</v>
      </c>
      <c r="DX368" s="74">
        <v>0</v>
      </c>
      <c r="DY368" s="74">
        <v>0</v>
      </c>
      <c r="DZ368" s="74">
        <v>0</v>
      </c>
      <c r="EA368" s="74">
        <v>6.7241428795036279E-6</v>
      </c>
      <c r="EB368" s="74">
        <v>0</v>
      </c>
      <c r="EC368" s="74">
        <v>6.7241428795036279E-6</v>
      </c>
      <c r="ED368" s="74">
        <v>0</v>
      </c>
      <c r="EE368" s="74">
        <v>0</v>
      </c>
      <c r="EF368" s="74">
        <v>0</v>
      </c>
      <c r="ER368" s="74" t="s">
        <v>455</v>
      </c>
      <c r="ES368" s="74" t="s">
        <v>194</v>
      </c>
      <c r="ET368" s="74" t="s">
        <v>527</v>
      </c>
      <c r="EU368" s="74" t="s">
        <v>327</v>
      </c>
      <c r="EV368" s="74" t="s">
        <v>302</v>
      </c>
      <c r="EW368" s="74" t="s">
        <v>456</v>
      </c>
      <c r="EX368" s="74">
        <v>2025</v>
      </c>
      <c r="EY368" s="74">
        <v>8.2247867417417898E-7</v>
      </c>
      <c r="EZ368" s="74">
        <v>1093.16728899999</v>
      </c>
      <c r="FA368" s="74">
        <v>8.9910678250729333E-4</v>
      </c>
      <c r="FB368" s="74">
        <v>2025</v>
      </c>
      <c r="FC368" s="74" t="s">
        <v>209</v>
      </c>
      <c r="FD368" s="74">
        <v>4.6366130773367584E-2</v>
      </c>
      <c r="FE368" s="74">
        <v>1</v>
      </c>
      <c r="FF368" s="74">
        <v>0</v>
      </c>
      <c r="FG368" s="74" t="s">
        <v>457</v>
      </c>
      <c r="FH368" s="74">
        <v>0</v>
      </c>
      <c r="FI368" s="74">
        <v>0</v>
      </c>
      <c r="FJ368" s="74">
        <v>0</v>
      </c>
      <c r="FK368" s="74">
        <v>0</v>
      </c>
      <c r="FL368" s="74">
        <v>0</v>
      </c>
      <c r="FM368" s="74">
        <v>0</v>
      </c>
      <c r="FN368" s="74">
        <v>0</v>
      </c>
      <c r="FO368" s="74">
        <v>0</v>
      </c>
      <c r="FP368" s="74">
        <v>1.7893755456295391E-4</v>
      </c>
      <c r="FQ368" s="74">
        <v>1.3002944746203493E-6</v>
      </c>
      <c r="FR368" s="74">
        <v>0</v>
      </c>
      <c r="FS368" s="74">
        <v>0</v>
      </c>
      <c r="GV368" s="229"/>
      <c r="GW368" s="229"/>
    </row>
    <row r="369" spans="45:205" x14ac:dyDescent="0.25">
      <c r="AS369" s="74" t="s">
        <v>237</v>
      </c>
      <c r="AT369" s="74" t="s">
        <v>194</v>
      </c>
      <c r="AU369" s="74" t="s">
        <v>481</v>
      </c>
      <c r="AV369" s="74">
        <v>2021</v>
      </c>
      <c r="AW369" s="74">
        <v>1</v>
      </c>
      <c r="AX369" s="74">
        <v>0</v>
      </c>
      <c r="AY369" s="74">
        <v>0</v>
      </c>
      <c r="AZ369" s="74">
        <v>0</v>
      </c>
      <c r="BA369" s="74">
        <v>0</v>
      </c>
      <c r="BB369" s="74">
        <v>0</v>
      </c>
      <c r="BC369" s="74">
        <v>0</v>
      </c>
      <c r="BD369" s="74">
        <v>9.9458182637436718E-4</v>
      </c>
      <c r="BE369" s="74">
        <v>9.9458182637436718E-4</v>
      </c>
      <c r="BF369" s="74">
        <v>0</v>
      </c>
      <c r="BG369" s="74">
        <v>0</v>
      </c>
      <c r="BH369" s="74">
        <v>0</v>
      </c>
      <c r="BI369" s="74">
        <v>0</v>
      </c>
      <c r="BJ369" s="74">
        <v>0</v>
      </c>
      <c r="BK369" s="74">
        <v>0</v>
      </c>
      <c r="BL369" s="74">
        <v>0</v>
      </c>
      <c r="BM369" s="74">
        <v>0</v>
      </c>
      <c r="BN369" s="74">
        <v>0</v>
      </c>
      <c r="BO369" s="74">
        <v>9.9458182637436718E-4</v>
      </c>
      <c r="BP369" s="74">
        <v>0</v>
      </c>
      <c r="BQ369" s="74">
        <v>0</v>
      </c>
      <c r="BR369" s="74">
        <v>0</v>
      </c>
      <c r="BS369" s="74">
        <v>0</v>
      </c>
      <c r="BT369" s="74">
        <v>0</v>
      </c>
      <c r="BU369" s="74">
        <v>0</v>
      </c>
      <c r="BV369" s="74">
        <v>0</v>
      </c>
      <c r="BW369" s="74">
        <v>0</v>
      </c>
      <c r="BX369" s="74">
        <v>0</v>
      </c>
      <c r="BY369" s="74">
        <v>0</v>
      </c>
      <c r="CT369" s="74" t="s">
        <v>194</v>
      </c>
      <c r="CU369" s="74" t="s">
        <v>527</v>
      </c>
      <c r="CV369" s="74" t="s">
        <v>327</v>
      </c>
      <c r="CW369" s="74">
        <v>2026</v>
      </c>
      <c r="CX369" s="74">
        <v>0</v>
      </c>
      <c r="CY369" s="74">
        <v>0</v>
      </c>
      <c r="CZ369" s="74">
        <v>0</v>
      </c>
      <c r="DA369" s="74">
        <v>0</v>
      </c>
      <c r="DB369" s="74">
        <v>0</v>
      </c>
      <c r="DC369" s="74">
        <v>1.3002944746203493E-6</v>
      </c>
      <c r="DD369" s="74">
        <v>5.1712462144137739</v>
      </c>
      <c r="DE369" s="74">
        <v>0.6841481148462718</v>
      </c>
      <c r="DF369" s="74">
        <v>2.9069865105925379</v>
      </c>
      <c r="DG369" s="74">
        <v>1.580111588974966</v>
      </c>
      <c r="DH369" s="74">
        <v>0</v>
      </c>
      <c r="DI369" s="74">
        <v>0</v>
      </c>
      <c r="DJ369" s="74">
        <v>0</v>
      </c>
      <c r="DK369" s="74">
        <v>0</v>
      </c>
      <c r="DL369" s="74">
        <v>0</v>
      </c>
      <c r="DM369" s="74">
        <v>0</v>
      </c>
      <c r="DN369" s="74">
        <v>2.6643483462801279E-5</v>
      </c>
      <c r="DO369" s="74">
        <v>0</v>
      </c>
      <c r="DP369" s="74">
        <v>0</v>
      </c>
      <c r="DQ369" s="74">
        <v>0</v>
      </c>
      <c r="DR369" s="74">
        <v>0</v>
      </c>
      <c r="DS369" s="74">
        <v>0</v>
      </c>
      <c r="DT369" s="74">
        <v>0</v>
      </c>
      <c r="DU369" s="74">
        <v>0</v>
      </c>
      <c r="DV369" s="74">
        <v>0</v>
      </c>
      <c r="DW369" s="74">
        <v>0</v>
      </c>
      <c r="DX369" s="74">
        <v>0</v>
      </c>
      <c r="DY369" s="74">
        <v>0</v>
      </c>
      <c r="DZ369" s="74">
        <v>0</v>
      </c>
      <c r="EA369" s="74">
        <v>0</v>
      </c>
      <c r="EB369" s="74">
        <v>0</v>
      </c>
      <c r="EC369" s="74">
        <v>0</v>
      </c>
      <c r="ED369" s="74">
        <v>6.7241428795036279E-6</v>
      </c>
      <c r="EE369" s="74">
        <v>0</v>
      </c>
      <c r="EF369" s="74">
        <v>6.7241428795036279E-6</v>
      </c>
      <c r="ER369" s="74" t="s">
        <v>455</v>
      </c>
      <c r="ES369" s="74" t="s">
        <v>194</v>
      </c>
      <c r="ET369" s="74" t="s">
        <v>527</v>
      </c>
      <c r="EU369" s="74" t="s">
        <v>327</v>
      </c>
      <c r="EV369" s="74" t="s">
        <v>302</v>
      </c>
      <c r="EW369" s="74" t="s">
        <v>456</v>
      </c>
      <c r="EX369" s="74">
        <v>2026</v>
      </c>
      <c r="EY369" s="74">
        <v>8.2247867417417898E-7</v>
      </c>
      <c r="EZ369" s="74">
        <v>1093.16728899999</v>
      </c>
      <c r="FA369" s="74">
        <v>8.9910678250729333E-4</v>
      </c>
      <c r="FB369" s="74">
        <v>2026</v>
      </c>
      <c r="FC369" s="74" t="s">
        <v>209</v>
      </c>
      <c r="FD369" s="74">
        <v>4.6366130773367584E-2</v>
      </c>
      <c r="FE369" s="74">
        <v>1</v>
      </c>
      <c r="FF369" s="74">
        <v>0</v>
      </c>
      <c r="FG369" s="74" t="s">
        <v>457</v>
      </c>
      <c r="FH369" s="74">
        <v>0</v>
      </c>
      <c r="FI369" s="74">
        <v>0</v>
      </c>
      <c r="FJ369" s="74">
        <v>0</v>
      </c>
      <c r="FK369" s="74">
        <v>0</v>
      </c>
      <c r="FL369" s="74">
        <v>0</v>
      </c>
      <c r="FM369" s="74">
        <v>0</v>
      </c>
      <c r="FN369" s="74">
        <v>0</v>
      </c>
      <c r="FO369" s="74">
        <v>0</v>
      </c>
      <c r="FP369" s="74">
        <v>0</v>
      </c>
      <c r="FQ369" s="74">
        <v>0</v>
      </c>
      <c r="FR369" s="74">
        <v>1.7893755456295391E-4</v>
      </c>
      <c r="FS369" s="74">
        <v>1.3002944746203493E-6</v>
      </c>
      <c r="GV369" s="229"/>
      <c r="GW369" s="229"/>
    </row>
    <row r="370" spans="45:205" x14ac:dyDescent="0.25">
      <c r="AS370" s="74" t="s">
        <v>237</v>
      </c>
      <c r="AT370" s="74" t="s">
        <v>194</v>
      </c>
      <c r="AU370" s="74" t="s">
        <v>481</v>
      </c>
      <c r="AV370" s="74">
        <v>2022</v>
      </c>
      <c r="AW370" s="74">
        <v>0.93457943925233644</v>
      </c>
      <c r="AX370" s="74">
        <v>0</v>
      </c>
      <c r="AY370" s="74">
        <v>0</v>
      </c>
      <c r="AZ370" s="74">
        <v>0</v>
      </c>
      <c r="BA370" s="74">
        <v>0</v>
      </c>
      <c r="BB370" s="74">
        <v>0</v>
      </c>
      <c r="BC370" s="74">
        <v>0</v>
      </c>
      <c r="BD370" s="74">
        <v>0</v>
      </c>
      <c r="BE370" s="74">
        <v>0</v>
      </c>
      <c r="BF370" s="74">
        <v>0</v>
      </c>
      <c r="BG370" s="74">
        <v>0</v>
      </c>
      <c r="BH370" s="74">
        <v>9.5319097079673144E-4</v>
      </c>
      <c r="BI370" s="74">
        <v>9.5319097079673144E-4</v>
      </c>
      <c r="BJ370" s="74">
        <v>0</v>
      </c>
      <c r="BK370" s="74">
        <v>0</v>
      </c>
      <c r="BL370" s="74">
        <v>0</v>
      </c>
      <c r="BM370" s="74">
        <v>0</v>
      </c>
      <c r="BN370" s="74">
        <v>0</v>
      </c>
      <c r="BO370" s="74">
        <v>0</v>
      </c>
      <c r="BP370" s="74">
        <v>8.9083268298759946E-4</v>
      </c>
      <c r="BQ370" s="74">
        <v>0</v>
      </c>
      <c r="BR370" s="74">
        <v>0</v>
      </c>
      <c r="BS370" s="74">
        <v>0</v>
      </c>
      <c r="BT370" s="74">
        <v>0</v>
      </c>
      <c r="BU370" s="74">
        <v>0</v>
      </c>
      <c r="BV370" s="74">
        <v>9.5319097079673144E-4</v>
      </c>
      <c r="BW370" s="74">
        <v>8.9083268298759946E-4</v>
      </c>
      <c r="BX370" s="74">
        <v>9.5319097079673144E-4</v>
      </c>
      <c r="BY370" s="74">
        <v>8.9083268298759946E-4</v>
      </c>
      <c r="CT370" s="74" t="s">
        <v>194</v>
      </c>
      <c r="CU370" s="74" t="s">
        <v>527</v>
      </c>
      <c r="CV370" s="74" t="s">
        <v>328</v>
      </c>
      <c r="CW370" s="74">
        <v>2021</v>
      </c>
      <c r="CX370" s="74">
        <v>1.7403327193041314E-4</v>
      </c>
      <c r="CY370" s="74">
        <v>0</v>
      </c>
      <c r="CZ370" s="74">
        <v>0</v>
      </c>
      <c r="DA370" s="74">
        <v>0</v>
      </c>
      <c r="DB370" s="74">
        <v>0</v>
      </c>
      <c r="DC370" s="74">
        <v>0</v>
      </c>
      <c r="DD370" s="74">
        <v>7.7861316135679426E-2</v>
      </c>
      <c r="DE370" s="74">
        <v>3.6425060683954499E-2</v>
      </c>
      <c r="DF370" s="74">
        <v>1.541613253274161E-3</v>
      </c>
      <c r="DG370" s="74">
        <v>3.9894642198450757E-2</v>
      </c>
      <c r="DH370" s="74">
        <v>0</v>
      </c>
      <c r="DI370" s="74">
        <v>0</v>
      </c>
      <c r="DJ370" s="74">
        <v>0</v>
      </c>
      <c r="DK370" s="74">
        <v>0</v>
      </c>
      <c r="DL370" s="74">
        <v>0</v>
      </c>
      <c r="DM370" s="74">
        <v>0</v>
      </c>
      <c r="DN370" s="74">
        <v>3.1133716957317272E-3</v>
      </c>
      <c r="DO370" s="74">
        <v>1.3550459603900562E-5</v>
      </c>
      <c r="DP370" s="74">
        <v>0</v>
      </c>
      <c r="DQ370" s="74">
        <v>1.3550459603900562E-5</v>
      </c>
      <c r="DR370" s="74">
        <v>0</v>
      </c>
      <c r="DS370" s="74">
        <v>0</v>
      </c>
      <c r="DT370" s="74">
        <v>0</v>
      </c>
      <c r="DU370" s="74">
        <v>0</v>
      </c>
      <c r="DV370" s="74">
        <v>0</v>
      </c>
      <c r="DW370" s="74">
        <v>0</v>
      </c>
      <c r="DX370" s="74">
        <v>0</v>
      </c>
      <c r="DY370" s="74">
        <v>0</v>
      </c>
      <c r="DZ370" s="74">
        <v>0</v>
      </c>
      <c r="EA370" s="74">
        <v>0</v>
      </c>
      <c r="EB370" s="74">
        <v>0</v>
      </c>
      <c r="EC370" s="74">
        <v>0</v>
      </c>
      <c r="ED370" s="74">
        <v>0</v>
      </c>
      <c r="EE370" s="74">
        <v>0</v>
      </c>
      <c r="EF370" s="74">
        <v>0</v>
      </c>
      <c r="ER370" s="74" t="s">
        <v>455</v>
      </c>
      <c r="ES370" s="74" t="s">
        <v>194</v>
      </c>
      <c r="ET370" s="74" t="s">
        <v>527</v>
      </c>
      <c r="EU370" s="74" t="s">
        <v>328</v>
      </c>
      <c r="EV370" s="74" t="s">
        <v>302</v>
      </c>
      <c r="EW370" s="74" t="s">
        <v>456</v>
      </c>
      <c r="EX370" s="74">
        <v>2021</v>
      </c>
      <c r="EY370" s="74">
        <v>1.7232000612496669E-4</v>
      </c>
      <c r="EZ370" s="74">
        <v>1093.16728899999</v>
      </c>
      <c r="FA370" s="74">
        <v>0.18837459393609152</v>
      </c>
      <c r="FB370" s="74">
        <v>2021</v>
      </c>
      <c r="FC370" s="74" t="s">
        <v>209</v>
      </c>
      <c r="FD370" s="74">
        <v>4.6366130773367584E-2</v>
      </c>
      <c r="FE370" s="74">
        <v>1</v>
      </c>
      <c r="FF370" s="74">
        <v>0</v>
      </c>
      <c r="FG370" s="74" t="s">
        <v>457</v>
      </c>
      <c r="FH370" s="74">
        <v>3.6251896666521156E-2</v>
      </c>
      <c r="FI370" s="74">
        <v>1.7403327193041314E-4</v>
      </c>
      <c r="FJ370" s="74">
        <v>0</v>
      </c>
      <c r="FK370" s="74">
        <v>0</v>
      </c>
      <c r="FL370" s="74">
        <v>0</v>
      </c>
      <c r="FM370" s="74">
        <v>0</v>
      </c>
      <c r="FN370" s="74">
        <v>0</v>
      </c>
      <c r="FO370" s="74">
        <v>0</v>
      </c>
      <c r="FP370" s="74">
        <v>0</v>
      </c>
      <c r="FQ370" s="74">
        <v>0</v>
      </c>
      <c r="FR370" s="74">
        <v>0</v>
      </c>
      <c r="FS370" s="74">
        <v>0</v>
      </c>
      <c r="GV370" s="229"/>
      <c r="GW370" s="229"/>
    </row>
    <row r="371" spans="45:205" x14ac:dyDescent="0.25">
      <c r="AS371" s="74" t="s">
        <v>237</v>
      </c>
      <c r="AT371" s="74" t="s">
        <v>194</v>
      </c>
      <c r="AU371" s="74" t="s">
        <v>481</v>
      </c>
      <c r="AV371" s="74">
        <v>2023</v>
      </c>
      <c r="AW371" s="74">
        <v>0.87343872827321156</v>
      </c>
      <c r="AX371" s="74">
        <v>0</v>
      </c>
      <c r="AY371" s="74">
        <v>0</v>
      </c>
      <c r="AZ371" s="74">
        <v>0</v>
      </c>
      <c r="BA371" s="74">
        <v>0</v>
      </c>
      <c r="BB371" s="74">
        <v>0</v>
      </c>
      <c r="BC371" s="74">
        <v>0</v>
      </c>
      <c r="BD371" s="74">
        <v>0</v>
      </c>
      <c r="BE371" s="74">
        <v>0</v>
      </c>
      <c r="BF371" s="74">
        <v>0</v>
      </c>
      <c r="BG371" s="74">
        <v>0</v>
      </c>
      <c r="BH371" s="74">
        <v>0</v>
      </c>
      <c r="BI371" s="74">
        <v>0</v>
      </c>
      <c r="BJ371" s="74">
        <v>0</v>
      </c>
      <c r="BK371" s="74">
        <v>0</v>
      </c>
      <c r="BL371" s="74">
        <v>9.8790849591595046E-4</v>
      </c>
      <c r="BM371" s="74">
        <v>9.8790849591595046E-4</v>
      </c>
      <c r="BN371" s="74">
        <v>0</v>
      </c>
      <c r="BO371" s="74">
        <v>0</v>
      </c>
      <c r="BP371" s="74">
        <v>0</v>
      </c>
      <c r="BQ371" s="74">
        <v>8.6287754032312897E-4</v>
      </c>
      <c r="BR371" s="74">
        <v>0</v>
      </c>
      <c r="BS371" s="74">
        <v>0</v>
      </c>
      <c r="BT371" s="74">
        <v>0</v>
      </c>
      <c r="BU371" s="74">
        <v>0</v>
      </c>
      <c r="BV371" s="74">
        <v>0</v>
      </c>
      <c r="BW371" s="74">
        <v>0</v>
      </c>
      <c r="BX371" s="74">
        <v>0</v>
      </c>
      <c r="BY371" s="74">
        <v>0</v>
      </c>
      <c r="CT371" s="74" t="s">
        <v>194</v>
      </c>
      <c r="CU371" s="74" t="s">
        <v>527</v>
      </c>
      <c r="CV371" s="74" t="s">
        <v>328</v>
      </c>
      <c r="CW371" s="74">
        <v>2022</v>
      </c>
      <c r="CX371" s="74">
        <v>0</v>
      </c>
      <c r="CY371" s="74">
        <v>1.7413166859928729E-4</v>
      </c>
      <c r="CZ371" s="74">
        <v>0</v>
      </c>
      <c r="DA371" s="74">
        <v>0</v>
      </c>
      <c r="DB371" s="74">
        <v>0</v>
      </c>
      <c r="DC371" s="74">
        <v>0</v>
      </c>
      <c r="DD371" s="74">
        <v>7.7861316135679384E-2</v>
      </c>
      <c r="DE371" s="74">
        <v>3.6425060683954492E-2</v>
      </c>
      <c r="DF371" s="74">
        <v>1.541613253274161E-3</v>
      </c>
      <c r="DG371" s="74">
        <v>3.9894642198450757E-2</v>
      </c>
      <c r="DH371" s="74">
        <v>0</v>
      </c>
      <c r="DI371" s="74">
        <v>0</v>
      </c>
      <c r="DJ371" s="74">
        <v>0</v>
      </c>
      <c r="DK371" s="74">
        <v>0</v>
      </c>
      <c r="DL371" s="74">
        <v>0</v>
      </c>
      <c r="DM371" s="74">
        <v>0</v>
      </c>
      <c r="DN371" s="74">
        <v>3.006265521764616E-3</v>
      </c>
      <c r="DO371" s="74">
        <v>0</v>
      </c>
      <c r="DP371" s="74">
        <v>0</v>
      </c>
      <c r="DQ371" s="74">
        <v>0</v>
      </c>
      <c r="DR371" s="74">
        <v>1.3558120898042464E-5</v>
      </c>
      <c r="DS371" s="74">
        <v>0</v>
      </c>
      <c r="DT371" s="74">
        <v>1.3558120898042464E-5</v>
      </c>
      <c r="DU371" s="74">
        <v>0</v>
      </c>
      <c r="DV371" s="74">
        <v>0</v>
      </c>
      <c r="DW371" s="74">
        <v>0</v>
      </c>
      <c r="DX371" s="74">
        <v>0</v>
      </c>
      <c r="DY371" s="74">
        <v>0</v>
      </c>
      <c r="DZ371" s="74">
        <v>0</v>
      </c>
      <c r="EA371" s="74">
        <v>0</v>
      </c>
      <c r="EB371" s="74">
        <v>0</v>
      </c>
      <c r="EC371" s="74">
        <v>0</v>
      </c>
      <c r="ED371" s="74">
        <v>0</v>
      </c>
      <c r="EE371" s="74">
        <v>0</v>
      </c>
      <c r="EF371" s="74">
        <v>0</v>
      </c>
      <c r="ER371" s="74" t="s">
        <v>455</v>
      </c>
      <c r="ES371" s="74" t="s">
        <v>194</v>
      </c>
      <c r="ET371" s="74" t="s">
        <v>527</v>
      </c>
      <c r="EU371" s="74" t="s">
        <v>328</v>
      </c>
      <c r="EV371" s="74" t="s">
        <v>302</v>
      </c>
      <c r="EW371" s="74" t="s">
        <v>456</v>
      </c>
      <c r="EX371" s="74">
        <v>2022</v>
      </c>
      <c r="EY371" s="74">
        <v>1.6590593137735349E-4</v>
      </c>
      <c r="EZ371" s="74">
        <v>1093.16728899999</v>
      </c>
      <c r="FA371" s="74">
        <v>0.18136293723279989</v>
      </c>
      <c r="FB371" s="74">
        <v>2022</v>
      </c>
      <c r="FC371" s="74" t="s">
        <v>209</v>
      </c>
      <c r="FD371" s="74">
        <v>4.6366130773367584E-2</v>
      </c>
      <c r="FE371" s="74">
        <v>1</v>
      </c>
      <c r="FF371" s="74">
        <v>0</v>
      </c>
      <c r="FG371" s="74" t="s">
        <v>457</v>
      </c>
      <c r="FH371" s="74">
        <v>0</v>
      </c>
      <c r="FI371" s="74">
        <v>0</v>
      </c>
      <c r="FJ371" s="74">
        <v>3.627239312580615E-2</v>
      </c>
      <c r="FK371" s="74">
        <v>1.7413166859928729E-4</v>
      </c>
      <c r="FL371" s="74">
        <v>0</v>
      </c>
      <c r="FM371" s="74">
        <v>0</v>
      </c>
      <c r="FN371" s="74">
        <v>0</v>
      </c>
      <c r="FO371" s="74">
        <v>0</v>
      </c>
      <c r="FP371" s="74">
        <v>0</v>
      </c>
      <c r="FQ371" s="74">
        <v>0</v>
      </c>
      <c r="FR371" s="74">
        <v>0</v>
      </c>
      <c r="FS371" s="74">
        <v>0</v>
      </c>
      <c r="GV371" s="229"/>
      <c r="GW371" s="229"/>
    </row>
    <row r="372" spans="45:205" x14ac:dyDescent="0.25">
      <c r="AS372" s="74" t="s">
        <v>237</v>
      </c>
      <c r="AT372" s="74" t="s">
        <v>194</v>
      </c>
      <c r="AU372" s="74" t="s">
        <v>482</v>
      </c>
      <c r="AV372" s="74">
        <v>2020</v>
      </c>
      <c r="AW372" s="74">
        <v>1</v>
      </c>
      <c r="AX372" s="74">
        <v>0</v>
      </c>
      <c r="AY372" s="74">
        <v>0</v>
      </c>
      <c r="AZ372" s="74">
        <v>5.3842117889686958E-2</v>
      </c>
      <c r="BA372" s="74">
        <v>5.3842117889686958E-2</v>
      </c>
      <c r="BB372" s="74">
        <v>0</v>
      </c>
      <c r="BC372" s="74">
        <v>0</v>
      </c>
      <c r="BD372" s="74">
        <v>0</v>
      </c>
      <c r="BE372" s="74">
        <v>0</v>
      </c>
      <c r="BF372" s="74">
        <v>0</v>
      </c>
      <c r="BG372" s="74">
        <v>0</v>
      </c>
      <c r="BH372" s="74">
        <v>0</v>
      </c>
      <c r="BI372" s="74">
        <v>0</v>
      </c>
      <c r="BJ372" s="74">
        <v>0</v>
      </c>
      <c r="BK372" s="74">
        <v>0</v>
      </c>
      <c r="BL372" s="74">
        <v>0</v>
      </c>
      <c r="BM372" s="74">
        <v>0</v>
      </c>
      <c r="BN372" s="74">
        <v>5.3842117889686958E-2</v>
      </c>
      <c r="BO372" s="74">
        <v>0</v>
      </c>
      <c r="BP372" s="74">
        <v>0</v>
      </c>
      <c r="BQ372" s="74">
        <v>0</v>
      </c>
      <c r="BR372" s="74">
        <v>0</v>
      </c>
      <c r="BS372" s="74">
        <v>0</v>
      </c>
      <c r="BT372" s="74">
        <v>0</v>
      </c>
      <c r="BU372" s="74">
        <v>0</v>
      </c>
      <c r="BV372" s="74">
        <v>0</v>
      </c>
      <c r="BW372" s="74">
        <v>0</v>
      </c>
      <c r="BX372" s="74">
        <v>0</v>
      </c>
      <c r="BY372" s="74">
        <v>0</v>
      </c>
      <c r="CT372" s="74" t="s">
        <v>194</v>
      </c>
      <c r="CU372" s="74" t="s">
        <v>527</v>
      </c>
      <c r="CV372" s="74" t="s">
        <v>328</v>
      </c>
      <c r="CW372" s="74">
        <v>2023</v>
      </c>
      <c r="CX372" s="74">
        <v>0</v>
      </c>
      <c r="CY372" s="74">
        <v>0</v>
      </c>
      <c r="CZ372" s="74">
        <v>2.6161444697290944E-4</v>
      </c>
      <c r="DA372" s="74">
        <v>0</v>
      </c>
      <c r="DB372" s="74">
        <v>0</v>
      </c>
      <c r="DC372" s="74">
        <v>0</v>
      </c>
      <c r="DD372" s="74">
        <v>7.7900575334948499E-2</v>
      </c>
      <c r="DE372" s="74">
        <v>3.6425060683954499E-2</v>
      </c>
      <c r="DF372" s="74">
        <v>1.5808724525432679E-3</v>
      </c>
      <c r="DG372" s="74">
        <v>3.9894642198450743E-2</v>
      </c>
      <c r="DH372" s="74">
        <v>0</v>
      </c>
      <c r="DI372" s="74">
        <v>0</v>
      </c>
      <c r="DJ372" s="74">
        <v>0</v>
      </c>
      <c r="DK372" s="74">
        <v>0</v>
      </c>
      <c r="DL372" s="74">
        <v>0</v>
      </c>
      <c r="DM372" s="74">
        <v>0</v>
      </c>
      <c r="DN372" s="74">
        <v>3.0131828872109571E-3</v>
      </c>
      <c r="DO372" s="74">
        <v>0</v>
      </c>
      <c r="DP372" s="74">
        <v>0</v>
      </c>
      <c r="DQ372" s="74">
        <v>0</v>
      </c>
      <c r="DR372" s="74">
        <v>0</v>
      </c>
      <c r="DS372" s="74">
        <v>0</v>
      </c>
      <c r="DT372" s="74">
        <v>0</v>
      </c>
      <c r="DU372" s="74">
        <v>2.037991593512402E-5</v>
      </c>
      <c r="DV372" s="74">
        <v>0</v>
      </c>
      <c r="DW372" s="74">
        <v>2.037991593512402E-5</v>
      </c>
      <c r="DX372" s="74">
        <v>0</v>
      </c>
      <c r="DY372" s="74">
        <v>0</v>
      </c>
      <c r="DZ372" s="74">
        <v>0</v>
      </c>
      <c r="EA372" s="74">
        <v>0</v>
      </c>
      <c r="EB372" s="74">
        <v>0</v>
      </c>
      <c r="EC372" s="74">
        <v>0</v>
      </c>
      <c r="ED372" s="74">
        <v>0</v>
      </c>
      <c r="EE372" s="74">
        <v>0</v>
      </c>
      <c r="EF372" s="74">
        <v>0</v>
      </c>
      <c r="ER372" s="74" t="s">
        <v>455</v>
      </c>
      <c r="ES372" s="74" t="s">
        <v>194</v>
      </c>
      <c r="ET372" s="74" t="s">
        <v>527</v>
      </c>
      <c r="EU372" s="74" t="s">
        <v>328</v>
      </c>
      <c r="EV372" s="74" t="s">
        <v>302</v>
      </c>
      <c r="EW372" s="74" t="s">
        <v>456</v>
      </c>
      <c r="EX372" s="74">
        <v>2023</v>
      </c>
      <c r="EY372" s="74">
        <v>1.6547967225186749E-4</v>
      </c>
      <c r="EZ372" s="74">
        <v>1093.16728899999</v>
      </c>
      <c r="FA372" s="74">
        <v>0.18089696470018085</v>
      </c>
      <c r="FB372" s="74">
        <v>2023</v>
      </c>
      <c r="FC372" s="74" t="s">
        <v>209</v>
      </c>
      <c r="FD372" s="74">
        <v>4.6366130773367584E-2</v>
      </c>
      <c r="FE372" s="74">
        <v>1</v>
      </c>
      <c r="FF372" s="74">
        <v>0</v>
      </c>
      <c r="FG372" s="74" t="s">
        <v>457</v>
      </c>
      <c r="FH372" s="74">
        <v>0</v>
      </c>
      <c r="FI372" s="74">
        <v>0</v>
      </c>
      <c r="FJ372" s="74">
        <v>0</v>
      </c>
      <c r="FK372" s="74">
        <v>0</v>
      </c>
      <c r="FL372" s="74">
        <v>3.6001575253436356E-2</v>
      </c>
      <c r="FM372" s="74">
        <v>2.6161444697290944E-4</v>
      </c>
      <c r="FN372" s="74">
        <v>0</v>
      </c>
      <c r="FO372" s="74">
        <v>0</v>
      </c>
      <c r="FP372" s="74">
        <v>0</v>
      </c>
      <c r="FQ372" s="74">
        <v>0</v>
      </c>
      <c r="FR372" s="74">
        <v>0</v>
      </c>
      <c r="FS372" s="74">
        <v>0</v>
      </c>
      <c r="GV372" s="229"/>
      <c r="GW372" s="229"/>
    </row>
    <row r="373" spans="45:205" x14ac:dyDescent="0.25">
      <c r="AS373" s="74" t="s">
        <v>237</v>
      </c>
      <c r="AT373" s="74" t="s">
        <v>194</v>
      </c>
      <c r="AU373" s="74" t="s">
        <v>482</v>
      </c>
      <c r="AV373" s="74">
        <v>2021</v>
      </c>
      <c r="AW373" s="74">
        <v>1</v>
      </c>
      <c r="AX373" s="74">
        <v>0</v>
      </c>
      <c r="AY373" s="74">
        <v>0</v>
      </c>
      <c r="AZ373" s="74">
        <v>0</v>
      </c>
      <c r="BA373" s="74">
        <v>0</v>
      </c>
      <c r="BB373" s="74">
        <v>0</v>
      </c>
      <c r="BC373" s="74">
        <v>0</v>
      </c>
      <c r="BD373" s="74">
        <v>5.3842117889686958E-2</v>
      </c>
      <c r="BE373" s="74">
        <v>5.3842117889686958E-2</v>
      </c>
      <c r="BF373" s="74">
        <v>0</v>
      </c>
      <c r="BG373" s="74">
        <v>0</v>
      </c>
      <c r="BH373" s="74">
        <v>0</v>
      </c>
      <c r="BI373" s="74">
        <v>0</v>
      </c>
      <c r="BJ373" s="74">
        <v>0</v>
      </c>
      <c r="BK373" s="74">
        <v>0</v>
      </c>
      <c r="BL373" s="74">
        <v>0</v>
      </c>
      <c r="BM373" s="74">
        <v>0</v>
      </c>
      <c r="BN373" s="74">
        <v>0</v>
      </c>
      <c r="BO373" s="74">
        <v>5.3842117889686958E-2</v>
      </c>
      <c r="BP373" s="74">
        <v>0</v>
      </c>
      <c r="BQ373" s="74">
        <v>0</v>
      </c>
      <c r="BR373" s="74">
        <v>0</v>
      </c>
      <c r="BS373" s="74">
        <v>0</v>
      </c>
      <c r="BT373" s="74">
        <v>0</v>
      </c>
      <c r="BU373" s="74">
        <v>0</v>
      </c>
      <c r="BV373" s="74">
        <v>0</v>
      </c>
      <c r="BW373" s="74">
        <v>0</v>
      </c>
      <c r="BX373" s="74">
        <v>0</v>
      </c>
      <c r="BY373" s="74">
        <v>0</v>
      </c>
      <c r="CT373" s="74" t="s">
        <v>194</v>
      </c>
      <c r="CU373" s="74" t="s">
        <v>527</v>
      </c>
      <c r="CV373" s="74" t="s">
        <v>328</v>
      </c>
      <c r="CW373" s="74">
        <v>2024</v>
      </c>
      <c r="CX373" s="74">
        <v>0</v>
      </c>
      <c r="CY373" s="74">
        <v>0</v>
      </c>
      <c r="CZ373" s="74">
        <v>0</v>
      </c>
      <c r="DA373" s="74">
        <v>2.6161444697290944E-4</v>
      </c>
      <c r="DB373" s="74">
        <v>0</v>
      </c>
      <c r="DC373" s="74">
        <v>0</v>
      </c>
      <c r="DD373" s="74">
        <v>7.7900575334948499E-2</v>
      </c>
      <c r="DE373" s="74">
        <v>3.6425060683954499E-2</v>
      </c>
      <c r="DF373" s="74">
        <v>1.5808724525432679E-3</v>
      </c>
      <c r="DG373" s="74">
        <v>3.9894642198450743E-2</v>
      </c>
      <c r="DH373" s="74">
        <v>0</v>
      </c>
      <c r="DI373" s="74">
        <v>0</v>
      </c>
      <c r="DJ373" s="74">
        <v>0</v>
      </c>
      <c r="DK373" s="74">
        <v>0</v>
      </c>
      <c r="DL373" s="74">
        <v>0</v>
      </c>
      <c r="DM373" s="74">
        <v>0</v>
      </c>
      <c r="DN373" s="74">
        <v>3.0131828872109571E-3</v>
      </c>
      <c r="DO373" s="74">
        <v>0</v>
      </c>
      <c r="DP373" s="74">
        <v>0</v>
      </c>
      <c r="DQ373" s="74">
        <v>0</v>
      </c>
      <c r="DR373" s="74">
        <v>0</v>
      </c>
      <c r="DS373" s="74">
        <v>0</v>
      </c>
      <c r="DT373" s="74">
        <v>0</v>
      </c>
      <c r="DU373" s="74">
        <v>0</v>
      </c>
      <c r="DV373" s="74">
        <v>0</v>
      </c>
      <c r="DW373" s="74">
        <v>0</v>
      </c>
      <c r="DX373" s="74">
        <v>2.037991593512402E-5</v>
      </c>
      <c r="DY373" s="74">
        <v>0</v>
      </c>
      <c r="DZ373" s="74">
        <v>2.037991593512402E-5</v>
      </c>
      <c r="EA373" s="74">
        <v>0</v>
      </c>
      <c r="EB373" s="74">
        <v>0</v>
      </c>
      <c r="EC373" s="74">
        <v>0</v>
      </c>
      <c r="ED373" s="74">
        <v>0</v>
      </c>
      <c r="EE373" s="74">
        <v>0</v>
      </c>
      <c r="EF373" s="74">
        <v>0</v>
      </c>
      <c r="ER373" s="74" t="s">
        <v>455</v>
      </c>
      <c r="ES373" s="74" t="s">
        <v>194</v>
      </c>
      <c r="ET373" s="74" t="s">
        <v>527</v>
      </c>
      <c r="EU373" s="74" t="s">
        <v>328</v>
      </c>
      <c r="EV373" s="74" t="s">
        <v>302</v>
      </c>
      <c r="EW373" s="74" t="s">
        <v>456</v>
      </c>
      <c r="EX373" s="74">
        <v>2024</v>
      </c>
      <c r="EY373" s="74">
        <v>1.6547967225186749E-4</v>
      </c>
      <c r="EZ373" s="74">
        <v>1093.16728899999</v>
      </c>
      <c r="FA373" s="74">
        <v>0.18089696470018085</v>
      </c>
      <c r="FB373" s="74">
        <v>2024</v>
      </c>
      <c r="FC373" s="74" t="s">
        <v>209</v>
      </c>
      <c r="FD373" s="74">
        <v>4.6366130773367584E-2</v>
      </c>
      <c r="FE373" s="74">
        <v>1</v>
      </c>
      <c r="FF373" s="74">
        <v>0</v>
      </c>
      <c r="FG373" s="74" t="s">
        <v>457</v>
      </c>
      <c r="FH373" s="74">
        <v>0</v>
      </c>
      <c r="FI373" s="74">
        <v>0</v>
      </c>
      <c r="FJ373" s="74">
        <v>0</v>
      </c>
      <c r="FK373" s="74">
        <v>0</v>
      </c>
      <c r="FL373" s="74">
        <v>0</v>
      </c>
      <c r="FM373" s="74">
        <v>0</v>
      </c>
      <c r="FN373" s="74">
        <v>3.6001575253436356E-2</v>
      </c>
      <c r="FO373" s="74">
        <v>2.6161444697290944E-4</v>
      </c>
      <c r="FP373" s="74">
        <v>0</v>
      </c>
      <c r="FQ373" s="74">
        <v>0</v>
      </c>
      <c r="FR373" s="74">
        <v>0</v>
      </c>
      <c r="FS373" s="74">
        <v>0</v>
      </c>
      <c r="GV373" s="229"/>
      <c r="GW373" s="229"/>
    </row>
    <row r="374" spans="45:205" x14ac:dyDescent="0.25">
      <c r="AS374" s="74" t="s">
        <v>237</v>
      </c>
      <c r="AT374" s="74" t="s">
        <v>194</v>
      </c>
      <c r="AU374" s="74" t="s">
        <v>482</v>
      </c>
      <c r="AV374" s="74">
        <v>2022</v>
      </c>
      <c r="AW374" s="74">
        <v>0.93457943925233644</v>
      </c>
      <c r="AX374" s="74">
        <v>0</v>
      </c>
      <c r="AY374" s="74">
        <v>0</v>
      </c>
      <c r="AZ374" s="74">
        <v>0</v>
      </c>
      <c r="BA374" s="74">
        <v>0</v>
      </c>
      <c r="BB374" s="74">
        <v>0</v>
      </c>
      <c r="BC374" s="74">
        <v>0</v>
      </c>
      <c r="BD374" s="74">
        <v>0</v>
      </c>
      <c r="BE374" s="74">
        <v>0</v>
      </c>
      <c r="BF374" s="74">
        <v>0</v>
      </c>
      <c r="BG374" s="74">
        <v>0</v>
      </c>
      <c r="BH374" s="74">
        <v>4.6969755342217895E-2</v>
      </c>
      <c r="BI374" s="74">
        <v>4.6969755342217895E-2</v>
      </c>
      <c r="BJ374" s="74">
        <v>0</v>
      </c>
      <c r="BK374" s="74">
        <v>0</v>
      </c>
      <c r="BL374" s="74">
        <v>0</v>
      </c>
      <c r="BM374" s="74">
        <v>0</v>
      </c>
      <c r="BN374" s="74">
        <v>0</v>
      </c>
      <c r="BO374" s="74">
        <v>0</v>
      </c>
      <c r="BP374" s="74">
        <v>4.3896967609549434E-2</v>
      </c>
      <c r="BQ374" s="74">
        <v>0</v>
      </c>
      <c r="BR374" s="74">
        <v>0</v>
      </c>
      <c r="BS374" s="74">
        <v>0</v>
      </c>
      <c r="BT374" s="74">
        <v>0</v>
      </c>
      <c r="BU374" s="74">
        <v>0</v>
      </c>
      <c r="BV374" s="74">
        <v>4.6969755342217895E-2</v>
      </c>
      <c r="BW374" s="74">
        <v>4.3896967609549434E-2</v>
      </c>
      <c r="BX374" s="74">
        <v>4.6969755342217895E-2</v>
      </c>
      <c r="BY374" s="74">
        <v>4.3896967609549434E-2</v>
      </c>
      <c r="CT374" s="74" t="s">
        <v>194</v>
      </c>
      <c r="CU374" s="74" t="s">
        <v>527</v>
      </c>
      <c r="CV374" s="74" t="s">
        <v>328</v>
      </c>
      <c r="CW374" s="74">
        <v>2025</v>
      </c>
      <c r="CX374" s="74">
        <v>0</v>
      </c>
      <c r="CY374" s="74">
        <v>0</v>
      </c>
      <c r="CZ374" s="74">
        <v>0</v>
      </c>
      <c r="DA374" s="74">
        <v>0</v>
      </c>
      <c r="DB374" s="74">
        <v>2.6161444697290944E-4</v>
      </c>
      <c r="DC374" s="74">
        <v>0</v>
      </c>
      <c r="DD374" s="74">
        <v>7.7900575334948499E-2</v>
      </c>
      <c r="DE374" s="74">
        <v>3.6425060683954499E-2</v>
      </c>
      <c r="DF374" s="74">
        <v>1.5808724525432679E-3</v>
      </c>
      <c r="DG374" s="74">
        <v>3.9894642198450743E-2</v>
      </c>
      <c r="DH374" s="74">
        <v>0</v>
      </c>
      <c r="DI374" s="74">
        <v>0</v>
      </c>
      <c r="DJ374" s="74">
        <v>0</v>
      </c>
      <c r="DK374" s="74">
        <v>0</v>
      </c>
      <c r="DL374" s="74">
        <v>0</v>
      </c>
      <c r="DM374" s="74">
        <v>0</v>
      </c>
      <c r="DN374" s="74">
        <v>3.0131828872109571E-3</v>
      </c>
      <c r="DO374" s="74">
        <v>0</v>
      </c>
      <c r="DP374" s="74">
        <v>0</v>
      </c>
      <c r="DQ374" s="74">
        <v>0</v>
      </c>
      <c r="DR374" s="74">
        <v>0</v>
      </c>
      <c r="DS374" s="74">
        <v>0</v>
      </c>
      <c r="DT374" s="74">
        <v>0</v>
      </c>
      <c r="DU374" s="74">
        <v>0</v>
      </c>
      <c r="DV374" s="74">
        <v>0</v>
      </c>
      <c r="DW374" s="74">
        <v>0</v>
      </c>
      <c r="DX374" s="74">
        <v>0</v>
      </c>
      <c r="DY374" s="74">
        <v>0</v>
      </c>
      <c r="DZ374" s="74">
        <v>0</v>
      </c>
      <c r="EA374" s="74">
        <v>2.037991593512402E-5</v>
      </c>
      <c r="EB374" s="74">
        <v>0</v>
      </c>
      <c r="EC374" s="74">
        <v>2.037991593512402E-5</v>
      </c>
      <c r="ED374" s="74">
        <v>0</v>
      </c>
      <c r="EE374" s="74">
        <v>0</v>
      </c>
      <c r="EF374" s="74">
        <v>0</v>
      </c>
      <c r="ER374" s="74" t="s">
        <v>455</v>
      </c>
      <c r="ES374" s="74" t="s">
        <v>194</v>
      </c>
      <c r="ET374" s="74" t="s">
        <v>527</v>
      </c>
      <c r="EU374" s="74" t="s">
        <v>328</v>
      </c>
      <c r="EV374" s="74" t="s">
        <v>302</v>
      </c>
      <c r="EW374" s="74" t="s">
        <v>456</v>
      </c>
      <c r="EX374" s="74">
        <v>2025</v>
      </c>
      <c r="EY374" s="74">
        <v>1.6547967225186749E-4</v>
      </c>
      <c r="EZ374" s="74">
        <v>1093.16728899999</v>
      </c>
      <c r="FA374" s="74">
        <v>0.18089696470018085</v>
      </c>
      <c r="FB374" s="74">
        <v>2025</v>
      </c>
      <c r="FC374" s="74" t="s">
        <v>209</v>
      </c>
      <c r="FD374" s="74">
        <v>4.6366130773367584E-2</v>
      </c>
      <c r="FE374" s="74">
        <v>1</v>
      </c>
      <c r="FF374" s="74">
        <v>0</v>
      </c>
      <c r="FG374" s="74" t="s">
        <v>457</v>
      </c>
      <c r="FH374" s="74">
        <v>0</v>
      </c>
      <c r="FI374" s="74">
        <v>0</v>
      </c>
      <c r="FJ374" s="74">
        <v>0</v>
      </c>
      <c r="FK374" s="74">
        <v>0</v>
      </c>
      <c r="FL374" s="74">
        <v>0</v>
      </c>
      <c r="FM374" s="74">
        <v>0</v>
      </c>
      <c r="FN374" s="74">
        <v>0</v>
      </c>
      <c r="FO374" s="74">
        <v>0</v>
      </c>
      <c r="FP374" s="74">
        <v>3.6001575253436356E-2</v>
      </c>
      <c r="FQ374" s="74">
        <v>2.6161444697290944E-4</v>
      </c>
      <c r="FR374" s="74">
        <v>0</v>
      </c>
      <c r="FS374" s="74">
        <v>0</v>
      </c>
      <c r="GV374" s="229"/>
      <c r="GW374" s="229"/>
    </row>
    <row r="375" spans="45:205" x14ac:dyDescent="0.25">
      <c r="AS375" s="74" t="s">
        <v>237</v>
      </c>
      <c r="AT375" s="74" t="s">
        <v>194</v>
      </c>
      <c r="AU375" s="74" t="s">
        <v>482</v>
      </c>
      <c r="AV375" s="74">
        <v>2023</v>
      </c>
      <c r="AW375" s="74">
        <v>0.87343872827321156</v>
      </c>
      <c r="AX375" s="74">
        <v>0</v>
      </c>
      <c r="AY375" s="74">
        <v>0</v>
      </c>
      <c r="AZ375" s="74">
        <v>0</v>
      </c>
      <c r="BA375" s="74">
        <v>0</v>
      </c>
      <c r="BB375" s="74">
        <v>0</v>
      </c>
      <c r="BC375" s="74">
        <v>0</v>
      </c>
      <c r="BD375" s="74">
        <v>0</v>
      </c>
      <c r="BE375" s="74">
        <v>0</v>
      </c>
      <c r="BF375" s="74">
        <v>0</v>
      </c>
      <c r="BG375" s="74">
        <v>0</v>
      </c>
      <c r="BH375" s="74">
        <v>0</v>
      </c>
      <c r="BI375" s="74">
        <v>0</v>
      </c>
      <c r="BJ375" s="74">
        <v>0</v>
      </c>
      <c r="BK375" s="74">
        <v>0</v>
      </c>
      <c r="BL375" s="74">
        <v>4.8691560200433234E-2</v>
      </c>
      <c r="BM375" s="74">
        <v>4.8691560200433234E-2</v>
      </c>
      <c r="BN375" s="74">
        <v>0</v>
      </c>
      <c r="BO375" s="74">
        <v>0</v>
      </c>
      <c r="BP375" s="74">
        <v>0</v>
      </c>
      <c r="BQ375" s="74">
        <v>4.2529094419104928E-2</v>
      </c>
      <c r="BR375" s="74">
        <v>0</v>
      </c>
      <c r="BS375" s="74">
        <v>0</v>
      </c>
      <c r="BT375" s="74">
        <v>0</v>
      </c>
      <c r="BU375" s="74">
        <v>0</v>
      </c>
      <c r="BV375" s="74">
        <v>0</v>
      </c>
      <c r="BW375" s="74">
        <v>0</v>
      </c>
      <c r="BX375" s="74">
        <v>0</v>
      </c>
      <c r="BY375" s="74">
        <v>0</v>
      </c>
      <c r="CT375" s="74" t="s">
        <v>194</v>
      </c>
      <c r="CU375" s="74" t="s">
        <v>527</v>
      </c>
      <c r="CV375" s="74" t="s">
        <v>328</v>
      </c>
      <c r="CW375" s="74">
        <v>2026</v>
      </c>
      <c r="CX375" s="74">
        <v>0</v>
      </c>
      <c r="CY375" s="74">
        <v>0</v>
      </c>
      <c r="CZ375" s="74">
        <v>0</v>
      </c>
      <c r="DA375" s="74">
        <v>0</v>
      </c>
      <c r="DB375" s="74">
        <v>0</v>
      </c>
      <c r="DC375" s="74">
        <v>2.6161444697290944E-4</v>
      </c>
      <c r="DD375" s="74">
        <v>7.7900575334948499E-2</v>
      </c>
      <c r="DE375" s="74">
        <v>3.6425060683954499E-2</v>
      </c>
      <c r="DF375" s="74">
        <v>1.5808724525432679E-3</v>
      </c>
      <c r="DG375" s="74">
        <v>3.9894642198450743E-2</v>
      </c>
      <c r="DH375" s="74">
        <v>0</v>
      </c>
      <c r="DI375" s="74">
        <v>0</v>
      </c>
      <c r="DJ375" s="74">
        <v>0</v>
      </c>
      <c r="DK375" s="74">
        <v>0</v>
      </c>
      <c r="DL375" s="74">
        <v>0</v>
      </c>
      <c r="DM375" s="74">
        <v>0</v>
      </c>
      <c r="DN375" s="74">
        <v>3.0131828872109571E-3</v>
      </c>
      <c r="DO375" s="74">
        <v>0</v>
      </c>
      <c r="DP375" s="74">
        <v>0</v>
      </c>
      <c r="DQ375" s="74">
        <v>0</v>
      </c>
      <c r="DR375" s="74">
        <v>0</v>
      </c>
      <c r="DS375" s="74">
        <v>0</v>
      </c>
      <c r="DT375" s="74">
        <v>0</v>
      </c>
      <c r="DU375" s="74">
        <v>0</v>
      </c>
      <c r="DV375" s="74">
        <v>0</v>
      </c>
      <c r="DW375" s="74">
        <v>0</v>
      </c>
      <c r="DX375" s="74">
        <v>0</v>
      </c>
      <c r="DY375" s="74">
        <v>0</v>
      </c>
      <c r="DZ375" s="74">
        <v>0</v>
      </c>
      <c r="EA375" s="74">
        <v>0</v>
      </c>
      <c r="EB375" s="74">
        <v>0</v>
      </c>
      <c r="EC375" s="74">
        <v>0</v>
      </c>
      <c r="ED375" s="74">
        <v>2.037991593512402E-5</v>
      </c>
      <c r="EE375" s="74">
        <v>0</v>
      </c>
      <c r="EF375" s="74">
        <v>2.037991593512402E-5</v>
      </c>
      <c r="ER375" s="74" t="s">
        <v>455</v>
      </c>
      <c r="ES375" s="74" t="s">
        <v>194</v>
      </c>
      <c r="ET375" s="74" t="s">
        <v>527</v>
      </c>
      <c r="EU375" s="74" t="s">
        <v>328</v>
      </c>
      <c r="EV375" s="74" t="s">
        <v>302</v>
      </c>
      <c r="EW375" s="74" t="s">
        <v>456</v>
      </c>
      <c r="EX375" s="74">
        <v>2026</v>
      </c>
      <c r="EY375" s="74">
        <v>1.6547967225186749E-4</v>
      </c>
      <c r="EZ375" s="74">
        <v>1093.16728899999</v>
      </c>
      <c r="FA375" s="74">
        <v>0.18089696470018085</v>
      </c>
      <c r="FB375" s="74">
        <v>2026</v>
      </c>
      <c r="FC375" s="74" t="s">
        <v>209</v>
      </c>
      <c r="FD375" s="74">
        <v>4.6366130773367584E-2</v>
      </c>
      <c r="FE375" s="74">
        <v>1</v>
      </c>
      <c r="FF375" s="74">
        <v>0</v>
      </c>
      <c r="FG375" s="74" t="s">
        <v>457</v>
      </c>
      <c r="FH375" s="74">
        <v>0</v>
      </c>
      <c r="FI375" s="74">
        <v>0</v>
      </c>
      <c r="FJ375" s="74">
        <v>0</v>
      </c>
      <c r="FK375" s="74">
        <v>0</v>
      </c>
      <c r="FL375" s="74">
        <v>0</v>
      </c>
      <c r="FM375" s="74">
        <v>0</v>
      </c>
      <c r="FN375" s="74">
        <v>0</v>
      </c>
      <c r="FO375" s="74">
        <v>0</v>
      </c>
      <c r="FP375" s="74">
        <v>0</v>
      </c>
      <c r="FQ375" s="74">
        <v>0</v>
      </c>
      <c r="FR375" s="74">
        <v>3.6001575253436356E-2</v>
      </c>
      <c r="FS375" s="74">
        <v>2.6161444697290944E-4</v>
      </c>
      <c r="GV375" s="229"/>
      <c r="GW375" s="229"/>
    </row>
    <row r="376" spans="45:205" x14ac:dyDescent="0.25">
      <c r="AS376" s="74" t="s">
        <v>237</v>
      </c>
      <c r="AT376" s="74" t="s">
        <v>194</v>
      </c>
      <c r="AU376" s="74" t="s">
        <v>483</v>
      </c>
      <c r="AV376" s="74">
        <v>2020</v>
      </c>
      <c r="AW376" s="74">
        <v>1</v>
      </c>
      <c r="AX376" s="74">
        <v>0</v>
      </c>
      <c r="AY376" s="74">
        <v>0</v>
      </c>
      <c r="AZ376" s="74">
        <v>7.4088456600524225E-2</v>
      </c>
      <c r="BA376" s="74">
        <v>7.4088456600524225E-2</v>
      </c>
      <c r="BB376" s="74">
        <v>0</v>
      </c>
      <c r="BC376" s="74">
        <v>0</v>
      </c>
      <c r="BD376" s="74">
        <v>0</v>
      </c>
      <c r="BE376" s="74">
        <v>0</v>
      </c>
      <c r="BF376" s="74">
        <v>0</v>
      </c>
      <c r="BG376" s="74">
        <v>0</v>
      </c>
      <c r="BH376" s="74">
        <v>0</v>
      </c>
      <c r="BI376" s="74">
        <v>0</v>
      </c>
      <c r="BJ376" s="74">
        <v>0</v>
      </c>
      <c r="BK376" s="74">
        <v>0</v>
      </c>
      <c r="BL376" s="74">
        <v>0</v>
      </c>
      <c r="BM376" s="74">
        <v>0</v>
      </c>
      <c r="BN376" s="74">
        <v>7.4088456600524225E-2</v>
      </c>
      <c r="BO376" s="74">
        <v>0</v>
      </c>
      <c r="BP376" s="74">
        <v>0</v>
      </c>
      <c r="BQ376" s="74">
        <v>0</v>
      </c>
      <c r="BR376" s="74">
        <v>0</v>
      </c>
      <c r="BS376" s="74">
        <v>0</v>
      </c>
      <c r="BT376" s="74">
        <v>0</v>
      </c>
      <c r="BU376" s="74">
        <v>0</v>
      </c>
      <c r="BV376" s="74">
        <v>0</v>
      </c>
      <c r="BW376" s="74">
        <v>0</v>
      </c>
      <c r="BX376" s="74">
        <v>0</v>
      </c>
      <c r="BY376" s="74">
        <v>0</v>
      </c>
      <c r="CT376" s="74" t="s">
        <v>194</v>
      </c>
      <c r="CU376" s="74" t="s">
        <v>527</v>
      </c>
      <c r="CV376" s="74" t="s">
        <v>321</v>
      </c>
      <c r="CW376" s="74">
        <v>2021</v>
      </c>
      <c r="CX376" s="74">
        <v>7.4102873650200499E-6</v>
      </c>
      <c r="CY376" s="74">
        <v>0</v>
      </c>
      <c r="CZ376" s="74">
        <v>0</v>
      </c>
      <c r="DA376" s="74">
        <v>0</v>
      </c>
      <c r="DB376" s="74">
        <v>0</v>
      </c>
      <c r="DC376" s="74">
        <v>0</v>
      </c>
      <c r="DD376" s="74">
        <v>13887.86102387798</v>
      </c>
      <c r="DE376" s="74">
        <v>212.40338927922949</v>
      </c>
      <c r="DF376" s="74">
        <v>8426.4429804796018</v>
      </c>
      <c r="DG376" s="74">
        <v>5249.0146541191416</v>
      </c>
      <c r="DH376" s="74">
        <v>0</v>
      </c>
      <c r="DI376" s="74">
        <v>0</v>
      </c>
      <c r="DJ376" s="74">
        <v>0</v>
      </c>
      <c r="DK376" s="74">
        <v>0</v>
      </c>
      <c r="DL376" s="74">
        <v>0</v>
      </c>
      <c r="DM376" s="74">
        <v>0</v>
      </c>
      <c r="DN376" s="74">
        <v>5.6144347023612682E-5</v>
      </c>
      <c r="DO376" s="74">
        <v>0.1029130410723974</v>
      </c>
      <c r="DP376" s="74">
        <v>0</v>
      </c>
      <c r="DQ376" s="74">
        <v>0.1029130410723974</v>
      </c>
      <c r="DR376" s="74">
        <v>0</v>
      </c>
      <c r="DS376" s="74">
        <v>0</v>
      </c>
      <c r="DT376" s="74">
        <v>0</v>
      </c>
      <c r="DU376" s="74">
        <v>0</v>
      </c>
      <c r="DV376" s="74">
        <v>0</v>
      </c>
      <c r="DW376" s="74">
        <v>0</v>
      </c>
      <c r="DX376" s="74">
        <v>0</v>
      </c>
      <c r="DY376" s="74">
        <v>0</v>
      </c>
      <c r="DZ376" s="74">
        <v>0</v>
      </c>
      <c r="EA376" s="74">
        <v>0</v>
      </c>
      <c r="EB376" s="74">
        <v>0</v>
      </c>
      <c r="EC376" s="74">
        <v>0</v>
      </c>
      <c r="ED376" s="74">
        <v>0</v>
      </c>
      <c r="EE376" s="74">
        <v>0</v>
      </c>
      <c r="EF376" s="74">
        <v>0</v>
      </c>
      <c r="ER376" s="74" t="s">
        <v>455</v>
      </c>
      <c r="ES376" s="74" t="s">
        <v>194</v>
      </c>
      <c r="ET376" s="74" t="s">
        <v>527</v>
      </c>
      <c r="EU376" s="74" t="s">
        <v>321</v>
      </c>
      <c r="EV376" s="74" t="s">
        <v>302</v>
      </c>
      <c r="EW376" s="74" t="s">
        <v>456</v>
      </c>
      <c r="EX376" s="74">
        <v>2021</v>
      </c>
      <c r="EY376" s="74">
        <v>7.3373369928860519E-6</v>
      </c>
      <c r="EZ376" s="74">
        <v>1093.16728899999</v>
      </c>
      <c r="FA376" s="74">
        <v>8.0209367889925842E-3</v>
      </c>
      <c r="FB376" s="74">
        <v>2021</v>
      </c>
      <c r="FC376" s="74" t="s">
        <v>209</v>
      </c>
      <c r="FD376" s="74">
        <v>4.6366130773367584E-2</v>
      </c>
      <c r="FE376" s="74">
        <v>1</v>
      </c>
      <c r="FF376" s="74">
        <v>0</v>
      </c>
      <c r="FG376" s="74" t="s">
        <v>457</v>
      </c>
      <c r="FH376" s="74">
        <v>1.5435954794514703E-3</v>
      </c>
      <c r="FI376" s="74">
        <v>7.4102873650200499E-6</v>
      </c>
      <c r="FJ376" s="74">
        <v>0</v>
      </c>
      <c r="FK376" s="74">
        <v>0</v>
      </c>
      <c r="FL376" s="74">
        <v>0</v>
      </c>
      <c r="FM376" s="74">
        <v>0</v>
      </c>
      <c r="FN376" s="74">
        <v>0</v>
      </c>
      <c r="FO376" s="74">
        <v>0</v>
      </c>
      <c r="FP376" s="74">
        <v>0</v>
      </c>
      <c r="FQ376" s="74">
        <v>0</v>
      </c>
      <c r="FR376" s="74">
        <v>0</v>
      </c>
      <c r="FS376" s="74">
        <v>0</v>
      </c>
      <c r="GV376" s="229"/>
      <c r="GW376" s="229"/>
    </row>
    <row r="377" spans="45:205" x14ac:dyDescent="0.25">
      <c r="AS377" s="74" t="s">
        <v>237</v>
      </c>
      <c r="AT377" s="74" t="s">
        <v>194</v>
      </c>
      <c r="AU377" s="74" t="s">
        <v>483</v>
      </c>
      <c r="AV377" s="74">
        <v>2021</v>
      </c>
      <c r="AW377" s="74">
        <v>1</v>
      </c>
      <c r="AX377" s="74">
        <v>0</v>
      </c>
      <c r="AY377" s="74">
        <v>0</v>
      </c>
      <c r="AZ377" s="74">
        <v>0</v>
      </c>
      <c r="BA377" s="74">
        <v>0</v>
      </c>
      <c r="BB377" s="74">
        <v>0</v>
      </c>
      <c r="BC377" s="74">
        <v>0</v>
      </c>
      <c r="BD377" s="74">
        <v>7.4088456600524225E-2</v>
      </c>
      <c r="BE377" s="74">
        <v>7.4088456600524225E-2</v>
      </c>
      <c r="BF377" s="74">
        <v>0</v>
      </c>
      <c r="BG377" s="74">
        <v>0</v>
      </c>
      <c r="BH377" s="74">
        <v>0</v>
      </c>
      <c r="BI377" s="74">
        <v>0</v>
      </c>
      <c r="BJ377" s="74">
        <v>0</v>
      </c>
      <c r="BK377" s="74">
        <v>0</v>
      </c>
      <c r="BL377" s="74">
        <v>0</v>
      </c>
      <c r="BM377" s="74">
        <v>0</v>
      </c>
      <c r="BN377" s="74">
        <v>0</v>
      </c>
      <c r="BO377" s="74">
        <v>7.4088456600524225E-2</v>
      </c>
      <c r="BP377" s="74">
        <v>0</v>
      </c>
      <c r="BQ377" s="74">
        <v>0</v>
      </c>
      <c r="BR377" s="74">
        <v>0</v>
      </c>
      <c r="BS377" s="74">
        <v>0</v>
      </c>
      <c r="BT377" s="74">
        <v>0</v>
      </c>
      <c r="BU377" s="74">
        <v>0</v>
      </c>
      <c r="BV377" s="74">
        <v>0</v>
      </c>
      <c r="BW377" s="74">
        <v>0</v>
      </c>
      <c r="BX377" s="74">
        <v>0</v>
      </c>
      <c r="BY377" s="74">
        <v>0</v>
      </c>
      <c r="CT377" s="74" t="s">
        <v>194</v>
      </c>
      <c r="CU377" s="74" t="s">
        <v>527</v>
      </c>
      <c r="CV377" s="74" t="s">
        <v>321</v>
      </c>
      <c r="CW377" s="74">
        <v>2022</v>
      </c>
      <c r="CX377" s="74">
        <v>0</v>
      </c>
      <c r="CY377" s="74">
        <v>7.3605880511142777E-6</v>
      </c>
      <c r="CZ377" s="74">
        <v>0</v>
      </c>
      <c r="DA377" s="74">
        <v>0</v>
      </c>
      <c r="DB377" s="74">
        <v>0</v>
      </c>
      <c r="DC377" s="74">
        <v>0</v>
      </c>
      <c r="DD377" s="74">
        <v>13650.16545541206</v>
      </c>
      <c r="DE377" s="74">
        <v>202.84766498243039</v>
      </c>
      <c r="DF377" s="74">
        <v>8286.6933897119998</v>
      </c>
      <c r="DG377" s="74">
        <v>5160.6244007176329</v>
      </c>
      <c r="DH377" s="74">
        <v>0</v>
      </c>
      <c r="DI377" s="74">
        <v>0</v>
      </c>
      <c r="DJ377" s="74">
        <v>0</v>
      </c>
      <c r="DK377" s="74">
        <v>0</v>
      </c>
      <c r="DL377" s="74">
        <v>0</v>
      </c>
      <c r="DM377" s="74">
        <v>0</v>
      </c>
      <c r="DN377" s="74">
        <v>5.3362397151962408E-5</v>
      </c>
      <c r="DO377" s="74">
        <v>0</v>
      </c>
      <c r="DP377" s="74">
        <v>0</v>
      </c>
      <c r="DQ377" s="74">
        <v>0</v>
      </c>
      <c r="DR377" s="74">
        <v>0.10047324474683889</v>
      </c>
      <c r="DS377" s="74">
        <v>0</v>
      </c>
      <c r="DT377" s="74">
        <v>0.10047324474683889</v>
      </c>
      <c r="DU377" s="74">
        <v>0</v>
      </c>
      <c r="DV377" s="74">
        <v>0</v>
      </c>
      <c r="DW377" s="74">
        <v>0</v>
      </c>
      <c r="DX377" s="74">
        <v>0</v>
      </c>
      <c r="DY377" s="74">
        <v>0</v>
      </c>
      <c r="DZ377" s="74">
        <v>0</v>
      </c>
      <c r="EA377" s="74">
        <v>0</v>
      </c>
      <c r="EB377" s="74">
        <v>0</v>
      </c>
      <c r="EC377" s="74">
        <v>0</v>
      </c>
      <c r="ED377" s="74">
        <v>0</v>
      </c>
      <c r="EE377" s="74">
        <v>0</v>
      </c>
      <c r="EF377" s="74">
        <v>0</v>
      </c>
      <c r="ER377" s="74" t="s">
        <v>455</v>
      </c>
      <c r="ES377" s="74" t="s">
        <v>194</v>
      </c>
      <c r="ET377" s="74" t="s">
        <v>527</v>
      </c>
      <c r="EU377" s="74" t="s">
        <v>321</v>
      </c>
      <c r="EV377" s="74" t="s">
        <v>302</v>
      </c>
      <c r="EW377" s="74" t="s">
        <v>456</v>
      </c>
      <c r="EX377" s="74">
        <v>2022</v>
      </c>
      <c r="EY377" s="74">
        <v>7.0128841349087703E-6</v>
      </c>
      <c r="EZ377" s="74">
        <v>1093.16728899999</v>
      </c>
      <c r="FA377" s="74">
        <v>7.6662555378292606E-3</v>
      </c>
      <c r="FB377" s="74">
        <v>2022</v>
      </c>
      <c r="FC377" s="74" t="s">
        <v>209</v>
      </c>
      <c r="FD377" s="74">
        <v>4.6366130773367584E-2</v>
      </c>
      <c r="FE377" s="74">
        <v>1</v>
      </c>
      <c r="FF377" s="74">
        <v>0</v>
      </c>
      <c r="FG377" s="74" t="s">
        <v>457</v>
      </c>
      <c r="FH377" s="74">
        <v>0</v>
      </c>
      <c r="FI377" s="74">
        <v>0</v>
      </c>
      <c r="FJ377" s="74">
        <v>1.5332428935802501E-3</v>
      </c>
      <c r="FK377" s="74">
        <v>7.3605880511142777E-6</v>
      </c>
      <c r="FL377" s="74">
        <v>0</v>
      </c>
      <c r="FM377" s="74">
        <v>0</v>
      </c>
      <c r="FN377" s="74">
        <v>0</v>
      </c>
      <c r="FO377" s="74">
        <v>0</v>
      </c>
      <c r="FP377" s="74">
        <v>0</v>
      </c>
      <c r="FQ377" s="74">
        <v>0</v>
      </c>
      <c r="FR377" s="74">
        <v>0</v>
      </c>
      <c r="FS377" s="74">
        <v>0</v>
      </c>
      <c r="GV377" s="229"/>
      <c r="GW377" s="229"/>
    </row>
    <row r="378" spans="45:205" x14ac:dyDescent="0.25">
      <c r="AS378" s="74" t="s">
        <v>237</v>
      </c>
      <c r="AT378" s="74" t="s">
        <v>194</v>
      </c>
      <c r="AU378" s="74" t="s">
        <v>483</v>
      </c>
      <c r="AV378" s="74">
        <v>2022</v>
      </c>
      <c r="AW378" s="74">
        <v>0.93457943925233644</v>
      </c>
      <c r="AX378" s="74">
        <v>0</v>
      </c>
      <c r="AY378" s="74">
        <v>0</v>
      </c>
      <c r="AZ378" s="74">
        <v>0</v>
      </c>
      <c r="BA378" s="74">
        <v>0</v>
      </c>
      <c r="BB378" s="74">
        <v>0</v>
      </c>
      <c r="BC378" s="74">
        <v>0</v>
      </c>
      <c r="BD378" s="74">
        <v>0</v>
      </c>
      <c r="BE378" s="74">
        <v>0</v>
      </c>
      <c r="BF378" s="74">
        <v>0</v>
      </c>
      <c r="BG378" s="74">
        <v>0</v>
      </c>
      <c r="BH378" s="74">
        <v>7.1535823398632487E-2</v>
      </c>
      <c r="BI378" s="74">
        <v>7.1535823398632487E-2</v>
      </c>
      <c r="BJ378" s="74">
        <v>0</v>
      </c>
      <c r="BK378" s="74">
        <v>0</v>
      </c>
      <c r="BL378" s="74">
        <v>0</v>
      </c>
      <c r="BM378" s="74">
        <v>0</v>
      </c>
      <c r="BN378" s="74">
        <v>0</v>
      </c>
      <c r="BO378" s="74">
        <v>0</v>
      </c>
      <c r="BP378" s="74">
        <v>6.6855909718348122E-2</v>
      </c>
      <c r="BQ378" s="74">
        <v>0</v>
      </c>
      <c r="BR378" s="74">
        <v>0</v>
      </c>
      <c r="BS378" s="74">
        <v>0</v>
      </c>
      <c r="BT378" s="74">
        <v>0</v>
      </c>
      <c r="BU378" s="74">
        <v>0</v>
      </c>
      <c r="BV378" s="74">
        <v>7.1535823398632487E-2</v>
      </c>
      <c r="BW378" s="74">
        <v>6.6855909718348122E-2</v>
      </c>
      <c r="BX378" s="74">
        <v>7.1535823398632487E-2</v>
      </c>
      <c r="BY378" s="74">
        <v>6.6855909718348122E-2</v>
      </c>
      <c r="CT378" s="74" t="s">
        <v>194</v>
      </c>
      <c r="CU378" s="74" t="s">
        <v>527</v>
      </c>
      <c r="CV378" s="74" t="s">
        <v>321</v>
      </c>
      <c r="CW378" s="74">
        <v>2023</v>
      </c>
      <c r="CX378" s="74">
        <v>0</v>
      </c>
      <c r="CY378" s="74">
        <v>0</v>
      </c>
      <c r="CZ378" s="74">
        <v>1.1458288255351122E-5</v>
      </c>
      <c r="DA378" s="74">
        <v>0</v>
      </c>
      <c r="DB378" s="74">
        <v>0</v>
      </c>
      <c r="DC378" s="74">
        <v>0</v>
      </c>
      <c r="DD378" s="74">
        <v>13668.066997412399</v>
      </c>
      <c r="DE378" s="74">
        <v>202.8476649824305</v>
      </c>
      <c r="DF378" s="74">
        <v>8304.5949317123304</v>
      </c>
      <c r="DG378" s="74">
        <v>5160.6244007176338</v>
      </c>
      <c r="DH378" s="74">
        <v>0</v>
      </c>
      <c r="DI378" s="74">
        <v>0</v>
      </c>
      <c r="DJ378" s="74">
        <v>0</v>
      </c>
      <c r="DK378" s="74">
        <v>0</v>
      </c>
      <c r="DL378" s="74">
        <v>0</v>
      </c>
      <c r="DM378" s="74">
        <v>0</v>
      </c>
      <c r="DN378" s="74">
        <v>5.5455846875105528E-5</v>
      </c>
      <c r="DO378" s="74">
        <v>0</v>
      </c>
      <c r="DP378" s="74">
        <v>0</v>
      </c>
      <c r="DQ378" s="74">
        <v>0</v>
      </c>
      <c r="DR378" s="74">
        <v>0</v>
      </c>
      <c r="DS378" s="74">
        <v>0</v>
      </c>
      <c r="DT378" s="74">
        <v>0</v>
      </c>
      <c r="DU378" s="74">
        <v>0.15661265154980278</v>
      </c>
      <c r="DV378" s="74">
        <v>0</v>
      </c>
      <c r="DW378" s="74">
        <v>0.15661265154980278</v>
      </c>
      <c r="DX378" s="74">
        <v>0</v>
      </c>
      <c r="DY378" s="74">
        <v>0</v>
      </c>
      <c r="DZ378" s="74">
        <v>0</v>
      </c>
      <c r="EA378" s="74">
        <v>0</v>
      </c>
      <c r="EB378" s="74">
        <v>0</v>
      </c>
      <c r="EC378" s="74">
        <v>0</v>
      </c>
      <c r="ED378" s="74">
        <v>0</v>
      </c>
      <c r="EE378" s="74">
        <v>0</v>
      </c>
      <c r="EF378" s="74">
        <v>0</v>
      </c>
      <c r="ER378" s="74" t="s">
        <v>455</v>
      </c>
      <c r="ES378" s="74" t="s">
        <v>194</v>
      </c>
      <c r="ET378" s="74" t="s">
        <v>527</v>
      </c>
      <c r="EU378" s="74" t="s">
        <v>321</v>
      </c>
      <c r="EV378" s="74" t="s">
        <v>302</v>
      </c>
      <c r="EW378" s="74" t="s">
        <v>456</v>
      </c>
      <c r="EX378" s="74">
        <v>2023</v>
      </c>
      <c r="EY378" s="74">
        <v>7.2477411205783729E-6</v>
      </c>
      <c r="EZ378" s="74">
        <v>1093.16728899999</v>
      </c>
      <c r="FA378" s="74">
        <v>7.922993512156409E-3</v>
      </c>
      <c r="FB378" s="74">
        <v>2023</v>
      </c>
      <c r="FC378" s="74" t="s">
        <v>209</v>
      </c>
      <c r="FD378" s="74">
        <v>4.6366130773367584E-2</v>
      </c>
      <c r="FE378" s="74">
        <v>1</v>
      </c>
      <c r="FF378" s="74">
        <v>0</v>
      </c>
      <c r="FG378" s="74" t="s">
        <v>457</v>
      </c>
      <c r="FH378" s="74">
        <v>0</v>
      </c>
      <c r="FI378" s="74">
        <v>0</v>
      </c>
      <c r="FJ378" s="74">
        <v>0</v>
      </c>
      <c r="FK378" s="74">
        <v>0</v>
      </c>
      <c r="FL378" s="74">
        <v>1.5768105763031735E-3</v>
      </c>
      <c r="FM378" s="74">
        <v>1.1458288255351122E-5</v>
      </c>
      <c r="FN378" s="74">
        <v>0</v>
      </c>
      <c r="FO378" s="74">
        <v>0</v>
      </c>
      <c r="FP378" s="74">
        <v>0</v>
      </c>
      <c r="FQ378" s="74">
        <v>0</v>
      </c>
      <c r="FR378" s="74">
        <v>0</v>
      </c>
      <c r="FS378" s="74">
        <v>0</v>
      </c>
      <c r="GV378" s="229"/>
      <c r="GW378" s="229"/>
    </row>
    <row r="379" spans="45:205" x14ac:dyDescent="0.25">
      <c r="AS379" s="74" t="s">
        <v>237</v>
      </c>
      <c r="AT379" s="74" t="s">
        <v>194</v>
      </c>
      <c r="AU379" s="74" t="s">
        <v>483</v>
      </c>
      <c r="AV379" s="74">
        <v>2023</v>
      </c>
      <c r="AW379" s="74">
        <v>0.87343872827321156</v>
      </c>
      <c r="AX379" s="74">
        <v>0</v>
      </c>
      <c r="AY379" s="74">
        <v>0</v>
      </c>
      <c r="AZ379" s="74">
        <v>0</v>
      </c>
      <c r="BA379" s="74">
        <v>0</v>
      </c>
      <c r="BB379" s="74">
        <v>0</v>
      </c>
      <c r="BC379" s="74">
        <v>0</v>
      </c>
      <c r="BD379" s="74">
        <v>0</v>
      </c>
      <c r="BE379" s="74">
        <v>0</v>
      </c>
      <c r="BF379" s="74">
        <v>0</v>
      </c>
      <c r="BG379" s="74">
        <v>0</v>
      </c>
      <c r="BH379" s="74">
        <v>0</v>
      </c>
      <c r="BI379" s="74">
        <v>0</v>
      </c>
      <c r="BJ379" s="74">
        <v>0</v>
      </c>
      <c r="BK379" s="74">
        <v>0</v>
      </c>
      <c r="BL379" s="74">
        <v>7.4158507272882174E-2</v>
      </c>
      <c r="BM379" s="74">
        <v>7.4158507272882174E-2</v>
      </c>
      <c r="BN379" s="74">
        <v>0</v>
      </c>
      <c r="BO379" s="74">
        <v>0</v>
      </c>
      <c r="BP379" s="74">
        <v>0</v>
      </c>
      <c r="BQ379" s="74">
        <v>6.477291228306592E-2</v>
      </c>
      <c r="BR379" s="74">
        <v>0</v>
      </c>
      <c r="BS379" s="74">
        <v>0</v>
      </c>
      <c r="BT379" s="74">
        <v>0</v>
      </c>
      <c r="BU379" s="74">
        <v>0</v>
      </c>
      <c r="BV379" s="74">
        <v>0</v>
      </c>
      <c r="BW379" s="74">
        <v>0</v>
      </c>
      <c r="BX379" s="74">
        <v>0</v>
      </c>
      <c r="BY379" s="74">
        <v>0</v>
      </c>
      <c r="CT379" s="74" t="s">
        <v>194</v>
      </c>
      <c r="CU379" s="74" t="s">
        <v>527</v>
      </c>
      <c r="CV379" s="74" t="s">
        <v>321</v>
      </c>
      <c r="CW379" s="74">
        <v>2024</v>
      </c>
      <c r="CX379" s="74">
        <v>0</v>
      </c>
      <c r="CY379" s="74">
        <v>0</v>
      </c>
      <c r="CZ379" s="74">
        <v>0</v>
      </c>
      <c r="DA379" s="74">
        <v>1.1458288255351122E-5</v>
      </c>
      <c r="DB379" s="74">
        <v>0</v>
      </c>
      <c r="DC379" s="74">
        <v>0</v>
      </c>
      <c r="DD379" s="74">
        <v>13668.066997412399</v>
      </c>
      <c r="DE379" s="74">
        <v>202.8476649824305</v>
      </c>
      <c r="DF379" s="74">
        <v>8304.5949317123304</v>
      </c>
      <c r="DG379" s="74">
        <v>5160.6244007176338</v>
      </c>
      <c r="DH379" s="74">
        <v>0</v>
      </c>
      <c r="DI379" s="74">
        <v>0</v>
      </c>
      <c r="DJ379" s="74">
        <v>0</v>
      </c>
      <c r="DK379" s="74">
        <v>0</v>
      </c>
      <c r="DL379" s="74">
        <v>0</v>
      </c>
      <c r="DM379" s="74">
        <v>0</v>
      </c>
      <c r="DN379" s="74">
        <v>5.5455846875105528E-5</v>
      </c>
      <c r="DO379" s="74">
        <v>0</v>
      </c>
      <c r="DP379" s="74">
        <v>0</v>
      </c>
      <c r="DQ379" s="74">
        <v>0</v>
      </c>
      <c r="DR379" s="74">
        <v>0</v>
      </c>
      <c r="DS379" s="74">
        <v>0</v>
      </c>
      <c r="DT379" s="74">
        <v>0</v>
      </c>
      <c r="DU379" s="74">
        <v>0</v>
      </c>
      <c r="DV379" s="74">
        <v>0</v>
      </c>
      <c r="DW379" s="74">
        <v>0</v>
      </c>
      <c r="DX379" s="74">
        <v>0.15661265154980278</v>
      </c>
      <c r="DY379" s="74">
        <v>0</v>
      </c>
      <c r="DZ379" s="74">
        <v>0.15661265154980278</v>
      </c>
      <c r="EA379" s="74">
        <v>0</v>
      </c>
      <c r="EB379" s="74">
        <v>0</v>
      </c>
      <c r="EC379" s="74">
        <v>0</v>
      </c>
      <c r="ED379" s="74">
        <v>0</v>
      </c>
      <c r="EE379" s="74">
        <v>0</v>
      </c>
      <c r="EF379" s="74">
        <v>0</v>
      </c>
      <c r="ER379" s="74" t="s">
        <v>455</v>
      </c>
      <c r="ES379" s="74" t="s">
        <v>194</v>
      </c>
      <c r="ET379" s="74" t="s">
        <v>527</v>
      </c>
      <c r="EU379" s="74" t="s">
        <v>321</v>
      </c>
      <c r="EV379" s="74" t="s">
        <v>302</v>
      </c>
      <c r="EW379" s="74" t="s">
        <v>456</v>
      </c>
      <c r="EX379" s="74">
        <v>2024</v>
      </c>
      <c r="EY379" s="74">
        <v>7.2477411205783729E-6</v>
      </c>
      <c r="EZ379" s="74">
        <v>1093.16728899999</v>
      </c>
      <c r="FA379" s="74">
        <v>7.922993512156409E-3</v>
      </c>
      <c r="FB379" s="74">
        <v>2024</v>
      </c>
      <c r="FC379" s="74" t="s">
        <v>209</v>
      </c>
      <c r="FD379" s="74">
        <v>4.6366130773367584E-2</v>
      </c>
      <c r="FE379" s="74">
        <v>1</v>
      </c>
      <c r="FF379" s="74">
        <v>0</v>
      </c>
      <c r="FG379" s="74" t="s">
        <v>457</v>
      </c>
      <c r="FH379" s="74">
        <v>0</v>
      </c>
      <c r="FI379" s="74">
        <v>0</v>
      </c>
      <c r="FJ379" s="74">
        <v>0</v>
      </c>
      <c r="FK379" s="74">
        <v>0</v>
      </c>
      <c r="FL379" s="74">
        <v>0</v>
      </c>
      <c r="FM379" s="74">
        <v>0</v>
      </c>
      <c r="FN379" s="74">
        <v>1.5768105763031735E-3</v>
      </c>
      <c r="FO379" s="74">
        <v>1.1458288255351122E-5</v>
      </c>
      <c r="FP379" s="74">
        <v>0</v>
      </c>
      <c r="FQ379" s="74">
        <v>0</v>
      </c>
      <c r="FR379" s="74">
        <v>0</v>
      </c>
      <c r="FS379" s="74">
        <v>0</v>
      </c>
      <c r="GV379" s="229"/>
      <c r="GW379" s="229"/>
    </row>
    <row r="380" spans="45:205" x14ac:dyDescent="0.25">
      <c r="AS380" s="74" t="s">
        <v>237</v>
      </c>
      <c r="AT380" s="74" t="s">
        <v>194</v>
      </c>
      <c r="AU380" s="74" t="s">
        <v>484</v>
      </c>
      <c r="AV380" s="74">
        <v>2020</v>
      </c>
      <c r="AW380" s="74">
        <v>1</v>
      </c>
      <c r="AX380" s="74">
        <v>0</v>
      </c>
      <c r="AY380" s="74">
        <v>0</v>
      </c>
      <c r="AZ380" s="74">
        <v>1.2188593659071694E-2</v>
      </c>
      <c r="BA380" s="74">
        <v>1.2188593659071694E-2</v>
      </c>
      <c r="BB380" s="74">
        <v>0</v>
      </c>
      <c r="BC380" s="74">
        <v>0</v>
      </c>
      <c r="BD380" s="74">
        <v>0</v>
      </c>
      <c r="BE380" s="74">
        <v>0</v>
      </c>
      <c r="BF380" s="74">
        <v>0</v>
      </c>
      <c r="BG380" s="74">
        <v>0</v>
      </c>
      <c r="BH380" s="74">
        <v>0</v>
      </c>
      <c r="BI380" s="74">
        <v>0</v>
      </c>
      <c r="BJ380" s="74">
        <v>0</v>
      </c>
      <c r="BK380" s="74">
        <v>0</v>
      </c>
      <c r="BL380" s="74">
        <v>0</v>
      </c>
      <c r="BM380" s="74">
        <v>0</v>
      </c>
      <c r="BN380" s="74">
        <v>1.2188593659071694E-2</v>
      </c>
      <c r="BO380" s="74">
        <v>0</v>
      </c>
      <c r="BP380" s="74">
        <v>0</v>
      </c>
      <c r="BQ380" s="74">
        <v>0</v>
      </c>
      <c r="BR380" s="74">
        <v>0</v>
      </c>
      <c r="BS380" s="74">
        <v>0</v>
      </c>
      <c r="BT380" s="74">
        <v>0</v>
      </c>
      <c r="BU380" s="74">
        <v>0</v>
      </c>
      <c r="BV380" s="74">
        <v>0</v>
      </c>
      <c r="BW380" s="74">
        <v>0</v>
      </c>
      <c r="BX380" s="74">
        <v>0</v>
      </c>
      <c r="BY380" s="74">
        <v>0</v>
      </c>
      <c r="CT380" s="74" t="s">
        <v>194</v>
      </c>
      <c r="CU380" s="74" t="s">
        <v>527</v>
      </c>
      <c r="CV380" s="74" t="s">
        <v>321</v>
      </c>
      <c r="CW380" s="74">
        <v>2025</v>
      </c>
      <c r="CX380" s="74">
        <v>0</v>
      </c>
      <c r="CY380" s="74">
        <v>0</v>
      </c>
      <c r="CZ380" s="74">
        <v>0</v>
      </c>
      <c r="DA380" s="74">
        <v>0</v>
      </c>
      <c r="DB380" s="74">
        <v>1.1458288255351122E-5</v>
      </c>
      <c r="DC380" s="74">
        <v>0</v>
      </c>
      <c r="DD380" s="74">
        <v>13668.066997412399</v>
      </c>
      <c r="DE380" s="74">
        <v>202.8476649824305</v>
      </c>
      <c r="DF380" s="74">
        <v>8304.5949317123304</v>
      </c>
      <c r="DG380" s="74">
        <v>5160.6244007176338</v>
      </c>
      <c r="DH380" s="74">
        <v>0</v>
      </c>
      <c r="DI380" s="74">
        <v>0</v>
      </c>
      <c r="DJ380" s="74">
        <v>0</v>
      </c>
      <c r="DK380" s="74">
        <v>0</v>
      </c>
      <c r="DL380" s="74">
        <v>0</v>
      </c>
      <c r="DM380" s="74">
        <v>0</v>
      </c>
      <c r="DN380" s="74">
        <v>5.5455846875105528E-5</v>
      </c>
      <c r="DO380" s="74">
        <v>0</v>
      </c>
      <c r="DP380" s="74">
        <v>0</v>
      </c>
      <c r="DQ380" s="74">
        <v>0</v>
      </c>
      <c r="DR380" s="74">
        <v>0</v>
      </c>
      <c r="DS380" s="74">
        <v>0</v>
      </c>
      <c r="DT380" s="74">
        <v>0</v>
      </c>
      <c r="DU380" s="74">
        <v>0</v>
      </c>
      <c r="DV380" s="74">
        <v>0</v>
      </c>
      <c r="DW380" s="74">
        <v>0</v>
      </c>
      <c r="DX380" s="74">
        <v>0</v>
      </c>
      <c r="DY380" s="74">
        <v>0</v>
      </c>
      <c r="DZ380" s="74">
        <v>0</v>
      </c>
      <c r="EA380" s="74">
        <v>0.15661265154980278</v>
      </c>
      <c r="EB380" s="74">
        <v>0</v>
      </c>
      <c r="EC380" s="74">
        <v>0.15661265154980278</v>
      </c>
      <c r="ED380" s="74">
        <v>0</v>
      </c>
      <c r="EE380" s="74">
        <v>0</v>
      </c>
      <c r="EF380" s="74">
        <v>0</v>
      </c>
      <c r="ER380" s="74" t="s">
        <v>455</v>
      </c>
      <c r="ES380" s="74" t="s">
        <v>194</v>
      </c>
      <c r="ET380" s="74" t="s">
        <v>527</v>
      </c>
      <c r="EU380" s="74" t="s">
        <v>321</v>
      </c>
      <c r="EV380" s="74" t="s">
        <v>302</v>
      </c>
      <c r="EW380" s="74" t="s">
        <v>456</v>
      </c>
      <c r="EX380" s="74">
        <v>2025</v>
      </c>
      <c r="EY380" s="74">
        <v>7.2477411205783729E-6</v>
      </c>
      <c r="EZ380" s="74">
        <v>1093.16728899999</v>
      </c>
      <c r="FA380" s="74">
        <v>7.922993512156409E-3</v>
      </c>
      <c r="FB380" s="74">
        <v>2025</v>
      </c>
      <c r="FC380" s="74" t="s">
        <v>209</v>
      </c>
      <c r="FD380" s="74">
        <v>4.6366130773367584E-2</v>
      </c>
      <c r="FE380" s="74">
        <v>1</v>
      </c>
      <c r="FF380" s="74">
        <v>0</v>
      </c>
      <c r="FG380" s="74" t="s">
        <v>457</v>
      </c>
      <c r="FH380" s="74">
        <v>0</v>
      </c>
      <c r="FI380" s="74">
        <v>0</v>
      </c>
      <c r="FJ380" s="74">
        <v>0</v>
      </c>
      <c r="FK380" s="74">
        <v>0</v>
      </c>
      <c r="FL380" s="74">
        <v>0</v>
      </c>
      <c r="FM380" s="74">
        <v>0</v>
      </c>
      <c r="FN380" s="74">
        <v>0</v>
      </c>
      <c r="FO380" s="74">
        <v>0</v>
      </c>
      <c r="FP380" s="74">
        <v>1.5768105763031735E-3</v>
      </c>
      <c r="FQ380" s="74">
        <v>1.1458288255351122E-5</v>
      </c>
      <c r="FR380" s="74">
        <v>0</v>
      </c>
      <c r="FS380" s="74">
        <v>0</v>
      </c>
      <c r="GV380" s="229"/>
      <c r="GW380" s="229"/>
    </row>
    <row r="381" spans="45:205" x14ac:dyDescent="0.25">
      <c r="AS381" s="74" t="s">
        <v>237</v>
      </c>
      <c r="AT381" s="74" t="s">
        <v>194</v>
      </c>
      <c r="AU381" s="74" t="s">
        <v>484</v>
      </c>
      <c r="AV381" s="74">
        <v>2021</v>
      </c>
      <c r="AW381" s="74">
        <v>1</v>
      </c>
      <c r="AX381" s="74">
        <v>0</v>
      </c>
      <c r="AY381" s="74">
        <v>0</v>
      </c>
      <c r="AZ381" s="74">
        <v>0</v>
      </c>
      <c r="BA381" s="74">
        <v>0</v>
      </c>
      <c r="BB381" s="74">
        <v>0</v>
      </c>
      <c r="BC381" s="74">
        <v>0</v>
      </c>
      <c r="BD381" s="74">
        <v>1.2188593659071694E-2</v>
      </c>
      <c r="BE381" s="74">
        <v>1.2188593659071694E-2</v>
      </c>
      <c r="BF381" s="74">
        <v>0</v>
      </c>
      <c r="BG381" s="74">
        <v>0</v>
      </c>
      <c r="BH381" s="74">
        <v>0</v>
      </c>
      <c r="BI381" s="74">
        <v>0</v>
      </c>
      <c r="BJ381" s="74">
        <v>0</v>
      </c>
      <c r="BK381" s="74">
        <v>0</v>
      </c>
      <c r="BL381" s="74">
        <v>0</v>
      </c>
      <c r="BM381" s="74">
        <v>0</v>
      </c>
      <c r="BN381" s="74">
        <v>0</v>
      </c>
      <c r="BO381" s="74">
        <v>1.2188593659071694E-2</v>
      </c>
      <c r="BP381" s="74">
        <v>0</v>
      </c>
      <c r="BQ381" s="74">
        <v>0</v>
      </c>
      <c r="BR381" s="74">
        <v>0</v>
      </c>
      <c r="BS381" s="74">
        <v>0</v>
      </c>
      <c r="BT381" s="74">
        <v>0</v>
      </c>
      <c r="BU381" s="74">
        <v>0</v>
      </c>
      <c r="BV381" s="74">
        <v>0</v>
      </c>
      <c r="BW381" s="74">
        <v>0</v>
      </c>
      <c r="BX381" s="74">
        <v>0</v>
      </c>
      <c r="BY381" s="74">
        <v>0</v>
      </c>
      <c r="CT381" s="74" t="s">
        <v>194</v>
      </c>
      <c r="CU381" s="74" t="s">
        <v>527</v>
      </c>
      <c r="CV381" s="74" t="s">
        <v>321</v>
      </c>
      <c r="CW381" s="74">
        <v>2026</v>
      </c>
      <c r="CX381" s="74">
        <v>0</v>
      </c>
      <c r="CY381" s="74">
        <v>0</v>
      </c>
      <c r="CZ381" s="74">
        <v>0</v>
      </c>
      <c r="DA381" s="74">
        <v>0</v>
      </c>
      <c r="DB381" s="74">
        <v>0</v>
      </c>
      <c r="DC381" s="74">
        <v>1.1458288255351122E-5</v>
      </c>
      <c r="DD381" s="74">
        <v>13668.066997412399</v>
      </c>
      <c r="DE381" s="74">
        <v>202.8476649824305</v>
      </c>
      <c r="DF381" s="74">
        <v>8304.5949317123304</v>
      </c>
      <c r="DG381" s="74">
        <v>5160.6244007176338</v>
      </c>
      <c r="DH381" s="74">
        <v>0</v>
      </c>
      <c r="DI381" s="74">
        <v>0</v>
      </c>
      <c r="DJ381" s="74">
        <v>0</v>
      </c>
      <c r="DK381" s="74">
        <v>0</v>
      </c>
      <c r="DL381" s="74">
        <v>0</v>
      </c>
      <c r="DM381" s="74">
        <v>0</v>
      </c>
      <c r="DN381" s="74">
        <v>5.5455846875105528E-5</v>
      </c>
      <c r="DO381" s="74">
        <v>0</v>
      </c>
      <c r="DP381" s="74">
        <v>0</v>
      </c>
      <c r="DQ381" s="74">
        <v>0</v>
      </c>
      <c r="DR381" s="74">
        <v>0</v>
      </c>
      <c r="DS381" s="74">
        <v>0</v>
      </c>
      <c r="DT381" s="74">
        <v>0</v>
      </c>
      <c r="DU381" s="74">
        <v>0</v>
      </c>
      <c r="DV381" s="74">
        <v>0</v>
      </c>
      <c r="DW381" s="74">
        <v>0</v>
      </c>
      <c r="DX381" s="74">
        <v>0</v>
      </c>
      <c r="DY381" s="74">
        <v>0</v>
      </c>
      <c r="DZ381" s="74">
        <v>0</v>
      </c>
      <c r="EA381" s="74">
        <v>0</v>
      </c>
      <c r="EB381" s="74">
        <v>0</v>
      </c>
      <c r="EC381" s="74">
        <v>0</v>
      </c>
      <c r="ED381" s="74">
        <v>0.15661265154980278</v>
      </c>
      <c r="EE381" s="74">
        <v>0</v>
      </c>
      <c r="EF381" s="74">
        <v>0.15661265154980278</v>
      </c>
      <c r="ER381" s="74" t="s">
        <v>455</v>
      </c>
      <c r="ES381" s="74" t="s">
        <v>194</v>
      </c>
      <c r="ET381" s="74" t="s">
        <v>527</v>
      </c>
      <c r="EU381" s="74" t="s">
        <v>321</v>
      </c>
      <c r="EV381" s="74" t="s">
        <v>302</v>
      </c>
      <c r="EW381" s="74" t="s">
        <v>456</v>
      </c>
      <c r="EX381" s="74">
        <v>2026</v>
      </c>
      <c r="EY381" s="74">
        <v>7.2477411205783729E-6</v>
      </c>
      <c r="EZ381" s="74">
        <v>1093.16728899999</v>
      </c>
      <c r="FA381" s="74">
        <v>7.922993512156409E-3</v>
      </c>
      <c r="FB381" s="74">
        <v>2026</v>
      </c>
      <c r="FC381" s="74" t="s">
        <v>209</v>
      </c>
      <c r="FD381" s="74">
        <v>4.6366130773367584E-2</v>
      </c>
      <c r="FE381" s="74">
        <v>1</v>
      </c>
      <c r="FF381" s="74">
        <v>0</v>
      </c>
      <c r="FG381" s="74" t="s">
        <v>457</v>
      </c>
      <c r="FH381" s="74">
        <v>0</v>
      </c>
      <c r="FI381" s="74">
        <v>0</v>
      </c>
      <c r="FJ381" s="74">
        <v>0</v>
      </c>
      <c r="FK381" s="74">
        <v>0</v>
      </c>
      <c r="FL381" s="74">
        <v>0</v>
      </c>
      <c r="FM381" s="74">
        <v>0</v>
      </c>
      <c r="FN381" s="74">
        <v>0</v>
      </c>
      <c r="FO381" s="74">
        <v>0</v>
      </c>
      <c r="FP381" s="74">
        <v>0</v>
      </c>
      <c r="FQ381" s="74">
        <v>0</v>
      </c>
      <c r="FR381" s="74">
        <v>1.5768105763031735E-3</v>
      </c>
      <c r="FS381" s="74">
        <v>1.1458288255351122E-5</v>
      </c>
      <c r="GV381" s="229"/>
      <c r="GW381" s="229"/>
    </row>
    <row r="382" spans="45:205" x14ac:dyDescent="0.25">
      <c r="AS382" s="74" t="s">
        <v>237</v>
      </c>
      <c r="AT382" s="74" t="s">
        <v>194</v>
      </c>
      <c r="AU382" s="74" t="s">
        <v>484</v>
      </c>
      <c r="AV382" s="74">
        <v>2022</v>
      </c>
      <c r="AW382" s="74">
        <v>0.93457943925233644</v>
      </c>
      <c r="AX382" s="74">
        <v>0</v>
      </c>
      <c r="AY382" s="74">
        <v>0</v>
      </c>
      <c r="AZ382" s="74">
        <v>0</v>
      </c>
      <c r="BA382" s="74">
        <v>0</v>
      </c>
      <c r="BB382" s="74">
        <v>0</v>
      </c>
      <c r="BC382" s="74">
        <v>0</v>
      </c>
      <c r="BD382" s="74">
        <v>0</v>
      </c>
      <c r="BE382" s="74">
        <v>0</v>
      </c>
      <c r="BF382" s="74">
        <v>0</v>
      </c>
      <c r="BG382" s="74">
        <v>0</v>
      </c>
      <c r="BH382" s="74">
        <v>1.6881188840579122E-2</v>
      </c>
      <c r="BI382" s="74">
        <v>1.6881188840579122E-2</v>
      </c>
      <c r="BJ382" s="74">
        <v>0</v>
      </c>
      <c r="BK382" s="74">
        <v>0</v>
      </c>
      <c r="BL382" s="74">
        <v>0</v>
      </c>
      <c r="BM382" s="74">
        <v>0</v>
      </c>
      <c r="BN382" s="74">
        <v>0</v>
      </c>
      <c r="BO382" s="74">
        <v>0</v>
      </c>
      <c r="BP382" s="74">
        <v>1.5776812000541235E-2</v>
      </c>
      <c r="BQ382" s="74">
        <v>0</v>
      </c>
      <c r="BR382" s="74">
        <v>0</v>
      </c>
      <c r="BS382" s="74">
        <v>0</v>
      </c>
      <c r="BT382" s="74">
        <v>0</v>
      </c>
      <c r="BU382" s="74">
        <v>0</v>
      </c>
      <c r="BV382" s="74">
        <v>1.6881188840579122E-2</v>
      </c>
      <c r="BW382" s="74">
        <v>1.5776812000541235E-2</v>
      </c>
      <c r="BX382" s="74">
        <v>1.6881188840579122E-2</v>
      </c>
      <c r="BY382" s="74">
        <v>1.5776812000541235E-2</v>
      </c>
      <c r="CT382" s="74" t="s">
        <v>194</v>
      </c>
      <c r="CU382" s="74" t="s">
        <v>527</v>
      </c>
      <c r="CV382" s="74" t="s">
        <v>323</v>
      </c>
      <c r="CW382" s="74">
        <v>2021</v>
      </c>
      <c r="CX382" s="74">
        <v>1.5403405974901467E-6</v>
      </c>
      <c r="CY382" s="74">
        <v>0</v>
      </c>
      <c r="CZ382" s="74">
        <v>0</v>
      </c>
      <c r="DA382" s="74">
        <v>0</v>
      </c>
      <c r="DB382" s="74">
        <v>0</v>
      </c>
      <c r="DC382" s="74">
        <v>0</v>
      </c>
      <c r="DD382" s="74">
        <v>8638.8463697588322</v>
      </c>
      <c r="DE382" s="74">
        <v>212.40338927922949</v>
      </c>
      <c r="DF382" s="74">
        <v>8426.4429804796036</v>
      </c>
      <c r="DG382" s="74">
        <v>0</v>
      </c>
      <c r="DH382" s="74">
        <v>0</v>
      </c>
      <c r="DI382" s="74">
        <v>0</v>
      </c>
      <c r="DJ382" s="74">
        <v>0</v>
      </c>
      <c r="DK382" s="74">
        <v>0</v>
      </c>
      <c r="DL382" s="74">
        <v>0</v>
      </c>
      <c r="DM382" s="74">
        <v>0</v>
      </c>
      <c r="DN382" s="74">
        <v>7.4349765513492606E-6</v>
      </c>
      <c r="DO382" s="74">
        <v>1.3306765778819904E-2</v>
      </c>
      <c r="DP382" s="74">
        <v>0</v>
      </c>
      <c r="DQ382" s="74">
        <v>1.3306765778819904E-2</v>
      </c>
      <c r="DR382" s="74">
        <v>0</v>
      </c>
      <c r="DS382" s="74">
        <v>0</v>
      </c>
      <c r="DT382" s="74">
        <v>0</v>
      </c>
      <c r="DU382" s="74">
        <v>0</v>
      </c>
      <c r="DV382" s="74">
        <v>0</v>
      </c>
      <c r="DW382" s="74">
        <v>0</v>
      </c>
      <c r="DX382" s="74">
        <v>0</v>
      </c>
      <c r="DY382" s="74">
        <v>0</v>
      </c>
      <c r="DZ382" s="74">
        <v>0</v>
      </c>
      <c r="EA382" s="74">
        <v>0</v>
      </c>
      <c r="EB382" s="74">
        <v>0</v>
      </c>
      <c r="EC382" s="74">
        <v>0</v>
      </c>
      <c r="ED382" s="74">
        <v>0</v>
      </c>
      <c r="EE382" s="74">
        <v>0</v>
      </c>
      <c r="EF382" s="74">
        <v>0</v>
      </c>
      <c r="ER382" s="74" t="s">
        <v>455</v>
      </c>
      <c r="ES382" s="74" t="s">
        <v>194</v>
      </c>
      <c r="ET382" s="74" t="s">
        <v>527</v>
      </c>
      <c r="EU382" s="74" t="s">
        <v>323</v>
      </c>
      <c r="EV382" s="74" t="s">
        <v>302</v>
      </c>
      <c r="EW382" s="74" t="s">
        <v>456</v>
      </c>
      <c r="EX382" s="74">
        <v>2021</v>
      </c>
      <c r="EY382" s="74">
        <v>1.5251767564317769E-6</v>
      </c>
      <c r="EZ382" s="74">
        <v>1093.16728899999</v>
      </c>
      <c r="FA382" s="74">
        <v>1.6672733400743237E-3</v>
      </c>
      <c r="FB382" s="74">
        <v>2021</v>
      </c>
      <c r="FC382" s="74" t="s">
        <v>209</v>
      </c>
      <c r="FD382" s="74">
        <v>4.6366130773367584E-2</v>
      </c>
      <c r="FE382" s="74">
        <v>1</v>
      </c>
      <c r="FF382" s="74">
        <v>0</v>
      </c>
      <c r="FG382" s="74" t="s">
        <v>457</v>
      </c>
      <c r="FH382" s="74">
        <v>3.2085972729276665E-4</v>
      </c>
      <c r="FI382" s="74">
        <v>1.5403405974901467E-6</v>
      </c>
      <c r="FJ382" s="74">
        <v>0</v>
      </c>
      <c r="FK382" s="74">
        <v>0</v>
      </c>
      <c r="FL382" s="74">
        <v>0</v>
      </c>
      <c r="FM382" s="74">
        <v>0</v>
      </c>
      <c r="FN382" s="74">
        <v>0</v>
      </c>
      <c r="FO382" s="74">
        <v>0</v>
      </c>
      <c r="FP382" s="74">
        <v>0</v>
      </c>
      <c r="FQ382" s="74">
        <v>0</v>
      </c>
      <c r="FR382" s="74">
        <v>0</v>
      </c>
      <c r="FS382" s="74">
        <v>0</v>
      </c>
      <c r="GV382" s="229"/>
      <c r="GW382" s="229"/>
    </row>
    <row r="383" spans="45:205" x14ac:dyDescent="0.25">
      <c r="AS383" s="74" t="s">
        <v>237</v>
      </c>
      <c r="AT383" s="74" t="s">
        <v>194</v>
      </c>
      <c r="AU383" s="74" t="s">
        <v>484</v>
      </c>
      <c r="AV383" s="74">
        <v>2023</v>
      </c>
      <c r="AW383" s="74">
        <v>0.87343872827321156</v>
      </c>
      <c r="AX383" s="74">
        <v>0</v>
      </c>
      <c r="AY383" s="74">
        <v>0</v>
      </c>
      <c r="AZ383" s="74">
        <v>0</v>
      </c>
      <c r="BA383" s="74">
        <v>0</v>
      </c>
      <c r="BB383" s="74">
        <v>0</v>
      </c>
      <c r="BC383" s="74">
        <v>0</v>
      </c>
      <c r="BD383" s="74">
        <v>0</v>
      </c>
      <c r="BE383" s="74">
        <v>0</v>
      </c>
      <c r="BF383" s="74">
        <v>0</v>
      </c>
      <c r="BG383" s="74">
        <v>0</v>
      </c>
      <c r="BH383" s="74">
        <v>0</v>
      </c>
      <c r="BI383" s="74">
        <v>0</v>
      </c>
      <c r="BJ383" s="74">
        <v>0</v>
      </c>
      <c r="BK383" s="74">
        <v>0</v>
      </c>
      <c r="BL383" s="74">
        <v>1.7500233894945171E-2</v>
      </c>
      <c r="BM383" s="74">
        <v>1.7500233894945171E-2</v>
      </c>
      <c r="BN383" s="74">
        <v>0</v>
      </c>
      <c r="BO383" s="74">
        <v>0</v>
      </c>
      <c r="BP383" s="74">
        <v>0</v>
      </c>
      <c r="BQ383" s="74">
        <v>1.5285382037684661E-2</v>
      </c>
      <c r="BR383" s="74">
        <v>0</v>
      </c>
      <c r="BS383" s="74">
        <v>0</v>
      </c>
      <c r="BT383" s="74">
        <v>0</v>
      </c>
      <c r="BU383" s="74">
        <v>0</v>
      </c>
      <c r="BV383" s="74">
        <v>0</v>
      </c>
      <c r="BW383" s="74">
        <v>0</v>
      </c>
      <c r="BX383" s="74">
        <v>0</v>
      </c>
      <c r="BY383" s="74">
        <v>0</v>
      </c>
      <c r="CT383" s="74" t="s">
        <v>194</v>
      </c>
      <c r="CU383" s="74" t="s">
        <v>527</v>
      </c>
      <c r="CV383" s="74" t="s">
        <v>323</v>
      </c>
      <c r="CW383" s="74">
        <v>2022</v>
      </c>
      <c r="CX383" s="74">
        <v>0</v>
      </c>
      <c r="CY383" s="74">
        <v>1.5301346971971202E-6</v>
      </c>
      <c r="CZ383" s="74">
        <v>0</v>
      </c>
      <c r="DA383" s="74">
        <v>0</v>
      </c>
      <c r="DB383" s="74">
        <v>0</v>
      </c>
      <c r="DC383" s="74">
        <v>0</v>
      </c>
      <c r="DD383" s="74">
        <v>8489.5410546944331</v>
      </c>
      <c r="DE383" s="74">
        <v>202.8476649824305</v>
      </c>
      <c r="DF383" s="74">
        <v>8286.6933897120034</v>
      </c>
      <c r="DG383" s="74">
        <v>0</v>
      </c>
      <c r="DH383" s="74">
        <v>0</v>
      </c>
      <c r="DI383" s="74">
        <v>0</v>
      </c>
      <c r="DJ383" s="74">
        <v>0</v>
      </c>
      <c r="DK383" s="74">
        <v>0</v>
      </c>
      <c r="DL383" s="74">
        <v>0</v>
      </c>
      <c r="DM383" s="74">
        <v>0</v>
      </c>
      <c r="DN383" s="74">
        <v>7.0701047048083087E-6</v>
      </c>
      <c r="DO383" s="74">
        <v>0</v>
      </c>
      <c r="DP383" s="74">
        <v>0</v>
      </c>
      <c r="DQ383" s="74">
        <v>0</v>
      </c>
      <c r="DR383" s="74">
        <v>1.2990141331067387E-2</v>
      </c>
      <c r="DS383" s="74">
        <v>0</v>
      </c>
      <c r="DT383" s="74">
        <v>1.2990141331067387E-2</v>
      </c>
      <c r="DU383" s="74">
        <v>0</v>
      </c>
      <c r="DV383" s="74">
        <v>0</v>
      </c>
      <c r="DW383" s="74">
        <v>0</v>
      </c>
      <c r="DX383" s="74">
        <v>0</v>
      </c>
      <c r="DY383" s="74">
        <v>0</v>
      </c>
      <c r="DZ383" s="74">
        <v>0</v>
      </c>
      <c r="EA383" s="74">
        <v>0</v>
      </c>
      <c r="EB383" s="74">
        <v>0</v>
      </c>
      <c r="EC383" s="74">
        <v>0</v>
      </c>
      <c r="ED383" s="74">
        <v>0</v>
      </c>
      <c r="EE383" s="74">
        <v>0</v>
      </c>
      <c r="EF383" s="74">
        <v>0</v>
      </c>
      <c r="ER383" s="74" t="s">
        <v>455</v>
      </c>
      <c r="ES383" s="74" t="s">
        <v>194</v>
      </c>
      <c r="ET383" s="74" t="s">
        <v>527</v>
      </c>
      <c r="EU383" s="74" t="s">
        <v>323</v>
      </c>
      <c r="EV383" s="74" t="s">
        <v>302</v>
      </c>
      <c r="EW383" s="74" t="s">
        <v>456</v>
      </c>
      <c r="EX383" s="74">
        <v>2022</v>
      </c>
      <c r="EY383" s="74">
        <v>1.4578532676642141E-6</v>
      </c>
      <c r="EZ383" s="74">
        <v>1093.16728899999</v>
      </c>
      <c r="FA383" s="74">
        <v>1.5936775043722657E-3</v>
      </c>
      <c r="FB383" s="74">
        <v>2022</v>
      </c>
      <c r="FC383" s="74" t="s">
        <v>209</v>
      </c>
      <c r="FD383" s="74">
        <v>4.6366130773367584E-2</v>
      </c>
      <c r="FE383" s="74">
        <v>1</v>
      </c>
      <c r="FF383" s="74">
        <v>0</v>
      </c>
      <c r="FG383" s="74" t="s">
        <v>457</v>
      </c>
      <c r="FH383" s="74">
        <v>0</v>
      </c>
      <c r="FI383" s="74">
        <v>0</v>
      </c>
      <c r="FJ383" s="74">
        <v>3.1873379333365818E-4</v>
      </c>
      <c r="FK383" s="74">
        <v>1.5301346971971202E-6</v>
      </c>
      <c r="FL383" s="74">
        <v>0</v>
      </c>
      <c r="FM383" s="74">
        <v>0</v>
      </c>
      <c r="FN383" s="74">
        <v>0</v>
      </c>
      <c r="FO383" s="74">
        <v>0</v>
      </c>
      <c r="FP383" s="74">
        <v>0</v>
      </c>
      <c r="FQ383" s="74">
        <v>0</v>
      </c>
      <c r="FR383" s="74">
        <v>0</v>
      </c>
      <c r="FS383" s="74">
        <v>0</v>
      </c>
      <c r="GV383" s="229"/>
      <c r="GW383" s="229"/>
    </row>
    <row r="384" spans="45:205" x14ac:dyDescent="0.25">
      <c r="AS384" s="74" t="s">
        <v>237</v>
      </c>
      <c r="AT384" s="74" t="s">
        <v>194</v>
      </c>
      <c r="AU384" s="74" t="s">
        <v>485</v>
      </c>
      <c r="AV384" s="74">
        <v>2020</v>
      </c>
      <c r="AW384" s="74">
        <v>1</v>
      </c>
      <c r="AX384" s="74">
        <v>0</v>
      </c>
      <c r="AY384" s="74">
        <v>0</v>
      </c>
      <c r="AZ384" s="74">
        <v>2.9442701867575964E-2</v>
      </c>
      <c r="BA384" s="74">
        <v>2.9442701867575964E-2</v>
      </c>
      <c r="BB384" s="74">
        <v>0</v>
      </c>
      <c r="BC384" s="74">
        <v>0</v>
      </c>
      <c r="BD384" s="74">
        <v>0</v>
      </c>
      <c r="BE384" s="74">
        <v>0</v>
      </c>
      <c r="BF384" s="74">
        <v>0</v>
      </c>
      <c r="BG384" s="74">
        <v>0</v>
      </c>
      <c r="BH384" s="74">
        <v>0</v>
      </c>
      <c r="BI384" s="74">
        <v>0</v>
      </c>
      <c r="BJ384" s="74">
        <v>0</v>
      </c>
      <c r="BK384" s="74">
        <v>0</v>
      </c>
      <c r="BL384" s="74">
        <v>0</v>
      </c>
      <c r="BM384" s="74">
        <v>0</v>
      </c>
      <c r="BN384" s="74">
        <v>2.9442701867575964E-2</v>
      </c>
      <c r="BO384" s="74">
        <v>0</v>
      </c>
      <c r="BP384" s="74">
        <v>0</v>
      </c>
      <c r="BQ384" s="74">
        <v>0</v>
      </c>
      <c r="BR384" s="74">
        <v>0</v>
      </c>
      <c r="BS384" s="74">
        <v>0</v>
      </c>
      <c r="BT384" s="74">
        <v>0</v>
      </c>
      <c r="BU384" s="74">
        <v>0</v>
      </c>
      <c r="BV384" s="74">
        <v>0</v>
      </c>
      <c r="BW384" s="74">
        <v>0</v>
      </c>
      <c r="BX384" s="74">
        <v>0</v>
      </c>
      <c r="BY384" s="74">
        <v>0</v>
      </c>
      <c r="CT384" s="74" t="s">
        <v>194</v>
      </c>
      <c r="CU384" s="74" t="s">
        <v>527</v>
      </c>
      <c r="CV384" s="74" t="s">
        <v>323</v>
      </c>
      <c r="CW384" s="74">
        <v>2023</v>
      </c>
      <c r="CX384" s="74">
        <v>0</v>
      </c>
      <c r="CY384" s="74">
        <v>0</v>
      </c>
      <c r="CZ384" s="74">
        <v>2.3819733298815474E-6</v>
      </c>
      <c r="DA384" s="74">
        <v>0</v>
      </c>
      <c r="DB384" s="74">
        <v>0</v>
      </c>
      <c r="DC384" s="74">
        <v>0</v>
      </c>
      <c r="DD384" s="74">
        <v>8507.4425966947547</v>
      </c>
      <c r="DE384" s="74">
        <v>202.84766498243039</v>
      </c>
      <c r="DF384" s="74">
        <v>8304.5949317123268</v>
      </c>
      <c r="DG384" s="74">
        <v>0</v>
      </c>
      <c r="DH384" s="74">
        <v>0</v>
      </c>
      <c r="DI384" s="74">
        <v>0</v>
      </c>
      <c r="DJ384" s="74">
        <v>0</v>
      </c>
      <c r="DK384" s="74">
        <v>0</v>
      </c>
      <c r="DL384" s="74">
        <v>0</v>
      </c>
      <c r="DM384" s="74">
        <v>0</v>
      </c>
      <c r="DN384" s="74">
        <v>7.3439775666944006E-6</v>
      </c>
      <c r="DO384" s="74">
        <v>0</v>
      </c>
      <c r="DP384" s="74">
        <v>0</v>
      </c>
      <c r="DQ384" s="74">
        <v>0</v>
      </c>
      <c r="DR384" s="74">
        <v>0</v>
      </c>
      <c r="DS384" s="74">
        <v>0</v>
      </c>
      <c r="DT384" s="74">
        <v>0</v>
      </c>
      <c r="DU384" s="74">
        <v>2.0264501370825121E-2</v>
      </c>
      <c r="DV384" s="74">
        <v>0</v>
      </c>
      <c r="DW384" s="74">
        <v>2.0264501370825121E-2</v>
      </c>
      <c r="DX384" s="74">
        <v>0</v>
      </c>
      <c r="DY384" s="74">
        <v>0</v>
      </c>
      <c r="DZ384" s="74">
        <v>0</v>
      </c>
      <c r="EA384" s="74">
        <v>0</v>
      </c>
      <c r="EB384" s="74">
        <v>0</v>
      </c>
      <c r="EC384" s="74">
        <v>0</v>
      </c>
      <c r="ED384" s="74">
        <v>0</v>
      </c>
      <c r="EE384" s="74">
        <v>0</v>
      </c>
      <c r="EF384" s="74">
        <v>0</v>
      </c>
      <c r="ER384" s="74" t="s">
        <v>455</v>
      </c>
      <c r="ES384" s="74" t="s">
        <v>194</v>
      </c>
      <c r="ET384" s="74" t="s">
        <v>527</v>
      </c>
      <c r="EU384" s="74" t="s">
        <v>323</v>
      </c>
      <c r="EV384" s="74" t="s">
        <v>302</v>
      </c>
      <c r="EW384" s="74" t="s">
        <v>456</v>
      </c>
      <c r="EX384" s="74">
        <v>2023</v>
      </c>
      <c r="EY384" s="74">
        <v>1.506675837295425E-6</v>
      </c>
      <c r="EZ384" s="74">
        <v>1093.16728899999</v>
      </c>
      <c r="FA384" s="74">
        <v>1.6470487404580297E-3</v>
      </c>
      <c r="FB384" s="74">
        <v>2023</v>
      </c>
      <c r="FC384" s="74" t="s">
        <v>209</v>
      </c>
      <c r="FD384" s="74">
        <v>4.6366130773367584E-2</v>
      </c>
      <c r="FE384" s="74">
        <v>1</v>
      </c>
      <c r="FF384" s="74">
        <v>0</v>
      </c>
      <c r="FG384" s="74" t="s">
        <v>457</v>
      </c>
      <c r="FH384" s="74">
        <v>0</v>
      </c>
      <c r="FI384" s="74">
        <v>0</v>
      </c>
      <c r="FJ384" s="74">
        <v>0</v>
      </c>
      <c r="FK384" s="74">
        <v>0</v>
      </c>
      <c r="FL384" s="74">
        <v>3.2779073586975473E-4</v>
      </c>
      <c r="FM384" s="74">
        <v>2.3819733298815474E-6</v>
      </c>
      <c r="FN384" s="74">
        <v>0</v>
      </c>
      <c r="FO384" s="74">
        <v>0</v>
      </c>
      <c r="FP384" s="74">
        <v>0</v>
      </c>
      <c r="FQ384" s="74">
        <v>0</v>
      </c>
      <c r="FR384" s="74">
        <v>0</v>
      </c>
      <c r="FS384" s="74">
        <v>0</v>
      </c>
      <c r="GV384" s="229"/>
      <c r="GW384" s="229"/>
    </row>
    <row r="385" spans="45:205" x14ac:dyDescent="0.25">
      <c r="AS385" s="74" t="s">
        <v>237</v>
      </c>
      <c r="AT385" s="74" t="s">
        <v>194</v>
      </c>
      <c r="AU385" s="74" t="s">
        <v>485</v>
      </c>
      <c r="AV385" s="74">
        <v>2021</v>
      </c>
      <c r="AW385" s="74">
        <v>1</v>
      </c>
      <c r="AX385" s="74">
        <v>0</v>
      </c>
      <c r="AY385" s="74">
        <v>0</v>
      </c>
      <c r="AZ385" s="74">
        <v>0</v>
      </c>
      <c r="BA385" s="74">
        <v>0</v>
      </c>
      <c r="BB385" s="74">
        <v>0</v>
      </c>
      <c r="BC385" s="74">
        <v>0</v>
      </c>
      <c r="BD385" s="74">
        <v>2.9442701867575964E-2</v>
      </c>
      <c r="BE385" s="74">
        <v>2.9442701867575964E-2</v>
      </c>
      <c r="BF385" s="74">
        <v>0</v>
      </c>
      <c r="BG385" s="74">
        <v>0</v>
      </c>
      <c r="BH385" s="74">
        <v>0</v>
      </c>
      <c r="BI385" s="74">
        <v>0</v>
      </c>
      <c r="BJ385" s="74">
        <v>0</v>
      </c>
      <c r="BK385" s="74">
        <v>0</v>
      </c>
      <c r="BL385" s="74">
        <v>0</v>
      </c>
      <c r="BM385" s="74">
        <v>0</v>
      </c>
      <c r="BN385" s="74">
        <v>0</v>
      </c>
      <c r="BO385" s="74">
        <v>2.9442701867575964E-2</v>
      </c>
      <c r="BP385" s="74">
        <v>0</v>
      </c>
      <c r="BQ385" s="74">
        <v>0</v>
      </c>
      <c r="BR385" s="74">
        <v>0</v>
      </c>
      <c r="BS385" s="74">
        <v>0</v>
      </c>
      <c r="BT385" s="74">
        <v>0</v>
      </c>
      <c r="BU385" s="74">
        <v>0</v>
      </c>
      <c r="BV385" s="74">
        <v>0</v>
      </c>
      <c r="BW385" s="74">
        <v>0</v>
      </c>
      <c r="BX385" s="74">
        <v>0</v>
      </c>
      <c r="BY385" s="74">
        <v>0</v>
      </c>
      <c r="CT385" s="74" t="s">
        <v>194</v>
      </c>
      <c r="CU385" s="74" t="s">
        <v>527</v>
      </c>
      <c r="CV385" s="74" t="s">
        <v>323</v>
      </c>
      <c r="CW385" s="74">
        <v>2024</v>
      </c>
      <c r="CX385" s="74">
        <v>0</v>
      </c>
      <c r="CY385" s="74">
        <v>0</v>
      </c>
      <c r="CZ385" s="74">
        <v>0</v>
      </c>
      <c r="DA385" s="74">
        <v>2.3819733298815474E-6</v>
      </c>
      <c r="DB385" s="74">
        <v>0</v>
      </c>
      <c r="DC385" s="74">
        <v>0</v>
      </c>
      <c r="DD385" s="74">
        <v>8507.4425966947547</v>
      </c>
      <c r="DE385" s="74">
        <v>202.84766498243039</v>
      </c>
      <c r="DF385" s="74">
        <v>8304.5949317123268</v>
      </c>
      <c r="DG385" s="74">
        <v>0</v>
      </c>
      <c r="DH385" s="74">
        <v>0</v>
      </c>
      <c r="DI385" s="74">
        <v>0</v>
      </c>
      <c r="DJ385" s="74">
        <v>0</v>
      </c>
      <c r="DK385" s="74">
        <v>0</v>
      </c>
      <c r="DL385" s="74">
        <v>0</v>
      </c>
      <c r="DM385" s="74">
        <v>0</v>
      </c>
      <c r="DN385" s="74">
        <v>7.3439775666944006E-6</v>
      </c>
      <c r="DO385" s="74">
        <v>0</v>
      </c>
      <c r="DP385" s="74">
        <v>0</v>
      </c>
      <c r="DQ385" s="74">
        <v>0</v>
      </c>
      <c r="DR385" s="74">
        <v>0</v>
      </c>
      <c r="DS385" s="74">
        <v>0</v>
      </c>
      <c r="DT385" s="74">
        <v>0</v>
      </c>
      <c r="DU385" s="74">
        <v>0</v>
      </c>
      <c r="DV385" s="74">
        <v>0</v>
      </c>
      <c r="DW385" s="74">
        <v>0</v>
      </c>
      <c r="DX385" s="74">
        <v>2.0264501370825121E-2</v>
      </c>
      <c r="DY385" s="74">
        <v>0</v>
      </c>
      <c r="DZ385" s="74">
        <v>2.0264501370825121E-2</v>
      </c>
      <c r="EA385" s="74">
        <v>0</v>
      </c>
      <c r="EB385" s="74">
        <v>0</v>
      </c>
      <c r="EC385" s="74">
        <v>0</v>
      </c>
      <c r="ED385" s="74">
        <v>0</v>
      </c>
      <c r="EE385" s="74">
        <v>0</v>
      </c>
      <c r="EF385" s="74">
        <v>0</v>
      </c>
      <c r="ER385" s="74" t="s">
        <v>455</v>
      </c>
      <c r="ES385" s="74" t="s">
        <v>194</v>
      </c>
      <c r="ET385" s="74" t="s">
        <v>527</v>
      </c>
      <c r="EU385" s="74" t="s">
        <v>323</v>
      </c>
      <c r="EV385" s="74" t="s">
        <v>302</v>
      </c>
      <c r="EW385" s="74" t="s">
        <v>456</v>
      </c>
      <c r="EX385" s="74">
        <v>2024</v>
      </c>
      <c r="EY385" s="74">
        <v>1.506675837295425E-6</v>
      </c>
      <c r="EZ385" s="74">
        <v>1093.16728899999</v>
      </c>
      <c r="FA385" s="74">
        <v>1.6470487404580297E-3</v>
      </c>
      <c r="FB385" s="74">
        <v>2024</v>
      </c>
      <c r="FC385" s="74" t="s">
        <v>209</v>
      </c>
      <c r="FD385" s="74">
        <v>4.6366130773367584E-2</v>
      </c>
      <c r="FE385" s="74">
        <v>1</v>
      </c>
      <c r="FF385" s="74">
        <v>0</v>
      </c>
      <c r="FG385" s="74" t="s">
        <v>457</v>
      </c>
      <c r="FH385" s="74">
        <v>0</v>
      </c>
      <c r="FI385" s="74">
        <v>0</v>
      </c>
      <c r="FJ385" s="74">
        <v>0</v>
      </c>
      <c r="FK385" s="74">
        <v>0</v>
      </c>
      <c r="FL385" s="74">
        <v>0</v>
      </c>
      <c r="FM385" s="74">
        <v>0</v>
      </c>
      <c r="FN385" s="74">
        <v>3.2779073586975473E-4</v>
      </c>
      <c r="FO385" s="74">
        <v>2.3819733298815474E-6</v>
      </c>
      <c r="FP385" s="74">
        <v>0</v>
      </c>
      <c r="FQ385" s="74">
        <v>0</v>
      </c>
      <c r="FR385" s="74">
        <v>0</v>
      </c>
      <c r="FS385" s="74">
        <v>0</v>
      </c>
      <c r="GV385" s="229"/>
      <c r="GW385" s="229"/>
    </row>
    <row r="386" spans="45:205" x14ac:dyDescent="0.25">
      <c r="AS386" s="74" t="s">
        <v>237</v>
      </c>
      <c r="AT386" s="74" t="s">
        <v>194</v>
      </c>
      <c r="AU386" s="74" t="s">
        <v>485</v>
      </c>
      <c r="AV386" s="74">
        <v>2022</v>
      </c>
      <c r="AW386" s="74">
        <v>0.93457943925233644</v>
      </c>
      <c r="AX386" s="74">
        <v>0</v>
      </c>
      <c r="AY386" s="74">
        <v>0</v>
      </c>
      <c r="AZ386" s="74">
        <v>0</v>
      </c>
      <c r="BA386" s="74">
        <v>0</v>
      </c>
      <c r="BB386" s="74">
        <v>0</v>
      </c>
      <c r="BC386" s="74">
        <v>0</v>
      </c>
      <c r="BD386" s="74">
        <v>0</v>
      </c>
      <c r="BE386" s="74">
        <v>0</v>
      </c>
      <c r="BF386" s="74">
        <v>0</v>
      </c>
      <c r="BG386" s="74">
        <v>0</v>
      </c>
      <c r="BH386" s="74">
        <v>2.6698765126649142E-2</v>
      </c>
      <c r="BI386" s="74">
        <v>2.6698765126649142E-2</v>
      </c>
      <c r="BJ386" s="74">
        <v>0</v>
      </c>
      <c r="BK386" s="74">
        <v>0</v>
      </c>
      <c r="BL386" s="74">
        <v>0</v>
      </c>
      <c r="BM386" s="74">
        <v>0</v>
      </c>
      <c r="BN386" s="74">
        <v>0</v>
      </c>
      <c r="BO386" s="74">
        <v>0</v>
      </c>
      <c r="BP386" s="74">
        <v>2.4952116940793589E-2</v>
      </c>
      <c r="BQ386" s="74">
        <v>0</v>
      </c>
      <c r="BR386" s="74">
        <v>0</v>
      </c>
      <c r="BS386" s="74">
        <v>0</v>
      </c>
      <c r="BT386" s="74">
        <v>0</v>
      </c>
      <c r="BU386" s="74">
        <v>0</v>
      </c>
      <c r="BV386" s="74">
        <v>2.6698765126649142E-2</v>
      </c>
      <c r="BW386" s="74">
        <v>2.4952116940793589E-2</v>
      </c>
      <c r="BX386" s="74">
        <v>2.6698765126649142E-2</v>
      </c>
      <c r="BY386" s="74">
        <v>2.4952116940793589E-2</v>
      </c>
      <c r="CT386" s="74" t="s">
        <v>194</v>
      </c>
      <c r="CU386" s="74" t="s">
        <v>527</v>
      </c>
      <c r="CV386" s="74" t="s">
        <v>323</v>
      </c>
      <c r="CW386" s="74">
        <v>2025</v>
      </c>
      <c r="CX386" s="74">
        <v>0</v>
      </c>
      <c r="CY386" s="74">
        <v>0</v>
      </c>
      <c r="CZ386" s="74">
        <v>0</v>
      </c>
      <c r="DA386" s="74">
        <v>0</v>
      </c>
      <c r="DB386" s="74">
        <v>2.3819733298815474E-6</v>
      </c>
      <c r="DC386" s="74">
        <v>0</v>
      </c>
      <c r="DD386" s="74">
        <v>8507.4425966947547</v>
      </c>
      <c r="DE386" s="74">
        <v>202.84766498243039</v>
      </c>
      <c r="DF386" s="74">
        <v>8304.5949317123268</v>
      </c>
      <c r="DG386" s="74">
        <v>0</v>
      </c>
      <c r="DH386" s="74">
        <v>0</v>
      </c>
      <c r="DI386" s="74">
        <v>0</v>
      </c>
      <c r="DJ386" s="74">
        <v>0</v>
      </c>
      <c r="DK386" s="74">
        <v>0</v>
      </c>
      <c r="DL386" s="74">
        <v>0</v>
      </c>
      <c r="DM386" s="74">
        <v>0</v>
      </c>
      <c r="DN386" s="74">
        <v>7.3439775666944006E-6</v>
      </c>
      <c r="DO386" s="74">
        <v>0</v>
      </c>
      <c r="DP386" s="74">
        <v>0</v>
      </c>
      <c r="DQ386" s="74">
        <v>0</v>
      </c>
      <c r="DR386" s="74">
        <v>0</v>
      </c>
      <c r="DS386" s="74">
        <v>0</v>
      </c>
      <c r="DT386" s="74">
        <v>0</v>
      </c>
      <c r="DU386" s="74">
        <v>0</v>
      </c>
      <c r="DV386" s="74">
        <v>0</v>
      </c>
      <c r="DW386" s="74">
        <v>0</v>
      </c>
      <c r="DX386" s="74">
        <v>0</v>
      </c>
      <c r="DY386" s="74">
        <v>0</v>
      </c>
      <c r="DZ386" s="74">
        <v>0</v>
      </c>
      <c r="EA386" s="74">
        <v>2.0264501370825121E-2</v>
      </c>
      <c r="EB386" s="74">
        <v>0</v>
      </c>
      <c r="EC386" s="74">
        <v>2.0264501370825121E-2</v>
      </c>
      <c r="ED386" s="74">
        <v>0</v>
      </c>
      <c r="EE386" s="74">
        <v>0</v>
      </c>
      <c r="EF386" s="74">
        <v>0</v>
      </c>
      <c r="ER386" s="74" t="s">
        <v>455</v>
      </c>
      <c r="ES386" s="74" t="s">
        <v>194</v>
      </c>
      <c r="ET386" s="74" t="s">
        <v>527</v>
      </c>
      <c r="EU386" s="74" t="s">
        <v>323</v>
      </c>
      <c r="EV386" s="74" t="s">
        <v>302</v>
      </c>
      <c r="EW386" s="74" t="s">
        <v>456</v>
      </c>
      <c r="EX386" s="74">
        <v>2025</v>
      </c>
      <c r="EY386" s="74">
        <v>1.506675837295425E-6</v>
      </c>
      <c r="EZ386" s="74">
        <v>1093.16728899999</v>
      </c>
      <c r="FA386" s="74">
        <v>1.6470487404580297E-3</v>
      </c>
      <c r="FB386" s="74">
        <v>2025</v>
      </c>
      <c r="FC386" s="74" t="s">
        <v>209</v>
      </c>
      <c r="FD386" s="74">
        <v>4.6366130773367584E-2</v>
      </c>
      <c r="FE386" s="74">
        <v>1</v>
      </c>
      <c r="FF386" s="74">
        <v>0</v>
      </c>
      <c r="FG386" s="74" t="s">
        <v>457</v>
      </c>
      <c r="FH386" s="74">
        <v>0</v>
      </c>
      <c r="FI386" s="74">
        <v>0</v>
      </c>
      <c r="FJ386" s="74">
        <v>0</v>
      </c>
      <c r="FK386" s="74">
        <v>0</v>
      </c>
      <c r="FL386" s="74">
        <v>0</v>
      </c>
      <c r="FM386" s="74">
        <v>0</v>
      </c>
      <c r="FN386" s="74">
        <v>0</v>
      </c>
      <c r="FO386" s="74">
        <v>0</v>
      </c>
      <c r="FP386" s="74">
        <v>3.2779073586975473E-4</v>
      </c>
      <c r="FQ386" s="74">
        <v>2.3819733298815474E-6</v>
      </c>
      <c r="FR386" s="74">
        <v>0</v>
      </c>
      <c r="FS386" s="74">
        <v>0</v>
      </c>
      <c r="GV386" s="229"/>
      <c r="GW386" s="229"/>
    </row>
    <row r="387" spans="45:205" x14ac:dyDescent="0.25">
      <c r="AS387" s="74" t="s">
        <v>237</v>
      </c>
      <c r="AT387" s="74" t="s">
        <v>194</v>
      </c>
      <c r="AU387" s="74" t="s">
        <v>485</v>
      </c>
      <c r="AV387" s="74">
        <v>2023</v>
      </c>
      <c r="AW387" s="74">
        <v>0.87343872827321156</v>
      </c>
      <c r="AX387" s="74">
        <v>0</v>
      </c>
      <c r="AY387" s="74">
        <v>0</v>
      </c>
      <c r="AZ387" s="74">
        <v>0</v>
      </c>
      <c r="BA387" s="74">
        <v>0</v>
      </c>
      <c r="BB387" s="74">
        <v>0</v>
      </c>
      <c r="BC387" s="74">
        <v>0</v>
      </c>
      <c r="BD387" s="74">
        <v>0</v>
      </c>
      <c r="BE387" s="74">
        <v>0</v>
      </c>
      <c r="BF387" s="74">
        <v>0</v>
      </c>
      <c r="BG387" s="74">
        <v>0</v>
      </c>
      <c r="BH387" s="74">
        <v>0</v>
      </c>
      <c r="BI387" s="74">
        <v>0</v>
      </c>
      <c r="BJ387" s="74">
        <v>0</v>
      </c>
      <c r="BK387" s="74">
        <v>0</v>
      </c>
      <c r="BL387" s="74">
        <v>2.7677492438606725E-2</v>
      </c>
      <c r="BM387" s="74">
        <v>2.7677492438606725E-2</v>
      </c>
      <c r="BN387" s="74">
        <v>0</v>
      </c>
      <c r="BO387" s="74">
        <v>0</v>
      </c>
      <c r="BP387" s="74">
        <v>0</v>
      </c>
      <c r="BQ387" s="74">
        <v>2.4174593797368086E-2</v>
      </c>
      <c r="BR387" s="74">
        <v>0</v>
      </c>
      <c r="BS387" s="74">
        <v>0</v>
      </c>
      <c r="BT387" s="74">
        <v>0</v>
      </c>
      <c r="BU387" s="74">
        <v>0</v>
      </c>
      <c r="BV387" s="74">
        <v>0</v>
      </c>
      <c r="BW387" s="74">
        <v>0</v>
      </c>
      <c r="BX387" s="74">
        <v>0</v>
      </c>
      <c r="BY387" s="74">
        <v>0</v>
      </c>
      <c r="CT387" s="74" t="s">
        <v>194</v>
      </c>
      <c r="CU387" s="74" t="s">
        <v>527</v>
      </c>
      <c r="CV387" s="74" t="s">
        <v>323</v>
      </c>
      <c r="CW387" s="74">
        <v>2026</v>
      </c>
      <c r="CX387" s="74">
        <v>0</v>
      </c>
      <c r="CY387" s="74">
        <v>0</v>
      </c>
      <c r="CZ387" s="74">
        <v>0</v>
      </c>
      <c r="DA387" s="74">
        <v>0</v>
      </c>
      <c r="DB387" s="74">
        <v>0</v>
      </c>
      <c r="DC387" s="74">
        <v>2.3819733298815474E-6</v>
      </c>
      <c r="DD387" s="74">
        <v>8507.4425966947547</v>
      </c>
      <c r="DE387" s="74">
        <v>202.84766498243039</v>
      </c>
      <c r="DF387" s="74">
        <v>8304.5949317123268</v>
      </c>
      <c r="DG387" s="74">
        <v>0</v>
      </c>
      <c r="DH387" s="74">
        <v>0</v>
      </c>
      <c r="DI387" s="74">
        <v>0</v>
      </c>
      <c r="DJ387" s="74">
        <v>0</v>
      </c>
      <c r="DK387" s="74">
        <v>0</v>
      </c>
      <c r="DL387" s="74">
        <v>0</v>
      </c>
      <c r="DM387" s="74">
        <v>0</v>
      </c>
      <c r="DN387" s="74">
        <v>7.3439775666944006E-6</v>
      </c>
      <c r="DO387" s="74">
        <v>0</v>
      </c>
      <c r="DP387" s="74">
        <v>0</v>
      </c>
      <c r="DQ387" s="74">
        <v>0</v>
      </c>
      <c r="DR387" s="74">
        <v>0</v>
      </c>
      <c r="DS387" s="74">
        <v>0</v>
      </c>
      <c r="DT387" s="74">
        <v>0</v>
      </c>
      <c r="DU387" s="74">
        <v>0</v>
      </c>
      <c r="DV387" s="74">
        <v>0</v>
      </c>
      <c r="DW387" s="74">
        <v>0</v>
      </c>
      <c r="DX387" s="74">
        <v>0</v>
      </c>
      <c r="DY387" s="74">
        <v>0</v>
      </c>
      <c r="DZ387" s="74">
        <v>0</v>
      </c>
      <c r="EA387" s="74">
        <v>0</v>
      </c>
      <c r="EB387" s="74">
        <v>0</v>
      </c>
      <c r="EC387" s="74">
        <v>0</v>
      </c>
      <c r="ED387" s="74">
        <v>2.0264501370825121E-2</v>
      </c>
      <c r="EE387" s="74">
        <v>0</v>
      </c>
      <c r="EF387" s="74">
        <v>2.0264501370825121E-2</v>
      </c>
      <c r="ER387" s="74" t="s">
        <v>455</v>
      </c>
      <c r="ES387" s="74" t="s">
        <v>194</v>
      </c>
      <c r="ET387" s="74" t="s">
        <v>527</v>
      </c>
      <c r="EU387" s="74" t="s">
        <v>323</v>
      </c>
      <c r="EV387" s="74" t="s">
        <v>302</v>
      </c>
      <c r="EW387" s="74" t="s">
        <v>456</v>
      </c>
      <c r="EX387" s="74">
        <v>2026</v>
      </c>
      <c r="EY387" s="74">
        <v>1.506675837295425E-6</v>
      </c>
      <c r="EZ387" s="74">
        <v>1093.16728899999</v>
      </c>
      <c r="FA387" s="74">
        <v>1.6470487404580297E-3</v>
      </c>
      <c r="FB387" s="74">
        <v>2026</v>
      </c>
      <c r="FC387" s="74" t="s">
        <v>209</v>
      </c>
      <c r="FD387" s="74">
        <v>4.6366130773367584E-2</v>
      </c>
      <c r="FE387" s="74">
        <v>1</v>
      </c>
      <c r="FF387" s="74">
        <v>0</v>
      </c>
      <c r="FG387" s="74" t="s">
        <v>457</v>
      </c>
      <c r="FH387" s="74">
        <v>0</v>
      </c>
      <c r="FI387" s="74">
        <v>0</v>
      </c>
      <c r="FJ387" s="74">
        <v>0</v>
      </c>
      <c r="FK387" s="74">
        <v>0</v>
      </c>
      <c r="FL387" s="74">
        <v>0</v>
      </c>
      <c r="FM387" s="74">
        <v>0</v>
      </c>
      <c r="FN387" s="74">
        <v>0</v>
      </c>
      <c r="FO387" s="74">
        <v>0</v>
      </c>
      <c r="FP387" s="74">
        <v>0</v>
      </c>
      <c r="FQ387" s="74">
        <v>0</v>
      </c>
      <c r="FR387" s="74">
        <v>3.2779073586975473E-4</v>
      </c>
      <c r="FS387" s="74">
        <v>2.3819733298815474E-6</v>
      </c>
      <c r="GV387" s="229"/>
      <c r="GW387" s="229"/>
    </row>
    <row r="388" spans="45:205" x14ac:dyDescent="0.25">
      <c r="AS388" s="74" t="s">
        <v>237</v>
      </c>
      <c r="AT388" s="74" t="s">
        <v>194</v>
      </c>
      <c r="AU388" s="74" t="s">
        <v>486</v>
      </c>
      <c r="AV388" s="74">
        <v>2020</v>
      </c>
      <c r="AW388" s="74">
        <v>1</v>
      </c>
      <c r="AX388" s="74">
        <v>0</v>
      </c>
      <c r="AY388" s="74">
        <v>0</v>
      </c>
      <c r="AZ388" s="74">
        <v>1.3706535027058448E-2</v>
      </c>
      <c r="BA388" s="74">
        <v>1.3706535027058448E-2</v>
      </c>
      <c r="BB388" s="74">
        <v>0</v>
      </c>
      <c r="BC388" s="74">
        <v>0</v>
      </c>
      <c r="BD388" s="74">
        <v>0</v>
      </c>
      <c r="BE388" s="74">
        <v>0</v>
      </c>
      <c r="BF388" s="74">
        <v>0</v>
      </c>
      <c r="BG388" s="74">
        <v>0</v>
      </c>
      <c r="BH388" s="74">
        <v>0</v>
      </c>
      <c r="BI388" s="74">
        <v>0</v>
      </c>
      <c r="BJ388" s="74">
        <v>0</v>
      </c>
      <c r="BK388" s="74">
        <v>0</v>
      </c>
      <c r="BL388" s="74">
        <v>0</v>
      </c>
      <c r="BM388" s="74">
        <v>0</v>
      </c>
      <c r="BN388" s="74">
        <v>1.3706535027058448E-2</v>
      </c>
      <c r="BO388" s="74">
        <v>0</v>
      </c>
      <c r="BP388" s="74">
        <v>0</v>
      </c>
      <c r="BQ388" s="74">
        <v>0</v>
      </c>
      <c r="BR388" s="74">
        <v>0</v>
      </c>
      <c r="BS388" s="74">
        <v>0</v>
      </c>
      <c r="BT388" s="74">
        <v>0</v>
      </c>
      <c r="BU388" s="74">
        <v>0</v>
      </c>
      <c r="BV388" s="74">
        <v>0</v>
      </c>
      <c r="BW388" s="74">
        <v>0</v>
      </c>
      <c r="BX388" s="74">
        <v>0</v>
      </c>
      <c r="BY388" s="74">
        <v>0</v>
      </c>
      <c r="CT388" s="74" t="s">
        <v>194</v>
      </c>
      <c r="CU388" s="74" t="s">
        <v>527</v>
      </c>
      <c r="CV388" s="74" t="s">
        <v>329</v>
      </c>
      <c r="CW388" s="74">
        <v>2021</v>
      </c>
      <c r="CX388" s="74">
        <v>9.482603719602991E-6</v>
      </c>
      <c r="CY388" s="74">
        <v>0</v>
      </c>
      <c r="CZ388" s="74">
        <v>0</v>
      </c>
      <c r="DA388" s="74">
        <v>0</v>
      </c>
      <c r="DB388" s="74">
        <v>0</v>
      </c>
      <c r="DC388" s="74">
        <v>0</v>
      </c>
      <c r="DD388" s="74">
        <v>5.1077508752881391</v>
      </c>
      <c r="DE388" s="74">
        <v>0.69026898617840471</v>
      </c>
      <c r="DF388" s="74">
        <v>2.826372167532806</v>
      </c>
      <c r="DG388" s="74">
        <v>1.591109721576929</v>
      </c>
      <c r="DH388" s="74">
        <v>0</v>
      </c>
      <c r="DI388" s="74">
        <v>0</v>
      </c>
      <c r="DJ388" s="74">
        <v>0</v>
      </c>
      <c r="DK388" s="74">
        <v>0</v>
      </c>
      <c r="DL388" s="74">
        <v>0</v>
      </c>
      <c r="DM388" s="74">
        <v>0</v>
      </c>
      <c r="DN388" s="74">
        <v>4.2084289927116473E-5</v>
      </c>
      <c r="DO388" s="74">
        <v>4.8434777448812743E-5</v>
      </c>
      <c r="DP388" s="74">
        <v>0</v>
      </c>
      <c r="DQ388" s="74">
        <v>4.8434777448812743E-5</v>
      </c>
      <c r="DR388" s="74">
        <v>0</v>
      </c>
      <c r="DS388" s="74">
        <v>0</v>
      </c>
      <c r="DT388" s="74">
        <v>0</v>
      </c>
      <c r="DU388" s="74">
        <v>0</v>
      </c>
      <c r="DV388" s="74">
        <v>0</v>
      </c>
      <c r="DW388" s="74">
        <v>0</v>
      </c>
      <c r="DX388" s="74">
        <v>0</v>
      </c>
      <c r="DY388" s="74">
        <v>0</v>
      </c>
      <c r="DZ388" s="74">
        <v>0</v>
      </c>
      <c r="EA388" s="74">
        <v>0</v>
      </c>
      <c r="EB388" s="74">
        <v>0</v>
      </c>
      <c r="EC388" s="74">
        <v>0</v>
      </c>
      <c r="ED388" s="74">
        <v>0</v>
      </c>
      <c r="EE388" s="74">
        <v>0</v>
      </c>
      <c r="EF388" s="74">
        <v>0</v>
      </c>
      <c r="ER388" s="74" t="s">
        <v>455</v>
      </c>
      <c r="ES388" s="74" t="s">
        <v>194</v>
      </c>
      <c r="ET388" s="74" t="s">
        <v>527</v>
      </c>
      <c r="EU388" s="74" t="s">
        <v>329</v>
      </c>
      <c r="EV388" s="74" t="s">
        <v>302</v>
      </c>
      <c r="EW388" s="74" t="s">
        <v>456</v>
      </c>
      <c r="EX388" s="74">
        <v>2021</v>
      </c>
      <c r="EY388" s="74">
        <v>9.3892524855591302E-6</v>
      </c>
      <c r="EZ388" s="74">
        <v>1093.16728899999</v>
      </c>
      <c r="FA388" s="74">
        <v>1.0264023685375092E-2</v>
      </c>
      <c r="FB388" s="74">
        <v>2021</v>
      </c>
      <c r="FC388" s="74" t="s">
        <v>209</v>
      </c>
      <c r="FD388" s="74">
        <v>4.6366130773367584E-2</v>
      </c>
      <c r="FE388" s="74">
        <v>1</v>
      </c>
      <c r="FF388" s="74">
        <v>0</v>
      </c>
      <c r="FG388" s="74" t="s">
        <v>457</v>
      </c>
      <c r="FH388" s="74">
        <v>1.9752680987924513E-3</v>
      </c>
      <c r="FI388" s="74">
        <v>9.482603719602991E-6</v>
      </c>
      <c r="FJ388" s="74">
        <v>0</v>
      </c>
      <c r="FK388" s="74">
        <v>0</v>
      </c>
      <c r="FL388" s="74">
        <v>0</v>
      </c>
      <c r="FM388" s="74">
        <v>0</v>
      </c>
      <c r="FN388" s="74">
        <v>0</v>
      </c>
      <c r="FO388" s="74">
        <v>0</v>
      </c>
      <c r="FP388" s="74">
        <v>0</v>
      </c>
      <c r="FQ388" s="74">
        <v>0</v>
      </c>
      <c r="FR388" s="74">
        <v>0</v>
      </c>
      <c r="FS388" s="74">
        <v>0</v>
      </c>
      <c r="GV388" s="229"/>
      <c r="GW388" s="229"/>
    </row>
    <row r="389" spans="45:205" x14ac:dyDescent="0.25">
      <c r="AS389" s="74" t="s">
        <v>237</v>
      </c>
      <c r="AT389" s="74" t="s">
        <v>194</v>
      </c>
      <c r="AU389" s="74" t="s">
        <v>486</v>
      </c>
      <c r="AV389" s="74">
        <v>2021</v>
      </c>
      <c r="AW389" s="74">
        <v>1</v>
      </c>
      <c r="AX389" s="74">
        <v>0</v>
      </c>
      <c r="AY389" s="74">
        <v>0</v>
      </c>
      <c r="AZ389" s="74">
        <v>0</v>
      </c>
      <c r="BA389" s="74">
        <v>0</v>
      </c>
      <c r="BB389" s="74">
        <v>0</v>
      </c>
      <c r="BC389" s="74">
        <v>0</v>
      </c>
      <c r="BD389" s="74">
        <v>1.3706535027058448E-2</v>
      </c>
      <c r="BE389" s="74">
        <v>1.3706535027058448E-2</v>
      </c>
      <c r="BF389" s="74">
        <v>0</v>
      </c>
      <c r="BG389" s="74">
        <v>0</v>
      </c>
      <c r="BH389" s="74">
        <v>0</v>
      </c>
      <c r="BI389" s="74">
        <v>0</v>
      </c>
      <c r="BJ389" s="74">
        <v>0</v>
      </c>
      <c r="BK389" s="74">
        <v>0</v>
      </c>
      <c r="BL389" s="74">
        <v>0</v>
      </c>
      <c r="BM389" s="74">
        <v>0</v>
      </c>
      <c r="BN389" s="74">
        <v>0</v>
      </c>
      <c r="BO389" s="74">
        <v>1.3706535027058448E-2</v>
      </c>
      <c r="BP389" s="74">
        <v>0</v>
      </c>
      <c r="BQ389" s="74">
        <v>0</v>
      </c>
      <c r="BR389" s="74">
        <v>0</v>
      </c>
      <c r="BS389" s="74">
        <v>0</v>
      </c>
      <c r="BT389" s="74">
        <v>0</v>
      </c>
      <c r="BU389" s="74">
        <v>0</v>
      </c>
      <c r="BV389" s="74">
        <v>0</v>
      </c>
      <c r="BW389" s="74">
        <v>0</v>
      </c>
      <c r="BX389" s="74">
        <v>0</v>
      </c>
      <c r="BY389" s="74">
        <v>0</v>
      </c>
      <c r="CT389" s="74" t="s">
        <v>194</v>
      </c>
      <c r="CU389" s="74" t="s">
        <v>527</v>
      </c>
      <c r="CV389" s="74" t="s">
        <v>329</v>
      </c>
      <c r="CW389" s="74">
        <v>2022</v>
      </c>
      <c r="CX389" s="74">
        <v>0</v>
      </c>
      <c r="CY389" s="74">
        <v>9.4198540910993932E-6</v>
      </c>
      <c r="CZ389" s="74">
        <v>0</v>
      </c>
      <c r="DA389" s="74">
        <v>0</v>
      </c>
      <c r="DB389" s="74">
        <v>0</v>
      </c>
      <c r="DC389" s="74">
        <v>0</v>
      </c>
      <c r="DD389" s="74">
        <v>5.0739075797640973</v>
      </c>
      <c r="DE389" s="74">
        <v>0.68414811484627192</v>
      </c>
      <c r="DF389" s="74">
        <v>2.8096478759428591</v>
      </c>
      <c r="DG389" s="74">
        <v>1.580111588974966</v>
      </c>
      <c r="DH389" s="74">
        <v>0</v>
      </c>
      <c r="DI389" s="74">
        <v>0</v>
      </c>
      <c r="DJ389" s="74">
        <v>0</v>
      </c>
      <c r="DK389" s="74">
        <v>0</v>
      </c>
      <c r="DL389" s="74">
        <v>0</v>
      </c>
      <c r="DM389" s="74">
        <v>0</v>
      </c>
      <c r="DN389" s="74">
        <v>4.002976598444353E-5</v>
      </c>
      <c r="DO389" s="74">
        <v>0</v>
      </c>
      <c r="DP389" s="74">
        <v>0</v>
      </c>
      <c r="DQ389" s="74">
        <v>0</v>
      </c>
      <c r="DR389" s="74">
        <v>4.7795469073101053E-5</v>
      </c>
      <c r="DS389" s="74">
        <v>0</v>
      </c>
      <c r="DT389" s="74">
        <v>4.7795469073101053E-5</v>
      </c>
      <c r="DU389" s="74">
        <v>0</v>
      </c>
      <c r="DV389" s="74">
        <v>0</v>
      </c>
      <c r="DW389" s="74">
        <v>0</v>
      </c>
      <c r="DX389" s="74">
        <v>0</v>
      </c>
      <c r="DY389" s="74">
        <v>0</v>
      </c>
      <c r="DZ389" s="74">
        <v>0</v>
      </c>
      <c r="EA389" s="74">
        <v>0</v>
      </c>
      <c r="EB389" s="74">
        <v>0</v>
      </c>
      <c r="EC389" s="74">
        <v>0</v>
      </c>
      <c r="ED389" s="74">
        <v>0</v>
      </c>
      <c r="EE389" s="74">
        <v>0</v>
      </c>
      <c r="EF389" s="74">
        <v>0</v>
      </c>
      <c r="ER389" s="74" t="s">
        <v>455</v>
      </c>
      <c r="ES389" s="74" t="s">
        <v>194</v>
      </c>
      <c r="ET389" s="74" t="s">
        <v>527</v>
      </c>
      <c r="EU389" s="74" t="s">
        <v>329</v>
      </c>
      <c r="EV389" s="74" t="s">
        <v>302</v>
      </c>
      <c r="EW389" s="74" t="s">
        <v>456</v>
      </c>
      <c r="EX389" s="74">
        <v>2022</v>
      </c>
      <c r="EY389" s="74">
        <v>8.9748733185286598E-6</v>
      </c>
      <c r="EZ389" s="74">
        <v>1093.16728899999</v>
      </c>
      <c r="FA389" s="74">
        <v>9.8110379347343193E-3</v>
      </c>
      <c r="FB389" s="74">
        <v>2022</v>
      </c>
      <c r="FC389" s="74" t="s">
        <v>209</v>
      </c>
      <c r="FD389" s="74">
        <v>4.6366130773367584E-2</v>
      </c>
      <c r="FE389" s="74">
        <v>1</v>
      </c>
      <c r="FF389" s="74">
        <v>0</v>
      </c>
      <c r="FG389" s="74" t="s">
        <v>457</v>
      </c>
      <c r="FH389" s="74">
        <v>0</v>
      </c>
      <c r="FI389" s="74">
        <v>0</v>
      </c>
      <c r="FJ389" s="74">
        <v>1.9621970749408475E-3</v>
      </c>
      <c r="FK389" s="74">
        <v>9.4198540910993932E-6</v>
      </c>
      <c r="FL389" s="74">
        <v>0</v>
      </c>
      <c r="FM389" s="74">
        <v>0</v>
      </c>
      <c r="FN389" s="74">
        <v>0</v>
      </c>
      <c r="FO389" s="74">
        <v>0</v>
      </c>
      <c r="FP389" s="74">
        <v>0</v>
      </c>
      <c r="FQ389" s="74">
        <v>0</v>
      </c>
      <c r="FR389" s="74">
        <v>0</v>
      </c>
      <c r="FS389" s="74">
        <v>0</v>
      </c>
      <c r="GV389" s="229"/>
      <c r="GW389" s="229"/>
    </row>
    <row r="390" spans="45:205" x14ac:dyDescent="0.25">
      <c r="AS390" s="74" t="s">
        <v>237</v>
      </c>
      <c r="AT390" s="74" t="s">
        <v>194</v>
      </c>
      <c r="AU390" s="74" t="s">
        <v>486</v>
      </c>
      <c r="AV390" s="74">
        <v>2022</v>
      </c>
      <c r="AW390" s="74">
        <v>0.93457943925233644</v>
      </c>
      <c r="AX390" s="74">
        <v>0</v>
      </c>
      <c r="AY390" s="74">
        <v>0</v>
      </c>
      <c r="AZ390" s="74">
        <v>0</v>
      </c>
      <c r="BA390" s="74">
        <v>0</v>
      </c>
      <c r="BB390" s="74">
        <v>0</v>
      </c>
      <c r="BC390" s="74">
        <v>0</v>
      </c>
      <c r="BD390" s="74">
        <v>0</v>
      </c>
      <c r="BE390" s="74">
        <v>0</v>
      </c>
      <c r="BF390" s="74">
        <v>0</v>
      </c>
      <c r="BG390" s="74">
        <v>0</v>
      </c>
      <c r="BH390" s="74">
        <v>1.4566499192204136E-2</v>
      </c>
      <c r="BI390" s="74">
        <v>1.4566499192204136E-2</v>
      </c>
      <c r="BJ390" s="74">
        <v>0</v>
      </c>
      <c r="BK390" s="74">
        <v>0</v>
      </c>
      <c r="BL390" s="74">
        <v>0</v>
      </c>
      <c r="BM390" s="74">
        <v>0</v>
      </c>
      <c r="BN390" s="74">
        <v>0</v>
      </c>
      <c r="BO390" s="74">
        <v>0</v>
      </c>
      <c r="BP390" s="74">
        <v>1.3613550646919754E-2</v>
      </c>
      <c r="BQ390" s="74">
        <v>0</v>
      </c>
      <c r="BR390" s="74">
        <v>0</v>
      </c>
      <c r="BS390" s="74">
        <v>0</v>
      </c>
      <c r="BT390" s="74">
        <v>0</v>
      </c>
      <c r="BU390" s="74">
        <v>0</v>
      </c>
      <c r="BV390" s="74">
        <v>1.4566499192204136E-2</v>
      </c>
      <c r="BW390" s="74">
        <v>1.3613550646919754E-2</v>
      </c>
      <c r="BX390" s="74">
        <v>1.4566499192204136E-2</v>
      </c>
      <c r="BY390" s="74">
        <v>1.3613550646919754E-2</v>
      </c>
      <c r="CT390" s="74" t="s">
        <v>194</v>
      </c>
      <c r="CU390" s="74" t="s">
        <v>527</v>
      </c>
      <c r="CV390" s="74" t="s">
        <v>329</v>
      </c>
      <c r="CW390" s="74">
        <v>2023</v>
      </c>
      <c r="CX390" s="74">
        <v>0</v>
      </c>
      <c r="CY390" s="74">
        <v>0</v>
      </c>
      <c r="CZ390" s="74">
        <v>1.466396471988751E-5</v>
      </c>
      <c r="DA390" s="74">
        <v>0</v>
      </c>
      <c r="DB390" s="74">
        <v>0</v>
      </c>
      <c r="DC390" s="74">
        <v>0</v>
      </c>
      <c r="DD390" s="74">
        <v>5.1712462144137756</v>
      </c>
      <c r="DE390" s="74">
        <v>0.6841481148462718</v>
      </c>
      <c r="DF390" s="74">
        <v>2.9069865105925379</v>
      </c>
      <c r="DG390" s="74">
        <v>1.580111588974966</v>
      </c>
      <c r="DH390" s="74">
        <v>0</v>
      </c>
      <c r="DI390" s="74">
        <v>0</v>
      </c>
      <c r="DJ390" s="74">
        <v>0</v>
      </c>
      <c r="DK390" s="74">
        <v>0</v>
      </c>
      <c r="DL390" s="74">
        <v>0</v>
      </c>
      <c r="DM390" s="74">
        <v>0</v>
      </c>
      <c r="DN390" s="74">
        <v>4.1576217384038941E-5</v>
      </c>
      <c r="DO390" s="74">
        <v>0</v>
      </c>
      <c r="DP390" s="74">
        <v>0</v>
      </c>
      <c r="DQ390" s="74">
        <v>0</v>
      </c>
      <c r="DR390" s="74">
        <v>0</v>
      </c>
      <c r="DS390" s="74">
        <v>0</v>
      </c>
      <c r="DT390" s="74">
        <v>0</v>
      </c>
      <c r="DU390" s="74">
        <v>7.5830972046015454E-5</v>
      </c>
      <c r="DV390" s="74">
        <v>0</v>
      </c>
      <c r="DW390" s="74">
        <v>7.5830972046015454E-5</v>
      </c>
      <c r="DX390" s="74">
        <v>0</v>
      </c>
      <c r="DY390" s="74">
        <v>0</v>
      </c>
      <c r="DZ390" s="74">
        <v>0</v>
      </c>
      <c r="EA390" s="74">
        <v>0</v>
      </c>
      <c r="EB390" s="74">
        <v>0</v>
      </c>
      <c r="EC390" s="74">
        <v>0</v>
      </c>
      <c r="ED390" s="74">
        <v>0</v>
      </c>
      <c r="EE390" s="74">
        <v>0</v>
      </c>
      <c r="EF390" s="74">
        <v>0</v>
      </c>
      <c r="ER390" s="74" t="s">
        <v>455</v>
      </c>
      <c r="ES390" s="74" t="s">
        <v>194</v>
      </c>
      <c r="ET390" s="74" t="s">
        <v>527</v>
      </c>
      <c r="EU390" s="74" t="s">
        <v>329</v>
      </c>
      <c r="EV390" s="74" t="s">
        <v>302</v>
      </c>
      <c r="EW390" s="74" t="s">
        <v>456</v>
      </c>
      <c r="EX390" s="74">
        <v>2023</v>
      </c>
      <c r="EY390" s="74">
        <v>9.2754360618747093E-6</v>
      </c>
      <c r="EZ390" s="74">
        <v>1093.16728899999</v>
      </c>
      <c r="FA390" s="74">
        <v>1.0139603294052319E-2</v>
      </c>
      <c r="FB390" s="74">
        <v>2023</v>
      </c>
      <c r="FC390" s="74" t="s">
        <v>209</v>
      </c>
      <c r="FD390" s="74">
        <v>4.6366130773367584E-2</v>
      </c>
      <c r="FE390" s="74">
        <v>1</v>
      </c>
      <c r="FF390" s="74">
        <v>0</v>
      </c>
      <c r="FG390" s="74" t="s">
        <v>457</v>
      </c>
      <c r="FH390" s="74">
        <v>0</v>
      </c>
      <c r="FI390" s="74">
        <v>0</v>
      </c>
      <c r="FJ390" s="74">
        <v>0</v>
      </c>
      <c r="FK390" s="74">
        <v>0</v>
      </c>
      <c r="FL390" s="74">
        <v>2.0179536546444375E-3</v>
      </c>
      <c r="FM390" s="74">
        <v>1.466396471988751E-5</v>
      </c>
      <c r="FN390" s="74">
        <v>0</v>
      </c>
      <c r="FO390" s="74">
        <v>0</v>
      </c>
      <c r="FP390" s="74">
        <v>0</v>
      </c>
      <c r="FQ390" s="74">
        <v>0</v>
      </c>
      <c r="FR390" s="74">
        <v>0</v>
      </c>
      <c r="FS390" s="74">
        <v>0</v>
      </c>
      <c r="GV390" s="229"/>
      <c r="GW390" s="229"/>
    </row>
    <row r="391" spans="45:205" x14ac:dyDescent="0.25">
      <c r="AS391" s="74" t="s">
        <v>237</v>
      </c>
      <c r="AT391" s="74" t="s">
        <v>194</v>
      </c>
      <c r="AU391" s="74" t="s">
        <v>486</v>
      </c>
      <c r="AV391" s="74">
        <v>2023</v>
      </c>
      <c r="AW391" s="74">
        <v>0.87343872827321156</v>
      </c>
      <c r="AX391" s="74">
        <v>0</v>
      </c>
      <c r="AY391" s="74">
        <v>0</v>
      </c>
      <c r="AZ391" s="74">
        <v>0</v>
      </c>
      <c r="BA391" s="74">
        <v>0</v>
      </c>
      <c r="BB391" s="74">
        <v>0</v>
      </c>
      <c r="BC391" s="74">
        <v>0</v>
      </c>
      <c r="BD391" s="74">
        <v>0</v>
      </c>
      <c r="BE391" s="74">
        <v>0</v>
      </c>
      <c r="BF391" s="74">
        <v>0</v>
      </c>
      <c r="BG391" s="74">
        <v>0</v>
      </c>
      <c r="BH391" s="74">
        <v>0</v>
      </c>
      <c r="BI391" s="74">
        <v>0</v>
      </c>
      <c r="BJ391" s="74">
        <v>0</v>
      </c>
      <c r="BK391" s="74">
        <v>0</v>
      </c>
      <c r="BL391" s="74">
        <v>1.5100447511440972E-2</v>
      </c>
      <c r="BM391" s="74">
        <v>1.5100447511440972E-2</v>
      </c>
      <c r="BN391" s="74">
        <v>0</v>
      </c>
      <c r="BO391" s="74">
        <v>0</v>
      </c>
      <c r="BP391" s="74">
        <v>0</v>
      </c>
      <c r="BQ391" s="74">
        <v>1.3189315670749385E-2</v>
      </c>
      <c r="BR391" s="74">
        <v>0</v>
      </c>
      <c r="BS391" s="74">
        <v>0</v>
      </c>
      <c r="BT391" s="74">
        <v>0</v>
      </c>
      <c r="BU391" s="74">
        <v>0</v>
      </c>
      <c r="BV391" s="74">
        <v>0</v>
      </c>
      <c r="BW391" s="74">
        <v>0</v>
      </c>
      <c r="BX391" s="74">
        <v>0</v>
      </c>
      <c r="BY391" s="74">
        <v>0</v>
      </c>
      <c r="CT391" s="74" t="s">
        <v>194</v>
      </c>
      <c r="CU391" s="74" t="s">
        <v>527</v>
      </c>
      <c r="CV391" s="74" t="s">
        <v>329</v>
      </c>
      <c r="CW391" s="74">
        <v>2024</v>
      </c>
      <c r="CX391" s="74">
        <v>0</v>
      </c>
      <c r="CY391" s="74">
        <v>0</v>
      </c>
      <c r="CZ391" s="74">
        <v>0</v>
      </c>
      <c r="DA391" s="74">
        <v>1.466396471988751E-5</v>
      </c>
      <c r="DB391" s="74">
        <v>0</v>
      </c>
      <c r="DC391" s="74">
        <v>0</v>
      </c>
      <c r="DD391" s="74">
        <v>5.1712462144137756</v>
      </c>
      <c r="DE391" s="74">
        <v>0.6841481148462718</v>
      </c>
      <c r="DF391" s="74">
        <v>2.9069865105925379</v>
      </c>
      <c r="DG391" s="74">
        <v>1.580111588974966</v>
      </c>
      <c r="DH391" s="74">
        <v>0</v>
      </c>
      <c r="DI391" s="74">
        <v>0</v>
      </c>
      <c r="DJ391" s="74">
        <v>0</v>
      </c>
      <c r="DK391" s="74">
        <v>0</v>
      </c>
      <c r="DL391" s="74">
        <v>0</v>
      </c>
      <c r="DM391" s="74">
        <v>0</v>
      </c>
      <c r="DN391" s="74">
        <v>4.1576217384038941E-5</v>
      </c>
      <c r="DO391" s="74">
        <v>0</v>
      </c>
      <c r="DP391" s="74">
        <v>0</v>
      </c>
      <c r="DQ391" s="74">
        <v>0</v>
      </c>
      <c r="DR391" s="74">
        <v>0</v>
      </c>
      <c r="DS391" s="74">
        <v>0</v>
      </c>
      <c r="DT391" s="74">
        <v>0</v>
      </c>
      <c r="DU391" s="74">
        <v>0</v>
      </c>
      <c r="DV391" s="74">
        <v>0</v>
      </c>
      <c r="DW391" s="74">
        <v>0</v>
      </c>
      <c r="DX391" s="74">
        <v>7.5830972046015454E-5</v>
      </c>
      <c r="DY391" s="74">
        <v>0</v>
      </c>
      <c r="DZ391" s="74">
        <v>7.5830972046015454E-5</v>
      </c>
      <c r="EA391" s="74">
        <v>0</v>
      </c>
      <c r="EB391" s="74">
        <v>0</v>
      </c>
      <c r="EC391" s="74">
        <v>0</v>
      </c>
      <c r="ED391" s="74">
        <v>0</v>
      </c>
      <c r="EE391" s="74">
        <v>0</v>
      </c>
      <c r="EF391" s="74">
        <v>0</v>
      </c>
      <c r="ER391" s="74" t="s">
        <v>455</v>
      </c>
      <c r="ES391" s="74" t="s">
        <v>194</v>
      </c>
      <c r="ET391" s="74" t="s">
        <v>527</v>
      </c>
      <c r="EU391" s="74" t="s">
        <v>329</v>
      </c>
      <c r="EV391" s="74" t="s">
        <v>302</v>
      </c>
      <c r="EW391" s="74" t="s">
        <v>456</v>
      </c>
      <c r="EX391" s="74">
        <v>2024</v>
      </c>
      <c r="EY391" s="74">
        <v>9.2754360618747093E-6</v>
      </c>
      <c r="EZ391" s="74">
        <v>1093.16728899999</v>
      </c>
      <c r="FA391" s="74">
        <v>1.0139603294052319E-2</v>
      </c>
      <c r="FB391" s="74">
        <v>2024</v>
      </c>
      <c r="FC391" s="74" t="s">
        <v>209</v>
      </c>
      <c r="FD391" s="74">
        <v>4.6366130773367584E-2</v>
      </c>
      <c r="FE391" s="74">
        <v>1</v>
      </c>
      <c r="FF391" s="74">
        <v>0</v>
      </c>
      <c r="FG391" s="74" t="s">
        <v>457</v>
      </c>
      <c r="FH391" s="74">
        <v>0</v>
      </c>
      <c r="FI391" s="74">
        <v>0</v>
      </c>
      <c r="FJ391" s="74">
        <v>0</v>
      </c>
      <c r="FK391" s="74">
        <v>0</v>
      </c>
      <c r="FL391" s="74">
        <v>0</v>
      </c>
      <c r="FM391" s="74">
        <v>0</v>
      </c>
      <c r="FN391" s="74">
        <v>2.0179536546444375E-3</v>
      </c>
      <c r="FO391" s="74">
        <v>1.466396471988751E-5</v>
      </c>
      <c r="FP391" s="74">
        <v>0</v>
      </c>
      <c r="FQ391" s="74">
        <v>0</v>
      </c>
      <c r="FR391" s="74">
        <v>0</v>
      </c>
      <c r="FS391" s="74">
        <v>0</v>
      </c>
      <c r="GV391" s="229"/>
      <c r="GW391" s="229"/>
    </row>
    <row r="392" spans="45:205" x14ac:dyDescent="0.25">
      <c r="AS392" s="74" t="s">
        <v>237</v>
      </c>
      <c r="AT392" s="74" t="s">
        <v>194</v>
      </c>
      <c r="AU392" s="74" t="s">
        <v>487</v>
      </c>
      <c r="AV392" s="74">
        <v>2020</v>
      </c>
      <c r="AW392" s="74">
        <v>1</v>
      </c>
      <c r="AX392" s="74">
        <v>0</v>
      </c>
      <c r="AY392" s="74">
        <v>0</v>
      </c>
      <c r="AZ392" s="74">
        <v>6.7545326660351401E-2</v>
      </c>
      <c r="BA392" s="74">
        <v>6.7545326660351401E-2</v>
      </c>
      <c r="BB392" s="74">
        <v>0</v>
      </c>
      <c r="BC392" s="74">
        <v>0</v>
      </c>
      <c r="BD392" s="74">
        <v>0</v>
      </c>
      <c r="BE392" s="74">
        <v>0</v>
      </c>
      <c r="BF392" s="74">
        <v>0</v>
      </c>
      <c r="BG392" s="74">
        <v>0</v>
      </c>
      <c r="BH392" s="74">
        <v>0</v>
      </c>
      <c r="BI392" s="74">
        <v>0</v>
      </c>
      <c r="BJ392" s="74">
        <v>0</v>
      </c>
      <c r="BK392" s="74">
        <v>0</v>
      </c>
      <c r="BL392" s="74">
        <v>0</v>
      </c>
      <c r="BM392" s="74">
        <v>0</v>
      </c>
      <c r="BN392" s="74">
        <v>6.7545326660351401E-2</v>
      </c>
      <c r="BO392" s="74">
        <v>0</v>
      </c>
      <c r="BP392" s="74">
        <v>0</v>
      </c>
      <c r="BQ392" s="74">
        <v>0</v>
      </c>
      <c r="BR392" s="74">
        <v>0</v>
      </c>
      <c r="BS392" s="74">
        <v>0</v>
      </c>
      <c r="BT392" s="74">
        <v>0</v>
      </c>
      <c r="BU392" s="74">
        <v>0</v>
      </c>
      <c r="BV392" s="74">
        <v>0</v>
      </c>
      <c r="BW392" s="74">
        <v>0</v>
      </c>
      <c r="BX392" s="74">
        <v>0</v>
      </c>
      <c r="BY392" s="74">
        <v>0</v>
      </c>
      <c r="CT392" s="74" t="s">
        <v>194</v>
      </c>
      <c r="CU392" s="74" t="s">
        <v>527</v>
      </c>
      <c r="CV392" s="74" t="s">
        <v>329</v>
      </c>
      <c r="CW392" s="74">
        <v>2025</v>
      </c>
      <c r="CX392" s="74">
        <v>0</v>
      </c>
      <c r="CY392" s="74">
        <v>0</v>
      </c>
      <c r="CZ392" s="74">
        <v>0</v>
      </c>
      <c r="DA392" s="74">
        <v>0</v>
      </c>
      <c r="DB392" s="74">
        <v>1.466396471988751E-5</v>
      </c>
      <c r="DC392" s="74">
        <v>0</v>
      </c>
      <c r="DD392" s="74">
        <v>5.1712462144137756</v>
      </c>
      <c r="DE392" s="74">
        <v>0.6841481148462718</v>
      </c>
      <c r="DF392" s="74">
        <v>2.9069865105925379</v>
      </c>
      <c r="DG392" s="74">
        <v>1.580111588974966</v>
      </c>
      <c r="DH392" s="74">
        <v>0</v>
      </c>
      <c r="DI392" s="74">
        <v>0</v>
      </c>
      <c r="DJ392" s="74">
        <v>0</v>
      </c>
      <c r="DK392" s="74">
        <v>0</v>
      </c>
      <c r="DL392" s="74">
        <v>0</v>
      </c>
      <c r="DM392" s="74">
        <v>0</v>
      </c>
      <c r="DN392" s="74">
        <v>4.1576217384038941E-5</v>
      </c>
      <c r="DO392" s="74">
        <v>0</v>
      </c>
      <c r="DP392" s="74">
        <v>0</v>
      </c>
      <c r="DQ392" s="74">
        <v>0</v>
      </c>
      <c r="DR392" s="74">
        <v>0</v>
      </c>
      <c r="DS392" s="74">
        <v>0</v>
      </c>
      <c r="DT392" s="74">
        <v>0</v>
      </c>
      <c r="DU392" s="74">
        <v>0</v>
      </c>
      <c r="DV392" s="74">
        <v>0</v>
      </c>
      <c r="DW392" s="74">
        <v>0</v>
      </c>
      <c r="DX392" s="74">
        <v>0</v>
      </c>
      <c r="DY392" s="74">
        <v>0</v>
      </c>
      <c r="DZ392" s="74">
        <v>0</v>
      </c>
      <c r="EA392" s="74">
        <v>7.5830972046015454E-5</v>
      </c>
      <c r="EB392" s="74">
        <v>0</v>
      </c>
      <c r="EC392" s="74">
        <v>7.5830972046015454E-5</v>
      </c>
      <c r="ED392" s="74">
        <v>0</v>
      </c>
      <c r="EE392" s="74">
        <v>0</v>
      </c>
      <c r="EF392" s="74">
        <v>0</v>
      </c>
      <c r="ER392" s="74" t="s">
        <v>455</v>
      </c>
      <c r="ES392" s="74" t="s">
        <v>194</v>
      </c>
      <c r="ET392" s="74" t="s">
        <v>527</v>
      </c>
      <c r="EU392" s="74" t="s">
        <v>329</v>
      </c>
      <c r="EV392" s="74" t="s">
        <v>302</v>
      </c>
      <c r="EW392" s="74" t="s">
        <v>456</v>
      </c>
      <c r="EX392" s="74">
        <v>2025</v>
      </c>
      <c r="EY392" s="74">
        <v>9.2754360618747093E-6</v>
      </c>
      <c r="EZ392" s="74">
        <v>1093.16728899999</v>
      </c>
      <c r="FA392" s="74">
        <v>1.0139603294052319E-2</v>
      </c>
      <c r="FB392" s="74">
        <v>2025</v>
      </c>
      <c r="FC392" s="74" t="s">
        <v>209</v>
      </c>
      <c r="FD392" s="74">
        <v>4.6366130773367584E-2</v>
      </c>
      <c r="FE392" s="74">
        <v>1</v>
      </c>
      <c r="FF392" s="74">
        <v>0</v>
      </c>
      <c r="FG392" s="74" t="s">
        <v>457</v>
      </c>
      <c r="FH392" s="74">
        <v>0</v>
      </c>
      <c r="FI392" s="74">
        <v>0</v>
      </c>
      <c r="FJ392" s="74">
        <v>0</v>
      </c>
      <c r="FK392" s="74">
        <v>0</v>
      </c>
      <c r="FL392" s="74">
        <v>0</v>
      </c>
      <c r="FM392" s="74">
        <v>0</v>
      </c>
      <c r="FN392" s="74">
        <v>0</v>
      </c>
      <c r="FO392" s="74">
        <v>0</v>
      </c>
      <c r="FP392" s="74">
        <v>2.0179536546444375E-3</v>
      </c>
      <c r="FQ392" s="74">
        <v>1.466396471988751E-5</v>
      </c>
      <c r="FR392" s="74">
        <v>0</v>
      </c>
      <c r="FS392" s="74">
        <v>0</v>
      </c>
      <c r="GV392" s="229"/>
      <c r="GW392" s="229"/>
    </row>
    <row r="393" spans="45:205" x14ac:dyDescent="0.25">
      <c r="AS393" s="74" t="s">
        <v>237</v>
      </c>
      <c r="AT393" s="74" t="s">
        <v>194</v>
      </c>
      <c r="AU393" s="74" t="s">
        <v>487</v>
      </c>
      <c r="AV393" s="74">
        <v>2021</v>
      </c>
      <c r="AW393" s="74">
        <v>1</v>
      </c>
      <c r="AX393" s="74">
        <v>0</v>
      </c>
      <c r="AY393" s="74">
        <v>0</v>
      </c>
      <c r="AZ393" s="74">
        <v>0</v>
      </c>
      <c r="BA393" s="74">
        <v>0</v>
      </c>
      <c r="BB393" s="74">
        <v>0</v>
      </c>
      <c r="BC393" s="74">
        <v>0</v>
      </c>
      <c r="BD393" s="74">
        <v>6.7545326660351401E-2</v>
      </c>
      <c r="BE393" s="74">
        <v>6.7545326660351401E-2</v>
      </c>
      <c r="BF393" s="74">
        <v>0</v>
      </c>
      <c r="BG393" s="74">
        <v>0</v>
      </c>
      <c r="BH393" s="74">
        <v>0</v>
      </c>
      <c r="BI393" s="74">
        <v>0</v>
      </c>
      <c r="BJ393" s="74">
        <v>0</v>
      </c>
      <c r="BK393" s="74">
        <v>0</v>
      </c>
      <c r="BL393" s="74">
        <v>0</v>
      </c>
      <c r="BM393" s="74">
        <v>0</v>
      </c>
      <c r="BN393" s="74">
        <v>0</v>
      </c>
      <c r="BO393" s="74">
        <v>6.7545326660351401E-2</v>
      </c>
      <c r="BP393" s="74">
        <v>0</v>
      </c>
      <c r="BQ393" s="74">
        <v>0</v>
      </c>
      <c r="BR393" s="74">
        <v>0</v>
      </c>
      <c r="BS393" s="74">
        <v>0</v>
      </c>
      <c r="BT393" s="74">
        <v>0</v>
      </c>
      <c r="BU393" s="74">
        <v>0</v>
      </c>
      <c r="BV393" s="74">
        <v>0</v>
      </c>
      <c r="BW393" s="74">
        <v>0</v>
      </c>
      <c r="BX393" s="74">
        <v>0</v>
      </c>
      <c r="BY393" s="74">
        <v>0</v>
      </c>
      <c r="CT393" s="74" t="s">
        <v>194</v>
      </c>
      <c r="CU393" s="74" t="s">
        <v>527</v>
      </c>
      <c r="CV393" s="74" t="s">
        <v>329</v>
      </c>
      <c r="CW393" s="74">
        <v>2026</v>
      </c>
      <c r="CX393" s="74">
        <v>0</v>
      </c>
      <c r="CY393" s="74">
        <v>0</v>
      </c>
      <c r="CZ393" s="74">
        <v>0</v>
      </c>
      <c r="DA393" s="74">
        <v>0</v>
      </c>
      <c r="DB393" s="74">
        <v>0</v>
      </c>
      <c r="DC393" s="74">
        <v>1.466396471988751E-5</v>
      </c>
      <c r="DD393" s="74">
        <v>5.1712462144137756</v>
      </c>
      <c r="DE393" s="74">
        <v>0.6841481148462718</v>
      </c>
      <c r="DF393" s="74">
        <v>2.9069865105925379</v>
      </c>
      <c r="DG393" s="74">
        <v>1.580111588974966</v>
      </c>
      <c r="DH393" s="74">
        <v>0</v>
      </c>
      <c r="DI393" s="74">
        <v>0</v>
      </c>
      <c r="DJ393" s="74">
        <v>0</v>
      </c>
      <c r="DK393" s="74">
        <v>0</v>
      </c>
      <c r="DL393" s="74">
        <v>0</v>
      </c>
      <c r="DM393" s="74">
        <v>0</v>
      </c>
      <c r="DN393" s="74">
        <v>4.1576217384038941E-5</v>
      </c>
      <c r="DO393" s="74">
        <v>0</v>
      </c>
      <c r="DP393" s="74">
        <v>0</v>
      </c>
      <c r="DQ393" s="74">
        <v>0</v>
      </c>
      <c r="DR393" s="74">
        <v>0</v>
      </c>
      <c r="DS393" s="74">
        <v>0</v>
      </c>
      <c r="DT393" s="74">
        <v>0</v>
      </c>
      <c r="DU393" s="74">
        <v>0</v>
      </c>
      <c r="DV393" s="74">
        <v>0</v>
      </c>
      <c r="DW393" s="74">
        <v>0</v>
      </c>
      <c r="DX393" s="74">
        <v>0</v>
      </c>
      <c r="DY393" s="74">
        <v>0</v>
      </c>
      <c r="DZ393" s="74">
        <v>0</v>
      </c>
      <c r="EA393" s="74">
        <v>0</v>
      </c>
      <c r="EB393" s="74">
        <v>0</v>
      </c>
      <c r="EC393" s="74">
        <v>0</v>
      </c>
      <c r="ED393" s="74">
        <v>7.5830972046015454E-5</v>
      </c>
      <c r="EE393" s="74">
        <v>0</v>
      </c>
      <c r="EF393" s="74">
        <v>7.5830972046015454E-5</v>
      </c>
      <c r="ER393" s="74" t="s">
        <v>455</v>
      </c>
      <c r="ES393" s="74" t="s">
        <v>194</v>
      </c>
      <c r="ET393" s="74" t="s">
        <v>527</v>
      </c>
      <c r="EU393" s="74" t="s">
        <v>329</v>
      </c>
      <c r="EV393" s="74" t="s">
        <v>302</v>
      </c>
      <c r="EW393" s="74" t="s">
        <v>456</v>
      </c>
      <c r="EX393" s="74">
        <v>2026</v>
      </c>
      <c r="EY393" s="74">
        <v>9.2754360618747093E-6</v>
      </c>
      <c r="EZ393" s="74">
        <v>1093.16728899999</v>
      </c>
      <c r="FA393" s="74">
        <v>1.0139603294052319E-2</v>
      </c>
      <c r="FB393" s="74">
        <v>2026</v>
      </c>
      <c r="FC393" s="74" t="s">
        <v>209</v>
      </c>
      <c r="FD393" s="74">
        <v>4.6366130773367584E-2</v>
      </c>
      <c r="FE393" s="74">
        <v>1</v>
      </c>
      <c r="FF393" s="74">
        <v>0</v>
      </c>
      <c r="FG393" s="74" t="s">
        <v>457</v>
      </c>
      <c r="FH393" s="74">
        <v>0</v>
      </c>
      <c r="FI393" s="74">
        <v>0</v>
      </c>
      <c r="FJ393" s="74">
        <v>0</v>
      </c>
      <c r="FK393" s="74">
        <v>0</v>
      </c>
      <c r="FL393" s="74">
        <v>0</v>
      </c>
      <c r="FM393" s="74">
        <v>0</v>
      </c>
      <c r="FN393" s="74">
        <v>0</v>
      </c>
      <c r="FO393" s="74">
        <v>0</v>
      </c>
      <c r="FP393" s="74">
        <v>0</v>
      </c>
      <c r="FQ393" s="74">
        <v>0</v>
      </c>
      <c r="FR393" s="74">
        <v>2.0179536546444375E-3</v>
      </c>
      <c r="FS393" s="74">
        <v>1.466396471988751E-5</v>
      </c>
      <c r="GV393" s="229"/>
      <c r="GW393" s="229"/>
    </row>
    <row r="394" spans="45:205" x14ac:dyDescent="0.25">
      <c r="AS394" s="74" t="s">
        <v>237</v>
      </c>
      <c r="AT394" s="74" t="s">
        <v>194</v>
      </c>
      <c r="AU394" s="74" t="s">
        <v>487</v>
      </c>
      <c r="AV394" s="74">
        <v>2022</v>
      </c>
      <c r="AW394" s="74">
        <v>0.93457943925233644</v>
      </c>
      <c r="AX394" s="74">
        <v>0</v>
      </c>
      <c r="AY394" s="74">
        <v>0</v>
      </c>
      <c r="AZ394" s="74">
        <v>0</v>
      </c>
      <c r="BA394" s="74">
        <v>0</v>
      </c>
      <c r="BB394" s="74">
        <v>0</v>
      </c>
      <c r="BC394" s="74">
        <v>0</v>
      </c>
      <c r="BD394" s="74">
        <v>0</v>
      </c>
      <c r="BE394" s="74">
        <v>0</v>
      </c>
      <c r="BF394" s="74">
        <v>0</v>
      </c>
      <c r="BG394" s="74">
        <v>0</v>
      </c>
      <c r="BH394" s="74">
        <v>5.628864054968323E-2</v>
      </c>
      <c r="BI394" s="74">
        <v>5.628864054968323E-2</v>
      </c>
      <c r="BJ394" s="74">
        <v>0</v>
      </c>
      <c r="BK394" s="74">
        <v>0</v>
      </c>
      <c r="BL394" s="74">
        <v>0</v>
      </c>
      <c r="BM394" s="74">
        <v>0</v>
      </c>
      <c r="BN394" s="74">
        <v>0</v>
      </c>
      <c r="BO394" s="74">
        <v>0</v>
      </c>
      <c r="BP394" s="74">
        <v>5.2606206121199282E-2</v>
      </c>
      <c r="BQ394" s="74">
        <v>0</v>
      </c>
      <c r="BR394" s="74">
        <v>0</v>
      </c>
      <c r="BS394" s="74">
        <v>0</v>
      </c>
      <c r="BT394" s="74">
        <v>0</v>
      </c>
      <c r="BU394" s="74">
        <v>0</v>
      </c>
      <c r="BV394" s="74">
        <v>5.628864054968323E-2</v>
      </c>
      <c r="BW394" s="74">
        <v>5.2606206121199282E-2</v>
      </c>
      <c r="BX394" s="74">
        <v>5.628864054968323E-2</v>
      </c>
      <c r="BY394" s="74">
        <v>5.2606206121199282E-2</v>
      </c>
      <c r="CT394" s="74" t="s">
        <v>194</v>
      </c>
      <c r="CU394" s="74" t="s">
        <v>527</v>
      </c>
      <c r="CV394" s="74" t="s">
        <v>330</v>
      </c>
      <c r="CW394" s="74">
        <v>2021</v>
      </c>
      <c r="CX394" s="74">
        <v>2.9154920384693161E-5</v>
      </c>
      <c r="CY394" s="74">
        <v>0</v>
      </c>
      <c r="CZ394" s="74">
        <v>0</v>
      </c>
      <c r="DA394" s="74">
        <v>0</v>
      </c>
      <c r="DB394" s="74">
        <v>0</v>
      </c>
      <c r="DC394" s="74">
        <v>0</v>
      </c>
      <c r="DD394" s="74">
        <v>7.7861316135679412E-2</v>
      </c>
      <c r="DE394" s="74">
        <v>3.6425060683954492E-2</v>
      </c>
      <c r="DF394" s="74">
        <v>1.541613253274161E-3</v>
      </c>
      <c r="DG394" s="74">
        <v>3.9894642198450757E-2</v>
      </c>
      <c r="DH394" s="74">
        <v>0</v>
      </c>
      <c r="DI394" s="74">
        <v>0</v>
      </c>
      <c r="DJ394" s="74">
        <v>0</v>
      </c>
      <c r="DK394" s="74">
        <v>0</v>
      </c>
      <c r="DL394" s="74">
        <v>0</v>
      </c>
      <c r="DM394" s="74">
        <v>0</v>
      </c>
      <c r="DN394" s="74">
        <v>4.774566292105713E-4</v>
      </c>
      <c r="DO394" s="74">
        <v>2.2700404729831581E-6</v>
      </c>
      <c r="DP394" s="74">
        <v>0</v>
      </c>
      <c r="DQ394" s="74">
        <v>2.2700404729831581E-6</v>
      </c>
      <c r="DR394" s="74">
        <v>0</v>
      </c>
      <c r="DS394" s="74">
        <v>0</v>
      </c>
      <c r="DT394" s="74">
        <v>0</v>
      </c>
      <c r="DU394" s="74">
        <v>0</v>
      </c>
      <c r="DV394" s="74">
        <v>0</v>
      </c>
      <c r="DW394" s="74">
        <v>0</v>
      </c>
      <c r="DX394" s="74">
        <v>0</v>
      </c>
      <c r="DY394" s="74">
        <v>0</v>
      </c>
      <c r="DZ394" s="74">
        <v>0</v>
      </c>
      <c r="EA394" s="74">
        <v>0</v>
      </c>
      <c r="EB394" s="74">
        <v>0</v>
      </c>
      <c r="EC394" s="74">
        <v>0</v>
      </c>
      <c r="ED394" s="74">
        <v>0</v>
      </c>
      <c r="EE394" s="74">
        <v>0</v>
      </c>
      <c r="EF394" s="74">
        <v>0</v>
      </c>
      <c r="ER394" s="74" t="s">
        <v>455</v>
      </c>
      <c r="ES394" s="74" t="s">
        <v>194</v>
      </c>
      <c r="ET394" s="74" t="s">
        <v>527</v>
      </c>
      <c r="EU394" s="74" t="s">
        <v>330</v>
      </c>
      <c r="EV394" s="74" t="s">
        <v>302</v>
      </c>
      <c r="EW394" s="74" t="s">
        <v>456</v>
      </c>
      <c r="EX394" s="74">
        <v>2021</v>
      </c>
      <c r="EY394" s="74">
        <v>2.8867905565046601E-5</v>
      </c>
      <c r="EZ394" s="74">
        <v>1093.16728899999</v>
      </c>
      <c r="FA394" s="74">
        <v>3.1557450065649716E-2</v>
      </c>
      <c r="FB394" s="74">
        <v>2021</v>
      </c>
      <c r="FC394" s="74" t="s">
        <v>209</v>
      </c>
      <c r="FD394" s="74">
        <v>4.6366130773367584E-2</v>
      </c>
      <c r="FE394" s="74">
        <v>1</v>
      </c>
      <c r="FF394" s="74">
        <v>0</v>
      </c>
      <c r="FG394" s="74" t="s">
        <v>457</v>
      </c>
      <c r="FH394" s="74">
        <v>6.0730982609414801E-3</v>
      </c>
      <c r="FI394" s="74">
        <v>2.9154920384693161E-5</v>
      </c>
      <c r="FJ394" s="74">
        <v>0</v>
      </c>
      <c r="FK394" s="74">
        <v>0</v>
      </c>
      <c r="FL394" s="74">
        <v>0</v>
      </c>
      <c r="FM394" s="74">
        <v>0</v>
      </c>
      <c r="FN394" s="74">
        <v>0</v>
      </c>
      <c r="FO394" s="74">
        <v>0</v>
      </c>
      <c r="FP394" s="74">
        <v>0</v>
      </c>
      <c r="FQ394" s="74">
        <v>0</v>
      </c>
      <c r="FR394" s="74">
        <v>0</v>
      </c>
      <c r="FS394" s="74">
        <v>0</v>
      </c>
      <c r="GV394" s="229"/>
      <c r="GW394" s="229"/>
    </row>
    <row r="395" spans="45:205" x14ac:dyDescent="0.25">
      <c r="AS395" s="74" t="s">
        <v>237</v>
      </c>
      <c r="AT395" s="74" t="s">
        <v>194</v>
      </c>
      <c r="AU395" s="74" t="s">
        <v>487</v>
      </c>
      <c r="AV395" s="74">
        <v>2023</v>
      </c>
      <c r="AW395" s="74">
        <v>0.87343872827321156</v>
      </c>
      <c r="AX395" s="74">
        <v>0</v>
      </c>
      <c r="AY395" s="74">
        <v>0</v>
      </c>
      <c r="AZ395" s="74">
        <v>0</v>
      </c>
      <c r="BA395" s="74">
        <v>0</v>
      </c>
      <c r="BB395" s="74">
        <v>0</v>
      </c>
      <c r="BC395" s="74">
        <v>0</v>
      </c>
      <c r="BD395" s="74">
        <v>0</v>
      </c>
      <c r="BE395" s="74">
        <v>0</v>
      </c>
      <c r="BF395" s="74">
        <v>0</v>
      </c>
      <c r="BG395" s="74">
        <v>0</v>
      </c>
      <c r="BH395" s="74">
        <v>0</v>
      </c>
      <c r="BI395" s="74">
        <v>0</v>
      </c>
      <c r="BJ395" s="74">
        <v>0</v>
      </c>
      <c r="BK395" s="74">
        <v>0</v>
      </c>
      <c r="BL395" s="74">
        <v>5.8352007151537572E-2</v>
      </c>
      <c r="BM395" s="74">
        <v>5.8352007151537572E-2</v>
      </c>
      <c r="BN395" s="74">
        <v>0</v>
      </c>
      <c r="BO395" s="74">
        <v>0</v>
      </c>
      <c r="BP395" s="74">
        <v>0</v>
      </c>
      <c r="BQ395" s="74">
        <v>5.0966902918628321E-2</v>
      </c>
      <c r="BR395" s="74">
        <v>0</v>
      </c>
      <c r="BS395" s="74">
        <v>0</v>
      </c>
      <c r="BT395" s="74">
        <v>0</v>
      </c>
      <c r="BU395" s="74">
        <v>0</v>
      </c>
      <c r="BV395" s="74">
        <v>0</v>
      </c>
      <c r="BW395" s="74">
        <v>0</v>
      </c>
      <c r="BX395" s="74">
        <v>0</v>
      </c>
      <c r="BY395" s="74">
        <v>0</v>
      </c>
      <c r="CT395" s="74" t="s">
        <v>194</v>
      </c>
      <c r="CU395" s="74" t="s">
        <v>527</v>
      </c>
      <c r="CV395" s="74" t="s">
        <v>330</v>
      </c>
      <c r="CW395" s="74">
        <v>2022</v>
      </c>
      <c r="CX395" s="74">
        <v>0</v>
      </c>
      <c r="CY395" s="74">
        <v>2.9186014580447755E-5</v>
      </c>
      <c r="CZ395" s="74">
        <v>0</v>
      </c>
      <c r="DA395" s="74">
        <v>0</v>
      </c>
      <c r="DB395" s="74">
        <v>0</v>
      </c>
      <c r="DC395" s="74">
        <v>0</v>
      </c>
      <c r="DD395" s="74">
        <v>7.7861316135679398E-2</v>
      </c>
      <c r="DE395" s="74">
        <v>3.6425060683954492E-2</v>
      </c>
      <c r="DF395" s="74">
        <v>1.541613253274161E-3</v>
      </c>
      <c r="DG395" s="74">
        <v>3.9894642198450743E-2</v>
      </c>
      <c r="DH395" s="74">
        <v>0</v>
      </c>
      <c r="DI395" s="74">
        <v>0</v>
      </c>
      <c r="DJ395" s="74">
        <v>0</v>
      </c>
      <c r="DK395" s="74">
        <v>0</v>
      </c>
      <c r="DL395" s="74">
        <v>0</v>
      </c>
      <c r="DM395" s="74">
        <v>0</v>
      </c>
      <c r="DN395" s="74">
        <v>4.5766533168748678E-4</v>
      </c>
      <c r="DO395" s="74">
        <v>0</v>
      </c>
      <c r="DP395" s="74">
        <v>0</v>
      </c>
      <c r="DQ395" s="74">
        <v>0</v>
      </c>
      <c r="DR395" s="74">
        <v>2.2724615079887908E-6</v>
      </c>
      <c r="DS395" s="74">
        <v>0</v>
      </c>
      <c r="DT395" s="74">
        <v>2.2724615079887908E-6</v>
      </c>
      <c r="DU395" s="74">
        <v>0</v>
      </c>
      <c r="DV395" s="74">
        <v>0</v>
      </c>
      <c r="DW395" s="74">
        <v>0</v>
      </c>
      <c r="DX395" s="74">
        <v>0</v>
      </c>
      <c r="DY395" s="74">
        <v>0</v>
      </c>
      <c r="DZ395" s="74">
        <v>0</v>
      </c>
      <c r="EA395" s="74">
        <v>0</v>
      </c>
      <c r="EB395" s="74">
        <v>0</v>
      </c>
      <c r="EC395" s="74">
        <v>0</v>
      </c>
      <c r="ED395" s="74">
        <v>0</v>
      </c>
      <c r="EE395" s="74">
        <v>0</v>
      </c>
      <c r="EF395" s="74">
        <v>0</v>
      </c>
      <c r="ER395" s="74" t="s">
        <v>455</v>
      </c>
      <c r="ES395" s="74" t="s">
        <v>194</v>
      </c>
      <c r="ET395" s="74" t="s">
        <v>527</v>
      </c>
      <c r="EU395" s="74" t="s">
        <v>330</v>
      </c>
      <c r="EV395" s="74" t="s">
        <v>302</v>
      </c>
      <c r="EW395" s="74" t="s">
        <v>456</v>
      </c>
      <c r="EX395" s="74">
        <v>2022</v>
      </c>
      <c r="EY395" s="74">
        <v>2.780730794755631E-5</v>
      </c>
      <c r="EZ395" s="74">
        <v>1093.16728899999</v>
      </c>
      <c r="FA395" s="74">
        <v>3.0398039443418005E-2</v>
      </c>
      <c r="FB395" s="74">
        <v>2022</v>
      </c>
      <c r="FC395" s="74" t="s">
        <v>209</v>
      </c>
      <c r="FD395" s="74">
        <v>4.6366130773367584E-2</v>
      </c>
      <c r="FE395" s="74">
        <v>1</v>
      </c>
      <c r="FF395" s="74">
        <v>0</v>
      </c>
      <c r="FG395" s="74" t="s">
        <v>457</v>
      </c>
      <c r="FH395" s="74">
        <v>0</v>
      </c>
      <c r="FI395" s="74">
        <v>0</v>
      </c>
      <c r="FJ395" s="74">
        <v>6.079575318798984E-3</v>
      </c>
      <c r="FK395" s="74">
        <v>2.9186014580447755E-5</v>
      </c>
      <c r="FL395" s="74">
        <v>0</v>
      </c>
      <c r="FM395" s="74">
        <v>0</v>
      </c>
      <c r="FN395" s="74">
        <v>0</v>
      </c>
      <c r="FO395" s="74">
        <v>0</v>
      </c>
      <c r="FP395" s="74">
        <v>0</v>
      </c>
      <c r="FQ395" s="74">
        <v>0</v>
      </c>
      <c r="FR395" s="74">
        <v>0</v>
      </c>
      <c r="FS395" s="74">
        <v>0</v>
      </c>
      <c r="GV395" s="229"/>
      <c r="GW395" s="229"/>
    </row>
    <row r="396" spans="45:205" x14ac:dyDescent="0.25">
      <c r="AS396" s="74" t="s">
        <v>237</v>
      </c>
      <c r="AT396" s="74" t="s">
        <v>194</v>
      </c>
      <c r="AU396" s="74" t="s">
        <v>488</v>
      </c>
      <c r="AV396" s="74">
        <v>2020</v>
      </c>
      <c r="AW396" s="74">
        <v>1</v>
      </c>
      <c r="AX396" s="74">
        <v>0</v>
      </c>
      <c r="AY396" s="74">
        <v>0</v>
      </c>
      <c r="AZ396" s="74">
        <v>6.4702140761575114E-2</v>
      </c>
      <c r="BA396" s="74">
        <v>6.4702140761575114E-2</v>
      </c>
      <c r="BB396" s="74">
        <v>0</v>
      </c>
      <c r="BC396" s="74">
        <v>0</v>
      </c>
      <c r="BD396" s="74">
        <v>0</v>
      </c>
      <c r="BE396" s="74">
        <v>0</v>
      </c>
      <c r="BF396" s="74">
        <v>0</v>
      </c>
      <c r="BG396" s="74">
        <v>0</v>
      </c>
      <c r="BH396" s="74">
        <v>0</v>
      </c>
      <c r="BI396" s="74">
        <v>0</v>
      </c>
      <c r="BJ396" s="74">
        <v>0</v>
      </c>
      <c r="BK396" s="74">
        <v>0</v>
      </c>
      <c r="BL396" s="74">
        <v>0</v>
      </c>
      <c r="BM396" s="74">
        <v>0</v>
      </c>
      <c r="BN396" s="74">
        <v>6.4702140761575114E-2</v>
      </c>
      <c r="BO396" s="74">
        <v>0</v>
      </c>
      <c r="BP396" s="74">
        <v>0</v>
      </c>
      <c r="BQ396" s="74">
        <v>0</v>
      </c>
      <c r="BR396" s="74">
        <v>0</v>
      </c>
      <c r="BS396" s="74">
        <v>0</v>
      </c>
      <c r="BT396" s="74">
        <v>0</v>
      </c>
      <c r="BU396" s="74">
        <v>0</v>
      </c>
      <c r="BV396" s="74">
        <v>0</v>
      </c>
      <c r="BW396" s="74">
        <v>0</v>
      </c>
      <c r="BX396" s="74">
        <v>0</v>
      </c>
      <c r="BY396" s="74">
        <v>0</v>
      </c>
      <c r="CT396" s="74" t="s">
        <v>194</v>
      </c>
      <c r="CU396" s="74" t="s">
        <v>527</v>
      </c>
      <c r="CV396" s="74" t="s">
        <v>330</v>
      </c>
      <c r="CW396" s="74">
        <v>2023</v>
      </c>
      <c r="CX396" s="74">
        <v>0</v>
      </c>
      <c r="CY396" s="74">
        <v>0</v>
      </c>
      <c r="CZ396" s="74">
        <v>4.5367885488142101E-5</v>
      </c>
      <c r="DA396" s="74">
        <v>0</v>
      </c>
      <c r="DB396" s="74">
        <v>0</v>
      </c>
      <c r="DC396" s="74">
        <v>0</v>
      </c>
      <c r="DD396" s="74">
        <v>7.7900575334948582E-2</v>
      </c>
      <c r="DE396" s="74">
        <v>3.6425060683954513E-2</v>
      </c>
      <c r="DF396" s="74">
        <v>1.580872452543269E-3</v>
      </c>
      <c r="DG396" s="74">
        <v>3.9894642198450778E-2</v>
      </c>
      <c r="DH396" s="74">
        <v>0</v>
      </c>
      <c r="DI396" s="74">
        <v>0</v>
      </c>
      <c r="DJ396" s="74">
        <v>0</v>
      </c>
      <c r="DK396" s="74">
        <v>0</v>
      </c>
      <c r="DL396" s="74">
        <v>0</v>
      </c>
      <c r="DM396" s="74">
        <v>0</v>
      </c>
      <c r="DN396" s="74">
        <v>4.7497836443588168E-4</v>
      </c>
      <c r="DO396" s="74">
        <v>0</v>
      </c>
      <c r="DP396" s="74">
        <v>0</v>
      </c>
      <c r="DQ396" s="74">
        <v>0</v>
      </c>
      <c r="DR396" s="74">
        <v>0</v>
      </c>
      <c r="DS396" s="74">
        <v>0</v>
      </c>
      <c r="DT396" s="74">
        <v>0</v>
      </c>
      <c r="DU396" s="74">
        <v>3.5341843812563342E-6</v>
      </c>
      <c r="DV396" s="74">
        <v>0</v>
      </c>
      <c r="DW396" s="74">
        <v>3.5341843812563342E-6</v>
      </c>
      <c r="DX396" s="74">
        <v>0</v>
      </c>
      <c r="DY396" s="74">
        <v>0</v>
      </c>
      <c r="DZ396" s="74">
        <v>0</v>
      </c>
      <c r="EA396" s="74">
        <v>0</v>
      </c>
      <c r="EB396" s="74">
        <v>0</v>
      </c>
      <c r="EC396" s="74">
        <v>0</v>
      </c>
      <c r="ED396" s="74">
        <v>0</v>
      </c>
      <c r="EE396" s="74">
        <v>0</v>
      </c>
      <c r="EF396" s="74">
        <v>0</v>
      </c>
      <c r="ER396" s="74" t="s">
        <v>455</v>
      </c>
      <c r="ES396" s="74" t="s">
        <v>194</v>
      </c>
      <c r="ET396" s="74" t="s">
        <v>527</v>
      </c>
      <c r="EU396" s="74" t="s">
        <v>330</v>
      </c>
      <c r="EV396" s="74" t="s">
        <v>302</v>
      </c>
      <c r="EW396" s="74" t="s">
        <v>456</v>
      </c>
      <c r="EX396" s="74">
        <v>2023</v>
      </c>
      <c r="EY396" s="74">
        <v>2.8696667589291879E-5</v>
      </c>
      <c r="EZ396" s="74">
        <v>1093.16728899999</v>
      </c>
      <c r="FA396" s="74">
        <v>3.1370258311920078E-2</v>
      </c>
      <c r="FB396" s="74">
        <v>2023</v>
      </c>
      <c r="FC396" s="74" t="s">
        <v>209</v>
      </c>
      <c r="FD396" s="74">
        <v>4.6366130773367584E-2</v>
      </c>
      <c r="FE396" s="74">
        <v>1</v>
      </c>
      <c r="FF396" s="74">
        <v>0</v>
      </c>
      <c r="FG396" s="74" t="s">
        <v>457</v>
      </c>
      <c r="FH396" s="74">
        <v>0</v>
      </c>
      <c r="FI396" s="74">
        <v>0</v>
      </c>
      <c r="FJ396" s="74">
        <v>0</v>
      </c>
      <c r="FK396" s="74">
        <v>0</v>
      </c>
      <c r="FL396" s="74">
        <v>6.2432153972741544E-3</v>
      </c>
      <c r="FM396" s="74">
        <v>4.5367885488142101E-5</v>
      </c>
      <c r="FN396" s="74">
        <v>0</v>
      </c>
      <c r="FO396" s="74">
        <v>0</v>
      </c>
      <c r="FP396" s="74">
        <v>0</v>
      </c>
      <c r="FQ396" s="74">
        <v>0</v>
      </c>
      <c r="FR396" s="74">
        <v>0</v>
      </c>
      <c r="FS396" s="74">
        <v>0</v>
      </c>
      <c r="GV396" s="229"/>
      <c r="GW396" s="229"/>
    </row>
    <row r="397" spans="45:205" x14ac:dyDescent="0.25">
      <c r="AS397" s="74" t="s">
        <v>237</v>
      </c>
      <c r="AT397" s="74" t="s">
        <v>194</v>
      </c>
      <c r="AU397" s="74" t="s">
        <v>488</v>
      </c>
      <c r="AV397" s="74">
        <v>2021</v>
      </c>
      <c r="AW397" s="74">
        <v>1</v>
      </c>
      <c r="AX397" s="74">
        <v>0</v>
      </c>
      <c r="AY397" s="74">
        <v>0</v>
      </c>
      <c r="AZ397" s="74">
        <v>0</v>
      </c>
      <c r="BA397" s="74">
        <v>0</v>
      </c>
      <c r="BB397" s="74">
        <v>0</v>
      </c>
      <c r="BC397" s="74">
        <v>0</v>
      </c>
      <c r="BD397" s="74">
        <v>6.4702140761575114E-2</v>
      </c>
      <c r="BE397" s="74">
        <v>6.4702140761575114E-2</v>
      </c>
      <c r="BF397" s="74">
        <v>0</v>
      </c>
      <c r="BG397" s="74">
        <v>0</v>
      </c>
      <c r="BH397" s="74">
        <v>0</v>
      </c>
      <c r="BI397" s="74">
        <v>0</v>
      </c>
      <c r="BJ397" s="74">
        <v>0</v>
      </c>
      <c r="BK397" s="74">
        <v>0</v>
      </c>
      <c r="BL397" s="74">
        <v>0</v>
      </c>
      <c r="BM397" s="74">
        <v>0</v>
      </c>
      <c r="BN397" s="74">
        <v>0</v>
      </c>
      <c r="BO397" s="74">
        <v>6.4702140761575114E-2</v>
      </c>
      <c r="BP397" s="74">
        <v>0</v>
      </c>
      <c r="BQ397" s="74">
        <v>0</v>
      </c>
      <c r="BR397" s="74">
        <v>0</v>
      </c>
      <c r="BS397" s="74">
        <v>0</v>
      </c>
      <c r="BT397" s="74">
        <v>0</v>
      </c>
      <c r="BU397" s="74">
        <v>0</v>
      </c>
      <c r="BV397" s="74">
        <v>0</v>
      </c>
      <c r="BW397" s="74">
        <v>0</v>
      </c>
      <c r="BX397" s="74">
        <v>0</v>
      </c>
      <c r="BY397" s="74">
        <v>0</v>
      </c>
      <c r="CT397" s="74" t="s">
        <v>194</v>
      </c>
      <c r="CU397" s="74" t="s">
        <v>527</v>
      </c>
      <c r="CV397" s="74" t="s">
        <v>330</v>
      </c>
      <c r="CW397" s="74">
        <v>2024</v>
      </c>
      <c r="CX397" s="74">
        <v>0</v>
      </c>
      <c r="CY397" s="74">
        <v>0</v>
      </c>
      <c r="CZ397" s="74">
        <v>0</v>
      </c>
      <c r="DA397" s="74">
        <v>4.5367885488142101E-5</v>
      </c>
      <c r="DB397" s="74">
        <v>0</v>
      </c>
      <c r="DC397" s="74">
        <v>0</v>
      </c>
      <c r="DD397" s="74">
        <v>7.7900575334948582E-2</v>
      </c>
      <c r="DE397" s="74">
        <v>3.6425060683954513E-2</v>
      </c>
      <c r="DF397" s="74">
        <v>1.580872452543269E-3</v>
      </c>
      <c r="DG397" s="74">
        <v>3.9894642198450778E-2</v>
      </c>
      <c r="DH397" s="74">
        <v>0</v>
      </c>
      <c r="DI397" s="74">
        <v>0</v>
      </c>
      <c r="DJ397" s="74">
        <v>0</v>
      </c>
      <c r="DK397" s="74">
        <v>0</v>
      </c>
      <c r="DL397" s="74">
        <v>0</v>
      </c>
      <c r="DM397" s="74">
        <v>0</v>
      </c>
      <c r="DN397" s="74">
        <v>4.7497836443588168E-4</v>
      </c>
      <c r="DO397" s="74">
        <v>0</v>
      </c>
      <c r="DP397" s="74">
        <v>0</v>
      </c>
      <c r="DQ397" s="74">
        <v>0</v>
      </c>
      <c r="DR397" s="74">
        <v>0</v>
      </c>
      <c r="DS397" s="74">
        <v>0</v>
      </c>
      <c r="DT397" s="74">
        <v>0</v>
      </c>
      <c r="DU397" s="74">
        <v>0</v>
      </c>
      <c r="DV397" s="74">
        <v>0</v>
      </c>
      <c r="DW397" s="74">
        <v>0</v>
      </c>
      <c r="DX397" s="74">
        <v>3.5341843812563342E-6</v>
      </c>
      <c r="DY397" s="74">
        <v>0</v>
      </c>
      <c r="DZ397" s="74">
        <v>3.5341843812563342E-6</v>
      </c>
      <c r="EA397" s="74">
        <v>0</v>
      </c>
      <c r="EB397" s="74">
        <v>0</v>
      </c>
      <c r="EC397" s="74">
        <v>0</v>
      </c>
      <c r="ED397" s="74">
        <v>0</v>
      </c>
      <c r="EE397" s="74">
        <v>0</v>
      </c>
      <c r="EF397" s="74">
        <v>0</v>
      </c>
      <c r="ER397" s="74" t="s">
        <v>455</v>
      </c>
      <c r="ES397" s="74" t="s">
        <v>194</v>
      </c>
      <c r="ET397" s="74" t="s">
        <v>527</v>
      </c>
      <c r="EU397" s="74" t="s">
        <v>330</v>
      </c>
      <c r="EV397" s="74" t="s">
        <v>302</v>
      </c>
      <c r="EW397" s="74" t="s">
        <v>456</v>
      </c>
      <c r="EX397" s="74">
        <v>2024</v>
      </c>
      <c r="EY397" s="74">
        <v>2.8696667589291879E-5</v>
      </c>
      <c r="EZ397" s="74">
        <v>1093.16728899999</v>
      </c>
      <c r="FA397" s="74">
        <v>3.1370258311920078E-2</v>
      </c>
      <c r="FB397" s="74">
        <v>2024</v>
      </c>
      <c r="FC397" s="74" t="s">
        <v>209</v>
      </c>
      <c r="FD397" s="74">
        <v>4.6366130773367584E-2</v>
      </c>
      <c r="FE397" s="74">
        <v>1</v>
      </c>
      <c r="FF397" s="74">
        <v>0</v>
      </c>
      <c r="FG397" s="74" t="s">
        <v>457</v>
      </c>
      <c r="FH397" s="74">
        <v>0</v>
      </c>
      <c r="FI397" s="74">
        <v>0</v>
      </c>
      <c r="FJ397" s="74">
        <v>0</v>
      </c>
      <c r="FK397" s="74">
        <v>0</v>
      </c>
      <c r="FL397" s="74">
        <v>0</v>
      </c>
      <c r="FM397" s="74">
        <v>0</v>
      </c>
      <c r="FN397" s="74">
        <v>6.2432153972741544E-3</v>
      </c>
      <c r="FO397" s="74">
        <v>4.5367885488142101E-5</v>
      </c>
      <c r="FP397" s="74">
        <v>0</v>
      </c>
      <c r="FQ397" s="74">
        <v>0</v>
      </c>
      <c r="FR397" s="74">
        <v>0</v>
      </c>
      <c r="FS397" s="74">
        <v>0</v>
      </c>
      <c r="GV397" s="229"/>
      <c r="GW397" s="229"/>
    </row>
    <row r="398" spans="45:205" x14ac:dyDescent="0.25">
      <c r="AS398" s="74" t="s">
        <v>237</v>
      </c>
      <c r="AT398" s="74" t="s">
        <v>194</v>
      </c>
      <c r="AU398" s="74" t="s">
        <v>488</v>
      </c>
      <c r="AV398" s="74">
        <v>2022</v>
      </c>
      <c r="AW398" s="74">
        <v>0.93457943925233644</v>
      </c>
      <c r="AX398" s="74">
        <v>0</v>
      </c>
      <c r="AY398" s="74">
        <v>0</v>
      </c>
      <c r="AZ398" s="74">
        <v>0</v>
      </c>
      <c r="BA398" s="74">
        <v>0</v>
      </c>
      <c r="BB398" s="74">
        <v>0</v>
      </c>
      <c r="BC398" s="74">
        <v>0</v>
      </c>
      <c r="BD398" s="74">
        <v>0</v>
      </c>
      <c r="BE398" s="74">
        <v>0</v>
      </c>
      <c r="BF398" s="74">
        <v>0</v>
      </c>
      <c r="BG398" s="74">
        <v>0</v>
      </c>
      <c r="BH398" s="74">
        <v>5.5696303883287633E-2</v>
      </c>
      <c r="BI398" s="74">
        <v>5.5696303883287633E-2</v>
      </c>
      <c r="BJ398" s="74">
        <v>0</v>
      </c>
      <c r="BK398" s="74">
        <v>0</v>
      </c>
      <c r="BL398" s="74">
        <v>0</v>
      </c>
      <c r="BM398" s="74">
        <v>0</v>
      </c>
      <c r="BN398" s="74">
        <v>0</v>
      </c>
      <c r="BO398" s="74">
        <v>0</v>
      </c>
      <c r="BP398" s="74">
        <v>5.2052620451670688E-2</v>
      </c>
      <c r="BQ398" s="74">
        <v>0</v>
      </c>
      <c r="BR398" s="74">
        <v>0</v>
      </c>
      <c r="BS398" s="74">
        <v>0</v>
      </c>
      <c r="BT398" s="74">
        <v>0</v>
      </c>
      <c r="BU398" s="74">
        <v>0</v>
      </c>
      <c r="BV398" s="74">
        <v>5.5696303883287633E-2</v>
      </c>
      <c r="BW398" s="74">
        <v>5.2052620451670688E-2</v>
      </c>
      <c r="BX398" s="74">
        <v>5.5696303883287633E-2</v>
      </c>
      <c r="BY398" s="74">
        <v>5.2052620451670688E-2</v>
      </c>
      <c r="CT398" s="74" t="s">
        <v>194</v>
      </c>
      <c r="CU398" s="74" t="s">
        <v>527</v>
      </c>
      <c r="CV398" s="74" t="s">
        <v>330</v>
      </c>
      <c r="CW398" s="74">
        <v>2025</v>
      </c>
      <c r="CX398" s="74">
        <v>0</v>
      </c>
      <c r="CY398" s="74">
        <v>0</v>
      </c>
      <c r="CZ398" s="74">
        <v>0</v>
      </c>
      <c r="DA398" s="74">
        <v>0</v>
      </c>
      <c r="DB398" s="74">
        <v>4.5367885488142101E-5</v>
      </c>
      <c r="DC398" s="74">
        <v>0</v>
      </c>
      <c r="DD398" s="74">
        <v>7.7900575334948582E-2</v>
      </c>
      <c r="DE398" s="74">
        <v>3.6425060683954513E-2</v>
      </c>
      <c r="DF398" s="74">
        <v>1.580872452543269E-3</v>
      </c>
      <c r="DG398" s="74">
        <v>3.9894642198450778E-2</v>
      </c>
      <c r="DH398" s="74">
        <v>0</v>
      </c>
      <c r="DI398" s="74">
        <v>0</v>
      </c>
      <c r="DJ398" s="74">
        <v>0</v>
      </c>
      <c r="DK398" s="74">
        <v>0</v>
      </c>
      <c r="DL398" s="74">
        <v>0</v>
      </c>
      <c r="DM398" s="74">
        <v>0</v>
      </c>
      <c r="DN398" s="74">
        <v>4.7497836443588168E-4</v>
      </c>
      <c r="DO398" s="74">
        <v>0</v>
      </c>
      <c r="DP398" s="74">
        <v>0</v>
      </c>
      <c r="DQ398" s="74">
        <v>0</v>
      </c>
      <c r="DR398" s="74">
        <v>0</v>
      </c>
      <c r="DS398" s="74">
        <v>0</v>
      </c>
      <c r="DT398" s="74">
        <v>0</v>
      </c>
      <c r="DU398" s="74">
        <v>0</v>
      </c>
      <c r="DV398" s="74">
        <v>0</v>
      </c>
      <c r="DW398" s="74">
        <v>0</v>
      </c>
      <c r="DX398" s="74">
        <v>0</v>
      </c>
      <c r="DY398" s="74">
        <v>0</v>
      </c>
      <c r="DZ398" s="74">
        <v>0</v>
      </c>
      <c r="EA398" s="74">
        <v>3.5341843812563342E-6</v>
      </c>
      <c r="EB398" s="74">
        <v>0</v>
      </c>
      <c r="EC398" s="74">
        <v>3.5341843812563342E-6</v>
      </c>
      <c r="ED398" s="74">
        <v>0</v>
      </c>
      <c r="EE398" s="74">
        <v>0</v>
      </c>
      <c r="EF398" s="74">
        <v>0</v>
      </c>
      <c r="ER398" s="74" t="s">
        <v>455</v>
      </c>
      <c r="ES398" s="74" t="s">
        <v>194</v>
      </c>
      <c r="ET398" s="74" t="s">
        <v>527</v>
      </c>
      <c r="EU398" s="74" t="s">
        <v>330</v>
      </c>
      <c r="EV398" s="74" t="s">
        <v>302</v>
      </c>
      <c r="EW398" s="74" t="s">
        <v>456</v>
      </c>
      <c r="EX398" s="74">
        <v>2025</v>
      </c>
      <c r="EY398" s="74">
        <v>2.8696667589291879E-5</v>
      </c>
      <c r="EZ398" s="74">
        <v>1093.16728899999</v>
      </c>
      <c r="FA398" s="74">
        <v>3.1370258311920078E-2</v>
      </c>
      <c r="FB398" s="74">
        <v>2025</v>
      </c>
      <c r="FC398" s="74" t="s">
        <v>209</v>
      </c>
      <c r="FD398" s="74">
        <v>4.6366130773367584E-2</v>
      </c>
      <c r="FE398" s="74">
        <v>1</v>
      </c>
      <c r="FF398" s="74">
        <v>0</v>
      </c>
      <c r="FG398" s="74" t="s">
        <v>457</v>
      </c>
      <c r="FH398" s="74">
        <v>0</v>
      </c>
      <c r="FI398" s="74">
        <v>0</v>
      </c>
      <c r="FJ398" s="74">
        <v>0</v>
      </c>
      <c r="FK398" s="74">
        <v>0</v>
      </c>
      <c r="FL398" s="74">
        <v>0</v>
      </c>
      <c r="FM398" s="74">
        <v>0</v>
      </c>
      <c r="FN398" s="74">
        <v>0</v>
      </c>
      <c r="FO398" s="74">
        <v>0</v>
      </c>
      <c r="FP398" s="74">
        <v>6.2432153972741544E-3</v>
      </c>
      <c r="FQ398" s="74">
        <v>4.5367885488142101E-5</v>
      </c>
      <c r="FR398" s="74">
        <v>0</v>
      </c>
      <c r="FS398" s="74">
        <v>0</v>
      </c>
      <c r="GV398" s="229"/>
      <c r="GW398" s="229"/>
    </row>
    <row r="399" spans="45:205" x14ac:dyDescent="0.25">
      <c r="AS399" s="74" t="s">
        <v>237</v>
      </c>
      <c r="AT399" s="74" t="s">
        <v>194</v>
      </c>
      <c r="AU399" s="74" t="s">
        <v>488</v>
      </c>
      <c r="AV399" s="74">
        <v>2023</v>
      </c>
      <c r="AW399" s="74">
        <v>0.87343872827321156</v>
      </c>
      <c r="AX399" s="74">
        <v>0</v>
      </c>
      <c r="AY399" s="74">
        <v>0</v>
      </c>
      <c r="AZ399" s="74">
        <v>0</v>
      </c>
      <c r="BA399" s="74">
        <v>0</v>
      </c>
      <c r="BB399" s="74">
        <v>0</v>
      </c>
      <c r="BC399" s="74">
        <v>0</v>
      </c>
      <c r="BD399" s="74">
        <v>0</v>
      </c>
      <c r="BE399" s="74">
        <v>0</v>
      </c>
      <c r="BF399" s="74">
        <v>0</v>
      </c>
      <c r="BG399" s="74">
        <v>0</v>
      </c>
      <c r="BH399" s="74">
        <v>0</v>
      </c>
      <c r="BI399" s="74">
        <v>0</v>
      </c>
      <c r="BJ399" s="74">
        <v>0</v>
      </c>
      <c r="BK399" s="74">
        <v>0</v>
      </c>
      <c r="BL399" s="74">
        <v>5.7737900082647967E-2</v>
      </c>
      <c r="BM399" s="74">
        <v>5.7737900082647967E-2</v>
      </c>
      <c r="BN399" s="74">
        <v>0</v>
      </c>
      <c r="BO399" s="74">
        <v>0</v>
      </c>
      <c r="BP399" s="74">
        <v>0</v>
      </c>
      <c r="BQ399" s="74">
        <v>5.0430518021353794E-2</v>
      </c>
      <c r="BR399" s="74">
        <v>0</v>
      </c>
      <c r="BS399" s="74">
        <v>0</v>
      </c>
      <c r="BT399" s="74">
        <v>0</v>
      </c>
      <c r="BU399" s="74">
        <v>0</v>
      </c>
      <c r="BV399" s="74">
        <v>0</v>
      </c>
      <c r="BW399" s="74">
        <v>0</v>
      </c>
      <c r="BX399" s="74">
        <v>0</v>
      </c>
      <c r="BY399" s="74">
        <v>0</v>
      </c>
      <c r="CT399" s="74" t="s">
        <v>194</v>
      </c>
      <c r="CU399" s="74" t="s">
        <v>527</v>
      </c>
      <c r="CV399" s="74" t="s">
        <v>330</v>
      </c>
      <c r="CW399" s="74">
        <v>2026</v>
      </c>
      <c r="CX399" s="74">
        <v>0</v>
      </c>
      <c r="CY399" s="74">
        <v>0</v>
      </c>
      <c r="CZ399" s="74">
        <v>0</v>
      </c>
      <c r="DA399" s="74">
        <v>0</v>
      </c>
      <c r="DB399" s="74">
        <v>0</v>
      </c>
      <c r="DC399" s="74">
        <v>4.5367885488142101E-5</v>
      </c>
      <c r="DD399" s="74">
        <v>7.7900575334948582E-2</v>
      </c>
      <c r="DE399" s="74">
        <v>3.6425060683954513E-2</v>
      </c>
      <c r="DF399" s="74">
        <v>1.580872452543269E-3</v>
      </c>
      <c r="DG399" s="74">
        <v>3.9894642198450778E-2</v>
      </c>
      <c r="DH399" s="74">
        <v>0</v>
      </c>
      <c r="DI399" s="74">
        <v>0</v>
      </c>
      <c r="DJ399" s="74">
        <v>0</v>
      </c>
      <c r="DK399" s="74">
        <v>0</v>
      </c>
      <c r="DL399" s="74">
        <v>0</v>
      </c>
      <c r="DM399" s="74">
        <v>0</v>
      </c>
      <c r="DN399" s="74">
        <v>4.7497836443588168E-4</v>
      </c>
      <c r="DO399" s="74">
        <v>0</v>
      </c>
      <c r="DP399" s="74">
        <v>0</v>
      </c>
      <c r="DQ399" s="74">
        <v>0</v>
      </c>
      <c r="DR399" s="74">
        <v>0</v>
      </c>
      <c r="DS399" s="74">
        <v>0</v>
      </c>
      <c r="DT399" s="74">
        <v>0</v>
      </c>
      <c r="DU399" s="74">
        <v>0</v>
      </c>
      <c r="DV399" s="74">
        <v>0</v>
      </c>
      <c r="DW399" s="74">
        <v>0</v>
      </c>
      <c r="DX399" s="74">
        <v>0</v>
      </c>
      <c r="DY399" s="74">
        <v>0</v>
      </c>
      <c r="DZ399" s="74">
        <v>0</v>
      </c>
      <c r="EA399" s="74">
        <v>0</v>
      </c>
      <c r="EB399" s="74">
        <v>0</v>
      </c>
      <c r="EC399" s="74">
        <v>0</v>
      </c>
      <c r="ED399" s="74">
        <v>3.5341843812563342E-6</v>
      </c>
      <c r="EE399" s="74">
        <v>0</v>
      </c>
      <c r="EF399" s="74">
        <v>3.5341843812563342E-6</v>
      </c>
      <c r="ER399" s="74" t="s">
        <v>455</v>
      </c>
      <c r="ES399" s="74" t="s">
        <v>194</v>
      </c>
      <c r="ET399" s="74" t="s">
        <v>527</v>
      </c>
      <c r="EU399" s="74" t="s">
        <v>330</v>
      </c>
      <c r="EV399" s="74" t="s">
        <v>302</v>
      </c>
      <c r="EW399" s="74" t="s">
        <v>456</v>
      </c>
      <c r="EX399" s="74">
        <v>2026</v>
      </c>
      <c r="EY399" s="74">
        <v>2.8696667589291879E-5</v>
      </c>
      <c r="EZ399" s="74">
        <v>1093.16728899999</v>
      </c>
      <c r="FA399" s="74">
        <v>3.1370258311920078E-2</v>
      </c>
      <c r="FB399" s="74">
        <v>2026</v>
      </c>
      <c r="FC399" s="74" t="s">
        <v>209</v>
      </c>
      <c r="FD399" s="74">
        <v>4.6366130773367584E-2</v>
      </c>
      <c r="FE399" s="74">
        <v>1</v>
      </c>
      <c r="FF399" s="74">
        <v>0</v>
      </c>
      <c r="FG399" s="74" t="s">
        <v>457</v>
      </c>
      <c r="FH399" s="74">
        <v>0</v>
      </c>
      <c r="FI399" s="74">
        <v>0</v>
      </c>
      <c r="FJ399" s="74">
        <v>0</v>
      </c>
      <c r="FK399" s="74">
        <v>0</v>
      </c>
      <c r="FL399" s="74">
        <v>0</v>
      </c>
      <c r="FM399" s="74">
        <v>0</v>
      </c>
      <c r="FN399" s="74">
        <v>0</v>
      </c>
      <c r="FO399" s="74">
        <v>0</v>
      </c>
      <c r="FP399" s="74">
        <v>0</v>
      </c>
      <c r="FQ399" s="74">
        <v>0</v>
      </c>
      <c r="FR399" s="74">
        <v>6.2432153972741544E-3</v>
      </c>
      <c r="FS399" s="74">
        <v>4.5367885488142101E-5</v>
      </c>
      <c r="GV399" s="229"/>
      <c r="GW399" s="229"/>
    </row>
    <row r="400" spans="45:205" x14ac:dyDescent="0.25">
      <c r="AS400" s="74" t="s">
        <v>237</v>
      </c>
      <c r="AT400" s="74" t="s">
        <v>194</v>
      </c>
      <c r="AU400" s="74" t="s">
        <v>489</v>
      </c>
      <c r="AV400" s="74">
        <v>2020</v>
      </c>
      <c r="AW400" s="74">
        <v>1</v>
      </c>
      <c r="AX400" s="74">
        <v>0</v>
      </c>
      <c r="AY400" s="74">
        <v>0</v>
      </c>
      <c r="AZ400" s="74">
        <v>3.8994761415354996E-2</v>
      </c>
      <c r="BA400" s="74">
        <v>3.8994761415354996E-2</v>
      </c>
      <c r="BB400" s="74">
        <v>0</v>
      </c>
      <c r="BC400" s="74">
        <v>0</v>
      </c>
      <c r="BD400" s="74">
        <v>0</v>
      </c>
      <c r="BE400" s="74">
        <v>0</v>
      </c>
      <c r="BF400" s="74">
        <v>0</v>
      </c>
      <c r="BG400" s="74">
        <v>0</v>
      </c>
      <c r="BH400" s="74">
        <v>0</v>
      </c>
      <c r="BI400" s="74">
        <v>0</v>
      </c>
      <c r="BJ400" s="74">
        <v>0</v>
      </c>
      <c r="BK400" s="74">
        <v>0</v>
      </c>
      <c r="BL400" s="74">
        <v>0</v>
      </c>
      <c r="BM400" s="74">
        <v>0</v>
      </c>
      <c r="BN400" s="74">
        <v>3.8994761415354996E-2</v>
      </c>
      <c r="BO400" s="74">
        <v>0</v>
      </c>
      <c r="BP400" s="74">
        <v>0</v>
      </c>
      <c r="BQ400" s="74">
        <v>0</v>
      </c>
      <c r="BR400" s="74">
        <v>0</v>
      </c>
      <c r="BS400" s="74">
        <v>0</v>
      </c>
      <c r="BT400" s="74">
        <v>0</v>
      </c>
      <c r="BU400" s="74">
        <v>0</v>
      </c>
      <c r="BV400" s="74">
        <v>0</v>
      </c>
      <c r="BW400" s="74">
        <v>0</v>
      </c>
      <c r="BX400" s="74">
        <v>0</v>
      </c>
      <c r="BY400" s="74">
        <v>0</v>
      </c>
      <c r="CT400" s="74" t="s">
        <v>194</v>
      </c>
      <c r="CU400" s="74" t="s">
        <v>528</v>
      </c>
      <c r="CV400" s="74" t="s">
        <v>318</v>
      </c>
      <c r="CW400" s="74">
        <v>2021</v>
      </c>
      <c r="CX400" s="74">
        <v>1.7770761614411605E-8</v>
      </c>
      <c r="CY400" s="74">
        <v>0</v>
      </c>
      <c r="CZ400" s="74">
        <v>0</v>
      </c>
      <c r="DA400" s="74">
        <v>0</v>
      </c>
      <c r="DB400" s="74">
        <v>0</v>
      </c>
      <c r="DC400" s="74">
        <v>0</v>
      </c>
      <c r="DD400" s="74">
        <v>13887.86102387798</v>
      </c>
      <c r="DE400" s="74">
        <v>212.4033892792296</v>
      </c>
      <c r="DF400" s="74">
        <v>8426.4429804796036</v>
      </c>
      <c r="DG400" s="74">
        <v>5249.0146541191434</v>
      </c>
      <c r="DH400" s="74">
        <v>0</v>
      </c>
      <c r="DI400" s="74">
        <v>0</v>
      </c>
      <c r="DJ400" s="74">
        <v>0</v>
      </c>
      <c r="DK400" s="74">
        <v>0</v>
      </c>
      <c r="DL400" s="74">
        <v>0</v>
      </c>
      <c r="DM400" s="74">
        <v>0</v>
      </c>
      <c r="DN400" s="74">
        <v>1.9935668131357299E-6</v>
      </c>
      <c r="DO400" s="74">
        <v>2.4679786758941387E-4</v>
      </c>
      <c r="DP400" s="74">
        <v>0</v>
      </c>
      <c r="DQ400" s="74">
        <v>2.4679786758941387E-4</v>
      </c>
      <c r="DR400" s="74">
        <v>0</v>
      </c>
      <c r="DS400" s="74">
        <v>0</v>
      </c>
      <c r="DT400" s="74">
        <v>0</v>
      </c>
      <c r="DU400" s="74">
        <v>0</v>
      </c>
      <c r="DV400" s="74">
        <v>0</v>
      </c>
      <c r="DW400" s="74">
        <v>0</v>
      </c>
      <c r="DX400" s="74">
        <v>0</v>
      </c>
      <c r="DY400" s="74">
        <v>0</v>
      </c>
      <c r="DZ400" s="74">
        <v>0</v>
      </c>
      <c r="EA400" s="74">
        <v>0</v>
      </c>
      <c r="EB400" s="74">
        <v>0</v>
      </c>
      <c r="EC400" s="74">
        <v>0</v>
      </c>
      <c r="ED400" s="74">
        <v>0</v>
      </c>
      <c r="EE400" s="74">
        <v>0</v>
      </c>
      <c r="EF400" s="74">
        <v>0</v>
      </c>
      <c r="ER400" s="74" t="s">
        <v>455</v>
      </c>
      <c r="ES400" s="74" t="s">
        <v>194</v>
      </c>
      <c r="ET400" s="74" t="s">
        <v>528</v>
      </c>
      <c r="EU400" s="74" t="s">
        <v>318</v>
      </c>
      <c r="EV400" s="74" t="s">
        <v>302</v>
      </c>
      <c r="EW400" s="74" t="s">
        <v>456</v>
      </c>
      <c r="EX400" s="74">
        <v>2021</v>
      </c>
      <c r="EY400" s="74">
        <v>1.7087980756102528E-8</v>
      </c>
      <c r="EZ400" s="74">
        <v>1267.3833199999999</v>
      </c>
      <c r="FA400" s="74">
        <v>2.1657021782765332E-5</v>
      </c>
      <c r="FB400" s="74">
        <v>2021</v>
      </c>
      <c r="FC400" s="74" t="s">
        <v>209</v>
      </c>
      <c r="FD400" s="74">
        <v>4.6366130773367584E-2</v>
      </c>
      <c r="FE400" s="74">
        <v>1</v>
      </c>
      <c r="FF400" s="74">
        <v>0</v>
      </c>
      <c r="FG400" s="74" t="s">
        <v>457</v>
      </c>
      <c r="FH400" s="74">
        <v>3.7017278741309985E-6</v>
      </c>
      <c r="FI400" s="74">
        <v>1.7770761614411605E-8</v>
      </c>
      <c r="FJ400" s="74">
        <v>0</v>
      </c>
      <c r="FK400" s="74">
        <v>0</v>
      </c>
      <c r="FL400" s="74">
        <v>0</v>
      </c>
      <c r="FM400" s="74">
        <v>0</v>
      </c>
      <c r="FN400" s="74">
        <v>0</v>
      </c>
      <c r="FO400" s="74">
        <v>0</v>
      </c>
      <c r="FP400" s="74">
        <v>0</v>
      </c>
      <c r="FQ400" s="74">
        <v>0</v>
      </c>
      <c r="FR400" s="74">
        <v>0</v>
      </c>
      <c r="FS400" s="74">
        <v>0</v>
      </c>
      <c r="GV400" s="229"/>
      <c r="GW400" s="229"/>
    </row>
    <row r="401" spans="45:205" x14ac:dyDescent="0.25">
      <c r="AS401" s="74" t="s">
        <v>237</v>
      </c>
      <c r="AT401" s="74" t="s">
        <v>194</v>
      </c>
      <c r="AU401" s="74" t="s">
        <v>489</v>
      </c>
      <c r="AV401" s="74">
        <v>2021</v>
      </c>
      <c r="AW401" s="74">
        <v>1</v>
      </c>
      <c r="AX401" s="74">
        <v>0</v>
      </c>
      <c r="AY401" s="74">
        <v>0</v>
      </c>
      <c r="AZ401" s="74">
        <v>0</v>
      </c>
      <c r="BA401" s="74">
        <v>0</v>
      </c>
      <c r="BB401" s="74">
        <v>0</v>
      </c>
      <c r="BC401" s="74">
        <v>0</v>
      </c>
      <c r="BD401" s="74">
        <v>3.8994761415354996E-2</v>
      </c>
      <c r="BE401" s="74">
        <v>3.8994761415354996E-2</v>
      </c>
      <c r="BF401" s="74">
        <v>0</v>
      </c>
      <c r="BG401" s="74">
        <v>0</v>
      </c>
      <c r="BH401" s="74">
        <v>0</v>
      </c>
      <c r="BI401" s="74">
        <v>0</v>
      </c>
      <c r="BJ401" s="74">
        <v>0</v>
      </c>
      <c r="BK401" s="74">
        <v>0</v>
      </c>
      <c r="BL401" s="74">
        <v>0</v>
      </c>
      <c r="BM401" s="74">
        <v>0</v>
      </c>
      <c r="BN401" s="74">
        <v>0</v>
      </c>
      <c r="BO401" s="74">
        <v>3.8994761415354996E-2</v>
      </c>
      <c r="BP401" s="74">
        <v>0</v>
      </c>
      <c r="BQ401" s="74">
        <v>0</v>
      </c>
      <c r="BR401" s="74">
        <v>0</v>
      </c>
      <c r="BS401" s="74">
        <v>0</v>
      </c>
      <c r="BT401" s="74">
        <v>0</v>
      </c>
      <c r="BU401" s="74">
        <v>0</v>
      </c>
      <c r="BV401" s="74">
        <v>0</v>
      </c>
      <c r="BW401" s="74">
        <v>0</v>
      </c>
      <c r="BX401" s="74">
        <v>0</v>
      </c>
      <c r="BY401" s="74">
        <v>0</v>
      </c>
      <c r="CT401" s="74" t="s">
        <v>194</v>
      </c>
      <c r="CU401" s="74" t="s">
        <v>528</v>
      </c>
      <c r="CV401" s="74" t="s">
        <v>318</v>
      </c>
      <c r="CW401" s="74">
        <v>2022</v>
      </c>
      <c r="CX401" s="74">
        <v>0</v>
      </c>
      <c r="CY401" s="74">
        <v>1.7641109557750643E-8</v>
      </c>
      <c r="CZ401" s="74">
        <v>0</v>
      </c>
      <c r="DA401" s="74">
        <v>0</v>
      </c>
      <c r="DB401" s="74">
        <v>0</v>
      </c>
      <c r="DC401" s="74">
        <v>0</v>
      </c>
      <c r="DD401" s="74">
        <v>13650.16545541206</v>
      </c>
      <c r="DE401" s="74">
        <v>202.84766498243039</v>
      </c>
      <c r="DF401" s="74">
        <v>8286.6933897120016</v>
      </c>
      <c r="DG401" s="74">
        <v>5160.6244007176329</v>
      </c>
      <c r="DH401" s="74">
        <v>0</v>
      </c>
      <c r="DI401" s="74">
        <v>0</v>
      </c>
      <c r="DJ401" s="74">
        <v>0</v>
      </c>
      <c r="DK401" s="74">
        <v>0</v>
      </c>
      <c r="DL401" s="74">
        <v>0</v>
      </c>
      <c r="DM401" s="74">
        <v>0</v>
      </c>
      <c r="DN401" s="74">
        <v>1.932406367718368E-6</v>
      </c>
      <c r="DO401" s="74">
        <v>0</v>
      </c>
      <c r="DP401" s="74">
        <v>0</v>
      </c>
      <c r="DQ401" s="74">
        <v>0</v>
      </c>
      <c r="DR401" s="74">
        <v>2.4080406428034733E-4</v>
      </c>
      <c r="DS401" s="74">
        <v>0</v>
      </c>
      <c r="DT401" s="74">
        <v>2.4080406428034733E-4</v>
      </c>
      <c r="DU401" s="74">
        <v>0</v>
      </c>
      <c r="DV401" s="74">
        <v>0</v>
      </c>
      <c r="DW401" s="74">
        <v>0</v>
      </c>
      <c r="DX401" s="74">
        <v>0</v>
      </c>
      <c r="DY401" s="74">
        <v>0</v>
      </c>
      <c r="DZ401" s="74">
        <v>0</v>
      </c>
      <c r="EA401" s="74">
        <v>0</v>
      </c>
      <c r="EB401" s="74">
        <v>0</v>
      </c>
      <c r="EC401" s="74">
        <v>0</v>
      </c>
      <c r="ED401" s="74">
        <v>0</v>
      </c>
      <c r="EE401" s="74">
        <v>0</v>
      </c>
      <c r="EF401" s="74">
        <v>0</v>
      </c>
      <c r="ER401" s="74" t="s">
        <v>455</v>
      </c>
      <c r="ES401" s="74" t="s">
        <v>194</v>
      </c>
      <c r="ET401" s="74" t="s">
        <v>528</v>
      </c>
      <c r="EU401" s="74" t="s">
        <v>318</v>
      </c>
      <c r="EV401" s="74" t="s">
        <v>302</v>
      </c>
      <c r="EW401" s="74" t="s">
        <v>456</v>
      </c>
      <c r="EX401" s="74">
        <v>2022</v>
      </c>
      <c r="EY401" s="74">
        <v>1.6341736633077289E-8</v>
      </c>
      <c r="EZ401" s="74">
        <v>1267.3833199999999</v>
      </c>
      <c r="FA401" s="74">
        <v>2.0711244428595113E-5</v>
      </c>
      <c r="FB401" s="74">
        <v>2022</v>
      </c>
      <c r="FC401" s="74" t="s">
        <v>209</v>
      </c>
      <c r="FD401" s="74">
        <v>4.6366130773367584E-2</v>
      </c>
      <c r="FE401" s="74">
        <v>1</v>
      </c>
      <c r="FF401" s="74">
        <v>0</v>
      </c>
      <c r="FG401" s="74" t="s">
        <v>457</v>
      </c>
      <c r="FH401" s="74">
        <v>0</v>
      </c>
      <c r="FI401" s="74">
        <v>0</v>
      </c>
      <c r="FJ401" s="74">
        <v>3.6747207799785969E-6</v>
      </c>
      <c r="FK401" s="74">
        <v>1.7641109557750643E-8</v>
      </c>
      <c r="FL401" s="74">
        <v>0</v>
      </c>
      <c r="FM401" s="74">
        <v>0</v>
      </c>
      <c r="FN401" s="74">
        <v>0</v>
      </c>
      <c r="FO401" s="74">
        <v>0</v>
      </c>
      <c r="FP401" s="74">
        <v>0</v>
      </c>
      <c r="FQ401" s="74">
        <v>0</v>
      </c>
      <c r="FR401" s="74">
        <v>0</v>
      </c>
      <c r="FS401" s="74">
        <v>0</v>
      </c>
      <c r="GV401" s="229"/>
      <c r="GW401" s="229"/>
    </row>
    <row r="402" spans="45:205" x14ac:dyDescent="0.25">
      <c r="AS402" s="74" t="s">
        <v>237</v>
      </c>
      <c r="AT402" s="74" t="s">
        <v>194</v>
      </c>
      <c r="AU402" s="74" t="s">
        <v>489</v>
      </c>
      <c r="AV402" s="74">
        <v>2022</v>
      </c>
      <c r="AW402" s="74">
        <v>0.93457943925233644</v>
      </c>
      <c r="AX402" s="74">
        <v>0</v>
      </c>
      <c r="AY402" s="74">
        <v>0</v>
      </c>
      <c r="AZ402" s="74">
        <v>0</v>
      </c>
      <c r="BA402" s="74">
        <v>0</v>
      </c>
      <c r="BB402" s="74">
        <v>0</v>
      </c>
      <c r="BC402" s="74">
        <v>0</v>
      </c>
      <c r="BD402" s="74">
        <v>0</v>
      </c>
      <c r="BE402" s="74">
        <v>0</v>
      </c>
      <c r="BF402" s="74">
        <v>0</v>
      </c>
      <c r="BG402" s="74">
        <v>0</v>
      </c>
      <c r="BH402" s="74">
        <v>4.6931659636744609E-2</v>
      </c>
      <c r="BI402" s="74">
        <v>4.6931659636744609E-2</v>
      </c>
      <c r="BJ402" s="74">
        <v>0</v>
      </c>
      <c r="BK402" s="74">
        <v>0</v>
      </c>
      <c r="BL402" s="74">
        <v>0</v>
      </c>
      <c r="BM402" s="74">
        <v>0</v>
      </c>
      <c r="BN402" s="74">
        <v>0</v>
      </c>
      <c r="BO402" s="74">
        <v>0</v>
      </c>
      <c r="BP402" s="74">
        <v>4.3861364146490285E-2</v>
      </c>
      <c r="BQ402" s="74">
        <v>0</v>
      </c>
      <c r="BR402" s="74">
        <v>0</v>
      </c>
      <c r="BS402" s="74">
        <v>0</v>
      </c>
      <c r="BT402" s="74">
        <v>0</v>
      </c>
      <c r="BU402" s="74">
        <v>0</v>
      </c>
      <c r="BV402" s="74">
        <v>4.6931659636744609E-2</v>
      </c>
      <c r="BW402" s="74">
        <v>4.3861364146490285E-2</v>
      </c>
      <c r="BX402" s="74">
        <v>4.6931659636744609E-2</v>
      </c>
      <c r="BY402" s="74">
        <v>4.3861364146490285E-2</v>
      </c>
      <c r="CT402" s="74" t="s">
        <v>194</v>
      </c>
      <c r="CU402" s="74" t="s">
        <v>528</v>
      </c>
      <c r="CV402" s="74" t="s">
        <v>318</v>
      </c>
      <c r="CW402" s="74">
        <v>2023</v>
      </c>
      <c r="CX402" s="74">
        <v>0</v>
      </c>
      <c r="CY402" s="74">
        <v>0</v>
      </c>
      <c r="CZ402" s="74">
        <v>2.6551248228912534E-8</v>
      </c>
      <c r="DA402" s="74">
        <v>0</v>
      </c>
      <c r="DB402" s="74">
        <v>0</v>
      </c>
      <c r="DC402" s="74">
        <v>0</v>
      </c>
      <c r="DD402" s="74">
        <v>13668.06699741239</v>
      </c>
      <c r="DE402" s="74">
        <v>202.84766498243039</v>
      </c>
      <c r="DF402" s="74">
        <v>8304.5949317123268</v>
      </c>
      <c r="DG402" s="74">
        <v>5160.6244007176319</v>
      </c>
      <c r="DH402" s="74">
        <v>0</v>
      </c>
      <c r="DI402" s="74">
        <v>0</v>
      </c>
      <c r="DJ402" s="74">
        <v>0</v>
      </c>
      <c r="DK402" s="74">
        <v>0</v>
      </c>
      <c r="DL402" s="74">
        <v>0</v>
      </c>
      <c r="DM402" s="74">
        <v>0</v>
      </c>
      <c r="DN402" s="74">
        <v>1.9334645347952531E-6</v>
      </c>
      <c r="DO402" s="74">
        <v>0</v>
      </c>
      <c r="DP402" s="74">
        <v>0</v>
      </c>
      <c r="DQ402" s="74">
        <v>0</v>
      </c>
      <c r="DR402" s="74">
        <v>0</v>
      </c>
      <c r="DS402" s="74">
        <v>0</v>
      </c>
      <c r="DT402" s="74">
        <v>0</v>
      </c>
      <c r="DU402" s="74">
        <v>3.6290423965770356E-4</v>
      </c>
      <c r="DV402" s="74">
        <v>0</v>
      </c>
      <c r="DW402" s="74">
        <v>3.6290423965770356E-4</v>
      </c>
      <c r="DX402" s="74">
        <v>0</v>
      </c>
      <c r="DY402" s="74">
        <v>0</v>
      </c>
      <c r="DZ402" s="74">
        <v>0</v>
      </c>
      <c r="EA402" s="74">
        <v>0</v>
      </c>
      <c r="EB402" s="74">
        <v>0</v>
      </c>
      <c r="EC402" s="74">
        <v>0</v>
      </c>
      <c r="ED402" s="74">
        <v>0</v>
      </c>
      <c r="EE402" s="74">
        <v>0</v>
      </c>
      <c r="EF402" s="74">
        <v>0</v>
      </c>
      <c r="ER402" s="74" t="s">
        <v>455</v>
      </c>
      <c r="ES402" s="74" t="s">
        <v>194</v>
      </c>
      <c r="ET402" s="74" t="s">
        <v>528</v>
      </c>
      <c r="EU402" s="74" t="s">
        <v>318</v>
      </c>
      <c r="EV402" s="74" t="s">
        <v>302</v>
      </c>
      <c r="EW402" s="74" t="s">
        <v>456</v>
      </c>
      <c r="EX402" s="74">
        <v>2023</v>
      </c>
      <c r="EY402" s="74">
        <v>1.632354325530802E-8</v>
      </c>
      <c r="EZ402" s="74">
        <v>1267.3833199999999</v>
      </c>
      <c r="FA402" s="74">
        <v>2.0688186445075886E-5</v>
      </c>
      <c r="FB402" s="74">
        <v>2023</v>
      </c>
      <c r="FC402" s="74" t="s">
        <v>209</v>
      </c>
      <c r="FD402" s="74">
        <v>4.6366130773367584E-2</v>
      </c>
      <c r="FE402" s="74">
        <v>1</v>
      </c>
      <c r="FF402" s="74">
        <v>0</v>
      </c>
      <c r="FG402" s="74" t="s">
        <v>457</v>
      </c>
      <c r="FH402" s="74">
        <v>0</v>
      </c>
      <c r="FI402" s="74">
        <v>0</v>
      </c>
      <c r="FJ402" s="74">
        <v>0</v>
      </c>
      <c r="FK402" s="74">
        <v>0</v>
      </c>
      <c r="FL402" s="74">
        <v>3.6537995980200845E-6</v>
      </c>
      <c r="FM402" s="74">
        <v>2.6551248228912534E-8</v>
      </c>
      <c r="FN402" s="74">
        <v>0</v>
      </c>
      <c r="FO402" s="74">
        <v>0</v>
      </c>
      <c r="FP402" s="74">
        <v>0</v>
      </c>
      <c r="FQ402" s="74">
        <v>0</v>
      </c>
      <c r="FR402" s="74">
        <v>0</v>
      </c>
      <c r="FS402" s="74">
        <v>0</v>
      </c>
      <c r="GV402" s="229"/>
      <c r="GW402" s="229"/>
    </row>
    <row r="403" spans="45:205" x14ac:dyDescent="0.25">
      <c r="AS403" s="74" t="s">
        <v>237</v>
      </c>
      <c r="AT403" s="74" t="s">
        <v>194</v>
      </c>
      <c r="AU403" s="74" t="s">
        <v>489</v>
      </c>
      <c r="AV403" s="74">
        <v>2023</v>
      </c>
      <c r="AW403" s="74">
        <v>0.87343872827321156</v>
      </c>
      <c r="AX403" s="74">
        <v>0</v>
      </c>
      <c r="AY403" s="74">
        <v>0</v>
      </c>
      <c r="AZ403" s="74">
        <v>0</v>
      </c>
      <c r="BA403" s="74">
        <v>0</v>
      </c>
      <c r="BB403" s="74">
        <v>0</v>
      </c>
      <c r="BC403" s="74">
        <v>0</v>
      </c>
      <c r="BD403" s="74">
        <v>0</v>
      </c>
      <c r="BE403" s="74">
        <v>0</v>
      </c>
      <c r="BF403" s="74">
        <v>0</v>
      </c>
      <c r="BG403" s="74">
        <v>0</v>
      </c>
      <c r="BH403" s="74">
        <v>0</v>
      </c>
      <c r="BI403" s="74">
        <v>0</v>
      </c>
      <c r="BJ403" s="74">
        <v>0</v>
      </c>
      <c r="BK403" s="74">
        <v>0</v>
      </c>
      <c r="BL403" s="74">
        <v>4.8652349767243044E-2</v>
      </c>
      <c r="BM403" s="74">
        <v>4.8652349767243044E-2</v>
      </c>
      <c r="BN403" s="74">
        <v>0</v>
      </c>
      <c r="BO403" s="74">
        <v>0</v>
      </c>
      <c r="BP403" s="74">
        <v>0</v>
      </c>
      <c r="BQ403" s="74">
        <v>4.2494846508204245E-2</v>
      </c>
      <c r="BR403" s="74">
        <v>0</v>
      </c>
      <c r="BS403" s="74">
        <v>0</v>
      </c>
      <c r="BT403" s="74">
        <v>0</v>
      </c>
      <c r="BU403" s="74">
        <v>0</v>
      </c>
      <c r="BV403" s="74">
        <v>0</v>
      </c>
      <c r="BW403" s="74">
        <v>0</v>
      </c>
      <c r="BX403" s="74">
        <v>0</v>
      </c>
      <c r="BY403" s="74">
        <v>0</v>
      </c>
      <c r="CT403" s="74" t="s">
        <v>194</v>
      </c>
      <c r="CU403" s="74" t="s">
        <v>528</v>
      </c>
      <c r="CV403" s="74" t="s">
        <v>318</v>
      </c>
      <c r="CW403" s="74">
        <v>2024</v>
      </c>
      <c r="CX403" s="74">
        <v>0</v>
      </c>
      <c r="CY403" s="74">
        <v>0</v>
      </c>
      <c r="CZ403" s="74">
        <v>0</v>
      </c>
      <c r="DA403" s="74">
        <v>2.6551248228912534E-8</v>
      </c>
      <c r="DB403" s="74">
        <v>0</v>
      </c>
      <c r="DC403" s="74">
        <v>0</v>
      </c>
      <c r="DD403" s="74">
        <v>13668.06699741239</v>
      </c>
      <c r="DE403" s="74">
        <v>202.84766498243039</v>
      </c>
      <c r="DF403" s="74">
        <v>8304.5949317123268</v>
      </c>
      <c r="DG403" s="74">
        <v>5160.6244007176319</v>
      </c>
      <c r="DH403" s="74">
        <v>0</v>
      </c>
      <c r="DI403" s="74">
        <v>0</v>
      </c>
      <c r="DJ403" s="74">
        <v>0</v>
      </c>
      <c r="DK403" s="74">
        <v>0</v>
      </c>
      <c r="DL403" s="74">
        <v>0</v>
      </c>
      <c r="DM403" s="74">
        <v>0</v>
      </c>
      <c r="DN403" s="74">
        <v>1.9334645347952531E-6</v>
      </c>
      <c r="DO403" s="74">
        <v>0</v>
      </c>
      <c r="DP403" s="74">
        <v>0</v>
      </c>
      <c r="DQ403" s="74">
        <v>0</v>
      </c>
      <c r="DR403" s="74">
        <v>0</v>
      </c>
      <c r="DS403" s="74">
        <v>0</v>
      </c>
      <c r="DT403" s="74">
        <v>0</v>
      </c>
      <c r="DU403" s="74">
        <v>0</v>
      </c>
      <c r="DV403" s="74">
        <v>0</v>
      </c>
      <c r="DW403" s="74">
        <v>0</v>
      </c>
      <c r="DX403" s="74">
        <v>3.6290423965770356E-4</v>
      </c>
      <c r="DY403" s="74">
        <v>0</v>
      </c>
      <c r="DZ403" s="74">
        <v>3.6290423965770356E-4</v>
      </c>
      <c r="EA403" s="74">
        <v>0</v>
      </c>
      <c r="EB403" s="74">
        <v>0</v>
      </c>
      <c r="EC403" s="74">
        <v>0</v>
      </c>
      <c r="ED403" s="74">
        <v>0</v>
      </c>
      <c r="EE403" s="74">
        <v>0</v>
      </c>
      <c r="EF403" s="74">
        <v>0</v>
      </c>
      <c r="ER403" s="74" t="s">
        <v>455</v>
      </c>
      <c r="ES403" s="74" t="s">
        <v>194</v>
      </c>
      <c r="ET403" s="74" t="s">
        <v>528</v>
      </c>
      <c r="EU403" s="74" t="s">
        <v>318</v>
      </c>
      <c r="EV403" s="74" t="s">
        <v>302</v>
      </c>
      <c r="EW403" s="74" t="s">
        <v>456</v>
      </c>
      <c r="EX403" s="74">
        <v>2024</v>
      </c>
      <c r="EY403" s="74">
        <v>1.632354325530802E-8</v>
      </c>
      <c r="EZ403" s="74">
        <v>1267.3833199999999</v>
      </c>
      <c r="FA403" s="74">
        <v>2.0688186445075886E-5</v>
      </c>
      <c r="FB403" s="74">
        <v>2024</v>
      </c>
      <c r="FC403" s="74" t="s">
        <v>209</v>
      </c>
      <c r="FD403" s="74">
        <v>4.6366130773367584E-2</v>
      </c>
      <c r="FE403" s="74">
        <v>1</v>
      </c>
      <c r="FF403" s="74">
        <v>0</v>
      </c>
      <c r="FG403" s="74" t="s">
        <v>457</v>
      </c>
      <c r="FH403" s="74">
        <v>0</v>
      </c>
      <c r="FI403" s="74">
        <v>0</v>
      </c>
      <c r="FJ403" s="74">
        <v>0</v>
      </c>
      <c r="FK403" s="74">
        <v>0</v>
      </c>
      <c r="FL403" s="74">
        <v>0</v>
      </c>
      <c r="FM403" s="74">
        <v>0</v>
      </c>
      <c r="FN403" s="74">
        <v>3.6537995980200845E-6</v>
      </c>
      <c r="FO403" s="74">
        <v>2.6551248228912534E-8</v>
      </c>
      <c r="FP403" s="74">
        <v>0</v>
      </c>
      <c r="FQ403" s="74">
        <v>0</v>
      </c>
      <c r="FR403" s="74">
        <v>0</v>
      </c>
      <c r="FS403" s="74">
        <v>0</v>
      </c>
      <c r="GV403" s="229"/>
      <c r="GW403" s="229"/>
    </row>
    <row r="404" spans="45:205" x14ac:dyDescent="0.25">
      <c r="AS404" s="74" t="s">
        <v>237</v>
      </c>
      <c r="AT404" s="74" t="s">
        <v>194</v>
      </c>
      <c r="AU404" s="74" t="s">
        <v>490</v>
      </c>
      <c r="AV404" s="74">
        <v>2020</v>
      </c>
      <c r="AW404" s="74">
        <v>1</v>
      </c>
      <c r="AX404" s="74">
        <v>0</v>
      </c>
      <c r="AY404" s="74">
        <v>0</v>
      </c>
      <c r="AZ404" s="74">
        <v>1.0582750445811161E-2</v>
      </c>
      <c r="BA404" s="74">
        <v>1.0582750445811161E-2</v>
      </c>
      <c r="BB404" s="74">
        <v>0</v>
      </c>
      <c r="BC404" s="74">
        <v>0</v>
      </c>
      <c r="BD404" s="74">
        <v>0</v>
      </c>
      <c r="BE404" s="74">
        <v>0</v>
      </c>
      <c r="BF404" s="74">
        <v>0</v>
      </c>
      <c r="BG404" s="74">
        <v>0</v>
      </c>
      <c r="BH404" s="74">
        <v>0</v>
      </c>
      <c r="BI404" s="74">
        <v>0</v>
      </c>
      <c r="BJ404" s="74">
        <v>0</v>
      </c>
      <c r="BK404" s="74">
        <v>0</v>
      </c>
      <c r="BL404" s="74">
        <v>0</v>
      </c>
      <c r="BM404" s="74">
        <v>0</v>
      </c>
      <c r="BN404" s="74">
        <v>1.0582750445811161E-2</v>
      </c>
      <c r="BO404" s="74">
        <v>0</v>
      </c>
      <c r="BP404" s="74">
        <v>0</v>
      </c>
      <c r="BQ404" s="74">
        <v>0</v>
      </c>
      <c r="BR404" s="74">
        <v>0</v>
      </c>
      <c r="BS404" s="74">
        <v>0</v>
      </c>
      <c r="BT404" s="74">
        <v>0</v>
      </c>
      <c r="BU404" s="74">
        <v>0</v>
      </c>
      <c r="BV404" s="74">
        <v>0</v>
      </c>
      <c r="BW404" s="74">
        <v>0</v>
      </c>
      <c r="BX404" s="74">
        <v>0</v>
      </c>
      <c r="BY404" s="74">
        <v>0</v>
      </c>
      <c r="CT404" s="74" t="s">
        <v>194</v>
      </c>
      <c r="CU404" s="74" t="s">
        <v>528</v>
      </c>
      <c r="CV404" s="74" t="s">
        <v>318</v>
      </c>
      <c r="CW404" s="74">
        <v>2025</v>
      </c>
      <c r="CX404" s="74">
        <v>0</v>
      </c>
      <c r="CY404" s="74">
        <v>0</v>
      </c>
      <c r="CZ404" s="74">
        <v>0</v>
      </c>
      <c r="DA404" s="74">
        <v>0</v>
      </c>
      <c r="DB404" s="74">
        <v>2.6551248228912534E-8</v>
      </c>
      <c r="DC404" s="74">
        <v>0</v>
      </c>
      <c r="DD404" s="74">
        <v>13668.06699741239</v>
      </c>
      <c r="DE404" s="74">
        <v>202.84766498243039</v>
      </c>
      <c r="DF404" s="74">
        <v>8304.5949317123268</v>
      </c>
      <c r="DG404" s="74">
        <v>5160.6244007176319</v>
      </c>
      <c r="DH404" s="74">
        <v>0</v>
      </c>
      <c r="DI404" s="74">
        <v>0</v>
      </c>
      <c r="DJ404" s="74">
        <v>0</v>
      </c>
      <c r="DK404" s="74">
        <v>0</v>
      </c>
      <c r="DL404" s="74">
        <v>0</v>
      </c>
      <c r="DM404" s="74">
        <v>0</v>
      </c>
      <c r="DN404" s="74">
        <v>1.9334645347952531E-6</v>
      </c>
      <c r="DO404" s="74">
        <v>0</v>
      </c>
      <c r="DP404" s="74">
        <v>0</v>
      </c>
      <c r="DQ404" s="74">
        <v>0</v>
      </c>
      <c r="DR404" s="74">
        <v>0</v>
      </c>
      <c r="DS404" s="74">
        <v>0</v>
      </c>
      <c r="DT404" s="74">
        <v>0</v>
      </c>
      <c r="DU404" s="74">
        <v>0</v>
      </c>
      <c r="DV404" s="74">
        <v>0</v>
      </c>
      <c r="DW404" s="74">
        <v>0</v>
      </c>
      <c r="DX404" s="74">
        <v>0</v>
      </c>
      <c r="DY404" s="74">
        <v>0</v>
      </c>
      <c r="DZ404" s="74">
        <v>0</v>
      </c>
      <c r="EA404" s="74">
        <v>3.6290423965770356E-4</v>
      </c>
      <c r="EB404" s="74">
        <v>0</v>
      </c>
      <c r="EC404" s="74">
        <v>3.6290423965770356E-4</v>
      </c>
      <c r="ED404" s="74">
        <v>0</v>
      </c>
      <c r="EE404" s="74">
        <v>0</v>
      </c>
      <c r="EF404" s="74">
        <v>0</v>
      </c>
      <c r="ER404" s="74" t="s">
        <v>455</v>
      </c>
      <c r="ES404" s="74" t="s">
        <v>194</v>
      </c>
      <c r="ET404" s="74" t="s">
        <v>528</v>
      </c>
      <c r="EU404" s="74" t="s">
        <v>318</v>
      </c>
      <c r="EV404" s="74" t="s">
        <v>302</v>
      </c>
      <c r="EW404" s="74" t="s">
        <v>456</v>
      </c>
      <c r="EX404" s="74">
        <v>2025</v>
      </c>
      <c r="EY404" s="74">
        <v>1.632354325530802E-8</v>
      </c>
      <c r="EZ404" s="74">
        <v>1267.3833199999999</v>
      </c>
      <c r="FA404" s="74">
        <v>2.0688186445075886E-5</v>
      </c>
      <c r="FB404" s="74">
        <v>2025</v>
      </c>
      <c r="FC404" s="74" t="s">
        <v>209</v>
      </c>
      <c r="FD404" s="74">
        <v>4.6366130773367584E-2</v>
      </c>
      <c r="FE404" s="74">
        <v>1</v>
      </c>
      <c r="FF404" s="74">
        <v>0</v>
      </c>
      <c r="FG404" s="74" t="s">
        <v>457</v>
      </c>
      <c r="FH404" s="74">
        <v>0</v>
      </c>
      <c r="FI404" s="74">
        <v>0</v>
      </c>
      <c r="FJ404" s="74">
        <v>0</v>
      </c>
      <c r="FK404" s="74">
        <v>0</v>
      </c>
      <c r="FL404" s="74">
        <v>0</v>
      </c>
      <c r="FM404" s="74">
        <v>0</v>
      </c>
      <c r="FN404" s="74">
        <v>0</v>
      </c>
      <c r="FO404" s="74">
        <v>0</v>
      </c>
      <c r="FP404" s="74">
        <v>3.6537995980200845E-6</v>
      </c>
      <c r="FQ404" s="74">
        <v>2.6551248228912534E-8</v>
      </c>
      <c r="FR404" s="74">
        <v>0</v>
      </c>
      <c r="FS404" s="74">
        <v>0</v>
      </c>
      <c r="GV404" s="229"/>
      <c r="GW404" s="229"/>
    </row>
    <row r="405" spans="45:205" x14ac:dyDescent="0.25">
      <c r="AS405" s="74" t="s">
        <v>237</v>
      </c>
      <c r="AT405" s="74" t="s">
        <v>194</v>
      </c>
      <c r="AU405" s="74" t="s">
        <v>490</v>
      </c>
      <c r="AV405" s="74">
        <v>2021</v>
      </c>
      <c r="AW405" s="74">
        <v>1</v>
      </c>
      <c r="AX405" s="74">
        <v>0</v>
      </c>
      <c r="AY405" s="74">
        <v>0</v>
      </c>
      <c r="AZ405" s="74">
        <v>0</v>
      </c>
      <c r="BA405" s="74">
        <v>0</v>
      </c>
      <c r="BB405" s="74">
        <v>0</v>
      </c>
      <c r="BC405" s="74">
        <v>0</v>
      </c>
      <c r="BD405" s="74">
        <v>1.0582750445811161E-2</v>
      </c>
      <c r="BE405" s="74">
        <v>1.0582750445811161E-2</v>
      </c>
      <c r="BF405" s="74">
        <v>0</v>
      </c>
      <c r="BG405" s="74">
        <v>0</v>
      </c>
      <c r="BH405" s="74">
        <v>0</v>
      </c>
      <c r="BI405" s="74">
        <v>0</v>
      </c>
      <c r="BJ405" s="74">
        <v>0</v>
      </c>
      <c r="BK405" s="74">
        <v>0</v>
      </c>
      <c r="BL405" s="74">
        <v>0</v>
      </c>
      <c r="BM405" s="74">
        <v>0</v>
      </c>
      <c r="BN405" s="74">
        <v>0</v>
      </c>
      <c r="BO405" s="74">
        <v>1.0582750445811161E-2</v>
      </c>
      <c r="BP405" s="74">
        <v>0</v>
      </c>
      <c r="BQ405" s="74">
        <v>0</v>
      </c>
      <c r="BR405" s="74">
        <v>0</v>
      </c>
      <c r="BS405" s="74">
        <v>0</v>
      </c>
      <c r="BT405" s="74">
        <v>0</v>
      </c>
      <c r="BU405" s="74">
        <v>0</v>
      </c>
      <c r="BV405" s="74">
        <v>0</v>
      </c>
      <c r="BW405" s="74">
        <v>0</v>
      </c>
      <c r="BX405" s="74">
        <v>0</v>
      </c>
      <c r="BY405" s="74">
        <v>0</v>
      </c>
      <c r="CT405" s="74" t="s">
        <v>194</v>
      </c>
      <c r="CU405" s="74" t="s">
        <v>528</v>
      </c>
      <c r="CV405" s="74" t="s">
        <v>318</v>
      </c>
      <c r="CW405" s="74">
        <v>2026</v>
      </c>
      <c r="CX405" s="74">
        <v>0</v>
      </c>
      <c r="CY405" s="74">
        <v>0</v>
      </c>
      <c r="CZ405" s="74">
        <v>0</v>
      </c>
      <c r="DA405" s="74">
        <v>0</v>
      </c>
      <c r="DB405" s="74">
        <v>0</v>
      </c>
      <c r="DC405" s="74">
        <v>2.6551248228912534E-8</v>
      </c>
      <c r="DD405" s="74">
        <v>13668.06699741239</v>
      </c>
      <c r="DE405" s="74">
        <v>202.84766498243039</v>
      </c>
      <c r="DF405" s="74">
        <v>8304.5949317123268</v>
      </c>
      <c r="DG405" s="74">
        <v>5160.6244007176319</v>
      </c>
      <c r="DH405" s="74">
        <v>0</v>
      </c>
      <c r="DI405" s="74">
        <v>0</v>
      </c>
      <c r="DJ405" s="74">
        <v>0</v>
      </c>
      <c r="DK405" s="74">
        <v>0</v>
      </c>
      <c r="DL405" s="74">
        <v>0</v>
      </c>
      <c r="DM405" s="74">
        <v>0</v>
      </c>
      <c r="DN405" s="74">
        <v>1.9334645347952531E-6</v>
      </c>
      <c r="DO405" s="74">
        <v>0</v>
      </c>
      <c r="DP405" s="74">
        <v>0</v>
      </c>
      <c r="DQ405" s="74">
        <v>0</v>
      </c>
      <c r="DR405" s="74">
        <v>0</v>
      </c>
      <c r="DS405" s="74">
        <v>0</v>
      </c>
      <c r="DT405" s="74">
        <v>0</v>
      </c>
      <c r="DU405" s="74">
        <v>0</v>
      </c>
      <c r="DV405" s="74">
        <v>0</v>
      </c>
      <c r="DW405" s="74">
        <v>0</v>
      </c>
      <c r="DX405" s="74">
        <v>0</v>
      </c>
      <c r="DY405" s="74">
        <v>0</v>
      </c>
      <c r="DZ405" s="74">
        <v>0</v>
      </c>
      <c r="EA405" s="74">
        <v>0</v>
      </c>
      <c r="EB405" s="74">
        <v>0</v>
      </c>
      <c r="EC405" s="74">
        <v>0</v>
      </c>
      <c r="ED405" s="74">
        <v>3.6290423965770356E-4</v>
      </c>
      <c r="EE405" s="74">
        <v>0</v>
      </c>
      <c r="EF405" s="74">
        <v>3.6290423965770356E-4</v>
      </c>
      <c r="ER405" s="74" t="s">
        <v>455</v>
      </c>
      <c r="ES405" s="74" t="s">
        <v>194</v>
      </c>
      <c r="ET405" s="74" t="s">
        <v>528</v>
      </c>
      <c r="EU405" s="74" t="s">
        <v>318</v>
      </c>
      <c r="EV405" s="74" t="s">
        <v>302</v>
      </c>
      <c r="EW405" s="74" t="s">
        <v>456</v>
      </c>
      <c r="EX405" s="74">
        <v>2026</v>
      </c>
      <c r="EY405" s="74">
        <v>1.632354325530802E-8</v>
      </c>
      <c r="EZ405" s="74">
        <v>1267.3833199999999</v>
      </c>
      <c r="FA405" s="74">
        <v>2.0688186445075886E-5</v>
      </c>
      <c r="FB405" s="74">
        <v>2026</v>
      </c>
      <c r="FC405" s="74" t="s">
        <v>209</v>
      </c>
      <c r="FD405" s="74">
        <v>4.6366130773367584E-2</v>
      </c>
      <c r="FE405" s="74">
        <v>1</v>
      </c>
      <c r="FF405" s="74">
        <v>0</v>
      </c>
      <c r="FG405" s="74" t="s">
        <v>457</v>
      </c>
      <c r="FH405" s="74">
        <v>0</v>
      </c>
      <c r="FI405" s="74">
        <v>0</v>
      </c>
      <c r="FJ405" s="74">
        <v>0</v>
      </c>
      <c r="FK405" s="74">
        <v>0</v>
      </c>
      <c r="FL405" s="74">
        <v>0</v>
      </c>
      <c r="FM405" s="74">
        <v>0</v>
      </c>
      <c r="FN405" s="74">
        <v>0</v>
      </c>
      <c r="FO405" s="74">
        <v>0</v>
      </c>
      <c r="FP405" s="74">
        <v>0</v>
      </c>
      <c r="FQ405" s="74">
        <v>0</v>
      </c>
      <c r="FR405" s="74">
        <v>3.6537995980200845E-6</v>
      </c>
      <c r="FS405" s="74">
        <v>2.6551248228912534E-8</v>
      </c>
      <c r="GV405" s="229"/>
      <c r="GW405" s="229"/>
    </row>
    <row r="406" spans="45:205" x14ac:dyDescent="0.25">
      <c r="AS406" s="74" t="s">
        <v>237</v>
      </c>
      <c r="AT406" s="74" t="s">
        <v>194</v>
      </c>
      <c r="AU406" s="74" t="s">
        <v>490</v>
      </c>
      <c r="AV406" s="74">
        <v>2022</v>
      </c>
      <c r="AW406" s="74">
        <v>0.93457943925233644</v>
      </c>
      <c r="AX406" s="74">
        <v>0</v>
      </c>
      <c r="AY406" s="74">
        <v>0</v>
      </c>
      <c r="AZ406" s="74">
        <v>0</v>
      </c>
      <c r="BA406" s="74">
        <v>0</v>
      </c>
      <c r="BB406" s="74">
        <v>0</v>
      </c>
      <c r="BC406" s="74">
        <v>0</v>
      </c>
      <c r="BD406" s="74">
        <v>0</v>
      </c>
      <c r="BE406" s="74">
        <v>0</v>
      </c>
      <c r="BF406" s="74">
        <v>0</v>
      </c>
      <c r="BG406" s="74">
        <v>0</v>
      </c>
      <c r="BH406" s="74">
        <v>1.4986287743136661E-2</v>
      </c>
      <c r="BI406" s="74">
        <v>1.4986287743136661E-2</v>
      </c>
      <c r="BJ406" s="74">
        <v>0</v>
      </c>
      <c r="BK406" s="74">
        <v>0</v>
      </c>
      <c r="BL406" s="74">
        <v>0</v>
      </c>
      <c r="BM406" s="74">
        <v>0</v>
      </c>
      <c r="BN406" s="74">
        <v>0</v>
      </c>
      <c r="BO406" s="74">
        <v>0</v>
      </c>
      <c r="BP406" s="74">
        <v>1.4005876395454824E-2</v>
      </c>
      <c r="BQ406" s="74">
        <v>0</v>
      </c>
      <c r="BR406" s="74">
        <v>0</v>
      </c>
      <c r="BS406" s="74">
        <v>0</v>
      </c>
      <c r="BT406" s="74">
        <v>0</v>
      </c>
      <c r="BU406" s="74">
        <v>0</v>
      </c>
      <c r="BV406" s="74">
        <v>1.4986287743136661E-2</v>
      </c>
      <c r="BW406" s="74">
        <v>1.4005876395454824E-2</v>
      </c>
      <c r="BX406" s="74">
        <v>1.4986287743136661E-2</v>
      </c>
      <c r="BY406" s="74">
        <v>1.4005876395454824E-2</v>
      </c>
      <c r="CT406" s="74" t="s">
        <v>194</v>
      </c>
      <c r="CU406" s="74" t="s">
        <v>528</v>
      </c>
      <c r="CV406" s="74" t="s">
        <v>320</v>
      </c>
      <c r="CW406" s="74">
        <v>2021</v>
      </c>
      <c r="CX406" s="74">
        <v>7.010189408062867E-8</v>
      </c>
      <c r="CY406" s="74">
        <v>0</v>
      </c>
      <c r="CZ406" s="74">
        <v>0</v>
      </c>
      <c r="DA406" s="74">
        <v>0</v>
      </c>
      <c r="DB406" s="74">
        <v>0</v>
      </c>
      <c r="DC406" s="74">
        <v>0</v>
      </c>
      <c r="DD406" s="74">
        <v>8638.8463697588322</v>
      </c>
      <c r="DE406" s="74">
        <v>212.40338927922949</v>
      </c>
      <c r="DF406" s="74">
        <v>8426.4429804796018</v>
      </c>
      <c r="DG406" s="74">
        <v>0</v>
      </c>
      <c r="DH406" s="74">
        <v>0</v>
      </c>
      <c r="DI406" s="74">
        <v>0</v>
      </c>
      <c r="DJ406" s="74">
        <v>0</v>
      </c>
      <c r="DK406" s="74">
        <v>0</v>
      </c>
      <c r="DL406" s="74">
        <v>0</v>
      </c>
      <c r="DM406" s="74">
        <v>0</v>
      </c>
      <c r="DN406" s="74">
        <v>2.1925306581421099E-6</v>
      </c>
      <c r="DO406" s="74">
        <v>6.0559949319165718E-4</v>
      </c>
      <c r="DP406" s="74">
        <v>0</v>
      </c>
      <c r="DQ406" s="74">
        <v>6.0559949319165718E-4</v>
      </c>
      <c r="DR406" s="74">
        <v>0</v>
      </c>
      <c r="DS406" s="74">
        <v>0</v>
      </c>
      <c r="DT406" s="74">
        <v>0</v>
      </c>
      <c r="DU406" s="74">
        <v>0</v>
      </c>
      <c r="DV406" s="74">
        <v>0</v>
      </c>
      <c r="DW406" s="74">
        <v>0</v>
      </c>
      <c r="DX406" s="74">
        <v>0</v>
      </c>
      <c r="DY406" s="74">
        <v>0</v>
      </c>
      <c r="DZ406" s="74">
        <v>0</v>
      </c>
      <c r="EA406" s="74">
        <v>0</v>
      </c>
      <c r="EB406" s="74">
        <v>0</v>
      </c>
      <c r="EC406" s="74">
        <v>0</v>
      </c>
      <c r="ED406" s="74">
        <v>0</v>
      </c>
      <c r="EE406" s="74">
        <v>0</v>
      </c>
      <c r="EF406" s="74">
        <v>0</v>
      </c>
      <c r="ER406" s="74" t="s">
        <v>455</v>
      </c>
      <c r="ES406" s="74" t="s">
        <v>194</v>
      </c>
      <c r="ET406" s="74" t="s">
        <v>528</v>
      </c>
      <c r="EU406" s="74" t="s">
        <v>320</v>
      </c>
      <c r="EV406" s="74" t="s">
        <v>302</v>
      </c>
      <c r="EW406" s="74" t="s">
        <v>456</v>
      </c>
      <c r="EX406" s="74">
        <v>2021</v>
      </c>
      <c r="EY406" s="74">
        <v>6.7408468078523773E-8</v>
      </c>
      <c r="EZ406" s="74">
        <v>1267.3833199999999</v>
      </c>
      <c r="FA406" s="74">
        <v>8.5432368069473478E-5</v>
      </c>
      <c r="FB406" s="74">
        <v>2021</v>
      </c>
      <c r="FC406" s="74" t="s">
        <v>209</v>
      </c>
      <c r="FD406" s="74">
        <v>4.6366130773367584E-2</v>
      </c>
      <c r="FE406" s="74">
        <v>1</v>
      </c>
      <c r="FF406" s="74">
        <v>0</v>
      </c>
      <c r="FG406" s="74" t="s">
        <v>457</v>
      </c>
      <c r="FH406" s="74">
        <v>1.4602533137195204E-5</v>
      </c>
      <c r="FI406" s="74">
        <v>7.010189408062867E-8</v>
      </c>
      <c r="FJ406" s="74">
        <v>0</v>
      </c>
      <c r="FK406" s="74">
        <v>0</v>
      </c>
      <c r="FL406" s="74">
        <v>0</v>
      </c>
      <c r="FM406" s="74">
        <v>0</v>
      </c>
      <c r="FN406" s="74">
        <v>0</v>
      </c>
      <c r="FO406" s="74">
        <v>0</v>
      </c>
      <c r="FP406" s="74">
        <v>0</v>
      </c>
      <c r="FQ406" s="74">
        <v>0</v>
      </c>
      <c r="FR406" s="74">
        <v>0</v>
      </c>
      <c r="FS406" s="74">
        <v>0</v>
      </c>
      <c r="GV406" s="229"/>
      <c r="GW406" s="229"/>
    </row>
    <row r="407" spans="45:205" x14ac:dyDescent="0.25">
      <c r="AS407" s="74" t="s">
        <v>237</v>
      </c>
      <c r="AT407" s="74" t="s">
        <v>194</v>
      </c>
      <c r="AU407" s="74" t="s">
        <v>490</v>
      </c>
      <c r="AV407" s="74">
        <v>2023</v>
      </c>
      <c r="AW407" s="74">
        <v>0.87343872827321156</v>
      </c>
      <c r="AX407" s="74">
        <v>0</v>
      </c>
      <c r="AY407" s="74">
        <v>0</v>
      </c>
      <c r="AZ407" s="74">
        <v>0</v>
      </c>
      <c r="BA407" s="74">
        <v>0</v>
      </c>
      <c r="BB407" s="74">
        <v>0</v>
      </c>
      <c r="BC407" s="74">
        <v>0</v>
      </c>
      <c r="BD407" s="74">
        <v>0</v>
      </c>
      <c r="BE407" s="74">
        <v>0</v>
      </c>
      <c r="BF407" s="74">
        <v>0</v>
      </c>
      <c r="BG407" s="74">
        <v>0</v>
      </c>
      <c r="BH407" s="74">
        <v>0</v>
      </c>
      <c r="BI407" s="74">
        <v>0</v>
      </c>
      <c r="BJ407" s="74">
        <v>0</v>
      </c>
      <c r="BK407" s="74">
        <v>0</v>
      </c>
      <c r="BL407" s="74">
        <v>1.5535648968171589E-2</v>
      </c>
      <c r="BM407" s="74">
        <v>1.5535648968171589E-2</v>
      </c>
      <c r="BN407" s="74">
        <v>0</v>
      </c>
      <c r="BO407" s="74">
        <v>0</v>
      </c>
      <c r="BP407" s="74">
        <v>0</v>
      </c>
      <c r="BQ407" s="74">
        <v>1.3569437477658824E-2</v>
      </c>
      <c r="BR407" s="74">
        <v>0</v>
      </c>
      <c r="BS407" s="74">
        <v>0</v>
      </c>
      <c r="BT407" s="74">
        <v>0</v>
      </c>
      <c r="BU407" s="74">
        <v>0</v>
      </c>
      <c r="BV407" s="74">
        <v>0</v>
      </c>
      <c r="BW407" s="74">
        <v>0</v>
      </c>
      <c r="BX407" s="74">
        <v>0</v>
      </c>
      <c r="BY407" s="74">
        <v>0</v>
      </c>
      <c r="CT407" s="74" t="s">
        <v>194</v>
      </c>
      <c r="CU407" s="74" t="s">
        <v>528</v>
      </c>
      <c r="CV407" s="74" t="s">
        <v>320</v>
      </c>
      <c r="CW407" s="74">
        <v>2022</v>
      </c>
      <c r="CX407" s="74">
        <v>0</v>
      </c>
      <c r="CY407" s="74">
        <v>6.9591989982392179E-8</v>
      </c>
      <c r="CZ407" s="74">
        <v>0</v>
      </c>
      <c r="DA407" s="74">
        <v>0</v>
      </c>
      <c r="DB407" s="74">
        <v>0</v>
      </c>
      <c r="DC407" s="74">
        <v>0</v>
      </c>
      <c r="DD407" s="74">
        <v>8489.5410546944349</v>
      </c>
      <c r="DE407" s="74">
        <v>202.84766498243039</v>
      </c>
      <c r="DF407" s="74">
        <v>8286.6933897120016</v>
      </c>
      <c r="DG407" s="74">
        <v>0</v>
      </c>
      <c r="DH407" s="74">
        <v>0</v>
      </c>
      <c r="DI407" s="74">
        <v>0</v>
      </c>
      <c r="DJ407" s="74">
        <v>0</v>
      </c>
      <c r="DK407" s="74">
        <v>0</v>
      </c>
      <c r="DL407" s="74">
        <v>0</v>
      </c>
      <c r="DM407" s="74">
        <v>0</v>
      </c>
      <c r="DN407" s="74">
        <v>2.1142093073936819E-6</v>
      </c>
      <c r="DO407" s="74">
        <v>0</v>
      </c>
      <c r="DP407" s="74">
        <v>0</v>
      </c>
      <c r="DQ407" s="74">
        <v>0</v>
      </c>
      <c r="DR407" s="74">
        <v>5.9080405603340221E-4</v>
      </c>
      <c r="DS407" s="74">
        <v>0</v>
      </c>
      <c r="DT407" s="74">
        <v>5.9080405603340221E-4</v>
      </c>
      <c r="DU407" s="74">
        <v>0</v>
      </c>
      <c r="DV407" s="74">
        <v>0</v>
      </c>
      <c r="DW407" s="74">
        <v>0</v>
      </c>
      <c r="DX407" s="74">
        <v>0</v>
      </c>
      <c r="DY407" s="74">
        <v>0</v>
      </c>
      <c r="DZ407" s="74">
        <v>0</v>
      </c>
      <c r="EA407" s="74">
        <v>0</v>
      </c>
      <c r="EB407" s="74">
        <v>0</v>
      </c>
      <c r="EC407" s="74">
        <v>0</v>
      </c>
      <c r="ED407" s="74">
        <v>0</v>
      </c>
      <c r="EE407" s="74">
        <v>0</v>
      </c>
      <c r="EF407" s="74">
        <v>0</v>
      </c>
      <c r="ER407" s="74" t="s">
        <v>455</v>
      </c>
      <c r="ES407" s="74" t="s">
        <v>194</v>
      </c>
      <c r="ET407" s="74" t="s">
        <v>528</v>
      </c>
      <c r="EU407" s="74" t="s">
        <v>320</v>
      </c>
      <c r="EV407" s="74" t="s">
        <v>302</v>
      </c>
      <c r="EW407" s="74" t="s">
        <v>456</v>
      </c>
      <c r="EX407" s="74">
        <v>2022</v>
      </c>
      <c r="EY407" s="74">
        <v>6.4466124896568774E-8</v>
      </c>
      <c r="EZ407" s="74">
        <v>1267.3833199999999</v>
      </c>
      <c r="FA407" s="74">
        <v>8.1703291398947981E-5</v>
      </c>
      <c r="FB407" s="74">
        <v>2022</v>
      </c>
      <c r="FC407" s="74" t="s">
        <v>209</v>
      </c>
      <c r="FD407" s="74">
        <v>4.6366130773367584E-2</v>
      </c>
      <c r="FE407" s="74">
        <v>1</v>
      </c>
      <c r="FF407" s="74">
        <v>0</v>
      </c>
      <c r="FG407" s="74" t="s">
        <v>457</v>
      </c>
      <c r="FH407" s="74">
        <v>0</v>
      </c>
      <c r="FI407" s="74">
        <v>0</v>
      </c>
      <c r="FJ407" s="74">
        <v>1.4496317868849872E-5</v>
      </c>
      <c r="FK407" s="74">
        <v>6.9591989982392179E-8</v>
      </c>
      <c r="FL407" s="74">
        <v>0</v>
      </c>
      <c r="FM407" s="74">
        <v>0</v>
      </c>
      <c r="FN407" s="74">
        <v>0</v>
      </c>
      <c r="FO407" s="74">
        <v>0</v>
      </c>
      <c r="FP407" s="74">
        <v>0</v>
      </c>
      <c r="FQ407" s="74">
        <v>0</v>
      </c>
      <c r="FR407" s="74">
        <v>0</v>
      </c>
      <c r="FS407" s="74">
        <v>0</v>
      </c>
      <c r="GV407" s="229"/>
      <c r="GW407" s="229"/>
    </row>
    <row r="408" spans="45:205" x14ac:dyDescent="0.25">
      <c r="AS408" s="74" t="s">
        <v>237</v>
      </c>
      <c r="AT408" s="74" t="s">
        <v>194</v>
      </c>
      <c r="AU408" s="74" t="s">
        <v>491</v>
      </c>
      <c r="AV408" s="74">
        <v>2020</v>
      </c>
      <c r="AW408" s="74">
        <v>1</v>
      </c>
      <c r="AX408" s="74">
        <v>0</v>
      </c>
      <c r="AY408" s="74">
        <v>0</v>
      </c>
      <c r="AZ408" s="74">
        <v>3.8723534953867115E-3</v>
      </c>
      <c r="BA408" s="74">
        <v>3.8723534953867115E-3</v>
      </c>
      <c r="BB408" s="74">
        <v>0</v>
      </c>
      <c r="BC408" s="74">
        <v>0</v>
      </c>
      <c r="BD408" s="74">
        <v>0</v>
      </c>
      <c r="BE408" s="74">
        <v>0</v>
      </c>
      <c r="BF408" s="74">
        <v>0</v>
      </c>
      <c r="BG408" s="74">
        <v>0</v>
      </c>
      <c r="BH408" s="74">
        <v>0</v>
      </c>
      <c r="BI408" s="74">
        <v>0</v>
      </c>
      <c r="BJ408" s="74">
        <v>0</v>
      </c>
      <c r="BK408" s="74">
        <v>0</v>
      </c>
      <c r="BL408" s="74">
        <v>0</v>
      </c>
      <c r="BM408" s="74">
        <v>0</v>
      </c>
      <c r="BN408" s="74">
        <v>3.8723534953867115E-3</v>
      </c>
      <c r="BO408" s="74">
        <v>0</v>
      </c>
      <c r="BP408" s="74">
        <v>0</v>
      </c>
      <c r="BQ408" s="74">
        <v>0</v>
      </c>
      <c r="BR408" s="74">
        <v>0</v>
      </c>
      <c r="BS408" s="74">
        <v>0</v>
      </c>
      <c r="BT408" s="74">
        <v>0</v>
      </c>
      <c r="BU408" s="74">
        <v>0</v>
      </c>
      <c r="BV408" s="74">
        <v>0</v>
      </c>
      <c r="BW408" s="74">
        <v>0</v>
      </c>
      <c r="BX408" s="74">
        <v>0</v>
      </c>
      <c r="BY408" s="74">
        <v>0</v>
      </c>
      <c r="CT408" s="74" t="s">
        <v>194</v>
      </c>
      <c r="CU408" s="74" t="s">
        <v>528</v>
      </c>
      <c r="CV408" s="74" t="s">
        <v>320</v>
      </c>
      <c r="CW408" s="74">
        <v>2023</v>
      </c>
      <c r="CX408" s="74">
        <v>0</v>
      </c>
      <c r="CY408" s="74">
        <v>0</v>
      </c>
      <c r="CZ408" s="74">
        <v>1.0474138232165088E-7</v>
      </c>
      <c r="DA408" s="74">
        <v>0</v>
      </c>
      <c r="DB408" s="74">
        <v>0</v>
      </c>
      <c r="DC408" s="74">
        <v>0</v>
      </c>
      <c r="DD408" s="74">
        <v>8507.4425966947565</v>
      </c>
      <c r="DE408" s="74">
        <v>202.84766498243039</v>
      </c>
      <c r="DF408" s="74">
        <v>8304.5949317123268</v>
      </c>
      <c r="DG408" s="74">
        <v>0</v>
      </c>
      <c r="DH408" s="74">
        <v>0</v>
      </c>
      <c r="DI408" s="74">
        <v>0</v>
      </c>
      <c r="DJ408" s="74">
        <v>0</v>
      </c>
      <c r="DK408" s="74">
        <v>0</v>
      </c>
      <c r="DL408" s="74">
        <v>0</v>
      </c>
      <c r="DM408" s="74">
        <v>0</v>
      </c>
      <c r="DN408" s="74">
        <v>2.119491395942004E-6</v>
      </c>
      <c r="DO408" s="74">
        <v>0</v>
      </c>
      <c r="DP408" s="74">
        <v>0</v>
      </c>
      <c r="DQ408" s="74">
        <v>0</v>
      </c>
      <c r="DR408" s="74">
        <v>0</v>
      </c>
      <c r="DS408" s="74">
        <v>0</v>
      </c>
      <c r="DT408" s="74">
        <v>0</v>
      </c>
      <c r="DU408" s="74">
        <v>8.9108129759990387E-4</v>
      </c>
      <c r="DV408" s="74">
        <v>0</v>
      </c>
      <c r="DW408" s="74">
        <v>8.9108129759990387E-4</v>
      </c>
      <c r="DX408" s="74">
        <v>0</v>
      </c>
      <c r="DY408" s="74">
        <v>0</v>
      </c>
      <c r="DZ408" s="74">
        <v>0</v>
      </c>
      <c r="EA408" s="74">
        <v>0</v>
      </c>
      <c r="EB408" s="74">
        <v>0</v>
      </c>
      <c r="EC408" s="74">
        <v>0</v>
      </c>
      <c r="ED408" s="74">
        <v>0</v>
      </c>
      <c r="EE408" s="74">
        <v>0</v>
      </c>
      <c r="EF408" s="74">
        <v>0</v>
      </c>
      <c r="ER408" s="74" t="s">
        <v>455</v>
      </c>
      <c r="ES408" s="74" t="s">
        <v>194</v>
      </c>
      <c r="ET408" s="74" t="s">
        <v>528</v>
      </c>
      <c r="EU408" s="74" t="s">
        <v>320</v>
      </c>
      <c r="EV408" s="74" t="s">
        <v>302</v>
      </c>
      <c r="EW408" s="74" t="s">
        <v>456</v>
      </c>
      <c r="EX408" s="74">
        <v>2023</v>
      </c>
      <c r="EY408" s="74">
        <v>6.4394354276964621E-8</v>
      </c>
      <c r="EZ408" s="74">
        <v>1267.3833199999999</v>
      </c>
      <c r="FA408" s="74">
        <v>8.1612330512795616E-5</v>
      </c>
      <c r="FB408" s="74">
        <v>2023</v>
      </c>
      <c r="FC408" s="74" t="s">
        <v>209</v>
      </c>
      <c r="FD408" s="74">
        <v>4.6366130773367584E-2</v>
      </c>
      <c r="FE408" s="74">
        <v>1</v>
      </c>
      <c r="FF408" s="74">
        <v>0</v>
      </c>
      <c r="FG408" s="74" t="s">
        <v>457</v>
      </c>
      <c r="FH408" s="74">
        <v>0</v>
      </c>
      <c r="FI408" s="74">
        <v>0</v>
      </c>
      <c r="FJ408" s="74">
        <v>0</v>
      </c>
      <c r="FK408" s="74">
        <v>0</v>
      </c>
      <c r="FL408" s="74">
        <v>1.4413786399924389E-5</v>
      </c>
      <c r="FM408" s="74">
        <v>1.0474138232165088E-7</v>
      </c>
      <c r="FN408" s="74">
        <v>0</v>
      </c>
      <c r="FO408" s="74">
        <v>0</v>
      </c>
      <c r="FP408" s="74">
        <v>0</v>
      </c>
      <c r="FQ408" s="74">
        <v>0</v>
      </c>
      <c r="FR408" s="74">
        <v>0</v>
      </c>
      <c r="FS408" s="74">
        <v>0</v>
      </c>
      <c r="GV408" s="229"/>
      <c r="GW408" s="229"/>
    </row>
    <row r="409" spans="45:205" x14ac:dyDescent="0.25">
      <c r="AS409" s="74" t="s">
        <v>237</v>
      </c>
      <c r="AT409" s="74" t="s">
        <v>194</v>
      </c>
      <c r="AU409" s="74" t="s">
        <v>491</v>
      </c>
      <c r="AV409" s="74">
        <v>2021</v>
      </c>
      <c r="AW409" s="74">
        <v>1</v>
      </c>
      <c r="AX409" s="74">
        <v>0</v>
      </c>
      <c r="AY409" s="74">
        <v>0</v>
      </c>
      <c r="AZ409" s="74">
        <v>0</v>
      </c>
      <c r="BA409" s="74">
        <v>0</v>
      </c>
      <c r="BB409" s="74">
        <v>0</v>
      </c>
      <c r="BC409" s="74">
        <v>0</v>
      </c>
      <c r="BD409" s="74">
        <v>3.8723534953867115E-3</v>
      </c>
      <c r="BE409" s="74">
        <v>3.8723534953867115E-3</v>
      </c>
      <c r="BF409" s="74">
        <v>0</v>
      </c>
      <c r="BG409" s="74">
        <v>0</v>
      </c>
      <c r="BH409" s="74">
        <v>0</v>
      </c>
      <c r="BI409" s="74">
        <v>0</v>
      </c>
      <c r="BJ409" s="74">
        <v>0</v>
      </c>
      <c r="BK409" s="74">
        <v>0</v>
      </c>
      <c r="BL409" s="74">
        <v>0</v>
      </c>
      <c r="BM409" s="74">
        <v>0</v>
      </c>
      <c r="BN409" s="74">
        <v>0</v>
      </c>
      <c r="BO409" s="74">
        <v>3.8723534953867115E-3</v>
      </c>
      <c r="BP409" s="74">
        <v>0</v>
      </c>
      <c r="BQ409" s="74">
        <v>0</v>
      </c>
      <c r="BR409" s="74">
        <v>0</v>
      </c>
      <c r="BS409" s="74">
        <v>0</v>
      </c>
      <c r="BT409" s="74">
        <v>0</v>
      </c>
      <c r="BU409" s="74">
        <v>0</v>
      </c>
      <c r="BV409" s="74">
        <v>0</v>
      </c>
      <c r="BW409" s="74">
        <v>0</v>
      </c>
      <c r="BX409" s="74">
        <v>0</v>
      </c>
      <c r="BY409" s="74">
        <v>0</v>
      </c>
      <c r="CT409" s="74" t="s">
        <v>194</v>
      </c>
      <c r="CU409" s="74" t="s">
        <v>528</v>
      </c>
      <c r="CV409" s="74" t="s">
        <v>320</v>
      </c>
      <c r="CW409" s="74">
        <v>2024</v>
      </c>
      <c r="CX409" s="74">
        <v>0</v>
      </c>
      <c r="CY409" s="74">
        <v>0</v>
      </c>
      <c r="CZ409" s="74">
        <v>0</v>
      </c>
      <c r="DA409" s="74">
        <v>1.0474138232165088E-7</v>
      </c>
      <c r="DB409" s="74">
        <v>0</v>
      </c>
      <c r="DC409" s="74">
        <v>0</v>
      </c>
      <c r="DD409" s="74">
        <v>8507.4425966947565</v>
      </c>
      <c r="DE409" s="74">
        <v>202.84766498243039</v>
      </c>
      <c r="DF409" s="74">
        <v>8304.5949317123268</v>
      </c>
      <c r="DG409" s="74">
        <v>0</v>
      </c>
      <c r="DH409" s="74">
        <v>0</v>
      </c>
      <c r="DI409" s="74">
        <v>0</v>
      </c>
      <c r="DJ409" s="74">
        <v>0</v>
      </c>
      <c r="DK409" s="74">
        <v>0</v>
      </c>
      <c r="DL409" s="74">
        <v>0</v>
      </c>
      <c r="DM409" s="74">
        <v>0</v>
      </c>
      <c r="DN409" s="74">
        <v>2.119491395942004E-6</v>
      </c>
      <c r="DO409" s="74">
        <v>0</v>
      </c>
      <c r="DP409" s="74">
        <v>0</v>
      </c>
      <c r="DQ409" s="74">
        <v>0</v>
      </c>
      <c r="DR409" s="74">
        <v>0</v>
      </c>
      <c r="DS409" s="74">
        <v>0</v>
      </c>
      <c r="DT409" s="74">
        <v>0</v>
      </c>
      <c r="DU409" s="74">
        <v>0</v>
      </c>
      <c r="DV409" s="74">
        <v>0</v>
      </c>
      <c r="DW409" s="74">
        <v>0</v>
      </c>
      <c r="DX409" s="74">
        <v>8.9108129759990387E-4</v>
      </c>
      <c r="DY409" s="74">
        <v>0</v>
      </c>
      <c r="DZ409" s="74">
        <v>8.9108129759990387E-4</v>
      </c>
      <c r="EA409" s="74">
        <v>0</v>
      </c>
      <c r="EB409" s="74">
        <v>0</v>
      </c>
      <c r="EC409" s="74">
        <v>0</v>
      </c>
      <c r="ED409" s="74">
        <v>0</v>
      </c>
      <c r="EE409" s="74">
        <v>0</v>
      </c>
      <c r="EF409" s="74">
        <v>0</v>
      </c>
      <c r="ER409" s="74" t="s">
        <v>455</v>
      </c>
      <c r="ES409" s="74" t="s">
        <v>194</v>
      </c>
      <c r="ET409" s="74" t="s">
        <v>528</v>
      </c>
      <c r="EU409" s="74" t="s">
        <v>320</v>
      </c>
      <c r="EV409" s="74" t="s">
        <v>302</v>
      </c>
      <c r="EW409" s="74" t="s">
        <v>456</v>
      </c>
      <c r="EX409" s="74">
        <v>2024</v>
      </c>
      <c r="EY409" s="74">
        <v>6.4394354276964621E-8</v>
      </c>
      <c r="EZ409" s="74">
        <v>1267.3833199999999</v>
      </c>
      <c r="FA409" s="74">
        <v>8.1612330512795616E-5</v>
      </c>
      <c r="FB409" s="74">
        <v>2024</v>
      </c>
      <c r="FC409" s="74" t="s">
        <v>209</v>
      </c>
      <c r="FD409" s="74">
        <v>4.6366130773367584E-2</v>
      </c>
      <c r="FE409" s="74">
        <v>1</v>
      </c>
      <c r="FF409" s="74">
        <v>0</v>
      </c>
      <c r="FG409" s="74" t="s">
        <v>457</v>
      </c>
      <c r="FH409" s="74">
        <v>0</v>
      </c>
      <c r="FI409" s="74">
        <v>0</v>
      </c>
      <c r="FJ409" s="74">
        <v>0</v>
      </c>
      <c r="FK409" s="74">
        <v>0</v>
      </c>
      <c r="FL409" s="74">
        <v>0</v>
      </c>
      <c r="FM409" s="74">
        <v>0</v>
      </c>
      <c r="FN409" s="74">
        <v>1.4413786399924389E-5</v>
      </c>
      <c r="FO409" s="74">
        <v>1.0474138232165088E-7</v>
      </c>
      <c r="FP409" s="74">
        <v>0</v>
      </c>
      <c r="FQ409" s="74">
        <v>0</v>
      </c>
      <c r="FR409" s="74">
        <v>0</v>
      </c>
      <c r="FS409" s="74">
        <v>0</v>
      </c>
      <c r="GV409" s="229"/>
      <c r="GW409" s="229"/>
    </row>
    <row r="410" spans="45:205" x14ac:dyDescent="0.25">
      <c r="AS410" s="74" t="s">
        <v>237</v>
      </c>
      <c r="AT410" s="74" t="s">
        <v>194</v>
      </c>
      <c r="AU410" s="74" t="s">
        <v>491</v>
      </c>
      <c r="AV410" s="74">
        <v>2022</v>
      </c>
      <c r="AW410" s="74">
        <v>0.93457943925233644</v>
      </c>
      <c r="AX410" s="74">
        <v>0</v>
      </c>
      <c r="AY410" s="74">
        <v>0</v>
      </c>
      <c r="AZ410" s="74">
        <v>0</v>
      </c>
      <c r="BA410" s="74">
        <v>0</v>
      </c>
      <c r="BB410" s="74">
        <v>0</v>
      </c>
      <c r="BC410" s="74">
        <v>0</v>
      </c>
      <c r="BD410" s="74">
        <v>0</v>
      </c>
      <c r="BE410" s="74">
        <v>0</v>
      </c>
      <c r="BF410" s="74">
        <v>0</v>
      </c>
      <c r="BG410" s="74">
        <v>0</v>
      </c>
      <c r="BH410" s="74">
        <v>2.2343262095068863E-3</v>
      </c>
      <c r="BI410" s="74">
        <v>2.2343262095068863E-3</v>
      </c>
      <c r="BJ410" s="74">
        <v>0</v>
      </c>
      <c r="BK410" s="74">
        <v>0</v>
      </c>
      <c r="BL410" s="74">
        <v>0</v>
      </c>
      <c r="BM410" s="74">
        <v>0</v>
      </c>
      <c r="BN410" s="74">
        <v>0</v>
      </c>
      <c r="BO410" s="74">
        <v>0</v>
      </c>
      <c r="BP410" s="74">
        <v>2.0881553359877441E-3</v>
      </c>
      <c r="BQ410" s="74">
        <v>0</v>
      </c>
      <c r="BR410" s="74">
        <v>0</v>
      </c>
      <c r="BS410" s="74">
        <v>0</v>
      </c>
      <c r="BT410" s="74">
        <v>0</v>
      </c>
      <c r="BU410" s="74">
        <v>0</v>
      </c>
      <c r="BV410" s="74">
        <v>2.2343262095068863E-3</v>
      </c>
      <c r="BW410" s="74">
        <v>2.0881553359877441E-3</v>
      </c>
      <c r="BX410" s="74">
        <v>2.2343262095068863E-3</v>
      </c>
      <c r="BY410" s="74">
        <v>2.0881553359877441E-3</v>
      </c>
      <c r="CT410" s="74" t="s">
        <v>194</v>
      </c>
      <c r="CU410" s="74" t="s">
        <v>528</v>
      </c>
      <c r="CV410" s="74" t="s">
        <v>320</v>
      </c>
      <c r="CW410" s="74">
        <v>2025</v>
      </c>
      <c r="CX410" s="74">
        <v>0</v>
      </c>
      <c r="CY410" s="74">
        <v>0</v>
      </c>
      <c r="CZ410" s="74">
        <v>0</v>
      </c>
      <c r="DA410" s="74">
        <v>0</v>
      </c>
      <c r="DB410" s="74">
        <v>1.0474138232165088E-7</v>
      </c>
      <c r="DC410" s="74">
        <v>0</v>
      </c>
      <c r="DD410" s="74">
        <v>8507.4425966947565</v>
      </c>
      <c r="DE410" s="74">
        <v>202.84766498243039</v>
      </c>
      <c r="DF410" s="74">
        <v>8304.5949317123268</v>
      </c>
      <c r="DG410" s="74">
        <v>0</v>
      </c>
      <c r="DH410" s="74">
        <v>0</v>
      </c>
      <c r="DI410" s="74">
        <v>0</v>
      </c>
      <c r="DJ410" s="74">
        <v>0</v>
      </c>
      <c r="DK410" s="74">
        <v>0</v>
      </c>
      <c r="DL410" s="74">
        <v>0</v>
      </c>
      <c r="DM410" s="74">
        <v>0</v>
      </c>
      <c r="DN410" s="74">
        <v>2.119491395942004E-6</v>
      </c>
      <c r="DO410" s="74">
        <v>0</v>
      </c>
      <c r="DP410" s="74">
        <v>0</v>
      </c>
      <c r="DQ410" s="74">
        <v>0</v>
      </c>
      <c r="DR410" s="74">
        <v>0</v>
      </c>
      <c r="DS410" s="74">
        <v>0</v>
      </c>
      <c r="DT410" s="74">
        <v>0</v>
      </c>
      <c r="DU410" s="74">
        <v>0</v>
      </c>
      <c r="DV410" s="74">
        <v>0</v>
      </c>
      <c r="DW410" s="74">
        <v>0</v>
      </c>
      <c r="DX410" s="74">
        <v>0</v>
      </c>
      <c r="DY410" s="74">
        <v>0</v>
      </c>
      <c r="DZ410" s="74">
        <v>0</v>
      </c>
      <c r="EA410" s="74">
        <v>8.9108129759990387E-4</v>
      </c>
      <c r="EB410" s="74">
        <v>0</v>
      </c>
      <c r="EC410" s="74">
        <v>8.9108129759990387E-4</v>
      </c>
      <c r="ED410" s="74">
        <v>0</v>
      </c>
      <c r="EE410" s="74">
        <v>0</v>
      </c>
      <c r="EF410" s="74">
        <v>0</v>
      </c>
      <c r="ER410" s="74" t="s">
        <v>455</v>
      </c>
      <c r="ES410" s="74" t="s">
        <v>194</v>
      </c>
      <c r="ET410" s="74" t="s">
        <v>528</v>
      </c>
      <c r="EU410" s="74" t="s">
        <v>320</v>
      </c>
      <c r="EV410" s="74" t="s">
        <v>302</v>
      </c>
      <c r="EW410" s="74" t="s">
        <v>456</v>
      </c>
      <c r="EX410" s="74">
        <v>2025</v>
      </c>
      <c r="EY410" s="74">
        <v>6.4394354276964621E-8</v>
      </c>
      <c r="EZ410" s="74">
        <v>1267.3833199999999</v>
      </c>
      <c r="FA410" s="74">
        <v>8.1612330512795616E-5</v>
      </c>
      <c r="FB410" s="74">
        <v>2025</v>
      </c>
      <c r="FC410" s="74" t="s">
        <v>209</v>
      </c>
      <c r="FD410" s="74">
        <v>4.6366130773367584E-2</v>
      </c>
      <c r="FE410" s="74">
        <v>1</v>
      </c>
      <c r="FF410" s="74">
        <v>0</v>
      </c>
      <c r="FG410" s="74" t="s">
        <v>457</v>
      </c>
      <c r="FH410" s="74">
        <v>0</v>
      </c>
      <c r="FI410" s="74">
        <v>0</v>
      </c>
      <c r="FJ410" s="74">
        <v>0</v>
      </c>
      <c r="FK410" s="74">
        <v>0</v>
      </c>
      <c r="FL410" s="74">
        <v>0</v>
      </c>
      <c r="FM410" s="74">
        <v>0</v>
      </c>
      <c r="FN410" s="74">
        <v>0</v>
      </c>
      <c r="FO410" s="74">
        <v>0</v>
      </c>
      <c r="FP410" s="74">
        <v>1.4413786399924389E-5</v>
      </c>
      <c r="FQ410" s="74">
        <v>1.0474138232165088E-7</v>
      </c>
      <c r="FR410" s="74">
        <v>0</v>
      </c>
      <c r="FS410" s="74">
        <v>0</v>
      </c>
      <c r="GV410" s="229"/>
      <c r="GW410" s="229"/>
    </row>
    <row r="411" spans="45:205" x14ac:dyDescent="0.25">
      <c r="AS411" s="74" t="s">
        <v>237</v>
      </c>
      <c r="AT411" s="74" t="s">
        <v>194</v>
      </c>
      <c r="AU411" s="74" t="s">
        <v>491</v>
      </c>
      <c r="AV411" s="74">
        <v>2023</v>
      </c>
      <c r="AW411" s="74">
        <v>0.87343872827321156</v>
      </c>
      <c r="AX411" s="74">
        <v>0</v>
      </c>
      <c r="AY411" s="74">
        <v>0</v>
      </c>
      <c r="AZ411" s="74">
        <v>0</v>
      </c>
      <c r="BA411" s="74">
        <v>0</v>
      </c>
      <c r="BB411" s="74">
        <v>0</v>
      </c>
      <c r="BC411" s="74">
        <v>0</v>
      </c>
      <c r="BD411" s="74">
        <v>0</v>
      </c>
      <c r="BE411" s="74">
        <v>0</v>
      </c>
      <c r="BF411" s="74">
        <v>0</v>
      </c>
      <c r="BG411" s="74">
        <v>0</v>
      </c>
      <c r="BH411" s="74">
        <v>0</v>
      </c>
      <c r="BI411" s="74">
        <v>0</v>
      </c>
      <c r="BJ411" s="74">
        <v>0</v>
      </c>
      <c r="BK411" s="74">
        <v>0</v>
      </c>
      <c r="BL411" s="74">
        <v>2.3162397902739829E-3</v>
      </c>
      <c r="BM411" s="74">
        <v>2.3162397902739829E-3</v>
      </c>
      <c r="BN411" s="74">
        <v>0</v>
      </c>
      <c r="BO411" s="74">
        <v>0</v>
      </c>
      <c r="BP411" s="74">
        <v>0</v>
      </c>
      <c r="BQ411" s="74">
        <v>2.023093536792718E-3</v>
      </c>
      <c r="BR411" s="74">
        <v>0</v>
      </c>
      <c r="BS411" s="74">
        <v>0</v>
      </c>
      <c r="BT411" s="74">
        <v>0</v>
      </c>
      <c r="BU411" s="74">
        <v>0</v>
      </c>
      <c r="BV411" s="74">
        <v>0</v>
      </c>
      <c r="BW411" s="74">
        <v>0</v>
      </c>
      <c r="BX411" s="74">
        <v>0</v>
      </c>
      <c r="BY411" s="74">
        <v>0</v>
      </c>
      <c r="CT411" s="74" t="s">
        <v>194</v>
      </c>
      <c r="CU411" s="74" t="s">
        <v>528</v>
      </c>
      <c r="CV411" s="74" t="s">
        <v>320</v>
      </c>
      <c r="CW411" s="74">
        <v>2026</v>
      </c>
      <c r="CX411" s="74">
        <v>0</v>
      </c>
      <c r="CY411" s="74">
        <v>0</v>
      </c>
      <c r="CZ411" s="74">
        <v>0</v>
      </c>
      <c r="DA411" s="74">
        <v>0</v>
      </c>
      <c r="DB411" s="74">
        <v>0</v>
      </c>
      <c r="DC411" s="74">
        <v>1.0474138232165088E-7</v>
      </c>
      <c r="DD411" s="74">
        <v>8507.4425966947565</v>
      </c>
      <c r="DE411" s="74">
        <v>202.84766498243039</v>
      </c>
      <c r="DF411" s="74">
        <v>8304.5949317123268</v>
      </c>
      <c r="DG411" s="74">
        <v>0</v>
      </c>
      <c r="DH411" s="74">
        <v>0</v>
      </c>
      <c r="DI411" s="74">
        <v>0</v>
      </c>
      <c r="DJ411" s="74">
        <v>0</v>
      </c>
      <c r="DK411" s="74">
        <v>0</v>
      </c>
      <c r="DL411" s="74">
        <v>0</v>
      </c>
      <c r="DM411" s="74">
        <v>0</v>
      </c>
      <c r="DN411" s="74">
        <v>2.119491395942004E-6</v>
      </c>
      <c r="DO411" s="74">
        <v>0</v>
      </c>
      <c r="DP411" s="74">
        <v>0</v>
      </c>
      <c r="DQ411" s="74">
        <v>0</v>
      </c>
      <c r="DR411" s="74">
        <v>0</v>
      </c>
      <c r="DS411" s="74">
        <v>0</v>
      </c>
      <c r="DT411" s="74">
        <v>0</v>
      </c>
      <c r="DU411" s="74">
        <v>0</v>
      </c>
      <c r="DV411" s="74">
        <v>0</v>
      </c>
      <c r="DW411" s="74">
        <v>0</v>
      </c>
      <c r="DX411" s="74">
        <v>0</v>
      </c>
      <c r="DY411" s="74">
        <v>0</v>
      </c>
      <c r="DZ411" s="74">
        <v>0</v>
      </c>
      <c r="EA411" s="74">
        <v>0</v>
      </c>
      <c r="EB411" s="74">
        <v>0</v>
      </c>
      <c r="EC411" s="74">
        <v>0</v>
      </c>
      <c r="ED411" s="74">
        <v>8.9108129759990387E-4</v>
      </c>
      <c r="EE411" s="74">
        <v>0</v>
      </c>
      <c r="EF411" s="74">
        <v>8.9108129759990387E-4</v>
      </c>
      <c r="ER411" s="74" t="s">
        <v>455</v>
      </c>
      <c r="ES411" s="74" t="s">
        <v>194</v>
      </c>
      <c r="ET411" s="74" t="s">
        <v>528</v>
      </c>
      <c r="EU411" s="74" t="s">
        <v>320</v>
      </c>
      <c r="EV411" s="74" t="s">
        <v>302</v>
      </c>
      <c r="EW411" s="74" t="s">
        <v>456</v>
      </c>
      <c r="EX411" s="74">
        <v>2026</v>
      </c>
      <c r="EY411" s="74">
        <v>6.4394354276964621E-8</v>
      </c>
      <c r="EZ411" s="74">
        <v>1267.3833199999999</v>
      </c>
      <c r="FA411" s="74">
        <v>8.1612330512795616E-5</v>
      </c>
      <c r="FB411" s="74">
        <v>2026</v>
      </c>
      <c r="FC411" s="74" t="s">
        <v>209</v>
      </c>
      <c r="FD411" s="74">
        <v>4.6366130773367584E-2</v>
      </c>
      <c r="FE411" s="74">
        <v>1</v>
      </c>
      <c r="FF411" s="74">
        <v>0</v>
      </c>
      <c r="FG411" s="74" t="s">
        <v>457</v>
      </c>
      <c r="FH411" s="74">
        <v>0</v>
      </c>
      <c r="FI411" s="74">
        <v>0</v>
      </c>
      <c r="FJ411" s="74">
        <v>0</v>
      </c>
      <c r="FK411" s="74">
        <v>0</v>
      </c>
      <c r="FL411" s="74">
        <v>0</v>
      </c>
      <c r="FM411" s="74">
        <v>0</v>
      </c>
      <c r="FN411" s="74">
        <v>0</v>
      </c>
      <c r="FO411" s="74">
        <v>0</v>
      </c>
      <c r="FP411" s="74">
        <v>0</v>
      </c>
      <c r="FQ411" s="74">
        <v>0</v>
      </c>
      <c r="FR411" s="74">
        <v>1.4413786399924389E-5</v>
      </c>
      <c r="FS411" s="74">
        <v>1.0474138232165088E-7</v>
      </c>
      <c r="GV411" s="229"/>
      <c r="GW411" s="229"/>
    </row>
    <row r="412" spans="45:205" x14ac:dyDescent="0.25">
      <c r="AS412" s="74" t="s">
        <v>237</v>
      </c>
      <c r="AT412" s="74" t="s">
        <v>194</v>
      </c>
      <c r="AU412" s="74" t="s">
        <v>492</v>
      </c>
      <c r="AV412" s="74">
        <v>2020</v>
      </c>
      <c r="AW412" s="74">
        <v>1</v>
      </c>
      <c r="AX412" s="74">
        <v>0</v>
      </c>
      <c r="AY412" s="74">
        <v>0</v>
      </c>
      <c r="AZ412" s="74">
        <v>6.1153224578268134E-2</v>
      </c>
      <c r="BA412" s="74">
        <v>6.1153224578268134E-2</v>
      </c>
      <c r="BB412" s="74">
        <v>0</v>
      </c>
      <c r="BC412" s="74">
        <v>0</v>
      </c>
      <c r="BD412" s="74">
        <v>0</v>
      </c>
      <c r="BE412" s="74">
        <v>0</v>
      </c>
      <c r="BF412" s="74">
        <v>0</v>
      </c>
      <c r="BG412" s="74">
        <v>0</v>
      </c>
      <c r="BH412" s="74">
        <v>0</v>
      </c>
      <c r="BI412" s="74">
        <v>0</v>
      </c>
      <c r="BJ412" s="74">
        <v>0</v>
      </c>
      <c r="BK412" s="74">
        <v>0</v>
      </c>
      <c r="BL412" s="74">
        <v>0</v>
      </c>
      <c r="BM412" s="74">
        <v>0</v>
      </c>
      <c r="BN412" s="74">
        <v>6.1153224578268134E-2</v>
      </c>
      <c r="BO412" s="74">
        <v>0</v>
      </c>
      <c r="BP412" s="74">
        <v>0</v>
      </c>
      <c r="BQ412" s="74">
        <v>0</v>
      </c>
      <c r="BR412" s="74">
        <v>0</v>
      </c>
      <c r="BS412" s="74">
        <v>0</v>
      </c>
      <c r="BT412" s="74">
        <v>0</v>
      </c>
      <c r="BU412" s="74">
        <v>0</v>
      </c>
      <c r="BV412" s="74">
        <v>0</v>
      </c>
      <c r="BW412" s="74">
        <v>0</v>
      </c>
      <c r="BX412" s="74">
        <v>0</v>
      </c>
      <c r="BY412" s="74">
        <v>0</v>
      </c>
      <c r="CT412" s="74" t="s">
        <v>194</v>
      </c>
      <c r="CU412" s="74" t="s">
        <v>528</v>
      </c>
      <c r="CV412" s="74" t="s">
        <v>327</v>
      </c>
      <c r="CW412" s="74">
        <v>2021</v>
      </c>
      <c r="CX412" s="74">
        <v>8.4413133394552683E-7</v>
      </c>
      <c r="CY412" s="74">
        <v>0</v>
      </c>
      <c r="CZ412" s="74">
        <v>0</v>
      </c>
      <c r="DA412" s="74">
        <v>0</v>
      </c>
      <c r="DB412" s="74">
        <v>0</v>
      </c>
      <c r="DC412" s="74">
        <v>0</v>
      </c>
      <c r="DD412" s="74">
        <v>5.1077508752881391</v>
      </c>
      <c r="DE412" s="74">
        <v>0.69026898617840471</v>
      </c>
      <c r="DF412" s="74">
        <v>2.826372167532806</v>
      </c>
      <c r="DG412" s="74">
        <v>1.5911097215769281</v>
      </c>
      <c r="DH412" s="74">
        <v>0</v>
      </c>
      <c r="DI412" s="74">
        <v>0</v>
      </c>
      <c r="DJ412" s="74">
        <v>0</v>
      </c>
      <c r="DK412" s="74">
        <v>0</v>
      </c>
      <c r="DL412" s="74">
        <v>0</v>
      </c>
      <c r="DM412" s="74">
        <v>0</v>
      </c>
      <c r="DN412" s="74">
        <v>2.2439015342849011E-5</v>
      </c>
      <c r="DO412" s="74">
        <v>4.311612559818409E-6</v>
      </c>
      <c r="DP412" s="74">
        <v>0</v>
      </c>
      <c r="DQ412" s="74">
        <v>4.311612559818409E-6</v>
      </c>
      <c r="DR412" s="74">
        <v>0</v>
      </c>
      <c r="DS412" s="74">
        <v>0</v>
      </c>
      <c r="DT412" s="74">
        <v>0</v>
      </c>
      <c r="DU412" s="74">
        <v>0</v>
      </c>
      <c r="DV412" s="74">
        <v>0</v>
      </c>
      <c r="DW412" s="74">
        <v>0</v>
      </c>
      <c r="DX412" s="74">
        <v>0</v>
      </c>
      <c r="DY412" s="74">
        <v>0</v>
      </c>
      <c r="DZ412" s="74">
        <v>0</v>
      </c>
      <c r="EA412" s="74">
        <v>0</v>
      </c>
      <c r="EB412" s="74">
        <v>0</v>
      </c>
      <c r="EC412" s="74">
        <v>0</v>
      </c>
      <c r="ED412" s="74">
        <v>0</v>
      </c>
      <c r="EE412" s="74">
        <v>0</v>
      </c>
      <c r="EF412" s="74">
        <v>0</v>
      </c>
      <c r="ER412" s="74" t="s">
        <v>455</v>
      </c>
      <c r="ES412" s="74" t="s">
        <v>194</v>
      </c>
      <c r="ET412" s="74" t="s">
        <v>528</v>
      </c>
      <c r="EU412" s="74" t="s">
        <v>327</v>
      </c>
      <c r="EV412" s="74" t="s">
        <v>302</v>
      </c>
      <c r="EW412" s="74" t="s">
        <v>456</v>
      </c>
      <c r="EX412" s="74">
        <v>2021</v>
      </c>
      <c r="EY412" s="74">
        <v>8.1169846870189528E-7</v>
      </c>
      <c r="EZ412" s="74">
        <v>1267.3833199999999</v>
      </c>
      <c r="FA412" s="74">
        <v>1.028733100102324E-3</v>
      </c>
      <c r="FB412" s="74">
        <v>2021</v>
      </c>
      <c r="FC412" s="74" t="s">
        <v>209</v>
      </c>
      <c r="FD412" s="74">
        <v>4.6366130773367584E-2</v>
      </c>
      <c r="FE412" s="74">
        <v>1</v>
      </c>
      <c r="FF412" s="74">
        <v>0</v>
      </c>
      <c r="FG412" s="74" t="s">
        <v>457</v>
      </c>
      <c r="FH412" s="74">
        <v>1.7583627286741927E-4</v>
      </c>
      <c r="FI412" s="74">
        <v>8.4413133394552683E-7</v>
      </c>
      <c r="FJ412" s="74">
        <v>0</v>
      </c>
      <c r="FK412" s="74">
        <v>0</v>
      </c>
      <c r="FL412" s="74">
        <v>0</v>
      </c>
      <c r="FM412" s="74">
        <v>0</v>
      </c>
      <c r="FN412" s="74">
        <v>0</v>
      </c>
      <c r="FO412" s="74">
        <v>0</v>
      </c>
      <c r="FP412" s="74">
        <v>0</v>
      </c>
      <c r="FQ412" s="74">
        <v>0</v>
      </c>
      <c r="FR412" s="74">
        <v>0</v>
      </c>
      <c r="FS412" s="74">
        <v>0</v>
      </c>
      <c r="GV412" s="229"/>
      <c r="GW412" s="229"/>
    </row>
    <row r="413" spans="45:205" x14ac:dyDescent="0.25">
      <c r="AS413" s="74" t="s">
        <v>237</v>
      </c>
      <c r="AT413" s="74" t="s">
        <v>194</v>
      </c>
      <c r="AU413" s="74" t="s">
        <v>492</v>
      </c>
      <c r="AV413" s="74">
        <v>2021</v>
      </c>
      <c r="AW413" s="74">
        <v>1</v>
      </c>
      <c r="AX413" s="74">
        <v>0</v>
      </c>
      <c r="AY413" s="74">
        <v>0</v>
      </c>
      <c r="AZ413" s="74">
        <v>0</v>
      </c>
      <c r="BA413" s="74">
        <v>0</v>
      </c>
      <c r="BB413" s="74">
        <v>0</v>
      </c>
      <c r="BC413" s="74">
        <v>0</v>
      </c>
      <c r="BD413" s="74">
        <v>6.1153224578268134E-2</v>
      </c>
      <c r="BE413" s="74">
        <v>6.1153224578268134E-2</v>
      </c>
      <c r="BF413" s="74">
        <v>0</v>
      </c>
      <c r="BG413" s="74">
        <v>0</v>
      </c>
      <c r="BH413" s="74">
        <v>0</v>
      </c>
      <c r="BI413" s="74">
        <v>0</v>
      </c>
      <c r="BJ413" s="74">
        <v>0</v>
      </c>
      <c r="BK413" s="74">
        <v>0</v>
      </c>
      <c r="BL413" s="74">
        <v>0</v>
      </c>
      <c r="BM413" s="74">
        <v>0</v>
      </c>
      <c r="BN413" s="74">
        <v>0</v>
      </c>
      <c r="BO413" s="74">
        <v>6.1153224578268134E-2</v>
      </c>
      <c r="BP413" s="74">
        <v>0</v>
      </c>
      <c r="BQ413" s="74">
        <v>0</v>
      </c>
      <c r="BR413" s="74">
        <v>0</v>
      </c>
      <c r="BS413" s="74">
        <v>0</v>
      </c>
      <c r="BT413" s="74">
        <v>0</v>
      </c>
      <c r="BU413" s="74">
        <v>0</v>
      </c>
      <c r="BV413" s="74">
        <v>0</v>
      </c>
      <c r="BW413" s="74">
        <v>0</v>
      </c>
      <c r="BX413" s="74">
        <v>0</v>
      </c>
      <c r="BY413" s="74">
        <v>0</v>
      </c>
      <c r="CT413" s="74" t="s">
        <v>194</v>
      </c>
      <c r="CU413" s="74" t="s">
        <v>528</v>
      </c>
      <c r="CV413" s="74" t="s">
        <v>327</v>
      </c>
      <c r="CW413" s="74">
        <v>2022</v>
      </c>
      <c r="CX413" s="74">
        <v>0</v>
      </c>
      <c r="CY413" s="74">
        <v>8.3812951816933332E-7</v>
      </c>
      <c r="CZ413" s="74">
        <v>0</v>
      </c>
      <c r="DA413" s="74">
        <v>0</v>
      </c>
      <c r="DB413" s="74">
        <v>0</v>
      </c>
      <c r="DC413" s="74">
        <v>0</v>
      </c>
      <c r="DD413" s="74">
        <v>5.0739075797640982</v>
      </c>
      <c r="DE413" s="74">
        <v>0.68414811484627225</v>
      </c>
      <c r="DF413" s="74">
        <v>2.80964787594286</v>
      </c>
      <c r="DG413" s="74">
        <v>1.580111588974966</v>
      </c>
      <c r="DH413" s="74">
        <v>0</v>
      </c>
      <c r="DI413" s="74">
        <v>0</v>
      </c>
      <c r="DJ413" s="74">
        <v>0</v>
      </c>
      <c r="DK413" s="74">
        <v>0</v>
      </c>
      <c r="DL413" s="74">
        <v>0</v>
      </c>
      <c r="DM413" s="74">
        <v>0</v>
      </c>
      <c r="DN413" s="74">
        <v>2.162254595558407E-5</v>
      </c>
      <c r="DO413" s="74">
        <v>0</v>
      </c>
      <c r="DP413" s="74">
        <v>0</v>
      </c>
      <c r="DQ413" s="74">
        <v>0</v>
      </c>
      <c r="DR413" s="74">
        <v>4.2525917150634117E-6</v>
      </c>
      <c r="DS413" s="74">
        <v>0</v>
      </c>
      <c r="DT413" s="74">
        <v>4.2525917150634117E-6</v>
      </c>
      <c r="DU413" s="74">
        <v>0</v>
      </c>
      <c r="DV413" s="74">
        <v>0</v>
      </c>
      <c r="DW413" s="74">
        <v>0</v>
      </c>
      <c r="DX413" s="74">
        <v>0</v>
      </c>
      <c r="DY413" s="74">
        <v>0</v>
      </c>
      <c r="DZ413" s="74">
        <v>0</v>
      </c>
      <c r="EA413" s="74">
        <v>0</v>
      </c>
      <c r="EB413" s="74">
        <v>0</v>
      </c>
      <c r="EC413" s="74">
        <v>0</v>
      </c>
      <c r="ED413" s="74">
        <v>0</v>
      </c>
      <c r="EE413" s="74">
        <v>0</v>
      </c>
      <c r="EF413" s="74">
        <v>0</v>
      </c>
      <c r="ER413" s="74" t="s">
        <v>455</v>
      </c>
      <c r="ES413" s="74" t="s">
        <v>194</v>
      </c>
      <c r="ET413" s="74" t="s">
        <v>528</v>
      </c>
      <c r="EU413" s="74" t="s">
        <v>327</v>
      </c>
      <c r="EV413" s="74" t="s">
        <v>302</v>
      </c>
      <c r="EW413" s="74" t="s">
        <v>456</v>
      </c>
      <c r="EX413" s="74">
        <v>2022</v>
      </c>
      <c r="EY413" s="74">
        <v>7.7639628082881247E-7</v>
      </c>
      <c r="EZ413" s="74">
        <v>1267.3833199999999</v>
      </c>
      <c r="FA413" s="74">
        <v>9.8399169603247258E-4</v>
      </c>
      <c r="FB413" s="74">
        <v>2022</v>
      </c>
      <c r="FC413" s="74" t="s">
        <v>209</v>
      </c>
      <c r="FD413" s="74">
        <v>4.6366130773367584E-2</v>
      </c>
      <c r="FE413" s="74">
        <v>1</v>
      </c>
      <c r="FF413" s="74">
        <v>0</v>
      </c>
      <c r="FG413" s="74" t="s">
        <v>457</v>
      </c>
      <c r="FH413" s="74">
        <v>0</v>
      </c>
      <c r="FI413" s="74">
        <v>0</v>
      </c>
      <c r="FJ413" s="74">
        <v>1.7458606822024666E-4</v>
      </c>
      <c r="FK413" s="74">
        <v>8.3812951816933332E-7</v>
      </c>
      <c r="FL413" s="74">
        <v>0</v>
      </c>
      <c r="FM413" s="74">
        <v>0</v>
      </c>
      <c r="FN413" s="74">
        <v>0</v>
      </c>
      <c r="FO413" s="74">
        <v>0</v>
      </c>
      <c r="FP413" s="74">
        <v>0</v>
      </c>
      <c r="FQ413" s="74">
        <v>0</v>
      </c>
      <c r="FR413" s="74">
        <v>0</v>
      </c>
      <c r="FS413" s="74">
        <v>0</v>
      </c>
      <c r="GV413" s="229"/>
      <c r="GW413" s="229"/>
    </row>
    <row r="414" spans="45:205" x14ac:dyDescent="0.25">
      <c r="AS414" s="74" t="s">
        <v>237</v>
      </c>
      <c r="AT414" s="74" t="s">
        <v>194</v>
      </c>
      <c r="AU414" s="74" t="s">
        <v>492</v>
      </c>
      <c r="AV414" s="74">
        <v>2022</v>
      </c>
      <c r="AW414" s="74">
        <v>0.93457943925233644</v>
      </c>
      <c r="AX414" s="74">
        <v>0</v>
      </c>
      <c r="AY414" s="74">
        <v>0</v>
      </c>
      <c r="AZ414" s="74">
        <v>0</v>
      </c>
      <c r="BA414" s="74">
        <v>0</v>
      </c>
      <c r="BB414" s="74">
        <v>0</v>
      </c>
      <c r="BC414" s="74">
        <v>0</v>
      </c>
      <c r="BD414" s="74">
        <v>0</v>
      </c>
      <c r="BE414" s="74">
        <v>0</v>
      </c>
      <c r="BF414" s="74">
        <v>0</v>
      </c>
      <c r="BG414" s="74">
        <v>0</v>
      </c>
      <c r="BH414" s="74">
        <v>5.5357165070218643E-2</v>
      </c>
      <c r="BI414" s="74">
        <v>5.5357165070218643E-2</v>
      </c>
      <c r="BJ414" s="74">
        <v>0</v>
      </c>
      <c r="BK414" s="74">
        <v>0</v>
      </c>
      <c r="BL414" s="74">
        <v>0</v>
      </c>
      <c r="BM414" s="74">
        <v>0</v>
      </c>
      <c r="BN414" s="74">
        <v>0</v>
      </c>
      <c r="BO414" s="74">
        <v>0</v>
      </c>
      <c r="BP414" s="74">
        <v>5.1735668289923965E-2</v>
      </c>
      <c r="BQ414" s="74">
        <v>0</v>
      </c>
      <c r="BR414" s="74">
        <v>0</v>
      </c>
      <c r="BS414" s="74">
        <v>0</v>
      </c>
      <c r="BT414" s="74">
        <v>0</v>
      </c>
      <c r="BU414" s="74">
        <v>0</v>
      </c>
      <c r="BV414" s="74">
        <v>5.5357165070218643E-2</v>
      </c>
      <c r="BW414" s="74">
        <v>5.1735668289923965E-2</v>
      </c>
      <c r="BX414" s="74">
        <v>5.5357165070218643E-2</v>
      </c>
      <c r="BY414" s="74">
        <v>5.1735668289923965E-2</v>
      </c>
      <c r="CT414" s="74" t="s">
        <v>194</v>
      </c>
      <c r="CU414" s="74" t="s">
        <v>528</v>
      </c>
      <c r="CV414" s="74" t="s">
        <v>327</v>
      </c>
      <c r="CW414" s="74">
        <v>2023</v>
      </c>
      <c r="CX414" s="74">
        <v>0</v>
      </c>
      <c r="CY414" s="74">
        <v>0</v>
      </c>
      <c r="CZ414" s="74">
        <v>1.2614504100234328E-6</v>
      </c>
      <c r="DA414" s="74">
        <v>0</v>
      </c>
      <c r="DB414" s="74">
        <v>0</v>
      </c>
      <c r="DC414" s="74">
        <v>0</v>
      </c>
      <c r="DD414" s="74">
        <v>5.1712462144137756</v>
      </c>
      <c r="DE414" s="74">
        <v>0.68414811484627192</v>
      </c>
      <c r="DF414" s="74">
        <v>2.9069865105925379</v>
      </c>
      <c r="DG414" s="74">
        <v>1.580111588974966</v>
      </c>
      <c r="DH414" s="74">
        <v>0</v>
      </c>
      <c r="DI414" s="74">
        <v>0</v>
      </c>
      <c r="DJ414" s="74">
        <v>0</v>
      </c>
      <c r="DK414" s="74">
        <v>0</v>
      </c>
      <c r="DL414" s="74">
        <v>0</v>
      </c>
      <c r="DM414" s="74">
        <v>0</v>
      </c>
      <c r="DN414" s="74">
        <v>2.168479092909259E-5</v>
      </c>
      <c r="DO414" s="74">
        <v>0</v>
      </c>
      <c r="DP414" s="74">
        <v>0</v>
      </c>
      <c r="DQ414" s="74">
        <v>0</v>
      </c>
      <c r="DR414" s="74">
        <v>0</v>
      </c>
      <c r="DS414" s="74">
        <v>0</v>
      </c>
      <c r="DT414" s="74">
        <v>0</v>
      </c>
      <c r="DU414" s="74">
        <v>6.5232706575043815E-6</v>
      </c>
      <c r="DV414" s="74">
        <v>0</v>
      </c>
      <c r="DW414" s="74">
        <v>6.5232706575043815E-6</v>
      </c>
      <c r="DX414" s="74">
        <v>0</v>
      </c>
      <c r="DY414" s="74">
        <v>0</v>
      </c>
      <c r="DZ414" s="74">
        <v>0</v>
      </c>
      <c r="EA414" s="74">
        <v>0</v>
      </c>
      <c r="EB414" s="74">
        <v>0</v>
      </c>
      <c r="EC414" s="74">
        <v>0</v>
      </c>
      <c r="ED414" s="74">
        <v>0</v>
      </c>
      <c r="EE414" s="74">
        <v>0</v>
      </c>
      <c r="EF414" s="74">
        <v>0</v>
      </c>
      <c r="ER414" s="74" t="s">
        <v>455</v>
      </c>
      <c r="ES414" s="74" t="s">
        <v>194</v>
      </c>
      <c r="ET414" s="74" t="s">
        <v>528</v>
      </c>
      <c r="EU414" s="74" t="s">
        <v>327</v>
      </c>
      <c r="EV414" s="74" t="s">
        <v>302</v>
      </c>
      <c r="EW414" s="74" t="s">
        <v>456</v>
      </c>
      <c r="EX414" s="74">
        <v>2023</v>
      </c>
      <c r="EY414" s="74">
        <v>7.7553191303529561E-7</v>
      </c>
      <c r="EZ414" s="74">
        <v>1267.3833199999999</v>
      </c>
      <c r="FA414" s="74">
        <v>9.8289621070862419E-4</v>
      </c>
      <c r="FB414" s="74">
        <v>2023</v>
      </c>
      <c r="FC414" s="74" t="s">
        <v>209</v>
      </c>
      <c r="FD414" s="74">
        <v>4.6366130773367584E-2</v>
      </c>
      <c r="FE414" s="74">
        <v>1</v>
      </c>
      <c r="FF414" s="74">
        <v>0</v>
      </c>
      <c r="FG414" s="74" t="s">
        <v>457</v>
      </c>
      <c r="FH414" s="74">
        <v>0</v>
      </c>
      <c r="FI414" s="74">
        <v>0</v>
      </c>
      <c r="FJ414" s="74">
        <v>0</v>
      </c>
      <c r="FK414" s="74">
        <v>0</v>
      </c>
      <c r="FL414" s="74">
        <v>1.7359210238737107E-4</v>
      </c>
      <c r="FM414" s="74">
        <v>1.2614504100234328E-6</v>
      </c>
      <c r="FN414" s="74">
        <v>0</v>
      </c>
      <c r="FO414" s="74">
        <v>0</v>
      </c>
      <c r="FP414" s="74">
        <v>0</v>
      </c>
      <c r="FQ414" s="74">
        <v>0</v>
      </c>
      <c r="FR414" s="74">
        <v>0</v>
      </c>
      <c r="FS414" s="74">
        <v>0</v>
      </c>
      <c r="GV414" s="229"/>
      <c r="GW414" s="229"/>
    </row>
    <row r="415" spans="45:205" x14ac:dyDescent="0.25">
      <c r="AS415" s="74" t="s">
        <v>237</v>
      </c>
      <c r="AT415" s="74" t="s">
        <v>194</v>
      </c>
      <c r="AU415" s="74" t="s">
        <v>492</v>
      </c>
      <c r="AV415" s="74">
        <v>2023</v>
      </c>
      <c r="AW415" s="74">
        <v>0.87343872827321156</v>
      </c>
      <c r="AX415" s="74">
        <v>0</v>
      </c>
      <c r="AY415" s="74">
        <v>0</v>
      </c>
      <c r="AZ415" s="74">
        <v>0</v>
      </c>
      <c r="BA415" s="74">
        <v>0</v>
      </c>
      <c r="BB415" s="74">
        <v>0</v>
      </c>
      <c r="BC415" s="74">
        <v>0</v>
      </c>
      <c r="BD415" s="74">
        <v>0</v>
      </c>
      <c r="BE415" s="74">
        <v>0</v>
      </c>
      <c r="BF415" s="74">
        <v>0</v>
      </c>
      <c r="BG415" s="74">
        <v>0</v>
      </c>
      <c r="BH415" s="74">
        <v>0</v>
      </c>
      <c r="BI415" s="74">
        <v>0</v>
      </c>
      <c r="BJ415" s="74">
        <v>0</v>
      </c>
      <c r="BK415" s="74">
        <v>0</v>
      </c>
      <c r="BL415" s="74">
        <v>5.7385630913538897E-2</v>
      </c>
      <c r="BM415" s="74">
        <v>5.7385630913538897E-2</v>
      </c>
      <c r="BN415" s="74">
        <v>0</v>
      </c>
      <c r="BO415" s="74">
        <v>0</v>
      </c>
      <c r="BP415" s="74">
        <v>0</v>
      </c>
      <c r="BQ415" s="74">
        <v>5.0122832486277309E-2</v>
      </c>
      <c r="BR415" s="74">
        <v>0</v>
      </c>
      <c r="BS415" s="74">
        <v>0</v>
      </c>
      <c r="BT415" s="74">
        <v>0</v>
      </c>
      <c r="BU415" s="74">
        <v>0</v>
      </c>
      <c r="BV415" s="74">
        <v>0</v>
      </c>
      <c r="BW415" s="74">
        <v>0</v>
      </c>
      <c r="BX415" s="74">
        <v>0</v>
      </c>
      <c r="BY415" s="74">
        <v>0</v>
      </c>
      <c r="CT415" s="74" t="s">
        <v>194</v>
      </c>
      <c r="CU415" s="74" t="s">
        <v>528</v>
      </c>
      <c r="CV415" s="74" t="s">
        <v>327</v>
      </c>
      <c r="CW415" s="74">
        <v>2024</v>
      </c>
      <c r="CX415" s="74">
        <v>0</v>
      </c>
      <c r="CY415" s="74">
        <v>0</v>
      </c>
      <c r="CZ415" s="74">
        <v>0</v>
      </c>
      <c r="DA415" s="74">
        <v>1.2614504100234328E-6</v>
      </c>
      <c r="DB415" s="74">
        <v>0</v>
      </c>
      <c r="DC415" s="74">
        <v>0</v>
      </c>
      <c r="DD415" s="74">
        <v>5.1712462144137756</v>
      </c>
      <c r="DE415" s="74">
        <v>0.68414811484627192</v>
      </c>
      <c r="DF415" s="74">
        <v>2.9069865105925379</v>
      </c>
      <c r="DG415" s="74">
        <v>1.580111588974966</v>
      </c>
      <c r="DH415" s="74">
        <v>0</v>
      </c>
      <c r="DI415" s="74">
        <v>0</v>
      </c>
      <c r="DJ415" s="74">
        <v>0</v>
      </c>
      <c r="DK415" s="74">
        <v>0</v>
      </c>
      <c r="DL415" s="74">
        <v>0</v>
      </c>
      <c r="DM415" s="74">
        <v>0</v>
      </c>
      <c r="DN415" s="74">
        <v>2.168479092909259E-5</v>
      </c>
      <c r="DO415" s="74">
        <v>0</v>
      </c>
      <c r="DP415" s="74">
        <v>0</v>
      </c>
      <c r="DQ415" s="74">
        <v>0</v>
      </c>
      <c r="DR415" s="74">
        <v>0</v>
      </c>
      <c r="DS415" s="74">
        <v>0</v>
      </c>
      <c r="DT415" s="74">
        <v>0</v>
      </c>
      <c r="DU415" s="74">
        <v>0</v>
      </c>
      <c r="DV415" s="74">
        <v>0</v>
      </c>
      <c r="DW415" s="74">
        <v>0</v>
      </c>
      <c r="DX415" s="74">
        <v>6.5232706575043815E-6</v>
      </c>
      <c r="DY415" s="74">
        <v>0</v>
      </c>
      <c r="DZ415" s="74">
        <v>6.5232706575043815E-6</v>
      </c>
      <c r="EA415" s="74">
        <v>0</v>
      </c>
      <c r="EB415" s="74">
        <v>0</v>
      </c>
      <c r="EC415" s="74">
        <v>0</v>
      </c>
      <c r="ED415" s="74">
        <v>0</v>
      </c>
      <c r="EE415" s="74">
        <v>0</v>
      </c>
      <c r="EF415" s="74">
        <v>0</v>
      </c>
      <c r="ER415" s="74" t="s">
        <v>455</v>
      </c>
      <c r="ES415" s="74" t="s">
        <v>194</v>
      </c>
      <c r="ET415" s="74" t="s">
        <v>528</v>
      </c>
      <c r="EU415" s="74" t="s">
        <v>327</v>
      </c>
      <c r="EV415" s="74" t="s">
        <v>302</v>
      </c>
      <c r="EW415" s="74" t="s">
        <v>456</v>
      </c>
      <c r="EX415" s="74">
        <v>2024</v>
      </c>
      <c r="EY415" s="74">
        <v>7.7553191303529561E-7</v>
      </c>
      <c r="EZ415" s="74">
        <v>1267.3833199999999</v>
      </c>
      <c r="FA415" s="74">
        <v>9.8289621070862419E-4</v>
      </c>
      <c r="FB415" s="74">
        <v>2024</v>
      </c>
      <c r="FC415" s="74" t="s">
        <v>209</v>
      </c>
      <c r="FD415" s="74">
        <v>4.6366130773367584E-2</v>
      </c>
      <c r="FE415" s="74">
        <v>1</v>
      </c>
      <c r="FF415" s="74">
        <v>0</v>
      </c>
      <c r="FG415" s="74" t="s">
        <v>457</v>
      </c>
      <c r="FH415" s="74">
        <v>0</v>
      </c>
      <c r="FI415" s="74">
        <v>0</v>
      </c>
      <c r="FJ415" s="74">
        <v>0</v>
      </c>
      <c r="FK415" s="74">
        <v>0</v>
      </c>
      <c r="FL415" s="74">
        <v>0</v>
      </c>
      <c r="FM415" s="74">
        <v>0</v>
      </c>
      <c r="FN415" s="74">
        <v>1.7359210238737107E-4</v>
      </c>
      <c r="FO415" s="74">
        <v>1.2614504100234328E-6</v>
      </c>
      <c r="FP415" s="74">
        <v>0</v>
      </c>
      <c r="FQ415" s="74">
        <v>0</v>
      </c>
      <c r="FR415" s="74">
        <v>0</v>
      </c>
      <c r="FS415" s="74">
        <v>0</v>
      </c>
      <c r="GV415" s="229"/>
      <c r="GW415" s="229"/>
    </row>
    <row r="416" spans="45:205" x14ac:dyDescent="0.25">
      <c r="AS416" s="74" t="s">
        <v>237</v>
      </c>
      <c r="AT416" s="74" t="s">
        <v>194</v>
      </c>
      <c r="AU416" s="74" t="s">
        <v>493</v>
      </c>
      <c r="AV416" s="74">
        <v>2020</v>
      </c>
      <c r="AW416" s="74">
        <v>1</v>
      </c>
      <c r="AX416" s="74">
        <v>0</v>
      </c>
      <c r="AY416" s="74">
        <v>0</v>
      </c>
      <c r="AZ416" s="74">
        <v>5.6323170839704603E-2</v>
      </c>
      <c r="BA416" s="74">
        <v>5.6323170839704603E-2</v>
      </c>
      <c r="BB416" s="74">
        <v>0</v>
      </c>
      <c r="BC416" s="74">
        <v>0</v>
      </c>
      <c r="BD416" s="74">
        <v>0</v>
      </c>
      <c r="BE416" s="74">
        <v>0</v>
      </c>
      <c r="BF416" s="74">
        <v>0</v>
      </c>
      <c r="BG416" s="74">
        <v>0</v>
      </c>
      <c r="BH416" s="74">
        <v>0</v>
      </c>
      <c r="BI416" s="74">
        <v>0</v>
      </c>
      <c r="BJ416" s="74">
        <v>0</v>
      </c>
      <c r="BK416" s="74">
        <v>0</v>
      </c>
      <c r="BL416" s="74">
        <v>0</v>
      </c>
      <c r="BM416" s="74">
        <v>0</v>
      </c>
      <c r="BN416" s="74">
        <v>5.6323170839704603E-2</v>
      </c>
      <c r="BO416" s="74">
        <v>0</v>
      </c>
      <c r="BP416" s="74">
        <v>0</v>
      </c>
      <c r="BQ416" s="74">
        <v>0</v>
      </c>
      <c r="BR416" s="74">
        <v>0</v>
      </c>
      <c r="BS416" s="74">
        <v>0</v>
      </c>
      <c r="BT416" s="74">
        <v>0</v>
      </c>
      <c r="BU416" s="74">
        <v>0</v>
      </c>
      <c r="BV416" s="74">
        <v>0</v>
      </c>
      <c r="BW416" s="74">
        <v>0</v>
      </c>
      <c r="BX416" s="74">
        <v>0</v>
      </c>
      <c r="BY416" s="74">
        <v>0</v>
      </c>
      <c r="CT416" s="74" t="s">
        <v>194</v>
      </c>
      <c r="CU416" s="74" t="s">
        <v>528</v>
      </c>
      <c r="CV416" s="74" t="s">
        <v>327</v>
      </c>
      <c r="CW416" s="74">
        <v>2025</v>
      </c>
      <c r="CX416" s="74">
        <v>0</v>
      </c>
      <c r="CY416" s="74">
        <v>0</v>
      </c>
      <c r="CZ416" s="74">
        <v>0</v>
      </c>
      <c r="DA416" s="74">
        <v>0</v>
      </c>
      <c r="DB416" s="74">
        <v>1.2614504100234328E-6</v>
      </c>
      <c r="DC416" s="74">
        <v>0</v>
      </c>
      <c r="DD416" s="74">
        <v>5.1712462144137756</v>
      </c>
      <c r="DE416" s="74">
        <v>0.68414811484627192</v>
      </c>
      <c r="DF416" s="74">
        <v>2.9069865105925379</v>
      </c>
      <c r="DG416" s="74">
        <v>1.580111588974966</v>
      </c>
      <c r="DH416" s="74">
        <v>0</v>
      </c>
      <c r="DI416" s="74">
        <v>0</v>
      </c>
      <c r="DJ416" s="74">
        <v>0</v>
      </c>
      <c r="DK416" s="74">
        <v>0</v>
      </c>
      <c r="DL416" s="74">
        <v>0</v>
      </c>
      <c r="DM416" s="74">
        <v>0</v>
      </c>
      <c r="DN416" s="74">
        <v>2.168479092909259E-5</v>
      </c>
      <c r="DO416" s="74">
        <v>0</v>
      </c>
      <c r="DP416" s="74">
        <v>0</v>
      </c>
      <c r="DQ416" s="74">
        <v>0</v>
      </c>
      <c r="DR416" s="74">
        <v>0</v>
      </c>
      <c r="DS416" s="74">
        <v>0</v>
      </c>
      <c r="DT416" s="74">
        <v>0</v>
      </c>
      <c r="DU416" s="74">
        <v>0</v>
      </c>
      <c r="DV416" s="74">
        <v>0</v>
      </c>
      <c r="DW416" s="74">
        <v>0</v>
      </c>
      <c r="DX416" s="74">
        <v>0</v>
      </c>
      <c r="DY416" s="74">
        <v>0</v>
      </c>
      <c r="DZ416" s="74">
        <v>0</v>
      </c>
      <c r="EA416" s="74">
        <v>6.5232706575043815E-6</v>
      </c>
      <c r="EB416" s="74">
        <v>0</v>
      </c>
      <c r="EC416" s="74">
        <v>6.5232706575043815E-6</v>
      </c>
      <c r="ED416" s="74">
        <v>0</v>
      </c>
      <c r="EE416" s="74">
        <v>0</v>
      </c>
      <c r="EF416" s="74">
        <v>0</v>
      </c>
      <c r="ER416" s="74" t="s">
        <v>455</v>
      </c>
      <c r="ES416" s="74" t="s">
        <v>194</v>
      </c>
      <c r="ET416" s="74" t="s">
        <v>528</v>
      </c>
      <c r="EU416" s="74" t="s">
        <v>327</v>
      </c>
      <c r="EV416" s="74" t="s">
        <v>302</v>
      </c>
      <c r="EW416" s="74" t="s">
        <v>456</v>
      </c>
      <c r="EX416" s="74">
        <v>2025</v>
      </c>
      <c r="EY416" s="74">
        <v>7.7553191303529561E-7</v>
      </c>
      <c r="EZ416" s="74">
        <v>1267.3833199999999</v>
      </c>
      <c r="FA416" s="74">
        <v>9.8289621070862419E-4</v>
      </c>
      <c r="FB416" s="74">
        <v>2025</v>
      </c>
      <c r="FC416" s="74" t="s">
        <v>209</v>
      </c>
      <c r="FD416" s="74">
        <v>4.6366130773367584E-2</v>
      </c>
      <c r="FE416" s="74">
        <v>1</v>
      </c>
      <c r="FF416" s="74">
        <v>0</v>
      </c>
      <c r="FG416" s="74" t="s">
        <v>457</v>
      </c>
      <c r="FH416" s="74">
        <v>0</v>
      </c>
      <c r="FI416" s="74">
        <v>0</v>
      </c>
      <c r="FJ416" s="74">
        <v>0</v>
      </c>
      <c r="FK416" s="74">
        <v>0</v>
      </c>
      <c r="FL416" s="74">
        <v>0</v>
      </c>
      <c r="FM416" s="74">
        <v>0</v>
      </c>
      <c r="FN416" s="74">
        <v>0</v>
      </c>
      <c r="FO416" s="74">
        <v>0</v>
      </c>
      <c r="FP416" s="74">
        <v>1.7359210238737107E-4</v>
      </c>
      <c r="FQ416" s="74">
        <v>1.2614504100234328E-6</v>
      </c>
      <c r="FR416" s="74">
        <v>0</v>
      </c>
      <c r="FS416" s="74">
        <v>0</v>
      </c>
      <c r="GV416" s="229"/>
      <c r="GW416" s="229"/>
    </row>
    <row r="417" spans="45:205" x14ac:dyDescent="0.25">
      <c r="AS417" s="74" t="s">
        <v>237</v>
      </c>
      <c r="AT417" s="74" t="s">
        <v>194</v>
      </c>
      <c r="AU417" s="74" t="s">
        <v>493</v>
      </c>
      <c r="AV417" s="74">
        <v>2021</v>
      </c>
      <c r="AW417" s="74">
        <v>1</v>
      </c>
      <c r="AX417" s="74">
        <v>0</v>
      </c>
      <c r="AY417" s="74">
        <v>0</v>
      </c>
      <c r="AZ417" s="74">
        <v>0</v>
      </c>
      <c r="BA417" s="74">
        <v>0</v>
      </c>
      <c r="BB417" s="74">
        <v>0</v>
      </c>
      <c r="BC417" s="74">
        <v>0</v>
      </c>
      <c r="BD417" s="74">
        <v>5.6323170839704603E-2</v>
      </c>
      <c r="BE417" s="74">
        <v>5.6323170839704603E-2</v>
      </c>
      <c r="BF417" s="74">
        <v>0</v>
      </c>
      <c r="BG417" s="74">
        <v>0</v>
      </c>
      <c r="BH417" s="74">
        <v>0</v>
      </c>
      <c r="BI417" s="74">
        <v>0</v>
      </c>
      <c r="BJ417" s="74">
        <v>0</v>
      </c>
      <c r="BK417" s="74">
        <v>0</v>
      </c>
      <c r="BL417" s="74">
        <v>0</v>
      </c>
      <c r="BM417" s="74">
        <v>0</v>
      </c>
      <c r="BN417" s="74">
        <v>0</v>
      </c>
      <c r="BO417" s="74">
        <v>5.6323170839704603E-2</v>
      </c>
      <c r="BP417" s="74">
        <v>0</v>
      </c>
      <c r="BQ417" s="74">
        <v>0</v>
      </c>
      <c r="BR417" s="74">
        <v>0</v>
      </c>
      <c r="BS417" s="74">
        <v>0</v>
      </c>
      <c r="BT417" s="74">
        <v>0</v>
      </c>
      <c r="BU417" s="74">
        <v>0</v>
      </c>
      <c r="BV417" s="74">
        <v>0</v>
      </c>
      <c r="BW417" s="74">
        <v>0</v>
      </c>
      <c r="BX417" s="74">
        <v>0</v>
      </c>
      <c r="BY417" s="74">
        <v>0</v>
      </c>
      <c r="CT417" s="74" t="s">
        <v>194</v>
      </c>
      <c r="CU417" s="74" t="s">
        <v>528</v>
      </c>
      <c r="CV417" s="74" t="s">
        <v>327</v>
      </c>
      <c r="CW417" s="74">
        <v>2026</v>
      </c>
      <c r="CX417" s="74">
        <v>0</v>
      </c>
      <c r="CY417" s="74">
        <v>0</v>
      </c>
      <c r="CZ417" s="74">
        <v>0</v>
      </c>
      <c r="DA417" s="74">
        <v>0</v>
      </c>
      <c r="DB417" s="74">
        <v>0</v>
      </c>
      <c r="DC417" s="74">
        <v>1.2614504100234328E-6</v>
      </c>
      <c r="DD417" s="74">
        <v>5.1712462144137756</v>
      </c>
      <c r="DE417" s="74">
        <v>0.68414811484627192</v>
      </c>
      <c r="DF417" s="74">
        <v>2.9069865105925379</v>
      </c>
      <c r="DG417" s="74">
        <v>1.580111588974966</v>
      </c>
      <c r="DH417" s="74">
        <v>0</v>
      </c>
      <c r="DI417" s="74">
        <v>0</v>
      </c>
      <c r="DJ417" s="74">
        <v>0</v>
      </c>
      <c r="DK417" s="74">
        <v>0</v>
      </c>
      <c r="DL417" s="74">
        <v>0</v>
      </c>
      <c r="DM417" s="74">
        <v>0</v>
      </c>
      <c r="DN417" s="74">
        <v>2.168479092909259E-5</v>
      </c>
      <c r="DO417" s="74">
        <v>0</v>
      </c>
      <c r="DP417" s="74">
        <v>0</v>
      </c>
      <c r="DQ417" s="74">
        <v>0</v>
      </c>
      <c r="DR417" s="74">
        <v>0</v>
      </c>
      <c r="DS417" s="74">
        <v>0</v>
      </c>
      <c r="DT417" s="74">
        <v>0</v>
      </c>
      <c r="DU417" s="74">
        <v>0</v>
      </c>
      <c r="DV417" s="74">
        <v>0</v>
      </c>
      <c r="DW417" s="74">
        <v>0</v>
      </c>
      <c r="DX417" s="74">
        <v>0</v>
      </c>
      <c r="DY417" s="74">
        <v>0</v>
      </c>
      <c r="DZ417" s="74">
        <v>0</v>
      </c>
      <c r="EA417" s="74">
        <v>0</v>
      </c>
      <c r="EB417" s="74">
        <v>0</v>
      </c>
      <c r="EC417" s="74">
        <v>0</v>
      </c>
      <c r="ED417" s="74">
        <v>6.5232706575043815E-6</v>
      </c>
      <c r="EE417" s="74">
        <v>0</v>
      </c>
      <c r="EF417" s="74">
        <v>6.5232706575043815E-6</v>
      </c>
      <c r="ER417" s="74" t="s">
        <v>455</v>
      </c>
      <c r="ES417" s="74" t="s">
        <v>194</v>
      </c>
      <c r="ET417" s="74" t="s">
        <v>528</v>
      </c>
      <c r="EU417" s="74" t="s">
        <v>327</v>
      </c>
      <c r="EV417" s="74" t="s">
        <v>302</v>
      </c>
      <c r="EW417" s="74" t="s">
        <v>456</v>
      </c>
      <c r="EX417" s="74">
        <v>2026</v>
      </c>
      <c r="EY417" s="74">
        <v>7.7553191303529561E-7</v>
      </c>
      <c r="EZ417" s="74">
        <v>1267.3833199999999</v>
      </c>
      <c r="FA417" s="74">
        <v>9.8289621070862419E-4</v>
      </c>
      <c r="FB417" s="74">
        <v>2026</v>
      </c>
      <c r="FC417" s="74" t="s">
        <v>209</v>
      </c>
      <c r="FD417" s="74">
        <v>4.6366130773367584E-2</v>
      </c>
      <c r="FE417" s="74">
        <v>1</v>
      </c>
      <c r="FF417" s="74">
        <v>0</v>
      </c>
      <c r="FG417" s="74" t="s">
        <v>457</v>
      </c>
      <c r="FH417" s="74">
        <v>0</v>
      </c>
      <c r="FI417" s="74">
        <v>0</v>
      </c>
      <c r="FJ417" s="74">
        <v>0</v>
      </c>
      <c r="FK417" s="74">
        <v>0</v>
      </c>
      <c r="FL417" s="74">
        <v>0</v>
      </c>
      <c r="FM417" s="74">
        <v>0</v>
      </c>
      <c r="FN417" s="74">
        <v>0</v>
      </c>
      <c r="FO417" s="74">
        <v>0</v>
      </c>
      <c r="FP417" s="74">
        <v>0</v>
      </c>
      <c r="FQ417" s="74">
        <v>0</v>
      </c>
      <c r="FR417" s="74">
        <v>1.7359210238737107E-4</v>
      </c>
      <c r="FS417" s="74">
        <v>1.2614504100234328E-6</v>
      </c>
      <c r="GV417" s="229"/>
      <c r="GW417" s="229"/>
    </row>
    <row r="418" spans="45:205" x14ac:dyDescent="0.25">
      <c r="AS418" s="74" t="s">
        <v>237</v>
      </c>
      <c r="AT418" s="74" t="s">
        <v>194</v>
      </c>
      <c r="AU418" s="74" t="s">
        <v>493</v>
      </c>
      <c r="AV418" s="74">
        <v>2022</v>
      </c>
      <c r="AW418" s="74">
        <v>0.93457943925233644</v>
      </c>
      <c r="AX418" s="74">
        <v>0</v>
      </c>
      <c r="AY418" s="74">
        <v>0</v>
      </c>
      <c r="AZ418" s="74">
        <v>0</v>
      </c>
      <c r="BA418" s="74">
        <v>0</v>
      </c>
      <c r="BB418" s="74">
        <v>0</v>
      </c>
      <c r="BC418" s="74">
        <v>0</v>
      </c>
      <c r="BD418" s="74">
        <v>0</v>
      </c>
      <c r="BE418" s="74">
        <v>0</v>
      </c>
      <c r="BF418" s="74">
        <v>0</v>
      </c>
      <c r="BG418" s="74">
        <v>0</v>
      </c>
      <c r="BH418" s="74">
        <v>5.8838707129307617E-2</v>
      </c>
      <c r="BI418" s="74">
        <v>5.8838707129307617E-2</v>
      </c>
      <c r="BJ418" s="74">
        <v>0</v>
      </c>
      <c r="BK418" s="74">
        <v>0</v>
      </c>
      <c r="BL418" s="74">
        <v>0</v>
      </c>
      <c r="BM418" s="74">
        <v>0</v>
      </c>
      <c r="BN418" s="74">
        <v>0</v>
      </c>
      <c r="BO418" s="74">
        <v>0</v>
      </c>
      <c r="BP418" s="74">
        <v>5.4989445915240763E-2</v>
      </c>
      <c r="BQ418" s="74">
        <v>0</v>
      </c>
      <c r="BR418" s="74">
        <v>0</v>
      </c>
      <c r="BS418" s="74">
        <v>0</v>
      </c>
      <c r="BT418" s="74">
        <v>0</v>
      </c>
      <c r="BU418" s="74">
        <v>0</v>
      </c>
      <c r="BV418" s="74">
        <v>5.8838707129307617E-2</v>
      </c>
      <c r="BW418" s="74">
        <v>5.4989445915240763E-2</v>
      </c>
      <c r="BX418" s="74">
        <v>5.8838707129307617E-2</v>
      </c>
      <c r="BY418" s="74">
        <v>5.4989445915240763E-2</v>
      </c>
      <c r="CT418" s="74" t="s">
        <v>194</v>
      </c>
      <c r="CU418" s="74" t="s">
        <v>528</v>
      </c>
      <c r="CV418" s="74" t="s">
        <v>328</v>
      </c>
      <c r="CW418" s="74">
        <v>2021</v>
      </c>
      <c r="CX418" s="74">
        <v>1.7612385011179217E-4</v>
      </c>
      <c r="CY418" s="74">
        <v>0</v>
      </c>
      <c r="CZ418" s="74">
        <v>0</v>
      </c>
      <c r="DA418" s="74">
        <v>0</v>
      </c>
      <c r="DB418" s="74">
        <v>0</v>
      </c>
      <c r="DC418" s="74">
        <v>0</v>
      </c>
      <c r="DD418" s="74">
        <v>7.7861316135679412E-2</v>
      </c>
      <c r="DE418" s="74">
        <v>3.6425060683954499E-2</v>
      </c>
      <c r="DF418" s="74">
        <v>1.541613253274161E-3</v>
      </c>
      <c r="DG418" s="74">
        <v>3.9894642198450743E-2</v>
      </c>
      <c r="DH418" s="74">
        <v>0</v>
      </c>
      <c r="DI418" s="74">
        <v>0</v>
      </c>
      <c r="DJ418" s="74">
        <v>0</v>
      </c>
      <c r="DK418" s="74">
        <v>0</v>
      </c>
      <c r="DL418" s="74">
        <v>0</v>
      </c>
      <c r="DM418" s="74">
        <v>0</v>
      </c>
      <c r="DN418" s="74">
        <v>2.30261685194113E-3</v>
      </c>
      <c r="DO418" s="74">
        <v>1.3713234772587266E-5</v>
      </c>
      <c r="DP418" s="74">
        <v>0</v>
      </c>
      <c r="DQ418" s="74">
        <v>1.3713234772587266E-5</v>
      </c>
      <c r="DR418" s="74">
        <v>0</v>
      </c>
      <c r="DS418" s="74">
        <v>0</v>
      </c>
      <c r="DT418" s="74">
        <v>0</v>
      </c>
      <c r="DU418" s="74">
        <v>0</v>
      </c>
      <c r="DV418" s="74">
        <v>0</v>
      </c>
      <c r="DW418" s="74">
        <v>0</v>
      </c>
      <c r="DX418" s="74">
        <v>0</v>
      </c>
      <c r="DY418" s="74">
        <v>0</v>
      </c>
      <c r="DZ418" s="74">
        <v>0</v>
      </c>
      <c r="EA418" s="74">
        <v>0</v>
      </c>
      <c r="EB418" s="74">
        <v>0</v>
      </c>
      <c r="EC418" s="74">
        <v>0</v>
      </c>
      <c r="ED418" s="74">
        <v>0</v>
      </c>
      <c r="EE418" s="74">
        <v>0</v>
      </c>
      <c r="EF418" s="74">
        <v>0</v>
      </c>
      <c r="ER418" s="74" t="s">
        <v>455</v>
      </c>
      <c r="ES418" s="74" t="s">
        <v>194</v>
      </c>
      <c r="ET418" s="74" t="s">
        <v>528</v>
      </c>
      <c r="EU418" s="74" t="s">
        <v>328</v>
      </c>
      <c r="EV418" s="74" t="s">
        <v>302</v>
      </c>
      <c r="EW418" s="74" t="s">
        <v>456</v>
      </c>
      <c r="EX418" s="74">
        <v>2021</v>
      </c>
      <c r="EY418" s="74">
        <v>1.6935689233264409E-4</v>
      </c>
      <c r="EZ418" s="74">
        <v>1267.3833199999999</v>
      </c>
      <c r="FA418" s="74">
        <v>0.214640100469429</v>
      </c>
      <c r="FB418" s="74">
        <v>2021</v>
      </c>
      <c r="FC418" s="74" t="s">
        <v>209</v>
      </c>
      <c r="FD418" s="74">
        <v>4.6366130773367584E-2</v>
      </c>
      <c r="FE418" s="74">
        <v>1</v>
      </c>
      <c r="FF418" s="74">
        <v>0</v>
      </c>
      <c r="FG418" s="74" t="s">
        <v>457</v>
      </c>
      <c r="FH418" s="74">
        <v>3.6687373304775367E-2</v>
      </c>
      <c r="FI418" s="74">
        <v>1.7612385011179217E-4</v>
      </c>
      <c r="FJ418" s="74">
        <v>0</v>
      </c>
      <c r="FK418" s="74">
        <v>0</v>
      </c>
      <c r="FL418" s="74">
        <v>0</v>
      </c>
      <c r="FM418" s="74">
        <v>0</v>
      </c>
      <c r="FN418" s="74">
        <v>0</v>
      </c>
      <c r="FO418" s="74">
        <v>0</v>
      </c>
      <c r="FP418" s="74">
        <v>0</v>
      </c>
      <c r="FQ418" s="74">
        <v>0</v>
      </c>
      <c r="FR418" s="74">
        <v>0</v>
      </c>
      <c r="FS418" s="74">
        <v>0</v>
      </c>
      <c r="GV418" s="229"/>
      <c r="GW418" s="229"/>
    </row>
    <row r="419" spans="45:205" x14ac:dyDescent="0.25">
      <c r="AS419" s="74" t="s">
        <v>237</v>
      </c>
      <c r="AT419" s="74" t="s">
        <v>194</v>
      </c>
      <c r="AU419" s="74" t="s">
        <v>493</v>
      </c>
      <c r="AV419" s="74">
        <v>2023</v>
      </c>
      <c r="AW419" s="74">
        <v>0.87343872827321156</v>
      </c>
      <c r="AX419" s="74">
        <v>0</v>
      </c>
      <c r="AY419" s="74">
        <v>0</v>
      </c>
      <c r="AZ419" s="74">
        <v>0</v>
      </c>
      <c r="BA419" s="74">
        <v>0</v>
      </c>
      <c r="BB419" s="74">
        <v>0</v>
      </c>
      <c r="BC419" s="74">
        <v>0</v>
      </c>
      <c r="BD419" s="74">
        <v>0</v>
      </c>
      <c r="BE419" s="74">
        <v>0</v>
      </c>
      <c r="BF419" s="74">
        <v>0</v>
      </c>
      <c r="BG419" s="74">
        <v>0</v>
      </c>
      <c r="BH419" s="74">
        <v>0</v>
      </c>
      <c r="BI419" s="74">
        <v>0</v>
      </c>
      <c r="BJ419" s="74">
        <v>0</v>
      </c>
      <c r="BK419" s="74">
        <v>0</v>
      </c>
      <c r="BL419" s="74">
        <v>6.0994853240780834E-2</v>
      </c>
      <c r="BM419" s="74">
        <v>6.0994853240780834E-2</v>
      </c>
      <c r="BN419" s="74">
        <v>0</v>
      </c>
      <c r="BO419" s="74">
        <v>0</v>
      </c>
      <c r="BP419" s="74">
        <v>0</v>
      </c>
      <c r="BQ419" s="74">
        <v>5.3275267045838792E-2</v>
      </c>
      <c r="BR419" s="74">
        <v>0</v>
      </c>
      <c r="BS419" s="74">
        <v>0</v>
      </c>
      <c r="BT419" s="74">
        <v>0</v>
      </c>
      <c r="BU419" s="74">
        <v>0</v>
      </c>
      <c r="BV419" s="74">
        <v>0</v>
      </c>
      <c r="BW419" s="74">
        <v>0</v>
      </c>
      <c r="BX419" s="74">
        <v>0</v>
      </c>
      <c r="BY419" s="74">
        <v>0</v>
      </c>
      <c r="CT419" s="74" t="s">
        <v>194</v>
      </c>
      <c r="CU419" s="74" t="s">
        <v>528</v>
      </c>
      <c r="CV419" s="74" t="s">
        <v>328</v>
      </c>
      <c r="CW419" s="74">
        <v>2022</v>
      </c>
      <c r="CX419" s="74">
        <v>0</v>
      </c>
      <c r="CY419" s="74">
        <v>1.7620958529233931E-4</v>
      </c>
      <c r="CZ419" s="74">
        <v>0</v>
      </c>
      <c r="DA419" s="74">
        <v>0</v>
      </c>
      <c r="DB419" s="74">
        <v>0</v>
      </c>
      <c r="DC419" s="74">
        <v>0</v>
      </c>
      <c r="DD419" s="74">
        <v>7.7861316135679412E-2</v>
      </c>
      <c r="DE419" s="74">
        <v>3.6425060683954499E-2</v>
      </c>
      <c r="DF419" s="74">
        <v>1.541613253274161E-3</v>
      </c>
      <c r="DG419" s="74">
        <v>3.9894642198450757E-2</v>
      </c>
      <c r="DH419" s="74">
        <v>0</v>
      </c>
      <c r="DI419" s="74">
        <v>0</v>
      </c>
      <c r="DJ419" s="74">
        <v>0</v>
      </c>
      <c r="DK419" s="74">
        <v>0</v>
      </c>
      <c r="DL419" s="74">
        <v>0</v>
      </c>
      <c r="DM419" s="74">
        <v>0</v>
      </c>
      <c r="DN419" s="74">
        <v>2.229718941524567E-3</v>
      </c>
      <c r="DO419" s="74">
        <v>0</v>
      </c>
      <c r="DP419" s="74">
        <v>0</v>
      </c>
      <c r="DQ419" s="74">
        <v>0</v>
      </c>
      <c r="DR419" s="74">
        <v>1.3719910226583796E-5</v>
      </c>
      <c r="DS419" s="74">
        <v>0</v>
      </c>
      <c r="DT419" s="74">
        <v>1.3719910226583796E-5</v>
      </c>
      <c r="DU419" s="74">
        <v>0</v>
      </c>
      <c r="DV419" s="74">
        <v>0</v>
      </c>
      <c r="DW419" s="74">
        <v>0</v>
      </c>
      <c r="DX419" s="74">
        <v>0</v>
      </c>
      <c r="DY419" s="74">
        <v>0</v>
      </c>
      <c r="DZ419" s="74">
        <v>0</v>
      </c>
      <c r="EA419" s="74">
        <v>0</v>
      </c>
      <c r="EB419" s="74">
        <v>0</v>
      </c>
      <c r="EC419" s="74">
        <v>0</v>
      </c>
      <c r="ED419" s="74">
        <v>0</v>
      </c>
      <c r="EE419" s="74">
        <v>0</v>
      </c>
      <c r="EF419" s="74">
        <v>0</v>
      </c>
      <c r="ER419" s="74" t="s">
        <v>455</v>
      </c>
      <c r="ES419" s="74" t="s">
        <v>194</v>
      </c>
      <c r="ET419" s="74" t="s">
        <v>528</v>
      </c>
      <c r="EU419" s="74" t="s">
        <v>328</v>
      </c>
      <c r="EV419" s="74" t="s">
        <v>302</v>
      </c>
      <c r="EW419" s="74" t="s">
        <v>456</v>
      </c>
      <c r="EX419" s="74">
        <v>2022</v>
      </c>
      <c r="EY419" s="74">
        <v>1.6323069847984909E-4</v>
      </c>
      <c r="EZ419" s="74">
        <v>1267.3833199999999</v>
      </c>
      <c r="FA419" s="74">
        <v>0.2068758645653101</v>
      </c>
      <c r="FB419" s="74">
        <v>2022</v>
      </c>
      <c r="FC419" s="74" t="s">
        <v>209</v>
      </c>
      <c r="FD419" s="74">
        <v>4.6366130773367584E-2</v>
      </c>
      <c r="FE419" s="74">
        <v>1</v>
      </c>
      <c r="FF419" s="74">
        <v>0</v>
      </c>
      <c r="FG419" s="74" t="s">
        <v>457</v>
      </c>
      <c r="FH419" s="74">
        <v>0</v>
      </c>
      <c r="FI419" s="74">
        <v>0</v>
      </c>
      <c r="FJ419" s="74">
        <v>3.6705232320303864E-2</v>
      </c>
      <c r="FK419" s="74">
        <v>1.7620958529233931E-4</v>
      </c>
      <c r="FL419" s="74">
        <v>0</v>
      </c>
      <c r="FM419" s="74">
        <v>0</v>
      </c>
      <c r="FN419" s="74">
        <v>0</v>
      </c>
      <c r="FO419" s="74">
        <v>0</v>
      </c>
      <c r="FP419" s="74">
        <v>0</v>
      </c>
      <c r="FQ419" s="74">
        <v>0</v>
      </c>
      <c r="FR419" s="74">
        <v>0</v>
      </c>
      <c r="FS419" s="74">
        <v>0</v>
      </c>
      <c r="GV419" s="229"/>
      <c r="GW419" s="229"/>
    </row>
    <row r="420" spans="45:205" x14ac:dyDescent="0.25">
      <c r="AS420" s="74" t="s">
        <v>237</v>
      </c>
      <c r="AT420" s="74" t="s">
        <v>194</v>
      </c>
      <c r="AU420" s="74" t="s">
        <v>494</v>
      </c>
      <c r="AV420" s="74">
        <v>2020</v>
      </c>
      <c r="AW420" s="74">
        <v>1</v>
      </c>
      <c r="AX420" s="74">
        <v>0</v>
      </c>
      <c r="AY420" s="74">
        <v>0</v>
      </c>
      <c r="AZ420" s="74">
        <v>1.8004372309080304E-2</v>
      </c>
      <c r="BA420" s="74">
        <v>1.8004372309080304E-2</v>
      </c>
      <c r="BB420" s="74">
        <v>0</v>
      </c>
      <c r="BC420" s="74">
        <v>0</v>
      </c>
      <c r="BD420" s="74">
        <v>0</v>
      </c>
      <c r="BE420" s="74">
        <v>0</v>
      </c>
      <c r="BF420" s="74">
        <v>0</v>
      </c>
      <c r="BG420" s="74">
        <v>0</v>
      </c>
      <c r="BH420" s="74">
        <v>0</v>
      </c>
      <c r="BI420" s="74">
        <v>0</v>
      </c>
      <c r="BJ420" s="74">
        <v>0</v>
      </c>
      <c r="BK420" s="74">
        <v>0</v>
      </c>
      <c r="BL420" s="74">
        <v>0</v>
      </c>
      <c r="BM420" s="74">
        <v>0</v>
      </c>
      <c r="BN420" s="74">
        <v>1.8004372309080304E-2</v>
      </c>
      <c r="BO420" s="74">
        <v>0</v>
      </c>
      <c r="BP420" s="74">
        <v>0</v>
      </c>
      <c r="BQ420" s="74">
        <v>0</v>
      </c>
      <c r="BR420" s="74">
        <v>0</v>
      </c>
      <c r="BS420" s="74">
        <v>0</v>
      </c>
      <c r="BT420" s="74">
        <v>0</v>
      </c>
      <c r="BU420" s="74">
        <v>0</v>
      </c>
      <c r="BV420" s="74">
        <v>0</v>
      </c>
      <c r="BW420" s="74">
        <v>0</v>
      </c>
      <c r="BX420" s="74">
        <v>0</v>
      </c>
      <c r="BY420" s="74">
        <v>0</v>
      </c>
      <c r="CT420" s="74" t="s">
        <v>194</v>
      </c>
      <c r="CU420" s="74" t="s">
        <v>528</v>
      </c>
      <c r="CV420" s="74" t="s">
        <v>328</v>
      </c>
      <c r="CW420" s="74">
        <v>2023</v>
      </c>
      <c r="CX420" s="74">
        <v>0</v>
      </c>
      <c r="CY420" s="74">
        <v>0</v>
      </c>
      <c r="CZ420" s="74">
        <v>2.6482262536644787E-4</v>
      </c>
      <c r="DA420" s="74">
        <v>0</v>
      </c>
      <c r="DB420" s="74">
        <v>0</v>
      </c>
      <c r="DC420" s="74">
        <v>0</v>
      </c>
      <c r="DD420" s="74">
        <v>7.7900575334948513E-2</v>
      </c>
      <c r="DE420" s="74">
        <v>3.6425060683954492E-2</v>
      </c>
      <c r="DF420" s="74">
        <v>1.5808724525432679E-3</v>
      </c>
      <c r="DG420" s="74">
        <v>3.989464219845075E-2</v>
      </c>
      <c r="DH420" s="74">
        <v>0</v>
      </c>
      <c r="DI420" s="74">
        <v>0</v>
      </c>
      <c r="DJ420" s="74">
        <v>0</v>
      </c>
      <c r="DK420" s="74">
        <v>0</v>
      </c>
      <c r="DL420" s="74">
        <v>0</v>
      </c>
      <c r="DM420" s="74">
        <v>0</v>
      </c>
      <c r="DN420" s="74">
        <v>2.234569025664759E-3</v>
      </c>
      <c r="DO420" s="74">
        <v>0</v>
      </c>
      <c r="DP420" s="74">
        <v>0</v>
      </c>
      <c r="DQ420" s="74">
        <v>0</v>
      </c>
      <c r="DR420" s="74">
        <v>0</v>
      </c>
      <c r="DS420" s="74">
        <v>0</v>
      </c>
      <c r="DT420" s="74">
        <v>0</v>
      </c>
      <c r="DU420" s="74">
        <v>2.062983487775782E-5</v>
      </c>
      <c r="DV420" s="74">
        <v>0</v>
      </c>
      <c r="DW420" s="74">
        <v>2.062983487775782E-5</v>
      </c>
      <c r="DX420" s="74">
        <v>0</v>
      </c>
      <c r="DY420" s="74">
        <v>0</v>
      </c>
      <c r="DZ420" s="74">
        <v>0</v>
      </c>
      <c r="EA420" s="74">
        <v>0</v>
      </c>
      <c r="EB420" s="74">
        <v>0</v>
      </c>
      <c r="EC420" s="74">
        <v>0</v>
      </c>
      <c r="ED420" s="74">
        <v>0</v>
      </c>
      <c r="EE420" s="74">
        <v>0</v>
      </c>
      <c r="EF420" s="74">
        <v>0</v>
      </c>
      <c r="ER420" s="74" t="s">
        <v>455</v>
      </c>
      <c r="ES420" s="74" t="s">
        <v>194</v>
      </c>
      <c r="ET420" s="74" t="s">
        <v>528</v>
      </c>
      <c r="EU420" s="74" t="s">
        <v>328</v>
      </c>
      <c r="EV420" s="74" t="s">
        <v>302</v>
      </c>
      <c r="EW420" s="74" t="s">
        <v>456</v>
      </c>
      <c r="EX420" s="74">
        <v>2023</v>
      </c>
      <c r="EY420" s="74">
        <v>1.6281131278212961E-4</v>
      </c>
      <c r="EZ420" s="74">
        <v>1267.3833199999999</v>
      </c>
      <c r="FA420" s="74">
        <v>0.20634434212737385</v>
      </c>
      <c r="FB420" s="74">
        <v>2023</v>
      </c>
      <c r="FC420" s="74" t="s">
        <v>209</v>
      </c>
      <c r="FD420" s="74">
        <v>4.6366130773367584E-2</v>
      </c>
      <c r="FE420" s="74">
        <v>1</v>
      </c>
      <c r="FF420" s="74">
        <v>0</v>
      </c>
      <c r="FG420" s="74" t="s">
        <v>457</v>
      </c>
      <c r="FH420" s="74">
        <v>0</v>
      </c>
      <c r="FI420" s="74">
        <v>0</v>
      </c>
      <c r="FJ420" s="74">
        <v>0</v>
      </c>
      <c r="FK420" s="74">
        <v>0</v>
      </c>
      <c r="FL420" s="74">
        <v>3.6443062629985486E-2</v>
      </c>
      <c r="FM420" s="74">
        <v>2.6482262536644787E-4</v>
      </c>
      <c r="FN420" s="74">
        <v>0</v>
      </c>
      <c r="FO420" s="74">
        <v>0</v>
      </c>
      <c r="FP420" s="74">
        <v>0</v>
      </c>
      <c r="FQ420" s="74">
        <v>0</v>
      </c>
      <c r="FR420" s="74">
        <v>0</v>
      </c>
      <c r="FS420" s="74">
        <v>0</v>
      </c>
      <c r="GV420" s="229"/>
      <c r="GW420" s="229"/>
    </row>
    <row r="421" spans="45:205" x14ac:dyDescent="0.25">
      <c r="AS421" s="74" t="s">
        <v>237</v>
      </c>
      <c r="AT421" s="74" t="s">
        <v>194</v>
      </c>
      <c r="AU421" s="74" t="s">
        <v>494</v>
      </c>
      <c r="AV421" s="74">
        <v>2021</v>
      </c>
      <c r="AW421" s="74">
        <v>1</v>
      </c>
      <c r="AX421" s="74">
        <v>0</v>
      </c>
      <c r="AY421" s="74">
        <v>0</v>
      </c>
      <c r="AZ421" s="74">
        <v>0</v>
      </c>
      <c r="BA421" s="74">
        <v>0</v>
      </c>
      <c r="BB421" s="74">
        <v>0</v>
      </c>
      <c r="BC421" s="74">
        <v>0</v>
      </c>
      <c r="BD421" s="74">
        <v>1.8004372309080304E-2</v>
      </c>
      <c r="BE421" s="74">
        <v>1.8004372309080304E-2</v>
      </c>
      <c r="BF421" s="74">
        <v>0</v>
      </c>
      <c r="BG421" s="74">
        <v>0</v>
      </c>
      <c r="BH421" s="74">
        <v>0</v>
      </c>
      <c r="BI421" s="74">
        <v>0</v>
      </c>
      <c r="BJ421" s="74">
        <v>0</v>
      </c>
      <c r="BK421" s="74">
        <v>0</v>
      </c>
      <c r="BL421" s="74">
        <v>0</v>
      </c>
      <c r="BM421" s="74">
        <v>0</v>
      </c>
      <c r="BN421" s="74">
        <v>0</v>
      </c>
      <c r="BO421" s="74">
        <v>1.8004372309080304E-2</v>
      </c>
      <c r="BP421" s="74">
        <v>0</v>
      </c>
      <c r="BQ421" s="74">
        <v>0</v>
      </c>
      <c r="BR421" s="74">
        <v>0</v>
      </c>
      <c r="BS421" s="74">
        <v>0</v>
      </c>
      <c r="BT421" s="74">
        <v>0</v>
      </c>
      <c r="BU421" s="74">
        <v>0</v>
      </c>
      <c r="BV421" s="74">
        <v>0</v>
      </c>
      <c r="BW421" s="74">
        <v>0</v>
      </c>
      <c r="BX421" s="74">
        <v>0</v>
      </c>
      <c r="BY421" s="74">
        <v>0</v>
      </c>
      <c r="CT421" s="74" t="s">
        <v>194</v>
      </c>
      <c r="CU421" s="74" t="s">
        <v>528</v>
      </c>
      <c r="CV421" s="74" t="s">
        <v>328</v>
      </c>
      <c r="CW421" s="74">
        <v>2024</v>
      </c>
      <c r="CX421" s="74">
        <v>0</v>
      </c>
      <c r="CY421" s="74">
        <v>0</v>
      </c>
      <c r="CZ421" s="74">
        <v>0</v>
      </c>
      <c r="DA421" s="74">
        <v>2.6482262536644787E-4</v>
      </c>
      <c r="DB421" s="74">
        <v>0</v>
      </c>
      <c r="DC421" s="74">
        <v>0</v>
      </c>
      <c r="DD421" s="74">
        <v>7.7900575334948513E-2</v>
      </c>
      <c r="DE421" s="74">
        <v>3.6425060683954492E-2</v>
      </c>
      <c r="DF421" s="74">
        <v>1.5808724525432679E-3</v>
      </c>
      <c r="DG421" s="74">
        <v>3.989464219845075E-2</v>
      </c>
      <c r="DH421" s="74">
        <v>0</v>
      </c>
      <c r="DI421" s="74">
        <v>0</v>
      </c>
      <c r="DJ421" s="74">
        <v>0</v>
      </c>
      <c r="DK421" s="74">
        <v>0</v>
      </c>
      <c r="DL421" s="74">
        <v>0</v>
      </c>
      <c r="DM421" s="74">
        <v>0</v>
      </c>
      <c r="DN421" s="74">
        <v>2.234569025664759E-3</v>
      </c>
      <c r="DO421" s="74">
        <v>0</v>
      </c>
      <c r="DP421" s="74">
        <v>0</v>
      </c>
      <c r="DQ421" s="74">
        <v>0</v>
      </c>
      <c r="DR421" s="74">
        <v>0</v>
      </c>
      <c r="DS421" s="74">
        <v>0</v>
      </c>
      <c r="DT421" s="74">
        <v>0</v>
      </c>
      <c r="DU421" s="74">
        <v>0</v>
      </c>
      <c r="DV421" s="74">
        <v>0</v>
      </c>
      <c r="DW421" s="74">
        <v>0</v>
      </c>
      <c r="DX421" s="74">
        <v>2.062983487775782E-5</v>
      </c>
      <c r="DY421" s="74">
        <v>0</v>
      </c>
      <c r="DZ421" s="74">
        <v>2.062983487775782E-5</v>
      </c>
      <c r="EA421" s="74">
        <v>0</v>
      </c>
      <c r="EB421" s="74">
        <v>0</v>
      </c>
      <c r="EC421" s="74">
        <v>0</v>
      </c>
      <c r="ED421" s="74">
        <v>0</v>
      </c>
      <c r="EE421" s="74">
        <v>0</v>
      </c>
      <c r="EF421" s="74">
        <v>0</v>
      </c>
      <c r="ER421" s="74" t="s">
        <v>455</v>
      </c>
      <c r="ES421" s="74" t="s">
        <v>194</v>
      </c>
      <c r="ET421" s="74" t="s">
        <v>528</v>
      </c>
      <c r="EU421" s="74" t="s">
        <v>328</v>
      </c>
      <c r="EV421" s="74" t="s">
        <v>302</v>
      </c>
      <c r="EW421" s="74" t="s">
        <v>456</v>
      </c>
      <c r="EX421" s="74">
        <v>2024</v>
      </c>
      <c r="EY421" s="74">
        <v>1.6281131278212961E-4</v>
      </c>
      <c r="EZ421" s="74">
        <v>1267.3833199999999</v>
      </c>
      <c r="FA421" s="74">
        <v>0.20634434212737385</v>
      </c>
      <c r="FB421" s="74">
        <v>2024</v>
      </c>
      <c r="FC421" s="74" t="s">
        <v>209</v>
      </c>
      <c r="FD421" s="74">
        <v>4.6366130773367584E-2</v>
      </c>
      <c r="FE421" s="74">
        <v>1</v>
      </c>
      <c r="FF421" s="74">
        <v>0</v>
      </c>
      <c r="FG421" s="74" t="s">
        <v>457</v>
      </c>
      <c r="FH421" s="74">
        <v>0</v>
      </c>
      <c r="FI421" s="74">
        <v>0</v>
      </c>
      <c r="FJ421" s="74">
        <v>0</v>
      </c>
      <c r="FK421" s="74">
        <v>0</v>
      </c>
      <c r="FL421" s="74">
        <v>0</v>
      </c>
      <c r="FM421" s="74">
        <v>0</v>
      </c>
      <c r="FN421" s="74">
        <v>3.6443062629985486E-2</v>
      </c>
      <c r="FO421" s="74">
        <v>2.6482262536644787E-4</v>
      </c>
      <c r="FP421" s="74">
        <v>0</v>
      </c>
      <c r="FQ421" s="74">
        <v>0</v>
      </c>
      <c r="FR421" s="74">
        <v>0</v>
      </c>
      <c r="FS421" s="74">
        <v>0</v>
      </c>
      <c r="GV421" s="229"/>
      <c r="GW421" s="229"/>
    </row>
    <row r="422" spans="45:205" x14ac:dyDescent="0.25">
      <c r="AS422" s="74" t="s">
        <v>237</v>
      </c>
      <c r="AT422" s="74" t="s">
        <v>194</v>
      </c>
      <c r="AU422" s="74" t="s">
        <v>494</v>
      </c>
      <c r="AV422" s="74">
        <v>2022</v>
      </c>
      <c r="AW422" s="74">
        <v>0.93457943925233644</v>
      </c>
      <c r="AX422" s="74">
        <v>0</v>
      </c>
      <c r="AY422" s="74">
        <v>0</v>
      </c>
      <c r="AZ422" s="74">
        <v>0</v>
      </c>
      <c r="BA422" s="74">
        <v>0</v>
      </c>
      <c r="BB422" s="74">
        <v>0</v>
      </c>
      <c r="BC422" s="74">
        <v>0</v>
      </c>
      <c r="BD422" s="74">
        <v>0</v>
      </c>
      <c r="BE422" s="74">
        <v>0</v>
      </c>
      <c r="BF422" s="74">
        <v>0</v>
      </c>
      <c r="BG422" s="74">
        <v>0</v>
      </c>
      <c r="BH422" s="74">
        <v>1.5245927153410785E-2</v>
      </c>
      <c r="BI422" s="74">
        <v>1.5245927153410785E-2</v>
      </c>
      <c r="BJ422" s="74">
        <v>0</v>
      </c>
      <c r="BK422" s="74">
        <v>0</v>
      </c>
      <c r="BL422" s="74">
        <v>0</v>
      </c>
      <c r="BM422" s="74">
        <v>0</v>
      </c>
      <c r="BN422" s="74">
        <v>0</v>
      </c>
      <c r="BO422" s="74">
        <v>0</v>
      </c>
      <c r="BP422" s="74">
        <v>1.4248530049916622E-2</v>
      </c>
      <c r="BQ422" s="74">
        <v>0</v>
      </c>
      <c r="BR422" s="74">
        <v>0</v>
      </c>
      <c r="BS422" s="74">
        <v>0</v>
      </c>
      <c r="BT422" s="74">
        <v>0</v>
      </c>
      <c r="BU422" s="74">
        <v>0</v>
      </c>
      <c r="BV422" s="74">
        <v>1.5245927153410785E-2</v>
      </c>
      <c r="BW422" s="74">
        <v>1.4248530049916622E-2</v>
      </c>
      <c r="BX422" s="74">
        <v>1.5245927153410785E-2</v>
      </c>
      <c r="BY422" s="74">
        <v>1.4248530049916622E-2</v>
      </c>
      <c r="CT422" s="74" t="s">
        <v>194</v>
      </c>
      <c r="CU422" s="74" t="s">
        <v>528</v>
      </c>
      <c r="CV422" s="74" t="s">
        <v>328</v>
      </c>
      <c r="CW422" s="74">
        <v>2025</v>
      </c>
      <c r="CX422" s="74">
        <v>0</v>
      </c>
      <c r="CY422" s="74">
        <v>0</v>
      </c>
      <c r="CZ422" s="74">
        <v>0</v>
      </c>
      <c r="DA422" s="74">
        <v>0</v>
      </c>
      <c r="DB422" s="74">
        <v>2.6482262536644787E-4</v>
      </c>
      <c r="DC422" s="74">
        <v>0</v>
      </c>
      <c r="DD422" s="74">
        <v>7.7900575334948513E-2</v>
      </c>
      <c r="DE422" s="74">
        <v>3.6425060683954492E-2</v>
      </c>
      <c r="DF422" s="74">
        <v>1.5808724525432679E-3</v>
      </c>
      <c r="DG422" s="74">
        <v>3.989464219845075E-2</v>
      </c>
      <c r="DH422" s="74">
        <v>0</v>
      </c>
      <c r="DI422" s="74">
        <v>0</v>
      </c>
      <c r="DJ422" s="74">
        <v>0</v>
      </c>
      <c r="DK422" s="74">
        <v>0</v>
      </c>
      <c r="DL422" s="74">
        <v>0</v>
      </c>
      <c r="DM422" s="74">
        <v>0</v>
      </c>
      <c r="DN422" s="74">
        <v>2.234569025664759E-3</v>
      </c>
      <c r="DO422" s="74">
        <v>0</v>
      </c>
      <c r="DP422" s="74">
        <v>0</v>
      </c>
      <c r="DQ422" s="74">
        <v>0</v>
      </c>
      <c r="DR422" s="74">
        <v>0</v>
      </c>
      <c r="DS422" s="74">
        <v>0</v>
      </c>
      <c r="DT422" s="74">
        <v>0</v>
      </c>
      <c r="DU422" s="74">
        <v>0</v>
      </c>
      <c r="DV422" s="74">
        <v>0</v>
      </c>
      <c r="DW422" s="74">
        <v>0</v>
      </c>
      <c r="DX422" s="74">
        <v>0</v>
      </c>
      <c r="DY422" s="74">
        <v>0</v>
      </c>
      <c r="DZ422" s="74">
        <v>0</v>
      </c>
      <c r="EA422" s="74">
        <v>2.062983487775782E-5</v>
      </c>
      <c r="EB422" s="74">
        <v>0</v>
      </c>
      <c r="EC422" s="74">
        <v>2.062983487775782E-5</v>
      </c>
      <c r="ED422" s="74">
        <v>0</v>
      </c>
      <c r="EE422" s="74">
        <v>0</v>
      </c>
      <c r="EF422" s="74">
        <v>0</v>
      </c>
      <c r="ER422" s="74" t="s">
        <v>455</v>
      </c>
      <c r="ES422" s="74" t="s">
        <v>194</v>
      </c>
      <c r="ET422" s="74" t="s">
        <v>528</v>
      </c>
      <c r="EU422" s="74" t="s">
        <v>328</v>
      </c>
      <c r="EV422" s="74" t="s">
        <v>302</v>
      </c>
      <c r="EW422" s="74" t="s">
        <v>456</v>
      </c>
      <c r="EX422" s="74">
        <v>2025</v>
      </c>
      <c r="EY422" s="74">
        <v>1.6281131278212961E-4</v>
      </c>
      <c r="EZ422" s="74">
        <v>1267.3833199999999</v>
      </c>
      <c r="FA422" s="74">
        <v>0.20634434212737385</v>
      </c>
      <c r="FB422" s="74">
        <v>2025</v>
      </c>
      <c r="FC422" s="74" t="s">
        <v>209</v>
      </c>
      <c r="FD422" s="74">
        <v>4.6366130773367584E-2</v>
      </c>
      <c r="FE422" s="74">
        <v>1</v>
      </c>
      <c r="FF422" s="74">
        <v>0</v>
      </c>
      <c r="FG422" s="74" t="s">
        <v>457</v>
      </c>
      <c r="FH422" s="74">
        <v>0</v>
      </c>
      <c r="FI422" s="74">
        <v>0</v>
      </c>
      <c r="FJ422" s="74">
        <v>0</v>
      </c>
      <c r="FK422" s="74">
        <v>0</v>
      </c>
      <c r="FL422" s="74">
        <v>0</v>
      </c>
      <c r="FM422" s="74">
        <v>0</v>
      </c>
      <c r="FN422" s="74">
        <v>0</v>
      </c>
      <c r="FO422" s="74">
        <v>0</v>
      </c>
      <c r="FP422" s="74">
        <v>3.6443062629985486E-2</v>
      </c>
      <c r="FQ422" s="74">
        <v>2.6482262536644787E-4</v>
      </c>
      <c r="FR422" s="74">
        <v>0</v>
      </c>
      <c r="FS422" s="74">
        <v>0</v>
      </c>
      <c r="GV422" s="229"/>
      <c r="GW422" s="229"/>
    </row>
    <row r="423" spans="45:205" x14ac:dyDescent="0.25">
      <c r="AS423" s="74" t="s">
        <v>237</v>
      </c>
      <c r="AT423" s="74" t="s">
        <v>194</v>
      </c>
      <c r="AU423" s="74" t="s">
        <v>494</v>
      </c>
      <c r="AV423" s="74">
        <v>2023</v>
      </c>
      <c r="AW423" s="74">
        <v>0.87343872827321156</v>
      </c>
      <c r="AX423" s="74">
        <v>0</v>
      </c>
      <c r="AY423" s="74">
        <v>0</v>
      </c>
      <c r="AZ423" s="74">
        <v>0</v>
      </c>
      <c r="BA423" s="74">
        <v>0</v>
      </c>
      <c r="BB423" s="74">
        <v>0</v>
      </c>
      <c r="BC423" s="74">
        <v>0</v>
      </c>
      <c r="BD423" s="74">
        <v>0</v>
      </c>
      <c r="BE423" s="74">
        <v>0</v>
      </c>
      <c r="BF423" s="74">
        <v>0</v>
      </c>
      <c r="BG423" s="74">
        <v>0</v>
      </c>
      <c r="BH423" s="74">
        <v>0</v>
      </c>
      <c r="BI423" s="74">
        <v>0</v>
      </c>
      <c r="BJ423" s="74">
        <v>0</v>
      </c>
      <c r="BK423" s="74">
        <v>0</v>
      </c>
      <c r="BL423" s="74">
        <v>1.58049353111601E-2</v>
      </c>
      <c r="BM423" s="74">
        <v>1.58049353111601E-2</v>
      </c>
      <c r="BN423" s="74">
        <v>0</v>
      </c>
      <c r="BO423" s="74">
        <v>0</v>
      </c>
      <c r="BP423" s="74">
        <v>0</v>
      </c>
      <c r="BQ423" s="74">
        <v>1.3804642598620053E-2</v>
      </c>
      <c r="BR423" s="74">
        <v>0</v>
      </c>
      <c r="BS423" s="74">
        <v>0</v>
      </c>
      <c r="BT423" s="74">
        <v>0</v>
      </c>
      <c r="BU423" s="74">
        <v>0</v>
      </c>
      <c r="BV423" s="74">
        <v>0</v>
      </c>
      <c r="BW423" s="74">
        <v>0</v>
      </c>
      <c r="BX423" s="74">
        <v>0</v>
      </c>
      <c r="BY423" s="74">
        <v>0</v>
      </c>
      <c r="CT423" s="74" t="s">
        <v>194</v>
      </c>
      <c r="CU423" s="74" t="s">
        <v>528</v>
      </c>
      <c r="CV423" s="74" t="s">
        <v>328</v>
      </c>
      <c r="CW423" s="74">
        <v>2026</v>
      </c>
      <c r="CX423" s="74">
        <v>0</v>
      </c>
      <c r="CY423" s="74">
        <v>0</v>
      </c>
      <c r="CZ423" s="74">
        <v>0</v>
      </c>
      <c r="DA423" s="74">
        <v>0</v>
      </c>
      <c r="DB423" s="74">
        <v>0</v>
      </c>
      <c r="DC423" s="74">
        <v>2.6482262536644787E-4</v>
      </c>
      <c r="DD423" s="74">
        <v>7.7900575334948513E-2</v>
      </c>
      <c r="DE423" s="74">
        <v>3.6425060683954492E-2</v>
      </c>
      <c r="DF423" s="74">
        <v>1.5808724525432679E-3</v>
      </c>
      <c r="DG423" s="74">
        <v>3.989464219845075E-2</v>
      </c>
      <c r="DH423" s="74">
        <v>0</v>
      </c>
      <c r="DI423" s="74">
        <v>0</v>
      </c>
      <c r="DJ423" s="74">
        <v>0</v>
      </c>
      <c r="DK423" s="74">
        <v>0</v>
      </c>
      <c r="DL423" s="74">
        <v>0</v>
      </c>
      <c r="DM423" s="74">
        <v>0</v>
      </c>
      <c r="DN423" s="74">
        <v>2.234569025664759E-3</v>
      </c>
      <c r="DO423" s="74">
        <v>0</v>
      </c>
      <c r="DP423" s="74">
        <v>0</v>
      </c>
      <c r="DQ423" s="74">
        <v>0</v>
      </c>
      <c r="DR423" s="74">
        <v>0</v>
      </c>
      <c r="DS423" s="74">
        <v>0</v>
      </c>
      <c r="DT423" s="74">
        <v>0</v>
      </c>
      <c r="DU423" s="74">
        <v>0</v>
      </c>
      <c r="DV423" s="74">
        <v>0</v>
      </c>
      <c r="DW423" s="74">
        <v>0</v>
      </c>
      <c r="DX423" s="74">
        <v>0</v>
      </c>
      <c r="DY423" s="74">
        <v>0</v>
      </c>
      <c r="DZ423" s="74">
        <v>0</v>
      </c>
      <c r="EA423" s="74">
        <v>0</v>
      </c>
      <c r="EB423" s="74">
        <v>0</v>
      </c>
      <c r="EC423" s="74">
        <v>0</v>
      </c>
      <c r="ED423" s="74">
        <v>2.062983487775782E-5</v>
      </c>
      <c r="EE423" s="74">
        <v>0</v>
      </c>
      <c r="EF423" s="74">
        <v>2.062983487775782E-5</v>
      </c>
      <c r="ER423" s="74" t="s">
        <v>455</v>
      </c>
      <c r="ES423" s="74" t="s">
        <v>194</v>
      </c>
      <c r="ET423" s="74" t="s">
        <v>528</v>
      </c>
      <c r="EU423" s="74" t="s">
        <v>328</v>
      </c>
      <c r="EV423" s="74" t="s">
        <v>302</v>
      </c>
      <c r="EW423" s="74" t="s">
        <v>456</v>
      </c>
      <c r="EX423" s="74">
        <v>2026</v>
      </c>
      <c r="EY423" s="74">
        <v>1.6281131278212961E-4</v>
      </c>
      <c r="EZ423" s="74">
        <v>1267.3833199999999</v>
      </c>
      <c r="FA423" s="74">
        <v>0.20634434212737385</v>
      </c>
      <c r="FB423" s="74">
        <v>2026</v>
      </c>
      <c r="FC423" s="74" t="s">
        <v>209</v>
      </c>
      <c r="FD423" s="74">
        <v>4.6366130773367584E-2</v>
      </c>
      <c r="FE423" s="74">
        <v>1</v>
      </c>
      <c r="FF423" s="74">
        <v>0</v>
      </c>
      <c r="FG423" s="74" t="s">
        <v>457</v>
      </c>
      <c r="FH423" s="74">
        <v>0</v>
      </c>
      <c r="FI423" s="74">
        <v>0</v>
      </c>
      <c r="FJ423" s="74">
        <v>0</v>
      </c>
      <c r="FK423" s="74">
        <v>0</v>
      </c>
      <c r="FL423" s="74">
        <v>0</v>
      </c>
      <c r="FM423" s="74">
        <v>0</v>
      </c>
      <c r="FN423" s="74">
        <v>0</v>
      </c>
      <c r="FO423" s="74">
        <v>0</v>
      </c>
      <c r="FP423" s="74">
        <v>0</v>
      </c>
      <c r="FQ423" s="74">
        <v>0</v>
      </c>
      <c r="FR423" s="74">
        <v>3.6443062629985486E-2</v>
      </c>
      <c r="FS423" s="74">
        <v>2.6482262536644787E-4</v>
      </c>
      <c r="GV423" s="229"/>
      <c r="GW423" s="229"/>
    </row>
    <row r="424" spans="45:205" x14ac:dyDescent="0.25">
      <c r="AS424" s="74" t="s">
        <v>237</v>
      </c>
      <c r="AT424" s="74" t="s">
        <v>194</v>
      </c>
      <c r="AU424" s="74" t="s">
        <v>495</v>
      </c>
      <c r="AV424" s="74">
        <v>2020</v>
      </c>
      <c r="AW424" s="74">
        <v>1</v>
      </c>
      <c r="AX424" s="74">
        <v>0</v>
      </c>
      <c r="AY424" s="74">
        <v>0</v>
      </c>
      <c r="AZ424" s="74">
        <v>1.3026666709574298E-2</v>
      </c>
      <c r="BA424" s="74">
        <v>1.3026666709574298E-2</v>
      </c>
      <c r="BB424" s="74">
        <v>0</v>
      </c>
      <c r="BC424" s="74">
        <v>0</v>
      </c>
      <c r="BD424" s="74">
        <v>0</v>
      </c>
      <c r="BE424" s="74">
        <v>0</v>
      </c>
      <c r="BF424" s="74">
        <v>0</v>
      </c>
      <c r="BG424" s="74">
        <v>0</v>
      </c>
      <c r="BH424" s="74">
        <v>0</v>
      </c>
      <c r="BI424" s="74">
        <v>0</v>
      </c>
      <c r="BJ424" s="74">
        <v>0</v>
      </c>
      <c r="BK424" s="74">
        <v>0</v>
      </c>
      <c r="BL424" s="74">
        <v>0</v>
      </c>
      <c r="BM424" s="74">
        <v>0</v>
      </c>
      <c r="BN424" s="74">
        <v>1.3026666709574298E-2</v>
      </c>
      <c r="BO424" s="74">
        <v>0</v>
      </c>
      <c r="BP424" s="74">
        <v>0</v>
      </c>
      <c r="BQ424" s="74">
        <v>0</v>
      </c>
      <c r="BR424" s="74">
        <v>0</v>
      </c>
      <c r="BS424" s="74">
        <v>0</v>
      </c>
      <c r="BT424" s="74">
        <v>0</v>
      </c>
      <c r="BU424" s="74">
        <v>0</v>
      </c>
      <c r="BV424" s="74">
        <v>0</v>
      </c>
      <c r="BW424" s="74">
        <v>0</v>
      </c>
      <c r="BX424" s="74">
        <v>0</v>
      </c>
      <c r="BY424" s="74">
        <v>0</v>
      </c>
      <c r="CT424" s="74" t="s">
        <v>194</v>
      </c>
      <c r="CU424" s="74" t="s">
        <v>528</v>
      </c>
      <c r="CV424" s="74" t="s">
        <v>321</v>
      </c>
      <c r="CW424" s="74">
        <v>2021</v>
      </c>
      <c r="CX424" s="74">
        <v>6.6800906971756613E-6</v>
      </c>
      <c r="CY424" s="74">
        <v>0</v>
      </c>
      <c r="CZ424" s="74">
        <v>0</v>
      </c>
      <c r="DA424" s="74">
        <v>0</v>
      </c>
      <c r="DB424" s="74">
        <v>0</v>
      </c>
      <c r="DC424" s="74">
        <v>0</v>
      </c>
      <c r="DD424" s="74">
        <v>13887.861023877969</v>
      </c>
      <c r="DE424" s="74">
        <v>212.40338927922949</v>
      </c>
      <c r="DF424" s="74">
        <v>8426.4429804796018</v>
      </c>
      <c r="DG424" s="74">
        <v>5249.0146541191407</v>
      </c>
      <c r="DH424" s="74">
        <v>0</v>
      </c>
      <c r="DI424" s="74">
        <v>0</v>
      </c>
      <c r="DJ424" s="74">
        <v>0</v>
      </c>
      <c r="DK424" s="74">
        <v>0</v>
      </c>
      <c r="DL424" s="74">
        <v>0</v>
      </c>
      <c r="DM424" s="74">
        <v>0</v>
      </c>
      <c r="DN424" s="74">
        <v>4.3186404128296633E-5</v>
      </c>
      <c r="DO424" s="74">
        <v>9.2772171229275682E-2</v>
      </c>
      <c r="DP424" s="74">
        <v>0</v>
      </c>
      <c r="DQ424" s="74">
        <v>9.2772171229275682E-2</v>
      </c>
      <c r="DR424" s="74">
        <v>0</v>
      </c>
      <c r="DS424" s="74">
        <v>0</v>
      </c>
      <c r="DT424" s="74">
        <v>0</v>
      </c>
      <c r="DU424" s="74">
        <v>0</v>
      </c>
      <c r="DV424" s="74">
        <v>0</v>
      </c>
      <c r="DW424" s="74">
        <v>0</v>
      </c>
      <c r="DX424" s="74">
        <v>0</v>
      </c>
      <c r="DY424" s="74">
        <v>0</v>
      </c>
      <c r="DZ424" s="74">
        <v>0</v>
      </c>
      <c r="EA424" s="74">
        <v>0</v>
      </c>
      <c r="EB424" s="74">
        <v>0</v>
      </c>
      <c r="EC424" s="74">
        <v>0</v>
      </c>
      <c r="ED424" s="74">
        <v>0</v>
      </c>
      <c r="EE424" s="74">
        <v>0</v>
      </c>
      <c r="EF424" s="74">
        <v>0</v>
      </c>
      <c r="ER424" s="74" t="s">
        <v>455</v>
      </c>
      <c r="ES424" s="74" t="s">
        <v>194</v>
      </c>
      <c r="ET424" s="74" t="s">
        <v>528</v>
      </c>
      <c r="EU424" s="74" t="s">
        <v>321</v>
      </c>
      <c r="EV424" s="74" t="s">
        <v>302</v>
      </c>
      <c r="EW424" s="74" t="s">
        <v>456</v>
      </c>
      <c r="EX424" s="74">
        <v>2021</v>
      </c>
      <c r="EY424" s="74">
        <v>6.4234310132090951E-6</v>
      </c>
      <c r="EZ424" s="74">
        <v>1267.3833199999999</v>
      </c>
      <c r="FA424" s="74">
        <v>8.1409493233119065E-3</v>
      </c>
      <c r="FB424" s="74">
        <v>2021</v>
      </c>
      <c r="FC424" s="74" t="s">
        <v>209</v>
      </c>
      <c r="FD424" s="74">
        <v>4.6366130773367584E-2</v>
      </c>
      <c r="FE424" s="74">
        <v>1</v>
      </c>
      <c r="FF424" s="74">
        <v>0</v>
      </c>
      <c r="FG424" s="74" t="s">
        <v>457</v>
      </c>
      <c r="FH424" s="74">
        <v>1.3914922990922733E-3</v>
      </c>
      <c r="FI424" s="74">
        <v>6.6800906971756613E-6</v>
      </c>
      <c r="FJ424" s="74">
        <v>0</v>
      </c>
      <c r="FK424" s="74">
        <v>0</v>
      </c>
      <c r="FL424" s="74">
        <v>0</v>
      </c>
      <c r="FM424" s="74">
        <v>0</v>
      </c>
      <c r="FN424" s="74">
        <v>0</v>
      </c>
      <c r="FO424" s="74">
        <v>0</v>
      </c>
      <c r="FP424" s="74">
        <v>0</v>
      </c>
      <c r="FQ424" s="74">
        <v>0</v>
      </c>
      <c r="FR424" s="74">
        <v>0</v>
      </c>
      <c r="FS424" s="74">
        <v>0</v>
      </c>
      <c r="GV424" s="229"/>
      <c r="GW424" s="229"/>
    </row>
    <row r="425" spans="45:205" x14ac:dyDescent="0.25">
      <c r="AS425" s="74" t="s">
        <v>237</v>
      </c>
      <c r="AT425" s="74" t="s">
        <v>194</v>
      </c>
      <c r="AU425" s="74" t="s">
        <v>495</v>
      </c>
      <c r="AV425" s="74">
        <v>2021</v>
      </c>
      <c r="AW425" s="74">
        <v>1</v>
      </c>
      <c r="AX425" s="74">
        <v>0</v>
      </c>
      <c r="AY425" s="74">
        <v>0</v>
      </c>
      <c r="AZ425" s="74">
        <v>0</v>
      </c>
      <c r="BA425" s="74">
        <v>0</v>
      </c>
      <c r="BB425" s="74">
        <v>0</v>
      </c>
      <c r="BC425" s="74">
        <v>0</v>
      </c>
      <c r="BD425" s="74">
        <v>1.3026666709574298E-2</v>
      </c>
      <c r="BE425" s="74">
        <v>1.3026666709574298E-2</v>
      </c>
      <c r="BF425" s="74">
        <v>0</v>
      </c>
      <c r="BG425" s="74">
        <v>0</v>
      </c>
      <c r="BH425" s="74">
        <v>0</v>
      </c>
      <c r="BI425" s="74">
        <v>0</v>
      </c>
      <c r="BJ425" s="74">
        <v>0</v>
      </c>
      <c r="BK425" s="74">
        <v>0</v>
      </c>
      <c r="BL425" s="74">
        <v>0</v>
      </c>
      <c r="BM425" s="74">
        <v>0</v>
      </c>
      <c r="BN425" s="74">
        <v>0</v>
      </c>
      <c r="BO425" s="74">
        <v>1.3026666709574298E-2</v>
      </c>
      <c r="BP425" s="74">
        <v>0</v>
      </c>
      <c r="BQ425" s="74">
        <v>0</v>
      </c>
      <c r="BR425" s="74">
        <v>0</v>
      </c>
      <c r="BS425" s="74">
        <v>0</v>
      </c>
      <c r="BT425" s="74">
        <v>0</v>
      </c>
      <c r="BU425" s="74">
        <v>0</v>
      </c>
      <c r="BV425" s="74">
        <v>0</v>
      </c>
      <c r="BW425" s="74">
        <v>0</v>
      </c>
      <c r="BX425" s="74">
        <v>0</v>
      </c>
      <c r="BY425" s="74">
        <v>0</v>
      </c>
      <c r="CT425" s="74" t="s">
        <v>194</v>
      </c>
      <c r="CU425" s="74" t="s">
        <v>528</v>
      </c>
      <c r="CV425" s="74" t="s">
        <v>321</v>
      </c>
      <c r="CW425" s="74">
        <v>2022</v>
      </c>
      <c r="CX425" s="74">
        <v>0</v>
      </c>
      <c r="CY425" s="74">
        <v>6.6355419599787979E-6</v>
      </c>
      <c r="CZ425" s="74">
        <v>0</v>
      </c>
      <c r="DA425" s="74">
        <v>0</v>
      </c>
      <c r="DB425" s="74">
        <v>0</v>
      </c>
      <c r="DC425" s="74">
        <v>0</v>
      </c>
      <c r="DD425" s="74">
        <v>13650.165455412071</v>
      </c>
      <c r="DE425" s="74">
        <v>202.8476649824305</v>
      </c>
      <c r="DF425" s="74">
        <v>8286.6933897120016</v>
      </c>
      <c r="DG425" s="74">
        <v>5160.6244007176319</v>
      </c>
      <c r="DH425" s="74">
        <v>0</v>
      </c>
      <c r="DI425" s="74">
        <v>0</v>
      </c>
      <c r="DJ425" s="74">
        <v>0</v>
      </c>
      <c r="DK425" s="74">
        <v>0</v>
      </c>
      <c r="DL425" s="74">
        <v>0</v>
      </c>
      <c r="DM425" s="74">
        <v>0</v>
      </c>
      <c r="DN425" s="74">
        <v>4.1177866883317858E-5</v>
      </c>
      <c r="DO425" s="74">
        <v>0</v>
      </c>
      <c r="DP425" s="74">
        <v>0</v>
      </c>
      <c r="DQ425" s="74">
        <v>0</v>
      </c>
      <c r="DR425" s="74">
        <v>9.0576245640039896E-2</v>
      </c>
      <c r="DS425" s="74">
        <v>0</v>
      </c>
      <c r="DT425" s="74">
        <v>9.0576245640039896E-2</v>
      </c>
      <c r="DU425" s="74">
        <v>0</v>
      </c>
      <c r="DV425" s="74">
        <v>0</v>
      </c>
      <c r="DW425" s="74">
        <v>0</v>
      </c>
      <c r="DX425" s="74">
        <v>0</v>
      </c>
      <c r="DY425" s="74">
        <v>0</v>
      </c>
      <c r="DZ425" s="74">
        <v>0</v>
      </c>
      <c r="EA425" s="74">
        <v>0</v>
      </c>
      <c r="EB425" s="74">
        <v>0</v>
      </c>
      <c r="EC425" s="74">
        <v>0</v>
      </c>
      <c r="ED425" s="74">
        <v>0</v>
      </c>
      <c r="EE425" s="74">
        <v>0</v>
      </c>
      <c r="EF425" s="74">
        <v>0</v>
      </c>
      <c r="ER425" s="74" t="s">
        <v>455</v>
      </c>
      <c r="ES425" s="74" t="s">
        <v>194</v>
      </c>
      <c r="ET425" s="74" t="s">
        <v>528</v>
      </c>
      <c r="EU425" s="74" t="s">
        <v>321</v>
      </c>
      <c r="EV425" s="74" t="s">
        <v>302</v>
      </c>
      <c r="EW425" s="74" t="s">
        <v>456</v>
      </c>
      <c r="EX425" s="74">
        <v>2022</v>
      </c>
      <c r="EY425" s="74">
        <v>6.1467947224479096E-6</v>
      </c>
      <c r="EZ425" s="74">
        <v>1267.3833199999999</v>
      </c>
      <c r="FA425" s="74">
        <v>7.7903451026945097E-3</v>
      </c>
      <c r="FB425" s="74">
        <v>2022</v>
      </c>
      <c r="FC425" s="74" t="s">
        <v>209</v>
      </c>
      <c r="FD425" s="74">
        <v>4.6366130773367584E-2</v>
      </c>
      <c r="FE425" s="74">
        <v>1</v>
      </c>
      <c r="FF425" s="74">
        <v>0</v>
      </c>
      <c r="FG425" s="74" t="s">
        <v>457</v>
      </c>
      <c r="FH425" s="74">
        <v>0</v>
      </c>
      <c r="FI425" s="74">
        <v>0</v>
      </c>
      <c r="FJ425" s="74">
        <v>1.3822126010232143E-3</v>
      </c>
      <c r="FK425" s="74">
        <v>6.6355419599787979E-6</v>
      </c>
      <c r="FL425" s="74">
        <v>0</v>
      </c>
      <c r="FM425" s="74">
        <v>0</v>
      </c>
      <c r="FN425" s="74">
        <v>0</v>
      </c>
      <c r="FO425" s="74">
        <v>0</v>
      </c>
      <c r="FP425" s="74">
        <v>0</v>
      </c>
      <c r="FQ425" s="74">
        <v>0</v>
      </c>
      <c r="FR425" s="74">
        <v>0</v>
      </c>
      <c r="FS425" s="74">
        <v>0</v>
      </c>
      <c r="GV425" s="229"/>
      <c r="GW425" s="229"/>
    </row>
    <row r="426" spans="45:205" x14ac:dyDescent="0.25">
      <c r="AS426" s="74" t="s">
        <v>237</v>
      </c>
      <c r="AT426" s="74" t="s">
        <v>194</v>
      </c>
      <c r="AU426" s="74" t="s">
        <v>495</v>
      </c>
      <c r="AV426" s="74">
        <v>2022</v>
      </c>
      <c r="AW426" s="74">
        <v>0.93457943925233644</v>
      </c>
      <c r="AX426" s="74">
        <v>0</v>
      </c>
      <c r="AY426" s="74">
        <v>0</v>
      </c>
      <c r="AZ426" s="74">
        <v>0</v>
      </c>
      <c r="BA426" s="74">
        <v>0</v>
      </c>
      <c r="BB426" s="74">
        <v>0</v>
      </c>
      <c r="BC426" s="74">
        <v>0</v>
      </c>
      <c r="BD426" s="74">
        <v>0</v>
      </c>
      <c r="BE426" s="74">
        <v>0</v>
      </c>
      <c r="BF426" s="74">
        <v>0</v>
      </c>
      <c r="BG426" s="74">
        <v>0</v>
      </c>
      <c r="BH426" s="74">
        <v>1.324360121878617E-2</v>
      </c>
      <c r="BI426" s="74">
        <v>1.324360121878617E-2</v>
      </c>
      <c r="BJ426" s="74">
        <v>0</v>
      </c>
      <c r="BK426" s="74">
        <v>0</v>
      </c>
      <c r="BL426" s="74">
        <v>0</v>
      </c>
      <c r="BM426" s="74">
        <v>0</v>
      </c>
      <c r="BN426" s="74">
        <v>0</v>
      </c>
      <c r="BO426" s="74">
        <v>0</v>
      </c>
      <c r="BP426" s="74">
        <v>1.2377197400734738E-2</v>
      </c>
      <c r="BQ426" s="74">
        <v>0</v>
      </c>
      <c r="BR426" s="74">
        <v>0</v>
      </c>
      <c r="BS426" s="74">
        <v>0</v>
      </c>
      <c r="BT426" s="74">
        <v>0</v>
      </c>
      <c r="BU426" s="74">
        <v>0</v>
      </c>
      <c r="BV426" s="74">
        <v>1.324360121878617E-2</v>
      </c>
      <c r="BW426" s="74">
        <v>1.2377197400734738E-2</v>
      </c>
      <c r="BX426" s="74">
        <v>1.324360121878617E-2</v>
      </c>
      <c r="BY426" s="74">
        <v>1.2377197400734738E-2</v>
      </c>
      <c r="CT426" s="74" t="s">
        <v>194</v>
      </c>
      <c r="CU426" s="74" t="s">
        <v>528</v>
      </c>
      <c r="CV426" s="74" t="s">
        <v>321</v>
      </c>
      <c r="CW426" s="74">
        <v>2023</v>
      </c>
      <c r="CX426" s="74">
        <v>0</v>
      </c>
      <c r="CY426" s="74">
        <v>0</v>
      </c>
      <c r="CZ426" s="74">
        <v>1.0332971396548859E-5</v>
      </c>
      <c r="DA426" s="74">
        <v>0</v>
      </c>
      <c r="DB426" s="74">
        <v>0</v>
      </c>
      <c r="DC426" s="74">
        <v>0</v>
      </c>
      <c r="DD426" s="74">
        <v>13668.06699741239</v>
      </c>
      <c r="DE426" s="74">
        <v>202.84766498243039</v>
      </c>
      <c r="DF426" s="74">
        <v>8304.594931712325</v>
      </c>
      <c r="DG426" s="74">
        <v>5160.6244007176319</v>
      </c>
      <c r="DH426" s="74">
        <v>0</v>
      </c>
      <c r="DI426" s="74">
        <v>0</v>
      </c>
      <c r="DJ426" s="74">
        <v>0</v>
      </c>
      <c r="DK426" s="74">
        <v>0</v>
      </c>
      <c r="DL426" s="74">
        <v>0</v>
      </c>
      <c r="DM426" s="74">
        <v>0</v>
      </c>
      <c r="DN426" s="74">
        <v>4.2794604230865677E-5</v>
      </c>
      <c r="DO426" s="74">
        <v>0</v>
      </c>
      <c r="DP426" s="74">
        <v>0</v>
      </c>
      <c r="DQ426" s="74">
        <v>0</v>
      </c>
      <c r="DR426" s="74">
        <v>0</v>
      </c>
      <c r="DS426" s="74">
        <v>0</v>
      </c>
      <c r="DT426" s="74">
        <v>0</v>
      </c>
      <c r="DU426" s="74">
        <v>0.14123174533037566</v>
      </c>
      <c r="DV426" s="74">
        <v>0</v>
      </c>
      <c r="DW426" s="74">
        <v>0.14123174533037566</v>
      </c>
      <c r="DX426" s="74">
        <v>0</v>
      </c>
      <c r="DY426" s="74">
        <v>0</v>
      </c>
      <c r="DZ426" s="74">
        <v>0</v>
      </c>
      <c r="EA426" s="74">
        <v>0</v>
      </c>
      <c r="EB426" s="74">
        <v>0</v>
      </c>
      <c r="EC426" s="74">
        <v>0</v>
      </c>
      <c r="ED426" s="74">
        <v>0</v>
      </c>
      <c r="EE426" s="74">
        <v>0</v>
      </c>
      <c r="EF426" s="74">
        <v>0</v>
      </c>
      <c r="ER426" s="74" t="s">
        <v>455</v>
      </c>
      <c r="ES426" s="74" t="s">
        <v>194</v>
      </c>
      <c r="ET426" s="74" t="s">
        <v>528</v>
      </c>
      <c r="EU426" s="74" t="s">
        <v>321</v>
      </c>
      <c r="EV426" s="74" t="s">
        <v>302</v>
      </c>
      <c r="EW426" s="74" t="s">
        <v>456</v>
      </c>
      <c r="EX426" s="74">
        <v>2023</v>
      </c>
      <c r="EY426" s="74">
        <v>6.352646929938107E-6</v>
      </c>
      <c r="EZ426" s="74">
        <v>1267.3833199999999</v>
      </c>
      <c r="FA426" s="74">
        <v>8.051238756852765E-3</v>
      </c>
      <c r="FB426" s="74">
        <v>2023</v>
      </c>
      <c r="FC426" s="74" t="s">
        <v>209</v>
      </c>
      <c r="FD426" s="74">
        <v>4.6366130773367584E-2</v>
      </c>
      <c r="FE426" s="74">
        <v>1</v>
      </c>
      <c r="FF426" s="74">
        <v>0</v>
      </c>
      <c r="FG426" s="74" t="s">
        <v>457</v>
      </c>
      <c r="FH426" s="74">
        <v>0</v>
      </c>
      <c r="FI426" s="74">
        <v>0</v>
      </c>
      <c r="FJ426" s="74">
        <v>0</v>
      </c>
      <c r="FK426" s="74">
        <v>0</v>
      </c>
      <c r="FL426" s="74">
        <v>1.4219522340177969E-3</v>
      </c>
      <c r="FM426" s="74">
        <v>1.0332971396548859E-5</v>
      </c>
      <c r="FN426" s="74">
        <v>0</v>
      </c>
      <c r="FO426" s="74">
        <v>0</v>
      </c>
      <c r="FP426" s="74">
        <v>0</v>
      </c>
      <c r="FQ426" s="74">
        <v>0</v>
      </c>
      <c r="FR426" s="74">
        <v>0</v>
      </c>
      <c r="FS426" s="74">
        <v>0</v>
      </c>
      <c r="GV426" s="229"/>
      <c r="GW426" s="229"/>
    </row>
    <row r="427" spans="45:205" x14ac:dyDescent="0.25">
      <c r="AS427" s="74" t="s">
        <v>237</v>
      </c>
      <c r="AT427" s="74" t="s">
        <v>194</v>
      </c>
      <c r="AU427" s="74" t="s">
        <v>495</v>
      </c>
      <c r="AV427" s="74">
        <v>2023</v>
      </c>
      <c r="AW427" s="74">
        <v>0.87343872827321156</v>
      </c>
      <c r="AX427" s="74">
        <v>0</v>
      </c>
      <c r="AY427" s="74">
        <v>0</v>
      </c>
      <c r="AZ427" s="74">
        <v>0</v>
      </c>
      <c r="BA427" s="74">
        <v>0</v>
      </c>
      <c r="BB427" s="74">
        <v>0</v>
      </c>
      <c r="BC427" s="74">
        <v>0</v>
      </c>
      <c r="BD427" s="74">
        <v>0</v>
      </c>
      <c r="BE427" s="74">
        <v>0</v>
      </c>
      <c r="BF427" s="74">
        <v>0</v>
      </c>
      <c r="BG427" s="74">
        <v>0</v>
      </c>
      <c r="BH427" s="74">
        <v>0</v>
      </c>
      <c r="BI427" s="74">
        <v>0</v>
      </c>
      <c r="BJ427" s="74">
        <v>0</v>
      </c>
      <c r="BK427" s="74">
        <v>0</v>
      </c>
      <c r="BL427" s="74">
        <v>1.3728953742168698E-2</v>
      </c>
      <c r="BM427" s="74">
        <v>1.3728953742168698E-2</v>
      </c>
      <c r="BN427" s="74">
        <v>0</v>
      </c>
      <c r="BO427" s="74">
        <v>0</v>
      </c>
      <c r="BP427" s="74">
        <v>0</v>
      </c>
      <c r="BQ427" s="74">
        <v>1.1991399897081577E-2</v>
      </c>
      <c r="BR427" s="74">
        <v>0</v>
      </c>
      <c r="BS427" s="74">
        <v>0</v>
      </c>
      <c r="BT427" s="74">
        <v>0</v>
      </c>
      <c r="BU427" s="74">
        <v>0</v>
      </c>
      <c r="BV427" s="74">
        <v>0</v>
      </c>
      <c r="BW427" s="74">
        <v>0</v>
      </c>
      <c r="BX427" s="74">
        <v>0</v>
      </c>
      <c r="BY427" s="74">
        <v>0</v>
      </c>
      <c r="CT427" s="74" t="s">
        <v>194</v>
      </c>
      <c r="CU427" s="74" t="s">
        <v>528</v>
      </c>
      <c r="CV427" s="74" t="s">
        <v>321</v>
      </c>
      <c r="CW427" s="74">
        <v>2024</v>
      </c>
      <c r="CX427" s="74">
        <v>0</v>
      </c>
      <c r="CY427" s="74">
        <v>0</v>
      </c>
      <c r="CZ427" s="74">
        <v>0</v>
      </c>
      <c r="DA427" s="74">
        <v>1.0332971396548859E-5</v>
      </c>
      <c r="DB427" s="74">
        <v>0</v>
      </c>
      <c r="DC427" s="74">
        <v>0</v>
      </c>
      <c r="DD427" s="74">
        <v>13668.06699741239</v>
      </c>
      <c r="DE427" s="74">
        <v>202.84766498243039</v>
      </c>
      <c r="DF427" s="74">
        <v>8304.594931712325</v>
      </c>
      <c r="DG427" s="74">
        <v>5160.6244007176319</v>
      </c>
      <c r="DH427" s="74">
        <v>0</v>
      </c>
      <c r="DI427" s="74">
        <v>0</v>
      </c>
      <c r="DJ427" s="74">
        <v>0</v>
      </c>
      <c r="DK427" s="74">
        <v>0</v>
      </c>
      <c r="DL427" s="74">
        <v>0</v>
      </c>
      <c r="DM427" s="74">
        <v>0</v>
      </c>
      <c r="DN427" s="74">
        <v>4.2794604230865677E-5</v>
      </c>
      <c r="DO427" s="74">
        <v>0</v>
      </c>
      <c r="DP427" s="74">
        <v>0</v>
      </c>
      <c r="DQ427" s="74">
        <v>0</v>
      </c>
      <c r="DR427" s="74">
        <v>0</v>
      </c>
      <c r="DS427" s="74">
        <v>0</v>
      </c>
      <c r="DT427" s="74">
        <v>0</v>
      </c>
      <c r="DU427" s="74">
        <v>0</v>
      </c>
      <c r="DV427" s="74">
        <v>0</v>
      </c>
      <c r="DW427" s="74">
        <v>0</v>
      </c>
      <c r="DX427" s="74">
        <v>0.14123174533037566</v>
      </c>
      <c r="DY427" s="74">
        <v>0</v>
      </c>
      <c r="DZ427" s="74">
        <v>0.14123174533037566</v>
      </c>
      <c r="EA427" s="74">
        <v>0</v>
      </c>
      <c r="EB427" s="74">
        <v>0</v>
      </c>
      <c r="EC427" s="74">
        <v>0</v>
      </c>
      <c r="ED427" s="74">
        <v>0</v>
      </c>
      <c r="EE427" s="74">
        <v>0</v>
      </c>
      <c r="EF427" s="74">
        <v>0</v>
      </c>
      <c r="ER427" s="74" t="s">
        <v>455</v>
      </c>
      <c r="ES427" s="74" t="s">
        <v>194</v>
      </c>
      <c r="ET427" s="74" t="s">
        <v>528</v>
      </c>
      <c r="EU427" s="74" t="s">
        <v>321</v>
      </c>
      <c r="EV427" s="74" t="s">
        <v>302</v>
      </c>
      <c r="EW427" s="74" t="s">
        <v>456</v>
      </c>
      <c r="EX427" s="74">
        <v>2024</v>
      </c>
      <c r="EY427" s="74">
        <v>6.352646929938107E-6</v>
      </c>
      <c r="EZ427" s="74">
        <v>1267.3833199999999</v>
      </c>
      <c r="FA427" s="74">
        <v>8.051238756852765E-3</v>
      </c>
      <c r="FB427" s="74">
        <v>2024</v>
      </c>
      <c r="FC427" s="74" t="s">
        <v>209</v>
      </c>
      <c r="FD427" s="74">
        <v>4.6366130773367584E-2</v>
      </c>
      <c r="FE427" s="74">
        <v>1</v>
      </c>
      <c r="FF427" s="74">
        <v>0</v>
      </c>
      <c r="FG427" s="74" t="s">
        <v>457</v>
      </c>
      <c r="FH427" s="74">
        <v>0</v>
      </c>
      <c r="FI427" s="74">
        <v>0</v>
      </c>
      <c r="FJ427" s="74">
        <v>0</v>
      </c>
      <c r="FK427" s="74">
        <v>0</v>
      </c>
      <c r="FL427" s="74">
        <v>0</v>
      </c>
      <c r="FM427" s="74">
        <v>0</v>
      </c>
      <c r="FN427" s="74">
        <v>1.4219522340177969E-3</v>
      </c>
      <c r="FO427" s="74">
        <v>1.0332971396548859E-5</v>
      </c>
      <c r="FP427" s="74">
        <v>0</v>
      </c>
      <c r="FQ427" s="74">
        <v>0</v>
      </c>
      <c r="FR427" s="74">
        <v>0</v>
      </c>
      <c r="FS427" s="74">
        <v>0</v>
      </c>
      <c r="GV427" s="229"/>
      <c r="GW427" s="229"/>
    </row>
    <row r="428" spans="45:205" x14ac:dyDescent="0.25">
      <c r="AS428" s="74" t="s">
        <v>237</v>
      </c>
      <c r="AT428" s="74" t="s">
        <v>194</v>
      </c>
      <c r="AU428" s="74" t="s">
        <v>496</v>
      </c>
      <c r="AV428" s="74">
        <v>2020</v>
      </c>
      <c r="AW428" s="74">
        <v>1</v>
      </c>
      <c r="AX428" s="74">
        <v>0</v>
      </c>
      <c r="AY428" s="74">
        <v>0</v>
      </c>
      <c r="AZ428" s="74">
        <v>4.310047194817721E-3</v>
      </c>
      <c r="BA428" s="74">
        <v>4.310047194817721E-3</v>
      </c>
      <c r="BB428" s="74">
        <v>0</v>
      </c>
      <c r="BC428" s="74">
        <v>0</v>
      </c>
      <c r="BD428" s="74">
        <v>0</v>
      </c>
      <c r="BE428" s="74">
        <v>0</v>
      </c>
      <c r="BF428" s="74">
        <v>0</v>
      </c>
      <c r="BG428" s="74">
        <v>0</v>
      </c>
      <c r="BH428" s="74">
        <v>0</v>
      </c>
      <c r="BI428" s="74">
        <v>0</v>
      </c>
      <c r="BJ428" s="74">
        <v>0</v>
      </c>
      <c r="BK428" s="74">
        <v>0</v>
      </c>
      <c r="BL428" s="74">
        <v>0</v>
      </c>
      <c r="BM428" s="74">
        <v>0</v>
      </c>
      <c r="BN428" s="74">
        <v>4.310047194817721E-3</v>
      </c>
      <c r="BO428" s="74">
        <v>0</v>
      </c>
      <c r="BP428" s="74">
        <v>0</v>
      </c>
      <c r="BQ428" s="74">
        <v>0</v>
      </c>
      <c r="BR428" s="74">
        <v>0</v>
      </c>
      <c r="BS428" s="74">
        <v>0</v>
      </c>
      <c r="BT428" s="74">
        <v>0</v>
      </c>
      <c r="BU428" s="74">
        <v>0</v>
      </c>
      <c r="BV428" s="74">
        <v>0</v>
      </c>
      <c r="BW428" s="74">
        <v>0</v>
      </c>
      <c r="BX428" s="74">
        <v>0</v>
      </c>
      <c r="BY428" s="74">
        <v>0</v>
      </c>
      <c r="CT428" s="74" t="s">
        <v>194</v>
      </c>
      <c r="CU428" s="74" t="s">
        <v>528</v>
      </c>
      <c r="CV428" s="74" t="s">
        <v>321</v>
      </c>
      <c r="CW428" s="74">
        <v>2025</v>
      </c>
      <c r="CX428" s="74">
        <v>0</v>
      </c>
      <c r="CY428" s="74">
        <v>0</v>
      </c>
      <c r="CZ428" s="74">
        <v>0</v>
      </c>
      <c r="DA428" s="74">
        <v>0</v>
      </c>
      <c r="DB428" s="74">
        <v>1.0332971396548859E-5</v>
      </c>
      <c r="DC428" s="74">
        <v>0</v>
      </c>
      <c r="DD428" s="74">
        <v>13668.06699741239</v>
      </c>
      <c r="DE428" s="74">
        <v>202.84766498243039</v>
      </c>
      <c r="DF428" s="74">
        <v>8304.594931712325</v>
      </c>
      <c r="DG428" s="74">
        <v>5160.6244007176319</v>
      </c>
      <c r="DH428" s="74">
        <v>0</v>
      </c>
      <c r="DI428" s="74">
        <v>0</v>
      </c>
      <c r="DJ428" s="74">
        <v>0</v>
      </c>
      <c r="DK428" s="74">
        <v>0</v>
      </c>
      <c r="DL428" s="74">
        <v>0</v>
      </c>
      <c r="DM428" s="74">
        <v>0</v>
      </c>
      <c r="DN428" s="74">
        <v>4.2794604230865677E-5</v>
      </c>
      <c r="DO428" s="74">
        <v>0</v>
      </c>
      <c r="DP428" s="74">
        <v>0</v>
      </c>
      <c r="DQ428" s="74">
        <v>0</v>
      </c>
      <c r="DR428" s="74">
        <v>0</v>
      </c>
      <c r="DS428" s="74">
        <v>0</v>
      </c>
      <c r="DT428" s="74">
        <v>0</v>
      </c>
      <c r="DU428" s="74">
        <v>0</v>
      </c>
      <c r="DV428" s="74">
        <v>0</v>
      </c>
      <c r="DW428" s="74">
        <v>0</v>
      </c>
      <c r="DX428" s="74">
        <v>0</v>
      </c>
      <c r="DY428" s="74">
        <v>0</v>
      </c>
      <c r="DZ428" s="74">
        <v>0</v>
      </c>
      <c r="EA428" s="74">
        <v>0.14123174533037566</v>
      </c>
      <c r="EB428" s="74">
        <v>0</v>
      </c>
      <c r="EC428" s="74">
        <v>0.14123174533037566</v>
      </c>
      <c r="ED428" s="74">
        <v>0</v>
      </c>
      <c r="EE428" s="74">
        <v>0</v>
      </c>
      <c r="EF428" s="74">
        <v>0</v>
      </c>
      <c r="ER428" s="74" t="s">
        <v>455</v>
      </c>
      <c r="ES428" s="74" t="s">
        <v>194</v>
      </c>
      <c r="ET428" s="74" t="s">
        <v>528</v>
      </c>
      <c r="EU428" s="74" t="s">
        <v>321</v>
      </c>
      <c r="EV428" s="74" t="s">
        <v>302</v>
      </c>
      <c r="EW428" s="74" t="s">
        <v>456</v>
      </c>
      <c r="EX428" s="74">
        <v>2025</v>
      </c>
      <c r="EY428" s="74">
        <v>6.352646929938107E-6</v>
      </c>
      <c r="EZ428" s="74">
        <v>1267.3833199999999</v>
      </c>
      <c r="FA428" s="74">
        <v>8.051238756852765E-3</v>
      </c>
      <c r="FB428" s="74">
        <v>2025</v>
      </c>
      <c r="FC428" s="74" t="s">
        <v>209</v>
      </c>
      <c r="FD428" s="74">
        <v>4.6366130773367584E-2</v>
      </c>
      <c r="FE428" s="74">
        <v>1</v>
      </c>
      <c r="FF428" s="74">
        <v>0</v>
      </c>
      <c r="FG428" s="74" t="s">
        <v>457</v>
      </c>
      <c r="FH428" s="74">
        <v>0</v>
      </c>
      <c r="FI428" s="74">
        <v>0</v>
      </c>
      <c r="FJ428" s="74">
        <v>0</v>
      </c>
      <c r="FK428" s="74">
        <v>0</v>
      </c>
      <c r="FL428" s="74">
        <v>0</v>
      </c>
      <c r="FM428" s="74">
        <v>0</v>
      </c>
      <c r="FN428" s="74">
        <v>0</v>
      </c>
      <c r="FO428" s="74">
        <v>0</v>
      </c>
      <c r="FP428" s="74">
        <v>1.4219522340177969E-3</v>
      </c>
      <c r="FQ428" s="74">
        <v>1.0332971396548859E-5</v>
      </c>
      <c r="FR428" s="74">
        <v>0</v>
      </c>
      <c r="FS428" s="74">
        <v>0</v>
      </c>
      <c r="GV428" s="229"/>
      <c r="GW428" s="229"/>
    </row>
    <row r="429" spans="45:205" x14ac:dyDescent="0.25">
      <c r="AS429" s="74" t="s">
        <v>237</v>
      </c>
      <c r="AT429" s="74" t="s">
        <v>194</v>
      </c>
      <c r="AU429" s="74" t="s">
        <v>496</v>
      </c>
      <c r="AV429" s="74">
        <v>2021</v>
      </c>
      <c r="AW429" s="74">
        <v>1</v>
      </c>
      <c r="AX429" s="74">
        <v>0</v>
      </c>
      <c r="AY429" s="74">
        <v>0</v>
      </c>
      <c r="AZ429" s="74">
        <v>0</v>
      </c>
      <c r="BA429" s="74">
        <v>0</v>
      </c>
      <c r="BB429" s="74">
        <v>0</v>
      </c>
      <c r="BC429" s="74">
        <v>0</v>
      </c>
      <c r="BD429" s="74">
        <v>4.310047194817721E-3</v>
      </c>
      <c r="BE429" s="74">
        <v>4.310047194817721E-3</v>
      </c>
      <c r="BF429" s="74">
        <v>0</v>
      </c>
      <c r="BG429" s="74">
        <v>0</v>
      </c>
      <c r="BH429" s="74">
        <v>0</v>
      </c>
      <c r="BI429" s="74">
        <v>0</v>
      </c>
      <c r="BJ429" s="74">
        <v>0</v>
      </c>
      <c r="BK429" s="74">
        <v>0</v>
      </c>
      <c r="BL429" s="74">
        <v>0</v>
      </c>
      <c r="BM429" s="74">
        <v>0</v>
      </c>
      <c r="BN429" s="74">
        <v>0</v>
      </c>
      <c r="BO429" s="74">
        <v>4.310047194817721E-3</v>
      </c>
      <c r="BP429" s="74">
        <v>0</v>
      </c>
      <c r="BQ429" s="74">
        <v>0</v>
      </c>
      <c r="BR429" s="74">
        <v>0</v>
      </c>
      <c r="BS429" s="74">
        <v>0</v>
      </c>
      <c r="BT429" s="74">
        <v>0</v>
      </c>
      <c r="BU429" s="74">
        <v>0</v>
      </c>
      <c r="BV429" s="74">
        <v>0</v>
      </c>
      <c r="BW429" s="74">
        <v>0</v>
      </c>
      <c r="BX429" s="74">
        <v>0</v>
      </c>
      <c r="BY429" s="74">
        <v>0</v>
      </c>
      <c r="CT429" s="74" t="s">
        <v>194</v>
      </c>
      <c r="CU429" s="74" t="s">
        <v>528</v>
      </c>
      <c r="CV429" s="74" t="s">
        <v>321</v>
      </c>
      <c r="CW429" s="74">
        <v>2026</v>
      </c>
      <c r="CX429" s="74">
        <v>0</v>
      </c>
      <c r="CY429" s="74">
        <v>0</v>
      </c>
      <c r="CZ429" s="74">
        <v>0</v>
      </c>
      <c r="DA429" s="74">
        <v>0</v>
      </c>
      <c r="DB429" s="74">
        <v>0</v>
      </c>
      <c r="DC429" s="74">
        <v>1.0332971396548859E-5</v>
      </c>
      <c r="DD429" s="74">
        <v>13668.06699741239</v>
      </c>
      <c r="DE429" s="74">
        <v>202.84766498243039</v>
      </c>
      <c r="DF429" s="74">
        <v>8304.594931712325</v>
      </c>
      <c r="DG429" s="74">
        <v>5160.6244007176319</v>
      </c>
      <c r="DH429" s="74">
        <v>0</v>
      </c>
      <c r="DI429" s="74">
        <v>0</v>
      </c>
      <c r="DJ429" s="74">
        <v>0</v>
      </c>
      <c r="DK429" s="74">
        <v>0</v>
      </c>
      <c r="DL429" s="74">
        <v>0</v>
      </c>
      <c r="DM429" s="74">
        <v>0</v>
      </c>
      <c r="DN429" s="74">
        <v>4.2794604230865677E-5</v>
      </c>
      <c r="DO429" s="74">
        <v>0</v>
      </c>
      <c r="DP429" s="74">
        <v>0</v>
      </c>
      <c r="DQ429" s="74">
        <v>0</v>
      </c>
      <c r="DR429" s="74">
        <v>0</v>
      </c>
      <c r="DS429" s="74">
        <v>0</v>
      </c>
      <c r="DT429" s="74">
        <v>0</v>
      </c>
      <c r="DU429" s="74">
        <v>0</v>
      </c>
      <c r="DV429" s="74">
        <v>0</v>
      </c>
      <c r="DW429" s="74">
        <v>0</v>
      </c>
      <c r="DX429" s="74">
        <v>0</v>
      </c>
      <c r="DY429" s="74">
        <v>0</v>
      </c>
      <c r="DZ429" s="74">
        <v>0</v>
      </c>
      <c r="EA429" s="74">
        <v>0</v>
      </c>
      <c r="EB429" s="74">
        <v>0</v>
      </c>
      <c r="EC429" s="74">
        <v>0</v>
      </c>
      <c r="ED429" s="74">
        <v>0.14123174533037566</v>
      </c>
      <c r="EE429" s="74">
        <v>0</v>
      </c>
      <c r="EF429" s="74">
        <v>0.14123174533037566</v>
      </c>
      <c r="ER429" s="74" t="s">
        <v>455</v>
      </c>
      <c r="ES429" s="74" t="s">
        <v>194</v>
      </c>
      <c r="ET429" s="74" t="s">
        <v>528</v>
      </c>
      <c r="EU429" s="74" t="s">
        <v>321</v>
      </c>
      <c r="EV429" s="74" t="s">
        <v>302</v>
      </c>
      <c r="EW429" s="74" t="s">
        <v>456</v>
      </c>
      <c r="EX429" s="74">
        <v>2026</v>
      </c>
      <c r="EY429" s="74">
        <v>6.352646929938107E-6</v>
      </c>
      <c r="EZ429" s="74">
        <v>1267.3833199999999</v>
      </c>
      <c r="FA429" s="74">
        <v>8.051238756852765E-3</v>
      </c>
      <c r="FB429" s="74">
        <v>2026</v>
      </c>
      <c r="FC429" s="74" t="s">
        <v>209</v>
      </c>
      <c r="FD429" s="74">
        <v>4.6366130773367584E-2</v>
      </c>
      <c r="FE429" s="74">
        <v>1</v>
      </c>
      <c r="FF429" s="74">
        <v>0</v>
      </c>
      <c r="FG429" s="74" t="s">
        <v>457</v>
      </c>
      <c r="FH429" s="74">
        <v>0</v>
      </c>
      <c r="FI429" s="74">
        <v>0</v>
      </c>
      <c r="FJ429" s="74">
        <v>0</v>
      </c>
      <c r="FK429" s="74">
        <v>0</v>
      </c>
      <c r="FL429" s="74">
        <v>0</v>
      </c>
      <c r="FM429" s="74">
        <v>0</v>
      </c>
      <c r="FN429" s="74">
        <v>0</v>
      </c>
      <c r="FO429" s="74">
        <v>0</v>
      </c>
      <c r="FP429" s="74">
        <v>0</v>
      </c>
      <c r="FQ429" s="74">
        <v>0</v>
      </c>
      <c r="FR429" s="74">
        <v>1.4219522340177969E-3</v>
      </c>
      <c r="FS429" s="74">
        <v>1.0332971396548859E-5</v>
      </c>
      <c r="GV429" s="229"/>
      <c r="GW429" s="229"/>
    </row>
    <row r="430" spans="45:205" x14ac:dyDescent="0.25">
      <c r="AS430" s="74" t="s">
        <v>237</v>
      </c>
      <c r="AT430" s="74" t="s">
        <v>194</v>
      </c>
      <c r="AU430" s="74" t="s">
        <v>496</v>
      </c>
      <c r="AV430" s="74">
        <v>2022</v>
      </c>
      <c r="AW430" s="74">
        <v>0.93457943925233644</v>
      </c>
      <c r="AX430" s="74">
        <v>0</v>
      </c>
      <c r="AY430" s="74">
        <v>0</v>
      </c>
      <c r="AZ430" s="74">
        <v>0</v>
      </c>
      <c r="BA430" s="74">
        <v>0</v>
      </c>
      <c r="BB430" s="74">
        <v>0</v>
      </c>
      <c r="BC430" s="74">
        <v>0</v>
      </c>
      <c r="BD430" s="74">
        <v>0</v>
      </c>
      <c r="BE430" s="74">
        <v>0</v>
      </c>
      <c r="BF430" s="74">
        <v>0</v>
      </c>
      <c r="BG430" s="74">
        <v>0</v>
      </c>
      <c r="BH430" s="74">
        <v>4.8521084878631248E-3</v>
      </c>
      <c r="BI430" s="74">
        <v>4.8521084878631248E-3</v>
      </c>
      <c r="BJ430" s="74">
        <v>0</v>
      </c>
      <c r="BK430" s="74">
        <v>0</v>
      </c>
      <c r="BL430" s="74">
        <v>0</v>
      </c>
      <c r="BM430" s="74">
        <v>0</v>
      </c>
      <c r="BN430" s="74">
        <v>0</v>
      </c>
      <c r="BO430" s="74">
        <v>0</v>
      </c>
      <c r="BP430" s="74">
        <v>4.5346808297786209E-3</v>
      </c>
      <c r="BQ430" s="74">
        <v>0</v>
      </c>
      <c r="BR430" s="74">
        <v>0</v>
      </c>
      <c r="BS430" s="74">
        <v>0</v>
      </c>
      <c r="BT430" s="74">
        <v>0</v>
      </c>
      <c r="BU430" s="74">
        <v>0</v>
      </c>
      <c r="BV430" s="74">
        <v>4.8521084878631248E-3</v>
      </c>
      <c r="BW430" s="74">
        <v>4.5346808297786209E-3</v>
      </c>
      <c r="BX430" s="74">
        <v>4.8521084878631248E-3</v>
      </c>
      <c r="BY430" s="74">
        <v>4.5346808297786209E-3</v>
      </c>
      <c r="CT430" s="74" t="s">
        <v>194</v>
      </c>
      <c r="CU430" s="74" t="s">
        <v>528</v>
      </c>
      <c r="CV430" s="74" t="s">
        <v>323</v>
      </c>
      <c r="CW430" s="74">
        <v>2021</v>
      </c>
      <c r="CX430" s="74">
        <v>1.3422418714795553E-6</v>
      </c>
      <c r="CY430" s="74">
        <v>0</v>
      </c>
      <c r="CZ430" s="74">
        <v>0</v>
      </c>
      <c r="DA430" s="74">
        <v>0</v>
      </c>
      <c r="DB430" s="74">
        <v>0</v>
      </c>
      <c r="DC430" s="74">
        <v>0</v>
      </c>
      <c r="DD430" s="74">
        <v>8638.8463697588322</v>
      </c>
      <c r="DE430" s="74">
        <v>212.40338927922949</v>
      </c>
      <c r="DF430" s="74">
        <v>8426.4429804796036</v>
      </c>
      <c r="DG430" s="74">
        <v>0</v>
      </c>
      <c r="DH430" s="74">
        <v>0</v>
      </c>
      <c r="DI430" s="74">
        <v>0</v>
      </c>
      <c r="DJ430" s="74">
        <v>0</v>
      </c>
      <c r="DK430" s="74">
        <v>0</v>
      </c>
      <c r="DL430" s="74">
        <v>0</v>
      </c>
      <c r="DM430" s="74">
        <v>0</v>
      </c>
      <c r="DN430" s="74">
        <v>5.7368931206210273E-6</v>
      </c>
      <c r="DO430" s="74">
        <v>1.1595421318769457E-2</v>
      </c>
      <c r="DP430" s="74">
        <v>0</v>
      </c>
      <c r="DQ430" s="74">
        <v>1.1595421318769457E-2</v>
      </c>
      <c r="DR430" s="74">
        <v>0</v>
      </c>
      <c r="DS430" s="74">
        <v>0</v>
      </c>
      <c r="DT430" s="74">
        <v>0</v>
      </c>
      <c r="DU430" s="74">
        <v>0</v>
      </c>
      <c r="DV430" s="74">
        <v>0</v>
      </c>
      <c r="DW430" s="74">
        <v>0</v>
      </c>
      <c r="DX430" s="74">
        <v>0</v>
      </c>
      <c r="DY430" s="74">
        <v>0</v>
      </c>
      <c r="DZ430" s="74">
        <v>0</v>
      </c>
      <c r="EA430" s="74">
        <v>0</v>
      </c>
      <c r="EB430" s="74">
        <v>0</v>
      </c>
      <c r="EC430" s="74">
        <v>0</v>
      </c>
      <c r="ED430" s="74">
        <v>0</v>
      </c>
      <c r="EE430" s="74">
        <v>0</v>
      </c>
      <c r="EF430" s="74">
        <v>0</v>
      </c>
      <c r="ER430" s="74" t="s">
        <v>455</v>
      </c>
      <c r="ES430" s="74" t="s">
        <v>194</v>
      </c>
      <c r="ET430" s="74" t="s">
        <v>528</v>
      </c>
      <c r="EU430" s="74" t="s">
        <v>323</v>
      </c>
      <c r="EV430" s="74" t="s">
        <v>302</v>
      </c>
      <c r="EW430" s="74" t="s">
        <v>456</v>
      </c>
      <c r="EX430" s="74">
        <v>2021</v>
      </c>
      <c r="EY430" s="74">
        <v>1.290670809025824E-6</v>
      </c>
      <c r="EZ430" s="74">
        <v>1267.3833199999999</v>
      </c>
      <c r="FA430" s="74">
        <v>1.6357746549702347E-3</v>
      </c>
      <c r="FB430" s="74">
        <v>2021</v>
      </c>
      <c r="FC430" s="74" t="s">
        <v>209</v>
      </c>
      <c r="FD430" s="74">
        <v>4.6366130773367584E-2</v>
      </c>
      <c r="FE430" s="74">
        <v>1</v>
      </c>
      <c r="FF430" s="74">
        <v>0</v>
      </c>
      <c r="FG430" s="74" t="s">
        <v>457</v>
      </c>
      <c r="FH430" s="74">
        <v>2.7959489060121184E-4</v>
      </c>
      <c r="FI430" s="74">
        <v>1.3422418714795553E-6</v>
      </c>
      <c r="FJ430" s="74">
        <v>0</v>
      </c>
      <c r="FK430" s="74">
        <v>0</v>
      </c>
      <c r="FL430" s="74">
        <v>0</v>
      </c>
      <c r="FM430" s="74">
        <v>0</v>
      </c>
      <c r="FN430" s="74">
        <v>0</v>
      </c>
      <c r="FO430" s="74">
        <v>0</v>
      </c>
      <c r="FP430" s="74">
        <v>0</v>
      </c>
      <c r="FQ430" s="74">
        <v>0</v>
      </c>
      <c r="FR430" s="74">
        <v>0</v>
      </c>
      <c r="FS430" s="74">
        <v>0</v>
      </c>
      <c r="GV430" s="229"/>
      <c r="GW430" s="229"/>
    </row>
    <row r="431" spans="45:205" x14ac:dyDescent="0.25">
      <c r="AS431" s="74" t="s">
        <v>237</v>
      </c>
      <c r="AT431" s="74" t="s">
        <v>194</v>
      </c>
      <c r="AU431" s="74" t="s">
        <v>496</v>
      </c>
      <c r="AV431" s="74">
        <v>2023</v>
      </c>
      <c r="AW431" s="74">
        <v>0.87343872827321156</v>
      </c>
      <c r="AX431" s="74">
        <v>0</v>
      </c>
      <c r="AY431" s="74">
        <v>0</v>
      </c>
      <c r="AZ431" s="74">
        <v>0</v>
      </c>
      <c r="BA431" s="74">
        <v>0</v>
      </c>
      <c r="BB431" s="74">
        <v>0</v>
      </c>
      <c r="BC431" s="74">
        <v>0</v>
      </c>
      <c r="BD431" s="74">
        <v>0</v>
      </c>
      <c r="BE431" s="74">
        <v>0</v>
      </c>
      <c r="BF431" s="74">
        <v>0</v>
      </c>
      <c r="BG431" s="74">
        <v>0</v>
      </c>
      <c r="BH431" s="74">
        <v>0</v>
      </c>
      <c r="BI431" s="74">
        <v>0</v>
      </c>
      <c r="BJ431" s="74">
        <v>0</v>
      </c>
      <c r="BK431" s="74">
        <v>0</v>
      </c>
      <c r="BL431" s="74">
        <v>5.0299175766938039E-3</v>
      </c>
      <c r="BM431" s="74">
        <v>5.0299175766938039E-3</v>
      </c>
      <c r="BN431" s="74">
        <v>0</v>
      </c>
      <c r="BO431" s="74">
        <v>0</v>
      </c>
      <c r="BP431" s="74">
        <v>0</v>
      </c>
      <c r="BQ431" s="74">
        <v>4.3933248115065101E-3</v>
      </c>
      <c r="BR431" s="74">
        <v>0</v>
      </c>
      <c r="BS431" s="74">
        <v>0</v>
      </c>
      <c r="BT431" s="74">
        <v>0</v>
      </c>
      <c r="BU431" s="74">
        <v>0</v>
      </c>
      <c r="BV431" s="74">
        <v>0</v>
      </c>
      <c r="BW431" s="74">
        <v>0</v>
      </c>
      <c r="BX431" s="74">
        <v>0</v>
      </c>
      <c r="BY431" s="74">
        <v>0</v>
      </c>
      <c r="CT431" s="74" t="s">
        <v>194</v>
      </c>
      <c r="CU431" s="74" t="s">
        <v>528</v>
      </c>
      <c r="CV431" s="74" t="s">
        <v>323</v>
      </c>
      <c r="CW431" s="74">
        <v>2022</v>
      </c>
      <c r="CX431" s="74">
        <v>0</v>
      </c>
      <c r="CY431" s="74">
        <v>1.3333026346631483E-6</v>
      </c>
      <c r="CZ431" s="74">
        <v>0</v>
      </c>
      <c r="DA431" s="74">
        <v>0</v>
      </c>
      <c r="DB431" s="74">
        <v>0</v>
      </c>
      <c r="DC431" s="74">
        <v>0</v>
      </c>
      <c r="DD431" s="74">
        <v>8489.5410546944313</v>
      </c>
      <c r="DE431" s="74">
        <v>202.84766498243039</v>
      </c>
      <c r="DF431" s="74">
        <v>8286.6933897120016</v>
      </c>
      <c r="DG431" s="74">
        <v>0</v>
      </c>
      <c r="DH431" s="74">
        <v>0</v>
      </c>
      <c r="DI431" s="74">
        <v>0</v>
      </c>
      <c r="DJ431" s="74">
        <v>0</v>
      </c>
      <c r="DK431" s="74">
        <v>0</v>
      </c>
      <c r="DL431" s="74">
        <v>0</v>
      </c>
      <c r="DM431" s="74">
        <v>0</v>
      </c>
      <c r="DN431" s="74">
        <v>5.4718565402100883E-6</v>
      </c>
      <c r="DO431" s="74">
        <v>0</v>
      </c>
      <c r="DP431" s="74">
        <v>0</v>
      </c>
      <c r="DQ431" s="74">
        <v>0</v>
      </c>
      <c r="DR431" s="74">
        <v>1.1319127455305047E-2</v>
      </c>
      <c r="DS431" s="74">
        <v>0</v>
      </c>
      <c r="DT431" s="74">
        <v>1.1319127455305047E-2</v>
      </c>
      <c r="DU431" s="74">
        <v>0</v>
      </c>
      <c r="DV431" s="74">
        <v>0</v>
      </c>
      <c r="DW431" s="74">
        <v>0</v>
      </c>
      <c r="DX431" s="74">
        <v>0</v>
      </c>
      <c r="DY431" s="74">
        <v>0</v>
      </c>
      <c r="DZ431" s="74">
        <v>0</v>
      </c>
      <c r="EA431" s="74">
        <v>0</v>
      </c>
      <c r="EB431" s="74">
        <v>0</v>
      </c>
      <c r="EC431" s="74">
        <v>0</v>
      </c>
      <c r="ED431" s="74">
        <v>0</v>
      </c>
      <c r="EE431" s="74">
        <v>0</v>
      </c>
      <c r="EF431" s="74">
        <v>0</v>
      </c>
      <c r="ER431" s="74" t="s">
        <v>455</v>
      </c>
      <c r="ES431" s="74" t="s">
        <v>194</v>
      </c>
      <c r="ET431" s="74" t="s">
        <v>528</v>
      </c>
      <c r="EU431" s="74" t="s">
        <v>323</v>
      </c>
      <c r="EV431" s="74" t="s">
        <v>302</v>
      </c>
      <c r="EW431" s="74" t="s">
        <v>456</v>
      </c>
      <c r="EX431" s="74">
        <v>2022</v>
      </c>
      <c r="EY431" s="74">
        <v>1.2350969442441019E-6</v>
      </c>
      <c r="EZ431" s="74">
        <v>1267.3833199999999</v>
      </c>
      <c r="FA431" s="74">
        <v>1.5653412657179447E-3</v>
      </c>
      <c r="FB431" s="74">
        <v>2022</v>
      </c>
      <c r="FC431" s="74" t="s">
        <v>209</v>
      </c>
      <c r="FD431" s="74">
        <v>4.6366130773367584E-2</v>
      </c>
      <c r="FE431" s="74">
        <v>1</v>
      </c>
      <c r="FF431" s="74">
        <v>0</v>
      </c>
      <c r="FG431" s="74" t="s">
        <v>457</v>
      </c>
      <c r="FH431" s="74">
        <v>0</v>
      </c>
      <c r="FI431" s="74">
        <v>0</v>
      </c>
      <c r="FJ431" s="74">
        <v>2.7773280822034665E-4</v>
      </c>
      <c r="FK431" s="74">
        <v>1.3333026346631483E-6</v>
      </c>
      <c r="FL431" s="74">
        <v>0</v>
      </c>
      <c r="FM431" s="74">
        <v>0</v>
      </c>
      <c r="FN431" s="74">
        <v>0</v>
      </c>
      <c r="FO431" s="74">
        <v>0</v>
      </c>
      <c r="FP431" s="74">
        <v>0</v>
      </c>
      <c r="FQ431" s="74">
        <v>0</v>
      </c>
      <c r="FR431" s="74">
        <v>0</v>
      </c>
      <c r="FS431" s="74">
        <v>0</v>
      </c>
      <c r="GV431" s="229"/>
      <c r="GW431" s="229"/>
    </row>
    <row r="432" spans="45:205" x14ac:dyDescent="0.25">
      <c r="AS432" s="74" t="s">
        <v>237</v>
      </c>
      <c r="AT432" s="74" t="s">
        <v>194</v>
      </c>
      <c r="AU432" s="74" t="s">
        <v>497</v>
      </c>
      <c r="AV432" s="74">
        <v>2020</v>
      </c>
      <c r="AW432" s="74">
        <v>1</v>
      </c>
      <c r="AX432" s="74">
        <v>0</v>
      </c>
      <c r="AY432" s="74">
        <v>0</v>
      </c>
      <c r="AZ432" s="74">
        <v>2.9295760273364925E-2</v>
      </c>
      <c r="BA432" s="74">
        <v>2.9295760273364925E-2</v>
      </c>
      <c r="BB432" s="74">
        <v>0</v>
      </c>
      <c r="BC432" s="74">
        <v>0</v>
      </c>
      <c r="BD432" s="74">
        <v>0</v>
      </c>
      <c r="BE432" s="74">
        <v>0</v>
      </c>
      <c r="BF432" s="74">
        <v>0</v>
      </c>
      <c r="BG432" s="74">
        <v>0</v>
      </c>
      <c r="BH432" s="74">
        <v>0</v>
      </c>
      <c r="BI432" s="74">
        <v>0</v>
      </c>
      <c r="BJ432" s="74">
        <v>0</v>
      </c>
      <c r="BK432" s="74">
        <v>0</v>
      </c>
      <c r="BL432" s="74">
        <v>0</v>
      </c>
      <c r="BM432" s="74">
        <v>0</v>
      </c>
      <c r="BN432" s="74">
        <v>2.9295760273364925E-2</v>
      </c>
      <c r="BO432" s="74">
        <v>0</v>
      </c>
      <c r="BP432" s="74">
        <v>0</v>
      </c>
      <c r="BQ432" s="74">
        <v>0</v>
      </c>
      <c r="BR432" s="74">
        <v>0</v>
      </c>
      <c r="BS432" s="74">
        <v>0</v>
      </c>
      <c r="BT432" s="74">
        <v>0</v>
      </c>
      <c r="BU432" s="74">
        <v>0</v>
      </c>
      <c r="BV432" s="74">
        <v>0</v>
      </c>
      <c r="BW432" s="74">
        <v>0</v>
      </c>
      <c r="BX432" s="74">
        <v>0</v>
      </c>
      <c r="BY432" s="74">
        <v>0</v>
      </c>
      <c r="CT432" s="74" t="s">
        <v>194</v>
      </c>
      <c r="CU432" s="74" t="s">
        <v>528</v>
      </c>
      <c r="CV432" s="74" t="s">
        <v>323</v>
      </c>
      <c r="CW432" s="74">
        <v>2023</v>
      </c>
      <c r="CX432" s="74">
        <v>0</v>
      </c>
      <c r="CY432" s="74">
        <v>0</v>
      </c>
      <c r="CZ432" s="74">
        <v>2.0762400524344764E-6</v>
      </c>
      <c r="DA432" s="74">
        <v>0</v>
      </c>
      <c r="DB432" s="74">
        <v>0</v>
      </c>
      <c r="DC432" s="74">
        <v>0</v>
      </c>
      <c r="DD432" s="74">
        <v>8507.4425966947565</v>
      </c>
      <c r="DE432" s="74">
        <v>202.84766498243039</v>
      </c>
      <c r="DF432" s="74">
        <v>8304.594931712325</v>
      </c>
      <c r="DG432" s="74">
        <v>0</v>
      </c>
      <c r="DH432" s="74">
        <v>0</v>
      </c>
      <c r="DI432" s="74">
        <v>0</v>
      </c>
      <c r="DJ432" s="74">
        <v>0</v>
      </c>
      <c r="DK432" s="74">
        <v>0</v>
      </c>
      <c r="DL432" s="74">
        <v>0</v>
      </c>
      <c r="DM432" s="74">
        <v>0</v>
      </c>
      <c r="DN432" s="74">
        <v>5.6838555406219517E-6</v>
      </c>
      <c r="DO432" s="74">
        <v>0</v>
      </c>
      <c r="DP432" s="74">
        <v>0</v>
      </c>
      <c r="DQ432" s="74">
        <v>0</v>
      </c>
      <c r="DR432" s="74">
        <v>0</v>
      </c>
      <c r="DS432" s="74">
        <v>0</v>
      </c>
      <c r="DT432" s="74">
        <v>0</v>
      </c>
      <c r="DU432" s="74">
        <v>1.7663493063044818E-2</v>
      </c>
      <c r="DV432" s="74">
        <v>0</v>
      </c>
      <c r="DW432" s="74">
        <v>1.7663493063044818E-2</v>
      </c>
      <c r="DX432" s="74">
        <v>0</v>
      </c>
      <c r="DY432" s="74">
        <v>0</v>
      </c>
      <c r="DZ432" s="74">
        <v>0</v>
      </c>
      <c r="EA432" s="74">
        <v>0</v>
      </c>
      <c r="EB432" s="74">
        <v>0</v>
      </c>
      <c r="EC432" s="74">
        <v>0</v>
      </c>
      <c r="ED432" s="74">
        <v>0</v>
      </c>
      <c r="EE432" s="74">
        <v>0</v>
      </c>
      <c r="EF432" s="74">
        <v>0</v>
      </c>
      <c r="ER432" s="74" t="s">
        <v>455</v>
      </c>
      <c r="ES432" s="74" t="s">
        <v>194</v>
      </c>
      <c r="ET432" s="74" t="s">
        <v>528</v>
      </c>
      <c r="EU432" s="74" t="s">
        <v>323</v>
      </c>
      <c r="EV432" s="74" t="s">
        <v>302</v>
      </c>
      <c r="EW432" s="74" t="s">
        <v>456</v>
      </c>
      <c r="EX432" s="74">
        <v>2023</v>
      </c>
      <c r="EY432" s="74">
        <v>1.276459547668704E-6</v>
      </c>
      <c r="EZ432" s="74">
        <v>1267.3833199999999</v>
      </c>
      <c r="FA432" s="74">
        <v>1.6177635393700603E-3</v>
      </c>
      <c r="FB432" s="74">
        <v>2023</v>
      </c>
      <c r="FC432" s="74" t="s">
        <v>209</v>
      </c>
      <c r="FD432" s="74">
        <v>4.6366130773367584E-2</v>
      </c>
      <c r="FE432" s="74">
        <v>1</v>
      </c>
      <c r="FF432" s="74">
        <v>0</v>
      </c>
      <c r="FG432" s="74" t="s">
        <v>457</v>
      </c>
      <c r="FH432" s="74">
        <v>0</v>
      </c>
      <c r="FI432" s="74">
        <v>0</v>
      </c>
      <c r="FJ432" s="74">
        <v>0</v>
      </c>
      <c r="FK432" s="74">
        <v>0</v>
      </c>
      <c r="FL432" s="74">
        <v>2.8571783155254687E-4</v>
      </c>
      <c r="FM432" s="74">
        <v>2.0762400524344764E-6</v>
      </c>
      <c r="FN432" s="74">
        <v>0</v>
      </c>
      <c r="FO432" s="74">
        <v>0</v>
      </c>
      <c r="FP432" s="74">
        <v>0</v>
      </c>
      <c r="FQ432" s="74">
        <v>0</v>
      </c>
      <c r="FR432" s="74">
        <v>0</v>
      </c>
      <c r="FS432" s="74">
        <v>0</v>
      </c>
      <c r="GV432" s="229"/>
      <c r="GW432" s="229"/>
    </row>
    <row r="433" spans="45:205" x14ac:dyDescent="0.25">
      <c r="AS433" s="74" t="s">
        <v>237</v>
      </c>
      <c r="AT433" s="74" t="s">
        <v>194</v>
      </c>
      <c r="AU433" s="74" t="s">
        <v>497</v>
      </c>
      <c r="AV433" s="74">
        <v>2021</v>
      </c>
      <c r="AW433" s="74">
        <v>1</v>
      </c>
      <c r="AX433" s="74">
        <v>0</v>
      </c>
      <c r="AY433" s="74">
        <v>0</v>
      </c>
      <c r="AZ433" s="74">
        <v>0</v>
      </c>
      <c r="BA433" s="74">
        <v>0</v>
      </c>
      <c r="BB433" s="74">
        <v>0</v>
      </c>
      <c r="BC433" s="74">
        <v>0</v>
      </c>
      <c r="BD433" s="74">
        <v>2.9295760273364925E-2</v>
      </c>
      <c r="BE433" s="74">
        <v>2.9295760273364925E-2</v>
      </c>
      <c r="BF433" s="74">
        <v>0</v>
      </c>
      <c r="BG433" s="74">
        <v>0</v>
      </c>
      <c r="BH433" s="74">
        <v>0</v>
      </c>
      <c r="BI433" s="74">
        <v>0</v>
      </c>
      <c r="BJ433" s="74">
        <v>0</v>
      </c>
      <c r="BK433" s="74">
        <v>0</v>
      </c>
      <c r="BL433" s="74">
        <v>0</v>
      </c>
      <c r="BM433" s="74">
        <v>0</v>
      </c>
      <c r="BN433" s="74">
        <v>0</v>
      </c>
      <c r="BO433" s="74">
        <v>2.9295760273364925E-2</v>
      </c>
      <c r="BP433" s="74">
        <v>0</v>
      </c>
      <c r="BQ433" s="74">
        <v>0</v>
      </c>
      <c r="BR433" s="74">
        <v>0</v>
      </c>
      <c r="BS433" s="74">
        <v>0</v>
      </c>
      <c r="BT433" s="74">
        <v>0</v>
      </c>
      <c r="BU433" s="74">
        <v>0</v>
      </c>
      <c r="BV433" s="74">
        <v>0</v>
      </c>
      <c r="BW433" s="74">
        <v>0</v>
      </c>
      <c r="BX433" s="74">
        <v>0</v>
      </c>
      <c r="BY433" s="74">
        <v>0</v>
      </c>
      <c r="CT433" s="74" t="s">
        <v>194</v>
      </c>
      <c r="CU433" s="74" t="s">
        <v>528</v>
      </c>
      <c r="CV433" s="74" t="s">
        <v>323</v>
      </c>
      <c r="CW433" s="74">
        <v>2024</v>
      </c>
      <c r="CX433" s="74">
        <v>0</v>
      </c>
      <c r="CY433" s="74">
        <v>0</v>
      </c>
      <c r="CZ433" s="74">
        <v>0</v>
      </c>
      <c r="DA433" s="74">
        <v>2.0762400524344764E-6</v>
      </c>
      <c r="DB433" s="74">
        <v>0</v>
      </c>
      <c r="DC433" s="74">
        <v>0</v>
      </c>
      <c r="DD433" s="74">
        <v>8507.4425966947565</v>
      </c>
      <c r="DE433" s="74">
        <v>202.84766498243039</v>
      </c>
      <c r="DF433" s="74">
        <v>8304.594931712325</v>
      </c>
      <c r="DG433" s="74">
        <v>0</v>
      </c>
      <c r="DH433" s="74">
        <v>0</v>
      </c>
      <c r="DI433" s="74">
        <v>0</v>
      </c>
      <c r="DJ433" s="74">
        <v>0</v>
      </c>
      <c r="DK433" s="74">
        <v>0</v>
      </c>
      <c r="DL433" s="74">
        <v>0</v>
      </c>
      <c r="DM433" s="74">
        <v>0</v>
      </c>
      <c r="DN433" s="74">
        <v>5.6838555406219517E-6</v>
      </c>
      <c r="DO433" s="74">
        <v>0</v>
      </c>
      <c r="DP433" s="74">
        <v>0</v>
      </c>
      <c r="DQ433" s="74">
        <v>0</v>
      </c>
      <c r="DR433" s="74">
        <v>0</v>
      </c>
      <c r="DS433" s="74">
        <v>0</v>
      </c>
      <c r="DT433" s="74">
        <v>0</v>
      </c>
      <c r="DU433" s="74">
        <v>0</v>
      </c>
      <c r="DV433" s="74">
        <v>0</v>
      </c>
      <c r="DW433" s="74">
        <v>0</v>
      </c>
      <c r="DX433" s="74">
        <v>1.7663493063044818E-2</v>
      </c>
      <c r="DY433" s="74">
        <v>0</v>
      </c>
      <c r="DZ433" s="74">
        <v>1.7663493063044818E-2</v>
      </c>
      <c r="EA433" s="74">
        <v>0</v>
      </c>
      <c r="EB433" s="74">
        <v>0</v>
      </c>
      <c r="EC433" s="74">
        <v>0</v>
      </c>
      <c r="ED433" s="74">
        <v>0</v>
      </c>
      <c r="EE433" s="74">
        <v>0</v>
      </c>
      <c r="EF433" s="74">
        <v>0</v>
      </c>
      <c r="ER433" s="74" t="s">
        <v>455</v>
      </c>
      <c r="ES433" s="74" t="s">
        <v>194</v>
      </c>
      <c r="ET433" s="74" t="s">
        <v>528</v>
      </c>
      <c r="EU433" s="74" t="s">
        <v>323</v>
      </c>
      <c r="EV433" s="74" t="s">
        <v>302</v>
      </c>
      <c r="EW433" s="74" t="s">
        <v>456</v>
      </c>
      <c r="EX433" s="74">
        <v>2024</v>
      </c>
      <c r="EY433" s="74">
        <v>1.276459547668704E-6</v>
      </c>
      <c r="EZ433" s="74">
        <v>1267.3833199999999</v>
      </c>
      <c r="FA433" s="74">
        <v>1.6177635393700603E-3</v>
      </c>
      <c r="FB433" s="74">
        <v>2024</v>
      </c>
      <c r="FC433" s="74" t="s">
        <v>209</v>
      </c>
      <c r="FD433" s="74">
        <v>4.6366130773367584E-2</v>
      </c>
      <c r="FE433" s="74">
        <v>1</v>
      </c>
      <c r="FF433" s="74">
        <v>0</v>
      </c>
      <c r="FG433" s="74" t="s">
        <v>457</v>
      </c>
      <c r="FH433" s="74">
        <v>0</v>
      </c>
      <c r="FI433" s="74">
        <v>0</v>
      </c>
      <c r="FJ433" s="74">
        <v>0</v>
      </c>
      <c r="FK433" s="74">
        <v>0</v>
      </c>
      <c r="FL433" s="74">
        <v>0</v>
      </c>
      <c r="FM433" s="74">
        <v>0</v>
      </c>
      <c r="FN433" s="74">
        <v>2.8571783155254687E-4</v>
      </c>
      <c r="FO433" s="74">
        <v>2.0762400524344764E-6</v>
      </c>
      <c r="FP433" s="74">
        <v>0</v>
      </c>
      <c r="FQ433" s="74">
        <v>0</v>
      </c>
      <c r="FR433" s="74">
        <v>0</v>
      </c>
      <c r="FS433" s="74">
        <v>0</v>
      </c>
      <c r="GV433" s="229"/>
      <c r="GW433" s="229"/>
    </row>
    <row r="434" spans="45:205" x14ac:dyDescent="0.25">
      <c r="AS434" s="74" t="s">
        <v>237</v>
      </c>
      <c r="AT434" s="74" t="s">
        <v>194</v>
      </c>
      <c r="AU434" s="74" t="s">
        <v>497</v>
      </c>
      <c r="AV434" s="74">
        <v>2022</v>
      </c>
      <c r="AW434" s="74">
        <v>0.93457943925233644</v>
      </c>
      <c r="AX434" s="74">
        <v>0</v>
      </c>
      <c r="AY434" s="74">
        <v>0</v>
      </c>
      <c r="AZ434" s="74">
        <v>0</v>
      </c>
      <c r="BA434" s="74">
        <v>0</v>
      </c>
      <c r="BB434" s="74">
        <v>0</v>
      </c>
      <c r="BC434" s="74">
        <v>0</v>
      </c>
      <c r="BD434" s="74">
        <v>0</v>
      </c>
      <c r="BE434" s="74">
        <v>0</v>
      </c>
      <c r="BF434" s="74">
        <v>0</v>
      </c>
      <c r="BG434" s="74">
        <v>0</v>
      </c>
      <c r="BH434" s="74">
        <v>2.8915821825487745E-2</v>
      </c>
      <c r="BI434" s="74">
        <v>2.8915821825487745E-2</v>
      </c>
      <c r="BJ434" s="74">
        <v>0</v>
      </c>
      <c r="BK434" s="74">
        <v>0</v>
      </c>
      <c r="BL434" s="74">
        <v>0</v>
      </c>
      <c r="BM434" s="74">
        <v>0</v>
      </c>
      <c r="BN434" s="74">
        <v>0</v>
      </c>
      <c r="BO434" s="74">
        <v>0</v>
      </c>
      <c r="BP434" s="74">
        <v>2.7024132547184807E-2</v>
      </c>
      <c r="BQ434" s="74">
        <v>0</v>
      </c>
      <c r="BR434" s="74">
        <v>0</v>
      </c>
      <c r="BS434" s="74">
        <v>0</v>
      </c>
      <c r="BT434" s="74">
        <v>0</v>
      </c>
      <c r="BU434" s="74">
        <v>0</v>
      </c>
      <c r="BV434" s="74">
        <v>2.8915821825487745E-2</v>
      </c>
      <c r="BW434" s="74">
        <v>2.7024132547184807E-2</v>
      </c>
      <c r="BX434" s="74">
        <v>2.8915821825487745E-2</v>
      </c>
      <c r="BY434" s="74">
        <v>2.7024132547184807E-2</v>
      </c>
      <c r="CT434" s="74" t="s">
        <v>194</v>
      </c>
      <c r="CU434" s="74" t="s">
        <v>528</v>
      </c>
      <c r="CV434" s="74" t="s">
        <v>323</v>
      </c>
      <c r="CW434" s="74">
        <v>2025</v>
      </c>
      <c r="CX434" s="74">
        <v>0</v>
      </c>
      <c r="CY434" s="74">
        <v>0</v>
      </c>
      <c r="CZ434" s="74">
        <v>0</v>
      </c>
      <c r="DA434" s="74">
        <v>0</v>
      </c>
      <c r="DB434" s="74">
        <v>2.0762400524344764E-6</v>
      </c>
      <c r="DC434" s="74">
        <v>0</v>
      </c>
      <c r="DD434" s="74">
        <v>8507.4425966947565</v>
      </c>
      <c r="DE434" s="74">
        <v>202.84766498243039</v>
      </c>
      <c r="DF434" s="74">
        <v>8304.594931712325</v>
      </c>
      <c r="DG434" s="74">
        <v>0</v>
      </c>
      <c r="DH434" s="74">
        <v>0</v>
      </c>
      <c r="DI434" s="74">
        <v>0</v>
      </c>
      <c r="DJ434" s="74">
        <v>0</v>
      </c>
      <c r="DK434" s="74">
        <v>0</v>
      </c>
      <c r="DL434" s="74">
        <v>0</v>
      </c>
      <c r="DM434" s="74">
        <v>0</v>
      </c>
      <c r="DN434" s="74">
        <v>5.6838555406219517E-6</v>
      </c>
      <c r="DO434" s="74">
        <v>0</v>
      </c>
      <c r="DP434" s="74">
        <v>0</v>
      </c>
      <c r="DQ434" s="74">
        <v>0</v>
      </c>
      <c r="DR434" s="74">
        <v>0</v>
      </c>
      <c r="DS434" s="74">
        <v>0</v>
      </c>
      <c r="DT434" s="74">
        <v>0</v>
      </c>
      <c r="DU434" s="74">
        <v>0</v>
      </c>
      <c r="DV434" s="74">
        <v>0</v>
      </c>
      <c r="DW434" s="74">
        <v>0</v>
      </c>
      <c r="DX434" s="74">
        <v>0</v>
      </c>
      <c r="DY434" s="74">
        <v>0</v>
      </c>
      <c r="DZ434" s="74">
        <v>0</v>
      </c>
      <c r="EA434" s="74">
        <v>1.7663493063044818E-2</v>
      </c>
      <c r="EB434" s="74">
        <v>0</v>
      </c>
      <c r="EC434" s="74">
        <v>1.7663493063044818E-2</v>
      </c>
      <c r="ED434" s="74">
        <v>0</v>
      </c>
      <c r="EE434" s="74">
        <v>0</v>
      </c>
      <c r="EF434" s="74">
        <v>0</v>
      </c>
      <c r="ER434" s="74" t="s">
        <v>455</v>
      </c>
      <c r="ES434" s="74" t="s">
        <v>194</v>
      </c>
      <c r="ET434" s="74" t="s">
        <v>528</v>
      </c>
      <c r="EU434" s="74" t="s">
        <v>323</v>
      </c>
      <c r="EV434" s="74" t="s">
        <v>302</v>
      </c>
      <c r="EW434" s="74" t="s">
        <v>456</v>
      </c>
      <c r="EX434" s="74">
        <v>2025</v>
      </c>
      <c r="EY434" s="74">
        <v>1.276459547668704E-6</v>
      </c>
      <c r="EZ434" s="74">
        <v>1267.3833199999999</v>
      </c>
      <c r="FA434" s="74">
        <v>1.6177635393700603E-3</v>
      </c>
      <c r="FB434" s="74">
        <v>2025</v>
      </c>
      <c r="FC434" s="74" t="s">
        <v>209</v>
      </c>
      <c r="FD434" s="74">
        <v>4.6366130773367584E-2</v>
      </c>
      <c r="FE434" s="74">
        <v>1</v>
      </c>
      <c r="FF434" s="74">
        <v>0</v>
      </c>
      <c r="FG434" s="74" t="s">
        <v>457</v>
      </c>
      <c r="FH434" s="74">
        <v>0</v>
      </c>
      <c r="FI434" s="74">
        <v>0</v>
      </c>
      <c r="FJ434" s="74">
        <v>0</v>
      </c>
      <c r="FK434" s="74">
        <v>0</v>
      </c>
      <c r="FL434" s="74">
        <v>0</v>
      </c>
      <c r="FM434" s="74">
        <v>0</v>
      </c>
      <c r="FN434" s="74">
        <v>0</v>
      </c>
      <c r="FO434" s="74">
        <v>0</v>
      </c>
      <c r="FP434" s="74">
        <v>2.8571783155254687E-4</v>
      </c>
      <c r="FQ434" s="74">
        <v>2.0762400524344764E-6</v>
      </c>
      <c r="FR434" s="74">
        <v>0</v>
      </c>
      <c r="FS434" s="74">
        <v>0</v>
      </c>
      <c r="GV434" s="229"/>
      <c r="GW434" s="229"/>
    </row>
    <row r="435" spans="45:205" x14ac:dyDescent="0.25">
      <c r="AS435" s="74" t="s">
        <v>237</v>
      </c>
      <c r="AT435" s="74" t="s">
        <v>194</v>
      </c>
      <c r="AU435" s="74" t="s">
        <v>497</v>
      </c>
      <c r="AV435" s="74">
        <v>2023</v>
      </c>
      <c r="AW435" s="74">
        <v>0.87343872827321156</v>
      </c>
      <c r="AX435" s="74">
        <v>0</v>
      </c>
      <c r="AY435" s="74">
        <v>0</v>
      </c>
      <c r="AZ435" s="74">
        <v>0</v>
      </c>
      <c r="BA435" s="74">
        <v>0</v>
      </c>
      <c r="BB435" s="74">
        <v>0</v>
      </c>
      <c r="BC435" s="74">
        <v>0</v>
      </c>
      <c r="BD435" s="74">
        <v>0</v>
      </c>
      <c r="BE435" s="74">
        <v>0</v>
      </c>
      <c r="BF435" s="74">
        <v>0</v>
      </c>
      <c r="BG435" s="74">
        <v>0</v>
      </c>
      <c r="BH435" s="74">
        <v>0</v>
      </c>
      <c r="BI435" s="74">
        <v>0</v>
      </c>
      <c r="BJ435" s="74">
        <v>0</v>
      </c>
      <c r="BK435" s="74">
        <v>0</v>
      </c>
      <c r="BL435" s="74">
        <v>2.9974599438226487E-2</v>
      </c>
      <c r="BM435" s="74">
        <v>2.9974599438226487E-2</v>
      </c>
      <c r="BN435" s="74">
        <v>0</v>
      </c>
      <c r="BO435" s="74">
        <v>0</v>
      </c>
      <c r="BP435" s="74">
        <v>0</v>
      </c>
      <c r="BQ435" s="74">
        <v>2.6180976013823465E-2</v>
      </c>
      <c r="BR435" s="74">
        <v>0</v>
      </c>
      <c r="BS435" s="74">
        <v>0</v>
      </c>
      <c r="BT435" s="74">
        <v>0</v>
      </c>
      <c r="BU435" s="74">
        <v>0</v>
      </c>
      <c r="BV435" s="74">
        <v>0</v>
      </c>
      <c r="BW435" s="74">
        <v>0</v>
      </c>
      <c r="BX435" s="74">
        <v>0</v>
      </c>
      <c r="BY435" s="74">
        <v>0</v>
      </c>
      <c r="CT435" s="74" t="s">
        <v>194</v>
      </c>
      <c r="CU435" s="74" t="s">
        <v>528</v>
      </c>
      <c r="CV435" s="74" t="s">
        <v>323</v>
      </c>
      <c r="CW435" s="74">
        <v>2026</v>
      </c>
      <c r="CX435" s="74">
        <v>0</v>
      </c>
      <c r="CY435" s="74">
        <v>0</v>
      </c>
      <c r="CZ435" s="74">
        <v>0</v>
      </c>
      <c r="DA435" s="74">
        <v>0</v>
      </c>
      <c r="DB435" s="74">
        <v>0</v>
      </c>
      <c r="DC435" s="74">
        <v>2.0762400524344764E-6</v>
      </c>
      <c r="DD435" s="74">
        <v>8507.4425966947565</v>
      </c>
      <c r="DE435" s="74">
        <v>202.84766498243039</v>
      </c>
      <c r="DF435" s="74">
        <v>8304.594931712325</v>
      </c>
      <c r="DG435" s="74">
        <v>0</v>
      </c>
      <c r="DH435" s="74">
        <v>0</v>
      </c>
      <c r="DI435" s="74">
        <v>0</v>
      </c>
      <c r="DJ435" s="74">
        <v>0</v>
      </c>
      <c r="DK435" s="74">
        <v>0</v>
      </c>
      <c r="DL435" s="74">
        <v>0</v>
      </c>
      <c r="DM435" s="74">
        <v>0</v>
      </c>
      <c r="DN435" s="74">
        <v>5.6838555406219517E-6</v>
      </c>
      <c r="DO435" s="74">
        <v>0</v>
      </c>
      <c r="DP435" s="74">
        <v>0</v>
      </c>
      <c r="DQ435" s="74">
        <v>0</v>
      </c>
      <c r="DR435" s="74">
        <v>0</v>
      </c>
      <c r="DS435" s="74">
        <v>0</v>
      </c>
      <c r="DT435" s="74">
        <v>0</v>
      </c>
      <c r="DU435" s="74">
        <v>0</v>
      </c>
      <c r="DV435" s="74">
        <v>0</v>
      </c>
      <c r="DW435" s="74">
        <v>0</v>
      </c>
      <c r="DX435" s="74">
        <v>0</v>
      </c>
      <c r="DY435" s="74">
        <v>0</v>
      </c>
      <c r="DZ435" s="74">
        <v>0</v>
      </c>
      <c r="EA435" s="74">
        <v>0</v>
      </c>
      <c r="EB435" s="74">
        <v>0</v>
      </c>
      <c r="EC435" s="74">
        <v>0</v>
      </c>
      <c r="ED435" s="74">
        <v>1.7663493063044818E-2</v>
      </c>
      <c r="EE435" s="74">
        <v>0</v>
      </c>
      <c r="EF435" s="74">
        <v>1.7663493063044818E-2</v>
      </c>
      <c r="ER435" s="74" t="s">
        <v>455</v>
      </c>
      <c r="ES435" s="74" t="s">
        <v>194</v>
      </c>
      <c r="ET435" s="74" t="s">
        <v>528</v>
      </c>
      <c r="EU435" s="74" t="s">
        <v>323</v>
      </c>
      <c r="EV435" s="74" t="s">
        <v>302</v>
      </c>
      <c r="EW435" s="74" t="s">
        <v>456</v>
      </c>
      <c r="EX435" s="74">
        <v>2026</v>
      </c>
      <c r="EY435" s="74">
        <v>1.276459547668704E-6</v>
      </c>
      <c r="EZ435" s="74">
        <v>1267.3833199999999</v>
      </c>
      <c r="FA435" s="74">
        <v>1.6177635393700603E-3</v>
      </c>
      <c r="FB435" s="74">
        <v>2026</v>
      </c>
      <c r="FC435" s="74" t="s">
        <v>209</v>
      </c>
      <c r="FD435" s="74">
        <v>4.6366130773367584E-2</v>
      </c>
      <c r="FE435" s="74">
        <v>1</v>
      </c>
      <c r="FF435" s="74">
        <v>0</v>
      </c>
      <c r="FG435" s="74" t="s">
        <v>457</v>
      </c>
      <c r="FH435" s="74">
        <v>0</v>
      </c>
      <c r="FI435" s="74">
        <v>0</v>
      </c>
      <c r="FJ435" s="74">
        <v>0</v>
      </c>
      <c r="FK435" s="74">
        <v>0</v>
      </c>
      <c r="FL435" s="74">
        <v>0</v>
      </c>
      <c r="FM435" s="74">
        <v>0</v>
      </c>
      <c r="FN435" s="74">
        <v>0</v>
      </c>
      <c r="FO435" s="74">
        <v>0</v>
      </c>
      <c r="FP435" s="74">
        <v>0</v>
      </c>
      <c r="FQ435" s="74">
        <v>0</v>
      </c>
      <c r="FR435" s="74">
        <v>2.8571783155254687E-4</v>
      </c>
      <c r="FS435" s="74">
        <v>2.0762400524344764E-6</v>
      </c>
      <c r="GV435" s="229"/>
      <c r="GW435" s="229"/>
    </row>
    <row r="436" spans="45:205" x14ac:dyDescent="0.25">
      <c r="AS436" s="74" t="s">
        <v>237</v>
      </c>
      <c r="AT436" s="74" t="s">
        <v>194</v>
      </c>
      <c r="AU436" s="74" t="s">
        <v>498</v>
      </c>
      <c r="AV436" s="74">
        <v>2020</v>
      </c>
      <c r="AW436" s="74">
        <v>1</v>
      </c>
      <c r="AX436" s="74">
        <v>0</v>
      </c>
      <c r="AY436" s="74">
        <v>0</v>
      </c>
      <c r="AZ436" s="74">
        <v>1.6236843075869825E-2</v>
      </c>
      <c r="BA436" s="74">
        <v>1.6236843075869825E-2</v>
      </c>
      <c r="BB436" s="74">
        <v>0</v>
      </c>
      <c r="BC436" s="74">
        <v>0</v>
      </c>
      <c r="BD436" s="74">
        <v>0</v>
      </c>
      <c r="BE436" s="74">
        <v>0</v>
      </c>
      <c r="BF436" s="74">
        <v>0</v>
      </c>
      <c r="BG436" s="74">
        <v>0</v>
      </c>
      <c r="BH436" s="74">
        <v>0</v>
      </c>
      <c r="BI436" s="74">
        <v>0</v>
      </c>
      <c r="BJ436" s="74">
        <v>0</v>
      </c>
      <c r="BK436" s="74">
        <v>0</v>
      </c>
      <c r="BL436" s="74">
        <v>0</v>
      </c>
      <c r="BM436" s="74">
        <v>0</v>
      </c>
      <c r="BN436" s="74">
        <v>1.6236843075869825E-2</v>
      </c>
      <c r="BO436" s="74">
        <v>0</v>
      </c>
      <c r="BP436" s="74">
        <v>0</v>
      </c>
      <c r="BQ436" s="74">
        <v>0</v>
      </c>
      <c r="BR436" s="74">
        <v>0</v>
      </c>
      <c r="BS436" s="74">
        <v>0</v>
      </c>
      <c r="BT436" s="74">
        <v>0</v>
      </c>
      <c r="BU436" s="74">
        <v>0</v>
      </c>
      <c r="BV436" s="74">
        <v>0</v>
      </c>
      <c r="BW436" s="74">
        <v>0</v>
      </c>
      <c r="BX436" s="74">
        <v>0</v>
      </c>
      <c r="BY436" s="74">
        <v>0</v>
      </c>
      <c r="CT436" s="74" t="s">
        <v>194</v>
      </c>
      <c r="CU436" s="74" t="s">
        <v>528</v>
      </c>
      <c r="CV436" s="74" t="s">
        <v>329</v>
      </c>
      <c r="CW436" s="74">
        <v>2021</v>
      </c>
      <c r="CX436" s="74">
        <v>8.8921725175139028E-6</v>
      </c>
      <c r="CY436" s="74">
        <v>0</v>
      </c>
      <c r="CZ436" s="74">
        <v>0</v>
      </c>
      <c r="DA436" s="74">
        <v>0</v>
      </c>
      <c r="DB436" s="74">
        <v>0</v>
      </c>
      <c r="DC436" s="74">
        <v>0</v>
      </c>
      <c r="DD436" s="74">
        <v>5.1077508752881382</v>
      </c>
      <c r="DE436" s="74">
        <v>0.69026898617840449</v>
      </c>
      <c r="DF436" s="74">
        <v>2.826372167532806</v>
      </c>
      <c r="DG436" s="74">
        <v>1.5911097215769281</v>
      </c>
      <c r="DH436" s="74">
        <v>0</v>
      </c>
      <c r="DI436" s="74">
        <v>0</v>
      </c>
      <c r="DJ436" s="74">
        <v>0</v>
      </c>
      <c r="DK436" s="74">
        <v>0</v>
      </c>
      <c r="DL436" s="74">
        <v>0</v>
      </c>
      <c r="DM436" s="74">
        <v>0</v>
      </c>
      <c r="DN436" s="74">
        <v>3.5501982803600802E-5</v>
      </c>
      <c r="DO436" s="74">
        <v>4.5419001959544763E-5</v>
      </c>
      <c r="DP436" s="74">
        <v>0</v>
      </c>
      <c r="DQ436" s="74">
        <v>4.5419001959544763E-5</v>
      </c>
      <c r="DR436" s="74">
        <v>0</v>
      </c>
      <c r="DS436" s="74">
        <v>0</v>
      </c>
      <c r="DT436" s="74">
        <v>0</v>
      </c>
      <c r="DU436" s="74">
        <v>0</v>
      </c>
      <c r="DV436" s="74">
        <v>0</v>
      </c>
      <c r="DW436" s="74">
        <v>0</v>
      </c>
      <c r="DX436" s="74">
        <v>0</v>
      </c>
      <c r="DY436" s="74">
        <v>0</v>
      </c>
      <c r="DZ436" s="74">
        <v>0</v>
      </c>
      <c r="EA436" s="74">
        <v>0</v>
      </c>
      <c r="EB436" s="74">
        <v>0</v>
      </c>
      <c r="EC436" s="74">
        <v>0</v>
      </c>
      <c r="ED436" s="74">
        <v>0</v>
      </c>
      <c r="EE436" s="74">
        <v>0</v>
      </c>
      <c r="EF436" s="74">
        <v>0</v>
      </c>
      <c r="ER436" s="74" t="s">
        <v>455</v>
      </c>
      <c r="ES436" s="74" t="s">
        <v>194</v>
      </c>
      <c r="ET436" s="74" t="s">
        <v>528</v>
      </c>
      <c r="EU436" s="74" t="s">
        <v>329</v>
      </c>
      <c r="EV436" s="74" t="s">
        <v>302</v>
      </c>
      <c r="EW436" s="74" t="s">
        <v>456</v>
      </c>
      <c r="EX436" s="74">
        <v>2021</v>
      </c>
      <c r="EY436" s="74">
        <v>8.5505211400728386E-6</v>
      </c>
      <c r="EZ436" s="74">
        <v>1267.3833199999999</v>
      </c>
      <c r="FA436" s="74">
        <v>1.0836787870235698E-2</v>
      </c>
      <c r="FB436" s="74">
        <v>2021</v>
      </c>
      <c r="FC436" s="74" t="s">
        <v>209</v>
      </c>
      <c r="FD436" s="74">
        <v>4.6366130773367584E-2</v>
      </c>
      <c r="FE436" s="74">
        <v>1</v>
      </c>
      <c r="FF436" s="74">
        <v>0</v>
      </c>
      <c r="FG436" s="74" t="s">
        <v>457</v>
      </c>
      <c r="FH436" s="74">
        <v>1.8522786802209154E-3</v>
      </c>
      <c r="FI436" s="74">
        <v>8.8921725175139028E-6</v>
      </c>
      <c r="FJ436" s="74">
        <v>0</v>
      </c>
      <c r="FK436" s="74">
        <v>0</v>
      </c>
      <c r="FL436" s="74">
        <v>0</v>
      </c>
      <c r="FM436" s="74">
        <v>0</v>
      </c>
      <c r="FN436" s="74">
        <v>0</v>
      </c>
      <c r="FO436" s="74">
        <v>0</v>
      </c>
      <c r="FP436" s="74">
        <v>0</v>
      </c>
      <c r="FQ436" s="74">
        <v>0</v>
      </c>
      <c r="FR436" s="74">
        <v>0</v>
      </c>
      <c r="FS436" s="74">
        <v>0</v>
      </c>
      <c r="GV436" s="229"/>
      <c r="GW436" s="229"/>
    </row>
    <row r="437" spans="45:205" x14ac:dyDescent="0.25">
      <c r="AS437" s="74" t="s">
        <v>237</v>
      </c>
      <c r="AT437" s="74" t="s">
        <v>194</v>
      </c>
      <c r="AU437" s="74" t="s">
        <v>498</v>
      </c>
      <c r="AV437" s="74">
        <v>2021</v>
      </c>
      <c r="AW437" s="74">
        <v>1</v>
      </c>
      <c r="AX437" s="74">
        <v>0</v>
      </c>
      <c r="AY437" s="74">
        <v>0</v>
      </c>
      <c r="AZ437" s="74">
        <v>0</v>
      </c>
      <c r="BA437" s="74">
        <v>0</v>
      </c>
      <c r="BB437" s="74">
        <v>0</v>
      </c>
      <c r="BC437" s="74">
        <v>0</v>
      </c>
      <c r="BD437" s="74">
        <v>1.6236843075869825E-2</v>
      </c>
      <c r="BE437" s="74">
        <v>1.6236843075869825E-2</v>
      </c>
      <c r="BF437" s="74">
        <v>0</v>
      </c>
      <c r="BG437" s="74">
        <v>0</v>
      </c>
      <c r="BH437" s="74">
        <v>0</v>
      </c>
      <c r="BI437" s="74">
        <v>0</v>
      </c>
      <c r="BJ437" s="74">
        <v>0</v>
      </c>
      <c r="BK437" s="74">
        <v>0</v>
      </c>
      <c r="BL437" s="74">
        <v>0</v>
      </c>
      <c r="BM437" s="74">
        <v>0</v>
      </c>
      <c r="BN437" s="74">
        <v>0</v>
      </c>
      <c r="BO437" s="74">
        <v>1.6236843075869825E-2</v>
      </c>
      <c r="BP437" s="74">
        <v>0</v>
      </c>
      <c r="BQ437" s="74">
        <v>0</v>
      </c>
      <c r="BR437" s="74">
        <v>0</v>
      </c>
      <c r="BS437" s="74">
        <v>0</v>
      </c>
      <c r="BT437" s="74">
        <v>0</v>
      </c>
      <c r="BU437" s="74">
        <v>0</v>
      </c>
      <c r="BV437" s="74">
        <v>0</v>
      </c>
      <c r="BW437" s="74">
        <v>0</v>
      </c>
      <c r="BX437" s="74">
        <v>0</v>
      </c>
      <c r="BY437" s="74">
        <v>0</v>
      </c>
      <c r="CT437" s="74" t="s">
        <v>194</v>
      </c>
      <c r="CU437" s="74" t="s">
        <v>528</v>
      </c>
      <c r="CV437" s="74" t="s">
        <v>329</v>
      </c>
      <c r="CW437" s="74">
        <v>2022</v>
      </c>
      <c r="CX437" s="74">
        <v>0</v>
      </c>
      <c r="CY437" s="74">
        <v>8.8344706026820171E-6</v>
      </c>
      <c r="CZ437" s="74">
        <v>0</v>
      </c>
      <c r="DA437" s="74">
        <v>0</v>
      </c>
      <c r="DB437" s="74">
        <v>0</v>
      </c>
      <c r="DC437" s="74">
        <v>0</v>
      </c>
      <c r="DD437" s="74">
        <v>5.0739075797640956</v>
      </c>
      <c r="DE437" s="74">
        <v>0.6841481148462718</v>
      </c>
      <c r="DF437" s="74">
        <v>2.8096478759428591</v>
      </c>
      <c r="DG437" s="74">
        <v>1.580111588974966</v>
      </c>
      <c r="DH437" s="74">
        <v>0</v>
      </c>
      <c r="DI437" s="74">
        <v>0</v>
      </c>
      <c r="DJ437" s="74">
        <v>0</v>
      </c>
      <c r="DK437" s="74">
        <v>0</v>
      </c>
      <c r="DL437" s="74">
        <v>0</v>
      </c>
      <c r="DM437" s="74">
        <v>0</v>
      </c>
      <c r="DN437" s="74">
        <v>3.3878066498010613E-5</v>
      </c>
      <c r="DO437" s="74">
        <v>0</v>
      </c>
      <c r="DP437" s="74">
        <v>0</v>
      </c>
      <c r="DQ437" s="74">
        <v>0</v>
      </c>
      <c r="DR437" s="74">
        <v>4.4825287354151364E-5</v>
      </c>
      <c r="DS437" s="74">
        <v>0</v>
      </c>
      <c r="DT437" s="74">
        <v>4.4825287354151364E-5</v>
      </c>
      <c r="DU437" s="74">
        <v>0</v>
      </c>
      <c r="DV437" s="74">
        <v>0</v>
      </c>
      <c r="DW437" s="74">
        <v>0</v>
      </c>
      <c r="DX437" s="74">
        <v>0</v>
      </c>
      <c r="DY437" s="74">
        <v>0</v>
      </c>
      <c r="DZ437" s="74">
        <v>0</v>
      </c>
      <c r="EA437" s="74">
        <v>0</v>
      </c>
      <c r="EB437" s="74">
        <v>0</v>
      </c>
      <c r="EC437" s="74">
        <v>0</v>
      </c>
      <c r="ED437" s="74">
        <v>0</v>
      </c>
      <c r="EE437" s="74">
        <v>0</v>
      </c>
      <c r="EF437" s="74">
        <v>0</v>
      </c>
      <c r="ER437" s="74" t="s">
        <v>455</v>
      </c>
      <c r="ES437" s="74" t="s">
        <v>194</v>
      </c>
      <c r="ET437" s="74" t="s">
        <v>528</v>
      </c>
      <c r="EU437" s="74" t="s">
        <v>329</v>
      </c>
      <c r="EV437" s="74" t="s">
        <v>302</v>
      </c>
      <c r="EW437" s="74" t="s">
        <v>456</v>
      </c>
      <c r="EX437" s="74">
        <v>2022</v>
      </c>
      <c r="EY437" s="74">
        <v>8.1837591569326053E-6</v>
      </c>
      <c r="EZ437" s="74">
        <v>1267.3833199999999</v>
      </c>
      <c r="FA437" s="74">
        <v>1.0371959850393646E-2</v>
      </c>
      <c r="FB437" s="74">
        <v>2022</v>
      </c>
      <c r="FC437" s="74" t="s">
        <v>209</v>
      </c>
      <c r="FD437" s="74">
        <v>4.6366130773367584E-2</v>
      </c>
      <c r="FE437" s="74">
        <v>1</v>
      </c>
      <c r="FF437" s="74">
        <v>0</v>
      </c>
      <c r="FG437" s="74" t="s">
        <v>457</v>
      </c>
      <c r="FH437" s="74">
        <v>0</v>
      </c>
      <c r="FI437" s="74">
        <v>0</v>
      </c>
      <c r="FJ437" s="74">
        <v>1.8402591173480047E-3</v>
      </c>
      <c r="FK437" s="74">
        <v>8.8344706026820171E-6</v>
      </c>
      <c r="FL437" s="74">
        <v>0</v>
      </c>
      <c r="FM437" s="74">
        <v>0</v>
      </c>
      <c r="FN437" s="74">
        <v>0</v>
      </c>
      <c r="FO437" s="74">
        <v>0</v>
      </c>
      <c r="FP437" s="74">
        <v>0</v>
      </c>
      <c r="FQ437" s="74">
        <v>0</v>
      </c>
      <c r="FR437" s="74">
        <v>0</v>
      </c>
      <c r="FS437" s="74">
        <v>0</v>
      </c>
      <c r="GV437" s="229"/>
      <c r="GW437" s="229"/>
    </row>
    <row r="438" spans="45:205" x14ac:dyDescent="0.25">
      <c r="AS438" s="74" t="s">
        <v>237</v>
      </c>
      <c r="AT438" s="74" t="s">
        <v>194</v>
      </c>
      <c r="AU438" s="74" t="s">
        <v>498</v>
      </c>
      <c r="AV438" s="74">
        <v>2022</v>
      </c>
      <c r="AW438" s="74">
        <v>0.93457943925233644</v>
      </c>
      <c r="AX438" s="74">
        <v>0</v>
      </c>
      <c r="AY438" s="74">
        <v>0</v>
      </c>
      <c r="AZ438" s="74">
        <v>0</v>
      </c>
      <c r="BA438" s="74">
        <v>0</v>
      </c>
      <c r="BB438" s="74">
        <v>0</v>
      </c>
      <c r="BC438" s="74">
        <v>0</v>
      </c>
      <c r="BD438" s="74">
        <v>0</v>
      </c>
      <c r="BE438" s="74">
        <v>0</v>
      </c>
      <c r="BF438" s="74">
        <v>0</v>
      </c>
      <c r="BG438" s="74">
        <v>0</v>
      </c>
      <c r="BH438" s="74">
        <v>1.633851411469522E-2</v>
      </c>
      <c r="BI438" s="74">
        <v>1.633851411469522E-2</v>
      </c>
      <c r="BJ438" s="74">
        <v>0</v>
      </c>
      <c r="BK438" s="74">
        <v>0</v>
      </c>
      <c r="BL438" s="74">
        <v>0</v>
      </c>
      <c r="BM438" s="74">
        <v>0</v>
      </c>
      <c r="BN438" s="74">
        <v>0</v>
      </c>
      <c r="BO438" s="74">
        <v>0</v>
      </c>
      <c r="BP438" s="74">
        <v>1.5269639359528244E-2</v>
      </c>
      <c r="BQ438" s="74">
        <v>0</v>
      </c>
      <c r="BR438" s="74">
        <v>0</v>
      </c>
      <c r="BS438" s="74">
        <v>0</v>
      </c>
      <c r="BT438" s="74">
        <v>0</v>
      </c>
      <c r="BU438" s="74">
        <v>0</v>
      </c>
      <c r="BV438" s="74">
        <v>1.633851411469522E-2</v>
      </c>
      <c r="BW438" s="74">
        <v>1.5269639359528244E-2</v>
      </c>
      <c r="BX438" s="74">
        <v>1.633851411469522E-2</v>
      </c>
      <c r="BY438" s="74">
        <v>1.5269639359528244E-2</v>
      </c>
      <c r="CT438" s="74" t="s">
        <v>194</v>
      </c>
      <c r="CU438" s="74" t="s">
        <v>528</v>
      </c>
      <c r="CV438" s="74" t="s">
        <v>329</v>
      </c>
      <c r="CW438" s="74">
        <v>2023</v>
      </c>
      <c r="CX438" s="74">
        <v>0</v>
      </c>
      <c r="CY438" s="74">
        <v>0</v>
      </c>
      <c r="CZ438" s="74">
        <v>1.375717802581067E-5</v>
      </c>
      <c r="DA438" s="74">
        <v>0</v>
      </c>
      <c r="DB438" s="74">
        <v>0</v>
      </c>
      <c r="DC438" s="74">
        <v>0</v>
      </c>
      <c r="DD438" s="74">
        <v>5.1712462144137774</v>
      </c>
      <c r="DE438" s="74">
        <v>0.6841481148462718</v>
      </c>
      <c r="DF438" s="74">
        <v>2.9069865105925379</v>
      </c>
      <c r="DG438" s="74">
        <v>1.580111588974966</v>
      </c>
      <c r="DH438" s="74">
        <v>0</v>
      </c>
      <c r="DI438" s="74">
        <v>0</v>
      </c>
      <c r="DJ438" s="74">
        <v>0</v>
      </c>
      <c r="DK438" s="74">
        <v>0</v>
      </c>
      <c r="DL438" s="74">
        <v>0</v>
      </c>
      <c r="DM438" s="74">
        <v>0</v>
      </c>
      <c r="DN438" s="74">
        <v>3.5188215950619199E-5</v>
      </c>
      <c r="DO438" s="74">
        <v>0</v>
      </c>
      <c r="DP438" s="74">
        <v>0</v>
      </c>
      <c r="DQ438" s="74">
        <v>0</v>
      </c>
      <c r="DR438" s="74">
        <v>0</v>
      </c>
      <c r="DS438" s="74">
        <v>0</v>
      </c>
      <c r="DT438" s="74">
        <v>0</v>
      </c>
      <c r="DU438" s="74">
        <v>7.1141754786989829E-5</v>
      </c>
      <c r="DV438" s="74">
        <v>0</v>
      </c>
      <c r="DW438" s="74">
        <v>7.1141754786989829E-5</v>
      </c>
      <c r="DX438" s="74">
        <v>0</v>
      </c>
      <c r="DY438" s="74">
        <v>0</v>
      </c>
      <c r="DZ438" s="74">
        <v>0</v>
      </c>
      <c r="EA438" s="74">
        <v>0</v>
      </c>
      <c r="EB438" s="74">
        <v>0</v>
      </c>
      <c r="EC438" s="74">
        <v>0</v>
      </c>
      <c r="ED438" s="74">
        <v>0</v>
      </c>
      <c r="EE438" s="74">
        <v>0</v>
      </c>
      <c r="EF438" s="74">
        <v>0</v>
      </c>
      <c r="ER438" s="74" t="s">
        <v>455</v>
      </c>
      <c r="ES438" s="74" t="s">
        <v>194</v>
      </c>
      <c r="ET438" s="74" t="s">
        <v>528</v>
      </c>
      <c r="EU438" s="74" t="s">
        <v>329</v>
      </c>
      <c r="EV438" s="74" t="s">
        <v>302</v>
      </c>
      <c r="EW438" s="74" t="s">
        <v>456</v>
      </c>
      <c r="EX438" s="74">
        <v>2023</v>
      </c>
      <c r="EY438" s="74">
        <v>8.4578279950980328E-6</v>
      </c>
      <c r="EZ438" s="74">
        <v>1267.3833199999999</v>
      </c>
      <c r="FA438" s="74">
        <v>1.0719310124416287E-2</v>
      </c>
      <c r="FB438" s="74">
        <v>2023</v>
      </c>
      <c r="FC438" s="74" t="s">
        <v>209</v>
      </c>
      <c r="FD438" s="74">
        <v>4.6366130773367584E-2</v>
      </c>
      <c r="FE438" s="74">
        <v>1</v>
      </c>
      <c r="FF438" s="74">
        <v>0</v>
      </c>
      <c r="FG438" s="74" t="s">
        <v>457</v>
      </c>
      <c r="FH438" s="74">
        <v>0</v>
      </c>
      <c r="FI438" s="74">
        <v>0</v>
      </c>
      <c r="FJ438" s="74">
        <v>0</v>
      </c>
      <c r="FK438" s="74">
        <v>0</v>
      </c>
      <c r="FL438" s="74">
        <v>1.8931679259380917E-3</v>
      </c>
      <c r="FM438" s="74">
        <v>1.375717802581067E-5</v>
      </c>
      <c r="FN438" s="74">
        <v>0</v>
      </c>
      <c r="FO438" s="74">
        <v>0</v>
      </c>
      <c r="FP438" s="74">
        <v>0</v>
      </c>
      <c r="FQ438" s="74">
        <v>0</v>
      </c>
      <c r="FR438" s="74">
        <v>0</v>
      </c>
      <c r="FS438" s="74">
        <v>0</v>
      </c>
      <c r="GV438" s="229"/>
      <c r="GW438" s="229"/>
    </row>
    <row r="439" spans="45:205" x14ac:dyDescent="0.25">
      <c r="AS439" s="74" t="s">
        <v>237</v>
      </c>
      <c r="AT439" s="74" t="s">
        <v>194</v>
      </c>
      <c r="AU439" s="74" t="s">
        <v>498</v>
      </c>
      <c r="AV439" s="74">
        <v>2023</v>
      </c>
      <c r="AW439" s="74">
        <v>0.87343872827321156</v>
      </c>
      <c r="AX439" s="74">
        <v>0</v>
      </c>
      <c r="AY439" s="74">
        <v>0</v>
      </c>
      <c r="AZ439" s="74">
        <v>0</v>
      </c>
      <c r="BA439" s="74">
        <v>0</v>
      </c>
      <c r="BB439" s="74">
        <v>0</v>
      </c>
      <c r="BC439" s="74">
        <v>0</v>
      </c>
      <c r="BD439" s="74">
        <v>0</v>
      </c>
      <c r="BE439" s="74">
        <v>0</v>
      </c>
      <c r="BF439" s="74">
        <v>0</v>
      </c>
      <c r="BG439" s="74">
        <v>0</v>
      </c>
      <c r="BH439" s="74">
        <v>0</v>
      </c>
      <c r="BI439" s="74">
        <v>0</v>
      </c>
      <c r="BJ439" s="74">
        <v>0</v>
      </c>
      <c r="BK439" s="74">
        <v>0</v>
      </c>
      <c r="BL439" s="74">
        <v>1.6936567490730386E-2</v>
      </c>
      <c r="BM439" s="74">
        <v>1.6936567490730386E-2</v>
      </c>
      <c r="BN439" s="74">
        <v>0</v>
      </c>
      <c r="BO439" s="74">
        <v>0</v>
      </c>
      <c r="BP439" s="74">
        <v>0</v>
      </c>
      <c r="BQ439" s="74">
        <v>1.4793053970416966E-2</v>
      </c>
      <c r="BR439" s="74">
        <v>0</v>
      </c>
      <c r="BS439" s="74">
        <v>0</v>
      </c>
      <c r="BT439" s="74">
        <v>0</v>
      </c>
      <c r="BU439" s="74">
        <v>0</v>
      </c>
      <c r="BV439" s="74">
        <v>0</v>
      </c>
      <c r="BW439" s="74">
        <v>0</v>
      </c>
      <c r="BX439" s="74">
        <v>0</v>
      </c>
      <c r="BY439" s="74">
        <v>0</v>
      </c>
      <c r="CT439" s="74" t="s">
        <v>194</v>
      </c>
      <c r="CU439" s="74" t="s">
        <v>528</v>
      </c>
      <c r="CV439" s="74" t="s">
        <v>329</v>
      </c>
      <c r="CW439" s="74">
        <v>2024</v>
      </c>
      <c r="CX439" s="74">
        <v>0</v>
      </c>
      <c r="CY439" s="74">
        <v>0</v>
      </c>
      <c r="CZ439" s="74">
        <v>0</v>
      </c>
      <c r="DA439" s="74">
        <v>1.375717802581067E-5</v>
      </c>
      <c r="DB439" s="74">
        <v>0</v>
      </c>
      <c r="DC439" s="74">
        <v>0</v>
      </c>
      <c r="DD439" s="74">
        <v>5.1712462144137774</v>
      </c>
      <c r="DE439" s="74">
        <v>0.6841481148462718</v>
      </c>
      <c r="DF439" s="74">
        <v>2.9069865105925379</v>
      </c>
      <c r="DG439" s="74">
        <v>1.580111588974966</v>
      </c>
      <c r="DH439" s="74">
        <v>0</v>
      </c>
      <c r="DI439" s="74">
        <v>0</v>
      </c>
      <c r="DJ439" s="74">
        <v>0</v>
      </c>
      <c r="DK439" s="74">
        <v>0</v>
      </c>
      <c r="DL439" s="74">
        <v>0</v>
      </c>
      <c r="DM439" s="74">
        <v>0</v>
      </c>
      <c r="DN439" s="74">
        <v>3.5188215950619199E-5</v>
      </c>
      <c r="DO439" s="74">
        <v>0</v>
      </c>
      <c r="DP439" s="74">
        <v>0</v>
      </c>
      <c r="DQ439" s="74">
        <v>0</v>
      </c>
      <c r="DR439" s="74">
        <v>0</v>
      </c>
      <c r="DS439" s="74">
        <v>0</v>
      </c>
      <c r="DT439" s="74">
        <v>0</v>
      </c>
      <c r="DU439" s="74">
        <v>0</v>
      </c>
      <c r="DV439" s="74">
        <v>0</v>
      </c>
      <c r="DW439" s="74">
        <v>0</v>
      </c>
      <c r="DX439" s="74">
        <v>7.1141754786989829E-5</v>
      </c>
      <c r="DY439" s="74">
        <v>0</v>
      </c>
      <c r="DZ439" s="74">
        <v>7.1141754786989829E-5</v>
      </c>
      <c r="EA439" s="74">
        <v>0</v>
      </c>
      <c r="EB439" s="74">
        <v>0</v>
      </c>
      <c r="EC439" s="74">
        <v>0</v>
      </c>
      <c r="ED439" s="74">
        <v>0</v>
      </c>
      <c r="EE439" s="74">
        <v>0</v>
      </c>
      <c r="EF439" s="74">
        <v>0</v>
      </c>
      <c r="ER439" s="74" t="s">
        <v>455</v>
      </c>
      <c r="ES439" s="74" t="s">
        <v>194</v>
      </c>
      <c r="ET439" s="74" t="s">
        <v>528</v>
      </c>
      <c r="EU439" s="74" t="s">
        <v>329</v>
      </c>
      <c r="EV439" s="74" t="s">
        <v>302</v>
      </c>
      <c r="EW439" s="74" t="s">
        <v>456</v>
      </c>
      <c r="EX439" s="74">
        <v>2024</v>
      </c>
      <c r="EY439" s="74">
        <v>8.4578279950980328E-6</v>
      </c>
      <c r="EZ439" s="74">
        <v>1267.3833199999999</v>
      </c>
      <c r="FA439" s="74">
        <v>1.0719310124416287E-2</v>
      </c>
      <c r="FB439" s="74">
        <v>2024</v>
      </c>
      <c r="FC439" s="74" t="s">
        <v>209</v>
      </c>
      <c r="FD439" s="74">
        <v>4.6366130773367584E-2</v>
      </c>
      <c r="FE439" s="74">
        <v>1</v>
      </c>
      <c r="FF439" s="74">
        <v>0</v>
      </c>
      <c r="FG439" s="74" t="s">
        <v>457</v>
      </c>
      <c r="FH439" s="74">
        <v>0</v>
      </c>
      <c r="FI439" s="74">
        <v>0</v>
      </c>
      <c r="FJ439" s="74">
        <v>0</v>
      </c>
      <c r="FK439" s="74">
        <v>0</v>
      </c>
      <c r="FL439" s="74">
        <v>0</v>
      </c>
      <c r="FM439" s="74">
        <v>0</v>
      </c>
      <c r="FN439" s="74">
        <v>1.8931679259380917E-3</v>
      </c>
      <c r="FO439" s="74">
        <v>1.375717802581067E-5</v>
      </c>
      <c r="FP439" s="74">
        <v>0</v>
      </c>
      <c r="FQ439" s="74">
        <v>0</v>
      </c>
      <c r="FR439" s="74">
        <v>0</v>
      </c>
      <c r="FS439" s="74">
        <v>0</v>
      </c>
      <c r="GV439" s="229"/>
      <c r="GW439" s="229"/>
    </row>
    <row r="440" spans="45:205" x14ac:dyDescent="0.25">
      <c r="AS440" s="74" t="s">
        <v>237</v>
      </c>
      <c r="AT440" s="74" t="s">
        <v>194</v>
      </c>
      <c r="AU440" s="74" t="s">
        <v>499</v>
      </c>
      <c r="AV440" s="74">
        <v>2020</v>
      </c>
      <c r="AW440" s="74">
        <v>1</v>
      </c>
      <c r="AX440" s="74">
        <v>0</v>
      </c>
      <c r="AY440" s="74">
        <v>0</v>
      </c>
      <c r="AZ440" s="74">
        <v>8.828582927309871E-3</v>
      </c>
      <c r="BA440" s="74">
        <v>8.828582927309871E-3</v>
      </c>
      <c r="BB440" s="74">
        <v>0</v>
      </c>
      <c r="BC440" s="74">
        <v>0</v>
      </c>
      <c r="BD440" s="74">
        <v>0</v>
      </c>
      <c r="BE440" s="74">
        <v>0</v>
      </c>
      <c r="BF440" s="74">
        <v>0</v>
      </c>
      <c r="BG440" s="74">
        <v>0</v>
      </c>
      <c r="BH440" s="74">
        <v>0</v>
      </c>
      <c r="BI440" s="74">
        <v>0</v>
      </c>
      <c r="BJ440" s="74">
        <v>0</v>
      </c>
      <c r="BK440" s="74">
        <v>0</v>
      </c>
      <c r="BL440" s="74">
        <v>0</v>
      </c>
      <c r="BM440" s="74">
        <v>0</v>
      </c>
      <c r="BN440" s="74">
        <v>8.828582927309871E-3</v>
      </c>
      <c r="BO440" s="74">
        <v>0</v>
      </c>
      <c r="BP440" s="74">
        <v>0</v>
      </c>
      <c r="BQ440" s="74">
        <v>0</v>
      </c>
      <c r="BR440" s="74">
        <v>0</v>
      </c>
      <c r="BS440" s="74">
        <v>0</v>
      </c>
      <c r="BT440" s="74">
        <v>0</v>
      </c>
      <c r="BU440" s="74">
        <v>0</v>
      </c>
      <c r="BV440" s="74">
        <v>0</v>
      </c>
      <c r="BW440" s="74">
        <v>0</v>
      </c>
      <c r="BX440" s="74">
        <v>0</v>
      </c>
      <c r="BY440" s="74">
        <v>0</v>
      </c>
      <c r="CT440" s="74" t="s">
        <v>194</v>
      </c>
      <c r="CU440" s="74" t="s">
        <v>528</v>
      </c>
      <c r="CV440" s="74" t="s">
        <v>329</v>
      </c>
      <c r="CW440" s="74">
        <v>2025</v>
      </c>
      <c r="CX440" s="74">
        <v>0</v>
      </c>
      <c r="CY440" s="74">
        <v>0</v>
      </c>
      <c r="CZ440" s="74">
        <v>0</v>
      </c>
      <c r="DA440" s="74">
        <v>0</v>
      </c>
      <c r="DB440" s="74">
        <v>1.375717802581067E-5</v>
      </c>
      <c r="DC440" s="74">
        <v>0</v>
      </c>
      <c r="DD440" s="74">
        <v>5.1712462144137774</v>
      </c>
      <c r="DE440" s="74">
        <v>0.6841481148462718</v>
      </c>
      <c r="DF440" s="74">
        <v>2.9069865105925379</v>
      </c>
      <c r="DG440" s="74">
        <v>1.580111588974966</v>
      </c>
      <c r="DH440" s="74">
        <v>0</v>
      </c>
      <c r="DI440" s="74">
        <v>0</v>
      </c>
      <c r="DJ440" s="74">
        <v>0</v>
      </c>
      <c r="DK440" s="74">
        <v>0</v>
      </c>
      <c r="DL440" s="74">
        <v>0</v>
      </c>
      <c r="DM440" s="74">
        <v>0</v>
      </c>
      <c r="DN440" s="74">
        <v>3.5188215950619199E-5</v>
      </c>
      <c r="DO440" s="74">
        <v>0</v>
      </c>
      <c r="DP440" s="74">
        <v>0</v>
      </c>
      <c r="DQ440" s="74">
        <v>0</v>
      </c>
      <c r="DR440" s="74">
        <v>0</v>
      </c>
      <c r="DS440" s="74">
        <v>0</v>
      </c>
      <c r="DT440" s="74">
        <v>0</v>
      </c>
      <c r="DU440" s="74">
        <v>0</v>
      </c>
      <c r="DV440" s="74">
        <v>0</v>
      </c>
      <c r="DW440" s="74">
        <v>0</v>
      </c>
      <c r="DX440" s="74">
        <v>0</v>
      </c>
      <c r="DY440" s="74">
        <v>0</v>
      </c>
      <c r="DZ440" s="74">
        <v>0</v>
      </c>
      <c r="EA440" s="74">
        <v>7.1141754786989829E-5</v>
      </c>
      <c r="EB440" s="74">
        <v>0</v>
      </c>
      <c r="EC440" s="74">
        <v>7.1141754786989829E-5</v>
      </c>
      <c r="ED440" s="74">
        <v>0</v>
      </c>
      <c r="EE440" s="74">
        <v>0</v>
      </c>
      <c r="EF440" s="74">
        <v>0</v>
      </c>
      <c r="ER440" s="74" t="s">
        <v>455</v>
      </c>
      <c r="ES440" s="74" t="s">
        <v>194</v>
      </c>
      <c r="ET440" s="74" t="s">
        <v>528</v>
      </c>
      <c r="EU440" s="74" t="s">
        <v>329</v>
      </c>
      <c r="EV440" s="74" t="s">
        <v>302</v>
      </c>
      <c r="EW440" s="74" t="s">
        <v>456</v>
      </c>
      <c r="EX440" s="74">
        <v>2025</v>
      </c>
      <c r="EY440" s="74">
        <v>8.4578279950980328E-6</v>
      </c>
      <c r="EZ440" s="74">
        <v>1267.3833199999999</v>
      </c>
      <c r="FA440" s="74">
        <v>1.0719310124416287E-2</v>
      </c>
      <c r="FB440" s="74">
        <v>2025</v>
      </c>
      <c r="FC440" s="74" t="s">
        <v>209</v>
      </c>
      <c r="FD440" s="74">
        <v>4.6366130773367584E-2</v>
      </c>
      <c r="FE440" s="74">
        <v>1</v>
      </c>
      <c r="FF440" s="74">
        <v>0</v>
      </c>
      <c r="FG440" s="74" t="s">
        <v>457</v>
      </c>
      <c r="FH440" s="74">
        <v>0</v>
      </c>
      <c r="FI440" s="74">
        <v>0</v>
      </c>
      <c r="FJ440" s="74">
        <v>0</v>
      </c>
      <c r="FK440" s="74">
        <v>0</v>
      </c>
      <c r="FL440" s="74">
        <v>0</v>
      </c>
      <c r="FM440" s="74">
        <v>0</v>
      </c>
      <c r="FN440" s="74">
        <v>0</v>
      </c>
      <c r="FO440" s="74">
        <v>0</v>
      </c>
      <c r="FP440" s="74">
        <v>1.8931679259380917E-3</v>
      </c>
      <c r="FQ440" s="74">
        <v>1.375717802581067E-5</v>
      </c>
      <c r="FR440" s="74">
        <v>0</v>
      </c>
      <c r="FS440" s="74">
        <v>0</v>
      </c>
      <c r="GV440" s="229"/>
      <c r="GW440" s="229"/>
    </row>
    <row r="441" spans="45:205" x14ac:dyDescent="0.25">
      <c r="AS441" s="74" t="s">
        <v>237</v>
      </c>
      <c r="AT441" s="74" t="s">
        <v>194</v>
      </c>
      <c r="AU441" s="74" t="s">
        <v>499</v>
      </c>
      <c r="AV441" s="74">
        <v>2021</v>
      </c>
      <c r="AW441" s="74">
        <v>1</v>
      </c>
      <c r="AX441" s="74">
        <v>0</v>
      </c>
      <c r="AY441" s="74">
        <v>0</v>
      </c>
      <c r="AZ441" s="74">
        <v>0</v>
      </c>
      <c r="BA441" s="74">
        <v>0</v>
      </c>
      <c r="BB441" s="74">
        <v>0</v>
      </c>
      <c r="BC441" s="74">
        <v>0</v>
      </c>
      <c r="BD441" s="74">
        <v>8.828582927309871E-3</v>
      </c>
      <c r="BE441" s="74">
        <v>8.828582927309871E-3</v>
      </c>
      <c r="BF441" s="74">
        <v>0</v>
      </c>
      <c r="BG441" s="74">
        <v>0</v>
      </c>
      <c r="BH441" s="74">
        <v>0</v>
      </c>
      <c r="BI441" s="74">
        <v>0</v>
      </c>
      <c r="BJ441" s="74">
        <v>0</v>
      </c>
      <c r="BK441" s="74">
        <v>0</v>
      </c>
      <c r="BL441" s="74">
        <v>0</v>
      </c>
      <c r="BM441" s="74">
        <v>0</v>
      </c>
      <c r="BN441" s="74">
        <v>0</v>
      </c>
      <c r="BO441" s="74">
        <v>8.828582927309871E-3</v>
      </c>
      <c r="BP441" s="74">
        <v>0</v>
      </c>
      <c r="BQ441" s="74">
        <v>0</v>
      </c>
      <c r="BR441" s="74">
        <v>0</v>
      </c>
      <c r="BS441" s="74">
        <v>0</v>
      </c>
      <c r="BT441" s="74">
        <v>0</v>
      </c>
      <c r="BU441" s="74">
        <v>0</v>
      </c>
      <c r="BV441" s="74">
        <v>0</v>
      </c>
      <c r="BW441" s="74">
        <v>0</v>
      </c>
      <c r="BX441" s="74">
        <v>0</v>
      </c>
      <c r="BY441" s="74">
        <v>0</v>
      </c>
      <c r="CT441" s="74" t="s">
        <v>194</v>
      </c>
      <c r="CU441" s="74" t="s">
        <v>528</v>
      </c>
      <c r="CV441" s="74" t="s">
        <v>329</v>
      </c>
      <c r="CW441" s="74">
        <v>2026</v>
      </c>
      <c r="CX441" s="74">
        <v>0</v>
      </c>
      <c r="CY441" s="74">
        <v>0</v>
      </c>
      <c r="CZ441" s="74">
        <v>0</v>
      </c>
      <c r="DA441" s="74">
        <v>0</v>
      </c>
      <c r="DB441" s="74">
        <v>0</v>
      </c>
      <c r="DC441" s="74">
        <v>1.375717802581067E-5</v>
      </c>
      <c r="DD441" s="74">
        <v>5.1712462144137774</v>
      </c>
      <c r="DE441" s="74">
        <v>0.6841481148462718</v>
      </c>
      <c r="DF441" s="74">
        <v>2.9069865105925379</v>
      </c>
      <c r="DG441" s="74">
        <v>1.580111588974966</v>
      </c>
      <c r="DH441" s="74">
        <v>0</v>
      </c>
      <c r="DI441" s="74">
        <v>0</v>
      </c>
      <c r="DJ441" s="74">
        <v>0</v>
      </c>
      <c r="DK441" s="74">
        <v>0</v>
      </c>
      <c r="DL441" s="74">
        <v>0</v>
      </c>
      <c r="DM441" s="74">
        <v>0</v>
      </c>
      <c r="DN441" s="74">
        <v>3.5188215950619199E-5</v>
      </c>
      <c r="DO441" s="74">
        <v>0</v>
      </c>
      <c r="DP441" s="74">
        <v>0</v>
      </c>
      <c r="DQ441" s="74">
        <v>0</v>
      </c>
      <c r="DR441" s="74">
        <v>0</v>
      </c>
      <c r="DS441" s="74">
        <v>0</v>
      </c>
      <c r="DT441" s="74">
        <v>0</v>
      </c>
      <c r="DU441" s="74">
        <v>0</v>
      </c>
      <c r="DV441" s="74">
        <v>0</v>
      </c>
      <c r="DW441" s="74">
        <v>0</v>
      </c>
      <c r="DX441" s="74">
        <v>0</v>
      </c>
      <c r="DY441" s="74">
        <v>0</v>
      </c>
      <c r="DZ441" s="74">
        <v>0</v>
      </c>
      <c r="EA441" s="74">
        <v>0</v>
      </c>
      <c r="EB441" s="74">
        <v>0</v>
      </c>
      <c r="EC441" s="74">
        <v>0</v>
      </c>
      <c r="ED441" s="74">
        <v>7.1141754786989829E-5</v>
      </c>
      <c r="EE441" s="74">
        <v>0</v>
      </c>
      <c r="EF441" s="74">
        <v>7.1141754786989829E-5</v>
      </c>
      <c r="ER441" s="74" t="s">
        <v>455</v>
      </c>
      <c r="ES441" s="74" t="s">
        <v>194</v>
      </c>
      <c r="ET441" s="74" t="s">
        <v>528</v>
      </c>
      <c r="EU441" s="74" t="s">
        <v>329</v>
      </c>
      <c r="EV441" s="74" t="s">
        <v>302</v>
      </c>
      <c r="EW441" s="74" t="s">
        <v>456</v>
      </c>
      <c r="EX441" s="74">
        <v>2026</v>
      </c>
      <c r="EY441" s="74">
        <v>8.4578279950980328E-6</v>
      </c>
      <c r="EZ441" s="74">
        <v>1267.3833199999999</v>
      </c>
      <c r="FA441" s="74">
        <v>1.0719310124416287E-2</v>
      </c>
      <c r="FB441" s="74">
        <v>2026</v>
      </c>
      <c r="FC441" s="74" t="s">
        <v>209</v>
      </c>
      <c r="FD441" s="74">
        <v>4.6366130773367584E-2</v>
      </c>
      <c r="FE441" s="74">
        <v>1</v>
      </c>
      <c r="FF441" s="74">
        <v>0</v>
      </c>
      <c r="FG441" s="74" t="s">
        <v>457</v>
      </c>
      <c r="FH441" s="74">
        <v>0</v>
      </c>
      <c r="FI441" s="74">
        <v>0</v>
      </c>
      <c r="FJ441" s="74">
        <v>0</v>
      </c>
      <c r="FK441" s="74">
        <v>0</v>
      </c>
      <c r="FL441" s="74">
        <v>0</v>
      </c>
      <c r="FM441" s="74">
        <v>0</v>
      </c>
      <c r="FN441" s="74">
        <v>0</v>
      </c>
      <c r="FO441" s="74">
        <v>0</v>
      </c>
      <c r="FP441" s="74">
        <v>0</v>
      </c>
      <c r="FQ441" s="74">
        <v>0</v>
      </c>
      <c r="FR441" s="74">
        <v>1.8931679259380917E-3</v>
      </c>
      <c r="FS441" s="74">
        <v>1.375717802581067E-5</v>
      </c>
      <c r="GV441" s="229"/>
      <c r="GW441" s="229"/>
    </row>
    <row r="442" spans="45:205" x14ac:dyDescent="0.25">
      <c r="AS442" s="74" t="s">
        <v>237</v>
      </c>
      <c r="AT442" s="74" t="s">
        <v>194</v>
      </c>
      <c r="AU442" s="74" t="s">
        <v>499</v>
      </c>
      <c r="AV442" s="74">
        <v>2022</v>
      </c>
      <c r="AW442" s="74">
        <v>0.93457943925233644</v>
      </c>
      <c r="AX442" s="74">
        <v>0</v>
      </c>
      <c r="AY442" s="74">
        <v>0</v>
      </c>
      <c r="AZ442" s="74">
        <v>0</v>
      </c>
      <c r="BA442" s="74">
        <v>0</v>
      </c>
      <c r="BB442" s="74">
        <v>0</v>
      </c>
      <c r="BC442" s="74">
        <v>0</v>
      </c>
      <c r="BD442" s="74">
        <v>0</v>
      </c>
      <c r="BE442" s="74">
        <v>0</v>
      </c>
      <c r="BF442" s="74">
        <v>0</v>
      </c>
      <c r="BG442" s="74">
        <v>0</v>
      </c>
      <c r="BH442" s="74">
        <v>8.4750044011400044E-3</v>
      </c>
      <c r="BI442" s="74">
        <v>8.4750044011400044E-3</v>
      </c>
      <c r="BJ442" s="74">
        <v>0</v>
      </c>
      <c r="BK442" s="74">
        <v>0</v>
      </c>
      <c r="BL442" s="74">
        <v>0</v>
      </c>
      <c r="BM442" s="74">
        <v>0</v>
      </c>
      <c r="BN442" s="74">
        <v>0</v>
      </c>
      <c r="BO442" s="74">
        <v>0</v>
      </c>
      <c r="BP442" s="74">
        <v>7.9205648608785088E-3</v>
      </c>
      <c r="BQ442" s="74">
        <v>0</v>
      </c>
      <c r="BR442" s="74">
        <v>0</v>
      </c>
      <c r="BS442" s="74">
        <v>0</v>
      </c>
      <c r="BT442" s="74">
        <v>0</v>
      </c>
      <c r="BU442" s="74">
        <v>0</v>
      </c>
      <c r="BV442" s="74">
        <v>8.4750044011400044E-3</v>
      </c>
      <c r="BW442" s="74">
        <v>7.9205648608785088E-3</v>
      </c>
      <c r="BX442" s="74">
        <v>8.4750044011400044E-3</v>
      </c>
      <c r="BY442" s="74">
        <v>7.9205648608785088E-3</v>
      </c>
      <c r="CT442" s="74" t="s">
        <v>194</v>
      </c>
      <c r="CU442" s="74" t="s">
        <v>528</v>
      </c>
      <c r="CV442" s="74" t="s">
        <v>330</v>
      </c>
      <c r="CW442" s="74">
        <v>2021</v>
      </c>
      <c r="CX442" s="74">
        <v>2.8617979278412159E-5</v>
      </c>
      <c r="CY442" s="74">
        <v>0</v>
      </c>
      <c r="CZ442" s="74">
        <v>0</v>
      </c>
      <c r="DA442" s="74">
        <v>0</v>
      </c>
      <c r="DB442" s="74">
        <v>0</v>
      </c>
      <c r="DC442" s="74">
        <v>0</v>
      </c>
      <c r="DD442" s="74">
        <v>7.7861316135679426E-2</v>
      </c>
      <c r="DE442" s="74">
        <v>3.6425060683954492E-2</v>
      </c>
      <c r="DF442" s="74">
        <v>1.541613253274161E-3</v>
      </c>
      <c r="DG442" s="74">
        <v>3.9894642198450771E-2</v>
      </c>
      <c r="DH442" s="74">
        <v>0</v>
      </c>
      <c r="DI442" s="74">
        <v>0</v>
      </c>
      <c r="DJ442" s="74">
        <v>0</v>
      </c>
      <c r="DK442" s="74">
        <v>0</v>
      </c>
      <c r="DL442" s="74">
        <v>0</v>
      </c>
      <c r="DM442" s="74">
        <v>0</v>
      </c>
      <c r="DN442" s="74">
        <v>3.4303127626587882E-4</v>
      </c>
      <c r="DO442" s="74">
        <v>2.2282335317607723E-6</v>
      </c>
      <c r="DP442" s="74">
        <v>0</v>
      </c>
      <c r="DQ442" s="74">
        <v>2.2282335317607723E-6</v>
      </c>
      <c r="DR442" s="74">
        <v>0</v>
      </c>
      <c r="DS442" s="74">
        <v>0</v>
      </c>
      <c r="DT442" s="74">
        <v>0</v>
      </c>
      <c r="DU442" s="74">
        <v>0</v>
      </c>
      <c r="DV442" s="74">
        <v>0</v>
      </c>
      <c r="DW442" s="74">
        <v>0</v>
      </c>
      <c r="DX442" s="74">
        <v>0</v>
      </c>
      <c r="DY442" s="74">
        <v>0</v>
      </c>
      <c r="DZ442" s="74">
        <v>0</v>
      </c>
      <c r="EA442" s="74">
        <v>0</v>
      </c>
      <c r="EB442" s="74">
        <v>0</v>
      </c>
      <c r="EC442" s="74">
        <v>0</v>
      </c>
      <c r="ED442" s="74">
        <v>0</v>
      </c>
      <c r="EE442" s="74">
        <v>0</v>
      </c>
      <c r="EF442" s="74">
        <v>0</v>
      </c>
      <c r="ER442" s="74" t="s">
        <v>455</v>
      </c>
      <c r="ES442" s="74" t="s">
        <v>194</v>
      </c>
      <c r="ET442" s="74" t="s">
        <v>528</v>
      </c>
      <c r="EU442" s="74" t="s">
        <v>330</v>
      </c>
      <c r="EV442" s="74" t="s">
        <v>302</v>
      </c>
      <c r="EW442" s="74" t="s">
        <v>456</v>
      </c>
      <c r="EX442" s="74">
        <v>2021</v>
      </c>
      <c r="EY442" s="74">
        <v>2.7518431106040111E-5</v>
      </c>
      <c r="EZ442" s="74">
        <v>1267.3833199999999</v>
      </c>
      <c r="FA442" s="74">
        <v>3.4876400576364389E-2</v>
      </c>
      <c r="FB442" s="74">
        <v>2021</v>
      </c>
      <c r="FC442" s="74" t="s">
        <v>209</v>
      </c>
      <c r="FD442" s="74">
        <v>4.6366130773367584E-2</v>
      </c>
      <c r="FE442" s="74">
        <v>1</v>
      </c>
      <c r="FF442" s="74">
        <v>0</v>
      </c>
      <c r="FG442" s="74" t="s">
        <v>457</v>
      </c>
      <c r="FH442" s="74">
        <v>5.9612510647990696E-3</v>
      </c>
      <c r="FI442" s="74">
        <v>2.8617979278412159E-5</v>
      </c>
      <c r="FJ442" s="74">
        <v>0</v>
      </c>
      <c r="FK442" s="74">
        <v>0</v>
      </c>
      <c r="FL442" s="74">
        <v>0</v>
      </c>
      <c r="FM442" s="74">
        <v>0</v>
      </c>
      <c r="FN442" s="74">
        <v>0</v>
      </c>
      <c r="FO442" s="74">
        <v>0</v>
      </c>
      <c r="FP442" s="74">
        <v>0</v>
      </c>
      <c r="FQ442" s="74">
        <v>0</v>
      </c>
      <c r="FR442" s="74">
        <v>0</v>
      </c>
      <c r="FS442" s="74">
        <v>0</v>
      </c>
      <c r="GV442" s="229"/>
      <c r="GW442" s="229"/>
    </row>
    <row r="443" spans="45:205" x14ac:dyDescent="0.25">
      <c r="AS443" s="74" t="s">
        <v>237</v>
      </c>
      <c r="AT443" s="74" t="s">
        <v>194</v>
      </c>
      <c r="AU443" s="74" t="s">
        <v>499</v>
      </c>
      <c r="AV443" s="74">
        <v>2023</v>
      </c>
      <c r="AW443" s="74">
        <v>0.87343872827321156</v>
      </c>
      <c r="AX443" s="74">
        <v>0</v>
      </c>
      <c r="AY443" s="74">
        <v>0</v>
      </c>
      <c r="AZ443" s="74">
        <v>0</v>
      </c>
      <c r="BA443" s="74">
        <v>0</v>
      </c>
      <c r="BB443" s="74">
        <v>0</v>
      </c>
      <c r="BC443" s="74">
        <v>0</v>
      </c>
      <c r="BD443" s="74">
        <v>0</v>
      </c>
      <c r="BE443" s="74">
        <v>0</v>
      </c>
      <c r="BF443" s="74">
        <v>0</v>
      </c>
      <c r="BG443" s="74">
        <v>0</v>
      </c>
      <c r="BH443" s="74">
        <v>0</v>
      </c>
      <c r="BI443" s="74">
        <v>0</v>
      </c>
      <c r="BJ443" s="74">
        <v>0</v>
      </c>
      <c r="BK443" s="74">
        <v>0</v>
      </c>
      <c r="BL443" s="74">
        <v>8.785267463255246E-3</v>
      </c>
      <c r="BM443" s="74">
        <v>8.785267463255246E-3</v>
      </c>
      <c r="BN443" s="74">
        <v>0</v>
      </c>
      <c r="BO443" s="74">
        <v>0</v>
      </c>
      <c r="BP443" s="74">
        <v>0</v>
      </c>
      <c r="BQ443" s="74">
        <v>7.6733928406456852E-3</v>
      </c>
      <c r="BR443" s="74">
        <v>0</v>
      </c>
      <c r="BS443" s="74">
        <v>0</v>
      </c>
      <c r="BT443" s="74">
        <v>0</v>
      </c>
      <c r="BU443" s="74">
        <v>0</v>
      </c>
      <c r="BV443" s="74">
        <v>0</v>
      </c>
      <c r="BW443" s="74">
        <v>0</v>
      </c>
      <c r="BX443" s="74">
        <v>0</v>
      </c>
      <c r="BY443" s="74">
        <v>0</v>
      </c>
      <c r="CT443" s="74" t="s">
        <v>194</v>
      </c>
      <c r="CU443" s="74" t="s">
        <v>528</v>
      </c>
      <c r="CV443" s="74" t="s">
        <v>330</v>
      </c>
      <c r="CW443" s="74">
        <v>2022</v>
      </c>
      <c r="CX443" s="74">
        <v>0</v>
      </c>
      <c r="CY443" s="74">
        <v>2.8650075358641268E-5</v>
      </c>
      <c r="CZ443" s="74">
        <v>0</v>
      </c>
      <c r="DA443" s="74">
        <v>0</v>
      </c>
      <c r="DB443" s="74">
        <v>0</v>
      </c>
      <c r="DC443" s="74">
        <v>0</v>
      </c>
      <c r="DD443" s="74">
        <v>7.7861316135679398E-2</v>
      </c>
      <c r="DE443" s="74">
        <v>3.6425060683954492E-2</v>
      </c>
      <c r="DF443" s="74">
        <v>1.541613253274161E-3</v>
      </c>
      <c r="DG443" s="74">
        <v>3.9894642198450743E-2</v>
      </c>
      <c r="DH443" s="74">
        <v>0</v>
      </c>
      <c r="DI443" s="74">
        <v>0</v>
      </c>
      <c r="DJ443" s="74">
        <v>0</v>
      </c>
      <c r="DK443" s="74">
        <v>0</v>
      </c>
      <c r="DL443" s="74">
        <v>0</v>
      </c>
      <c r="DM443" s="74">
        <v>0</v>
      </c>
      <c r="DN443" s="74">
        <v>3.2997828834760998E-4</v>
      </c>
      <c r="DO443" s="74">
        <v>0</v>
      </c>
      <c r="DP443" s="74">
        <v>0</v>
      </c>
      <c r="DQ443" s="74">
        <v>0</v>
      </c>
      <c r="DR443" s="74">
        <v>2.230732574810206E-6</v>
      </c>
      <c r="DS443" s="74">
        <v>0</v>
      </c>
      <c r="DT443" s="74">
        <v>2.230732574810206E-6</v>
      </c>
      <c r="DU443" s="74">
        <v>0</v>
      </c>
      <c r="DV443" s="74">
        <v>0</v>
      </c>
      <c r="DW443" s="74">
        <v>0</v>
      </c>
      <c r="DX443" s="74">
        <v>0</v>
      </c>
      <c r="DY443" s="74">
        <v>0</v>
      </c>
      <c r="DZ443" s="74">
        <v>0</v>
      </c>
      <c r="EA443" s="74">
        <v>0</v>
      </c>
      <c r="EB443" s="74">
        <v>0</v>
      </c>
      <c r="EC443" s="74">
        <v>0</v>
      </c>
      <c r="ED443" s="74">
        <v>0</v>
      </c>
      <c r="EE443" s="74">
        <v>0</v>
      </c>
      <c r="EF443" s="74">
        <v>0</v>
      </c>
      <c r="ER443" s="74" t="s">
        <v>455</v>
      </c>
      <c r="ES443" s="74" t="s">
        <v>194</v>
      </c>
      <c r="ET443" s="74" t="s">
        <v>528</v>
      </c>
      <c r="EU443" s="74" t="s">
        <v>330</v>
      </c>
      <c r="EV443" s="74" t="s">
        <v>302</v>
      </c>
      <c r="EW443" s="74" t="s">
        <v>456</v>
      </c>
      <c r="EX443" s="74">
        <v>2022</v>
      </c>
      <c r="EY443" s="74">
        <v>2.6539826448899999E-5</v>
      </c>
      <c r="EZ443" s="74">
        <v>1267.3833199999999</v>
      </c>
      <c r="FA443" s="74">
        <v>3.3636133357030688E-2</v>
      </c>
      <c r="FB443" s="74">
        <v>2022</v>
      </c>
      <c r="FC443" s="74" t="s">
        <v>209</v>
      </c>
      <c r="FD443" s="74">
        <v>4.6366130773367584E-2</v>
      </c>
      <c r="FE443" s="74">
        <v>1</v>
      </c>
      <c r="FF443" s="74">
        <v>0</v>
      </c>
      <c r="FG443" s="74" t="s">
        <v>457</v>
      </c>
      <c r="FH443" s="74">
        <v>0</v>
      </c>
      <c r="FI443" s="74">
        <v>0</v>
      </c>
      <c r="FJ443" s="74">
        <v>5.9679368196030782E-3</v>
      </c>
      <c r="FK443" s="74">
        <v>2.8650075358641268E-5</v>
      </c>
      <c r="FL443" s="74">
        <v>0</v>
      </c>
      <c r="FM443" s="74">
        <v>0</v>
      </c>
      <c r="FN443" s="74">
        <v>0</v>
      </c>
      <c r="FO443" s="74">
        <v>0</v>
      </c>
      <c r="FP443" s="74">
        <v>0</v>
      </c>
      <c r="FQ443" s="74">
        <v>0</v>
      </c>
      <c r="FR443" s="74">
        <v>0</v>
      </c>
      <c r="FS443" s="74">
        <v>0</v>
      </c>
      <c r="GV443" s="229"/>
      <c r="GW443" s="229"/>
    </row>
    <row r="444" spans="45:205" x14ac:dyDescent="0.25">
      <c r="AS444" s="74" t="s">
        <v>237</v>
      </c>
      <c r="AT444" s="74" t="s">
        <v>194</v>
      </c>
      <c r="AU444" s="74" t="s">
        <v>500</v>
      </c>
      <c r="AV444" s="74">
        <v>2020</v>
      </c>
      <c r="AW444" s="74">
        <v>1</v>
      </c>
      <c r="AX444" s="74">
        <v>0</v>
      </c>
      <c r="AY444" s="74">
        <v>0</v>
      </c>
      <c r="AZ444" s="74">
        <v>4.5654996669740201E-3</v>
      </c>
      <c r="BA444" s="74">
        <v>4.5654996669740201E-3</v>
      </c>
      <c r="BB444" s="74">
        <v>0</v>
      </c>
      <c r="BC444" s="74">
        <v>0</v>
      </c>
      <c r="BD444" s="74">
        <v>0</v>
      </c>
      <c r="BE444" s="74">
        <v>0</v>
      </c>
      <c r="BF444" s="74">
        <v>0</v>
      </c>
      <c r="BG444" s="74">
        <v>0</v>
      </c>
      <c r="BH444" s="74">
        <v>0</v>
      </c>
      <c r="BI444" s="74">
        <v>0</v>
      </c>
      <c r="BJ444" s="74">
        <v>0</v>
      </c>
      <c r="BK444" s="74">
        <v>0</v>
      </c>
      <c r="BL444" s="74">
        <v>0</v>
      </c>
      <c r="BM444" s="74">
        <v>0</v>
      </c>
      <c r="BN444" s="74">
        <v>4.5654996669740201E-3</v>
      </c>
      <c r="BO444" s="74">
        <v>0</v>
      </c>
      <c r="BP444" s="74">
        <v>0</v>
      </c>
      <c r="BQ444" s="74">
        <v>0</v>
      </c>
      <c r="BR444" s="74">
        <v>0</v>
      </c>
      <c r="BS444" s="74">
        <v>0</v>
      </c>
      <c r="BT444" s="74">
        <v>0</v>
      </c>
      <c r="BU444" s="74">
        <v>0</v>
      </c>
      <c r="BV444" s="74">
        <v>0</v>
      </c>
      <c r="BW444" s="74">
        <v>0</v>
      </c>
      <c r="BX444" s="74">
        <v>0</v>
      </c>
      <c r="BY444" s="74">
        <v>0</v>
      </c>
      <c r="CT444" s="74" t="s">
        <v>194</v>
      </c>
      <c r="CU444" s="74" t="s">
        <v>528</v>
      </c>
      <c r="CV444" s="74" t="s">
        <v>330</v>
      </c>
      <c r="CW444" s="74">
        <v>2023</v>
      </c>
      <c r="CX444" s="74">
        <v>0</v>
      </c>
      <c r="CY444" s="74">
        <v>0</v>
      </c>
      <c r="CZ444" s="74">
        <v>4.4549322915554081E-5</v>
      </c>
      <c r="DA444" s="74">
        <v>0</v>
      </c>
      <c r="DB444" s="74">
        <v>0</v>
      </c>
      <c r="DC444" s="74">
        <v>0</v>
      </c>
      <c r="DD444" s="74">
        <v>7.7900575334948485E-2</v>
      </c>
      <c r="DE444" s="74">
        <v>3.6425060683954492E-2</v>
      </c>
      <c r="DF444" s="74">
        <v>1.5808724525432671E-3</v>
      </c>
      <c r="DG444" s="74">
        <v>3.9894642198450743E-2</v>
      </c>
      <c r="DH444" s="74">
        <v>0</v>
      </c>
      <c r="DI444" s="74">
        <v>0</v>
      </c>
      <c r="DJ444" s="74">
        <v>0</v>
      </c>
      <c r="DK444" s="74">
        <v>0</v>
      </c>
      <c r="DL444" s="74">
        <v>0</v>
      </c>
      <c r="DM444" s="74">
        <v>0</v>
      </c>
      <c r="DN444" s="74">
        <v>3.4246514559274399E-4</v>
      </c>
      <c r="DO444" s="74">
        <v>0</v>
      </c>
      <c r="DP444" s="74">
        <v>0</v>
      </c>
      <c r="DQ444" s="74">
        <v>0</v>
      </c>
      <c r="DR444" s="74">
        <v>0</v>
      </c>
      <c r="DS444" s="74">
        <v>0</v>
      </c>
      <c r="DT444" s="74">
        <v>0</v>
      </c>
      <c r="DU444" s="74">
        <v>3.4704178859040677E-6</v>
      </c>
      <c r="DV444" s="74">
        <v>0</v>
      </c>
      <c r="DW444" s="74">
        <v>3.4704178859040677E-6</v>
      </c>
      <c r="DX444" s="74">
        <v>0</v>
      </c>
      <c r="DY444" s="74">
        <v>0</v>
      </c>
      <c r="DZ444" s="74">
        <v>0</v>
      </c>
      <c r="EA444" s="74">
        <v>0</v>
      </c>
      <c r="EB444" s="74">
        <v>0</v>
      </c>
      <c r="EC444" s="74">
        <v>0</v>
      </c>
      <c r="ED444" s="74">
        <v>0</v>
      </c>
      <c r="EE444" s="74">
        <v>0</v>
      </c>
      <c r="EF444" s="74">
        <v>0</v>
      </c>
      <c r="ER444" s="74" t="s">
        <v>455</v>
      </c>
      <c r="ES444" s="74" t="s">
        <v>194</v>
      </c>
      <c r="ET444" s="74" t="s">
        <v>528</v>
      </c>
      <c r="EU444" s="74" t="s">
        <v>330</v>
      </c>
      <c r="EV444" s="74" t="s">
        <v>302</v>
      </c>
      <c r="EW444" s="74" t="s">
        <v>456</v>
      </c>
      <c r="EX444" s="74">
        <v>2023</v>
      </c>
      <c r="EY444" s="74">
        <v>2.7388648297704388E-5</v>
      </c>
      <c r="EZ444" s="74">
        <v>1267.3833199999999</v>
      </c>
      <c r="FA444" s="74">
        <v>3.4711916009856937E-2</v>
      </c>
      <c r="FB444" s="74">
        <v>2023</v>
      </c>
      <c r="FC444" s="74" t="s">
        <v>209</v>
      </c>
      <c r="FD444" s="74">
        <v>4.6366130773367584E-2</v>
      </c>
      <c r="FE444" s="74">
        <v>1</v>
      </c>
      <c r="FF444" s="74">
        <v>0</v>
      </c>
      <c r="FG444" s="74" t="s">
        <v>457</v>
      </c>
      <c r="FH444" s="74">
        <v>0</v>
      </c>
      <c r="FI444" s="74">
        <v>0</v>
      </c>
      <c r="FJ444" s="74">
        <v>0</v>
      </c>
      <c r="FK444" s="74">
        <v>0</v>
      </c>
      <c r="FL444" s="74">
        <v>6.1305704634883468E-3</v>
      </c>
      <c r="FM444" s="74">
        <v>4.4549322915554081E-5</v>
      </c>
      <c r="FN444" s="74">
        <v>0</v>
      </c>
      <c r="FO444" s="74">
        <v>0</v>
      </c>
      <c r="FP444" s="74">
        <v>0</v>
      </c>
      <c r="FQ444" s="74">
        <v>0</v>
      </c>
      <c r="FR444" s="74">
        <v>0</v>
      </c>
      <c r="FS444" s="74">
        <v>0</v>
      </c>
      <c r="GV444" s="229"/>
      <c r="GW444" s="229"/>
    </row>
    <row r="445" spans="45:205" x14ac:dyDescent="0.25">
      <c r="AS445" s="74" t="s">
        <v>237</v>
      </c>
      <c r="AT445" s="74" t="s">
        <v>194</v>
      </c>
      <c r="AU445" s="74" t="s">
        <v>500</v>
      </c>
      <c r="AV445" s="74">
        <v>2021</v>
      </c>
      <c r="AW445" s="74">
        <v>1</v>
      </c>
      <c r="AX445" s="74">
        <v>0</v>
      </c>
      <c r="AY445" s="74">
        <v>0</v>
      </c>
      <c r="AZ445" s="74">
        <v>0</v>
      </c>
      <c r="BA445" s="74">
        <v>0</v>
      </c>
      <c r="BB445" s="74">
        <v>0</v>
      </c>
      <c r="BC445" s="74">
        <v>0</v>
      </c>
      <c r="BD445" s="74">
        <v>4.5654996669740201E-3</v>
      </c>
      <c r="BE445" s="74">
        <v>4.5654996669740201E-3</v>
      </c>
      <c r="BF445" s="74">
        <v>0</v>
      </c>
      <c r="BG445" s="74">
        <v>0</v>
      </c>
      <c r="BH445" s="74">
        <v>0</v>
      </c>
      <c r="BI445" s="74">
        <v>0</v>
      </c>
      <c r="BJ445" s="74">
        <v>0</v>
      </c>
      <c r="BK445" s="74">
        <v>0</v>
      </c>
      <c r="BL445" s="74">
        <v>0</v>
      </c>
      <c r="BM445" s="74">
        <v>0</v>
      </c>
      <c r="BN445" s="74">
        <v>0</v>
      </c>
      <c r="BO445" s="74">
        <v>4.5654996669740201E-3</v>
      </c>
      <c r="BP445" s="74">
        <v>0</v>
      </c>
      <c r="BQ445" s="74">
        <v>0</v>
      </c>
      <c r="BR445" s="74">
        <v>0</v>
      </c>
      <c r="BS445" s="74">
        <v>0</v>
      </c>
      <c r="BT445" s="74">
        <v>0</v>
      </c>
      <c r="BU445" s="74">
        <v>0</v>
      </c>
      <c r="BV445" s="74">
        <v>0</v>
      </c>
      <c r="BW445" s="74">
        <v>0</v>
      </c>
      <c r="BX445" s="74">
        <v>0</v>
      </c>
      <c r="BY445" s="74">
        <v>0</v>
      </c>
      <c r="CT445" s="74" t="s">
        <v>194</v>
      </c>
      <c r="CU445" s="74" t="s">
        <v>528</v>
      </c>
      <c r="CV445" s="74" t="s">
        <v>330</v>
      </c>
      <c r="CW445" s="74">
        <v>2024</v>
      </c>
      <c r="CX445" s="74">
        <v>0</v>
      </c>
      <c r="CY445" s="74">
        <v>0</v>
      </c>
      <c r="CZ445" s="74">
        <v>0</v>
      </c>
      <c r="DA445" s="74">
        <v>4.4549322915554081E-5</v>
      </c>
      <c r="DB445" s="74">
        <v>0</v>
      </c>
      <c r="DC445" s="74">
        <v>0</v>
      </c>
      <c r="DD445" s="74">
        <v>7.7900575334948485E-2</v>
      </c>
      <c r="DE445" s="74">
        <v>3.6425060683954492E-2</v>
      </c>
      <c r="DF445" s="74">
        <v>1.5808724525432671E-3</v>
      </c>
      <c r="DG445" s="74">
        <v>3.9894642198450743E-2</v>
      </c>
      <c r="DH445" s="74">
        <v>0</v>
      </c>
      <c r="DI445" s="74">
        <v>0</v>
      </c>
      <c r="DJ445" s="74">
        <v>0</v>
      </c>
      <c r="DK445" s="74">
        <v>0</v>
      </c>
      <c r="DL445" s="74">
        <v>0</v>
      </c>
      <c r="DM445" s="74">
        <v>0</v>
      </c>
      <c r="DN445" s="74">
        <v>3.4246514559274399E-4</v>
      </c>
      <c r="DO445" s="74">
        <v>0</v>
      </c>
      <c r="DP445" s="74">
        <v>0</v>
      </c>
      <c r="DQ445" s="74">
        <v>0</v>
      </c>
      <c r="DR445" s="74">
        <v>0</v>
      </c>
      <c r="DS445" s="74">
        <v>0</v>
      </c>
      <c r="DT445" s="74">
        <v>0</v>
      </c>
      <c r="DU445" s="74">
        <v>0</v>
      </c>
      <c r="DV445" s="74">
        <v>0</v>
      </c>
      <c r="DW445" s="74">
        <v>0</v>
      </c>
      <c r="DX445" s="74">
        <v>3.4704178859040677E-6</v>
      </c>
      <c r="DY445" s="74">
        <v>0</v>
      </c>
      <c r="DZ445" s="74">
        <v>3.4704178859040677E-6</v>
      </c>
      <c r="EA445" s="74">
        <v>0</v>
      </c>
      <c r="EB445" s="74">
        <v>0</v>
      </c>
      <c r="EC445" s="74">
        <v>0</v>
      </c>
      <c r="ED445" s="74">
        <v>0</v>
      </c>
      <c r="EE445" s="74">
        <v>0</v>
      </c>
      <c r="EF445" s="74">
        <v>0</v>
      </c>
      <c r="ER445" s="74" t="s">
        <v>455</v>
      </c>
      <c r="ES445" s="74" t="s">
        <v>194</v>
      </c>
      <c r="ET445" s="74" t="s">
        <v>528</v>
      </c>
      <c r="EU445" s="74" t="s">
        <v>330</v>
      </c>
      <c r="EV445" s="74" t="s">
        <v>302</v>
      </c>
      <c r="EW445" s="74" t="s">
        <v>456</v>
      </c>
      <c r="EX445" s="74">
        <v>2024</v>
      </c>
      <c r="EY445" s="74">
        <v>2.7388648297704388E-5</v>
      </c>
      <c r="EZ445" s="74">
        <v>1267.3833199999999</v>
      </c>
      <c r="FA445" s="74">
        <v>3.4711916009856937E-2</v>
      </c>
      <c r="FB445" s="74">
        <v>2024</v>
      </c>
      <c r="FC445" s="74" t="s">
        <v>209</v>
      </c>
      <c r="FD445" s="74">
        <v>4.6366130773367584E-2</v>
      </c>
      <c r="FE445" s="74">
        <v>1</v>
      </c>
      <c r="FF445" s="74">
        <v>0</v>
      </c>
      <c r="FG445" s="74" t="s">
        <v>457</v>
      </c>
      <c r="FH445" s="74">
        <v>0</v>
      </c>
      <c r="FI445" s="74">
        <v>0</v>
      </c>
      <c r="FJ445" s="74">
        <v>0</v>
      </c>
      <c r="FK445" s="74">
        <v>0</v>
      </c>
      <c r="FL445" s="74">
        <v>0</v>
      </c>
      <c r="FM445" s="74">
        <v>0</v>
      </c>
      <c r="FN445" s="74">
        <v>6.1305704634883468E-3</v>
      </c>
      <c r="FO445" s="74">
        <v>4.4549322915554081E-5</v>
      </c>
      <c r="FP445" s="74">
        <v>0</v>
      </c>
      <c r="FQ445" s="74">
        <v>0</v>
      </c>
      <c r="FR445" s="74">
        <v>0</v>
      </c>
      <c r="FS445" s="74">
        <v>0</v>
      </c>
      <c r="GV445" s="229"/>
      <c r="GW445" s="229"/>
    </row>
    <row r="446" spans="45:205" x14ac:dyDescent="0.25">
      <c r="AS446" s="74" t="s">
        <v>237</v>
      </c>
      <c r="AT446" s="74" t="s">
        <v>194</v>
      </c>
      <c r="AU446" s="74" t="s">
        <v>500</v>
      </c>
      <c r="AV446" s="74">
        <v>2022</v>
      </c>
      <c r="AW446" s="74">
        <v>0.93457943925233644</v>
      </c>
      <c r="AX446" s="74">
        <v>0</v>
      </c>
      <c r="AY446" s="74">
        <v>0</v>
      </c>
      <c r="AZ446" s="74">
        <v>0</v>
      </c>
      <c r="BA446" s="74">
        <v>0</v>
      </c>
      <c r="BB446" s="74">
        <v>0</v>
      </c>
      <c r="BC446" s="74">
        <v>0</v>
      </c>
      <c r="BD446" s="74">
        <v>0</v>
      </c>
      <c r="BE446" s="74">
        <v>0</v>
      </c>
      <c r="BF446" s="74">
        <v>0</v>
      </c>
      <c r="BG446" s="74">
        <v>0</v>
      </c>
      <c r="BH446" s="74">
        <v>4.4043301619114492E-3</v>
      </c>
      <c r="BI446" s="74">
        <v>4.4043301619114492E-3</v>
      </c>
      <c r="BJ446" s="74">
        <v>0</v>
      </c>
      <c r="BK446" s="74">
        <v>0</v>
      </c>
      <c r="BL446" s="74">
        <v>0</v>
      </c>
      <c r="BM446" s="74">
        <v>0</v>
      </c>
      <c r="BN446" s="74">
        <v>0</v>
      </c>
      <c r="BO446" s="74">
        <v>0</v>
      </c>
      <c r="BP446" s="74">
        <v>4.1161964130013544E-3</v>
      </c>
      <c r="BQ446" s="74">
        <v>0</v>
      </c>
      <c r="BR446" s="74">
        <v>0</v>
      </c>
      <c r="BS446" s="74">
        <v>0</v>
      </c>
      <c r="BT446" s="74">
        <v>0</v>
      </c>
      <c r="BU446" s="74">
        <v>0</v>
      </c>
      <c r="BV446" s="74">
        <v>4.4043301619114492E-3</v>
      </c>
      <c r="BW446" s="74">
        <v>4.1161964130013544E-3</v>
      </c>
      <c r="BX446" s="74">
        <v>4.4043301619114492E-3</v>
      </c>
      <c r="BY446" s="74">
        <v>4.1161964130013544E-3</v>
      </c>
      <c r="CT446" s="74" t="s">
        <v>194</v>
      </c>
      <c r="CU446" s="74" t="s">
        <v>528</v>
      </c>
      <c r="CV446" s="74" t="s">
        <v>330</v>
      </c>
      <c r="CW446" s="74">
        <v>2025</v>
      </c>
      <c r="CX446" s="74">
        <v>0</v>
      </c>
      <c r="CY446" s="74">
        <v>0</v>
      </c>
      <c r="CZ446" s="74">
        <v>0</v>
      </c>
      <c r="DA446" s="74">
        <v>0</v>
      </c>
      <c r="DB446" s="74">
        <v>4.4549322915554081E-5</v>
      </c>
      <c r="DC446" s="74">
        <v>0</v>
      </c>
      <c r="DD446" s="74">
        <v>7.7900575334948485E-2</v>
      </c>
      <c r="DE446" s="74">
        <v>3.6425060683954492E-2</v>
      </c>
      <c r="DF446" s="74">
        <v>1.5808724525432671E-3</v>
      </c>
      <c r="DG446" s="74">
        <v>3.9894642198450743E-2</v>
      </c>
      <c r="DH446" s="74">
        <v>0</v>
      </c>
      <c r="DI446" s="74">
        <v>0</v>
      </c>
      <c r="DJ446" s="74">
        <v>0</v>
      </c>
      <c r="DK446" s="74">
        <v>0</v>
      </c>
      <c r="DL446" s="74">
        <v>0</v>
      </c>
      <c r="DM446" s="74">
        <v>0</v>
      </c>
      <c r="DN446" s="74">
        <v>3.4246514559274399E-4</v>
      </c>
      <c r="DO446" s="74">
        <v>0</v>
      </c>
      <c r="DP446" s="74">
        <v>0</v>
      </c>
      <c r="DQ446" s="74">
        <v>0</v>
      </c>
      <c r="DR446" s="74">
        <v>0</v>
      </c>
      <c r="DS446" s="74">
        <v>0</v>
      </c>
      <c r="DT446" s="74">
        <v>0</v>
      </c>
      <c r="DU446" s="74">
        <v>0</v>
      </c>
      <c r="DV446" s="74">
        <v>0</v>
      </c>
      <c r="DW446" s="74">
        <v>0</v>
      </c>
      <c r="DX446" s="74">
        <v>0</v>
      </c>
      <c r="DY446" s="74">
        <v>0</v>
      </c>
      <c r="DZ446" s="74">
        <v>0</v>
      </c>
      <c r="EA446" s="74">
        <v>3.4704178859040677E-6</v>
      </c>
      <c r="EB446" s="74">
        <v>0</v>
      </c>
      <c r="EC446" s="74">
        <v>3.4704178859040677E-6</v>
      </c>
      <c r="ED446" s="74">
        <v>0</v>
      </c>
      <c r="EE446" s="74">
        <v>0</v>
      </c>
      <c r="EF446" s="74">
        <v>0</v>
      </c>
      <c r="ER446" s="74" t="s">
        <v>455</v>
      </c>
      <c r="ES446" s="74" t="s">
        <v>194</v>
      </c>
      <c r="ET446" s="74" t="s">
        <v>528</v>
      </c>
      <c r="EU446" s="74" t="s">
        <v>330</v>
      </c>
      <c r="EV446" s="74" t="s">
        <v>302</v>
      </c>
      <c r="EW446" s="74" t="s">
        <v>456</v>
      </c>
      <c r="EX446" s="74">
        <v>2025</v>
      </c>
      <c r="EY446" s="74">
        <v>2.7388648297704388E-5</v>
      </c>
      <c r="EZ446" s="74">
        <v>1267.3833199999999</v>
      </c>
      <c r="FA446" s="74">
        <v>3.4711916009856937E-2</v>
      </c>
      <c r="FB446" s="74">
        <v>2025</v>
      </c>
      <c r="FC446" s="74" t="s">
        <v>209</v>
      </c>
      <c r="FD446" s="74">
        <v>4.6366130773367584E-2</v>
      </c>
      <c r="FE446" s="74">
        <v>1</v>
      </c>
      <c r="FF446" s="74">
        <v>0</v>
      </c>
      <c r="FG446" s="74" t="s">
        <v>457</v>
      </c>
      <c r="FH446" s="74">
        <v>0</v>
      </c>
      <c r="FI446" s="74">
        <v>0</v>
      </c>
      <c r="FJ446" s="74">
        <v>0</v>
      </c>
      <c r="FK446" s="74">
        <v>0</v>
      </c>
      <c r="FL446" s="74">
        <v>0</v>
      </c>
      <c r="FM446" s="74">
        <v>0</v>
      </c>
      <c r="FN446" s="74">
        <v>0</v>
      </c>
      <c r="FO446" s="74">
        <v>0</v>
      </c>
      <c r="FP446" s="74">
        <v>6.1305704634883468E-3</v>
      </c>
      <c r="FQ446" s="74">
        <v>4.4549322915554081E-5</v>
      </c>
      <c r="FR446" s="74">
        <v>0</v>
      </c>
      <c r="FS446" s="74">
        <v>0</v>
      </c>
      <c r="GV446" s="229"/>
      <c r="GW446" s="229"/>
    </row>
    <row r="447" spans="45:205" x14ac:dyDescent="0.25">
      <c r="AS447" s="74" t="s">
        <v>237</v>
      </c>
      <c r="AT447" s="74" t="s">
        <v>194</v>
      </c>
      <c r="AU447" s="74" t="s">
        <v>500</v>
      </c>
      <c r="AV447" s="74">
        <v>2023</v>
      </c>
      <c r="AW447" s="74">
        <v>0.87343872827321156</v>
      </c>
      <c r="AX447" s="74">
        <v>0</v>
      </c>
      <c r="AY447" s="74">
        <v>0</v>
      </c>
      <c r="AZ447" s="74">
        <v>0</v>
      </c>
      <c r="BA447" s="74">
        <v>0</v>
      </c>
      <c r="BB447" s="74">
        <v>0</v>
      </c>
      <c r="BC447" s="74">
        <v>0</v>
      </c>
      <c r="BD447" s="74">
        <v>0</v>
      </c>
      <c r="BE447" s="74">
        <v>0</v>
      </c>
      <c r="BF447" s="74">
        <v>0</v>
      </c>
      <c r="BG447" s="74">
        <v>0</v>
      </c>
      <c r="BH447" s="74">
        <v>0</v>
      </c>
      <c r="BI447" s="74">
        <v>0</v>
      </c>
      <c r="BJ447" s="74">
        <v>0</v>
      </c>
      <c r="BK447" s="74">
        <v>0</v>
      </c>
      <c r="BL447" s="74">
        <v>4.5656079405458705E-3</v>
      </c>
      <c r="BM447" s="74">
        <v>4.5656079405458705E-3</v>
      </c>
      <c r="BN447" s="74">
        <v>0</v>
      </c>
      <c r="BO447" s="74">
        <v>0</v>
      </c>
      <c r="BP447" s="74">
        <v>0</v>
      </c>
      <c r="BQ447" s="74">
        <v>3.9877787933844614E-3</v>
      </c>
      <c r="BR447" s="74">
        <v>0</v>
      </c>
      <c r="BS447" s="74">
        <v>0</v>
      </c>
      <c r="BT447" s="74">
        <v>0</v>
      </c>
      <c r="BU447" s="74">
        <v>0</v>
      </c>
      <c r="BV447" s="74">
        <v>0</v>
      </c>
      <c r="BW447" s="74">
        <v>0</v>
      </c>
      <c r="BX447" s="74">
        <v>0</v>
      </c>
      <c r="BY447" s="74">
        <v>0</v>
      </c>
      <c r="CT447" s="74" t="s">
        <v>194</v>
      </c>
      <c r="CU447" s="74" t="s">
        <v>528</v>
      </c>
      <c r="CV447" s="74" t="s">
        <v>330</v>
      </c>
      <c r="CW447" s="74">
        <v>2026</v>
      </c>
      <c r="CX447" s="74">
        <v>0</v>
      </c>
      <c r="CY447" s="74">
        <v>0</v>
      </c>
      <c r="CZ447" s="74">
        <v>0</v>
      </c>
      <c r="DA447" s="74">
        <v>0</v>
      </c>
      <c r="DB447" s="74">
        <v>0</v>
      </c>
      <c r="DC447" s="74">
        <v>4.4549322915554081E-5</v>
      </c>
      <c r="DD447" s="74">
        <v>7.7900575334948485E-2</v>
      </c>
      <c r="DE447" s="74">
        <v>3.6425060683954492E-2</v>
      </c>
      <c r="DF447" s="74">
        <v>1.5808724525432671E-3</v>
      </c>
      <c r="DG447" s="74">
        <v>3.9894642198450743E-2</v>
      </c>
      <c r="DH447" s="74">
        <v>0</v>
      </c>
      <c r="DI447" s="74">
        <v>0</v>
      </c>
      <c r="DJ447" s="74">
        <v>0</v>
      </c>
      <c r="DK447" s="74">
        <v>0</v>
      </c>
      <c r="DL447" s="74">
        <v>0</v>
      </c>
      <c r="DM447" s="74">
        <v>0</v>
      </c>
      <c r="DN447" s="74">
        <v>3.4246514559274399E-4</v>
      </c>
      <c r="DO447" s="74">
        <v>0</v>
      </c>
      <c r="DP447" s="74">
        <v>0</v>
      </c>
      <c r="DQ447" s="74">
        <v>0</v>
      </c>
      <c r="DR447" s="74">
        <v>0</v>
      </c>
      <c r="DS447" s="74">
        <v>0</v>
      </c>
      <c r="DT447" s="74">
        <v>0</v>
      </c>
      <c r="DU447" s="74">
        <v>0</v>
      </c>
      <c r="DV447" s="74">
        <v>0</v>
      </c>
      <c r="DW447" s="74">
        <v>0</v>
      </c>
      <c r="DX447" s="74">
        <v>0</v>
      </c>
      <c r="DY447" s="74">
        <v>0</v>
      </c>
      <c r="DZ447" s="74">
        <v>0</v>
      </c>
      <c r="EA447" s="74">
        <v>0</v>
      </c>
      <c r="EB447" s="74">
        <v>0</v>
      </c>
      <c r="EC447" s="74">
        <v>0</v>
      </c>
      <c r="ED447" s="74">
        <v>3.4704178859040677E-6</v>
      </c>
      <c r="EE447" s="74">
        <v>0</v>
      </c>
      <c r="EF447" s="74">
        <v>3.4704178859040677E-6</v>
      </c>
      <c r="ER447" s="74" t="s">
        <v>455</v>
      </c>
      <c r="ES447" s="74" t="s">
        <v>194</v>
      </c>
      <c r="ET447" s="74" t="s">
        <v>528</v>
      </c>
      <c r="EU447" s="74" t="s">
        <v>330</v>
      </c>
      <c r="EV447" s="74" t="s">
        <v>302</v>
      </c>
      <c r="EW447" s="74" t="s">
        <v>456</v>
      </c>
      <c r="EX447" s="74">
        <v>2026</v>
      </c>
      <c r="EY447" s="74">
        <v>2.7388648297704388E-5</v>
      </c>
      <c r="EZ447" s="74">
        <v>1267.3833199999999</v>
      </c>
      <c r="FA447" s="74">
        <v>3.4711916009856937E-2</v>
      </c>
      <c r="FB447" s="74">
        <v>2026</v>
      </c>
      <c r="FC447" s="74" t="s">
        <v>209</v>
      </c>
      <c r="FD447" s="74">
        <v>4.6366130773367584E-2</v>
      </c>
      <c r="FE447" s="74">
        <v>1</v>
      </c>
      <c r="FF447" s="74">
        <v>0</v>
      </c>
      <c r="FG447" s="74" t="s">
        <v>457</v>
      </c>
      <c r="FH447" s="74">
        <v>0</v>
      </c>
      <c r="FI447" s="74">
        <v>0</v>
      </c>
      <c r="FJ447" s="74">
        <v>0</v>
      </c>
      <c r="FK447" s="74">
        <v>0</v>
      </c>
      <c r="FL447" s="74">
        <v>0</v>
      </c>
      <c r="FM447" s="74">
        <v>0</v>
      </c>
      <c r="FN447" s="74">
        <v>0</v>
      </c>
      <c r="FO447" s="74">
        <v>0</v>
      </c>
      <c r="FP447" s="74">
        <v>0</v>
      </c>
      <c r="FQ447" s="74">
        <v>0</v>
      </c>
      <c r="FR447" s="74">
        <v>6.1305704634883468E-3</v>
      </c>
      <c r="FS447" s="74">
        <v>4.4549322915554081E-5</v>
      </c>
      <c r="GV447" s="229"/>
      <c r="GW447" s="229"/>
    </row>
    <row r="448" spans="45:205" x14ac:dyDescent="0.25">
      <c r="AS448" s="74" t="s">
        <v>237</v>
      </c>
      <c r="AT448" s="74" t="s">
        <v>194</v>
      </c>
      <c r="AU448" s="74" t="s">
        <v>501</v>
      </c>
      <c r="AV448" s="74">
        <v>2020</v>
      </c>
      <c r="AW448" s="74">
        <v>1</v>
      </c>
      <c r="AX448" s="74">
        <v>0</v>
      </c>
      <c r="AY448" s="74">
        <v>0</v>
      </c>
      <c r="AZ448" s="74">
        <v>1.6361106949511781E-3</v>
      </c>
      <c r="BA448" s="74">
        <v>1.6361106949511781E-3</v>
      </c>
      <c r="BB448" s="74">
        <v>0</v>
      </c>
      <c r="BC448" s="74">
        <v>0</v>
      </c>
      <c r="BD448" s="74">
        <v>0</v>
      </c>
      <c r="BE448" s="74">
        <v>0</v>
      </c>
      <c r="BF448" s="74">
        <v>0</v>
      </c>
      <c r="BG448" s="74">
        <v>0</v>
      </c>
      <c r="BH448" s="74">
        <v>0</v>
      </c>
      <c r="BI448" s="74">
        <v>0</v>
      </c>
      <c r="BJ448" s="74">
        <v>0</v>
      </c>
      <c r="BK448" s="74">
        <v>0</v>
      </c>
      <c r="BL448" s="74">
        <v>0</v>
      </c>
      <c r="BM448" s="74">
        <v>0</v>
      </c>
      <c r="BN448" s="74">
        <v>1.6361106949511781E-3</v>
      </c>
      <c r="BO448" s="74">
        <v>0</v>
      </c>
      <c r="BP448" s="74">
        <v>0</v>
      </c>
      <c r="BQ448" s="74">
        <v>0</v>
      </c>
      <c r="BR448" s="74">
        <v>0</v>
      </c>
      <c r="BS448" s="74">
        <v>0</v>
      </c>
      <c r="BT448" s="74">
        <v>0</v>
      </c>
      <c r="BU448" s="74">
        <v>0</v>
      </c>
      <c r="BV448" s="74">
        <v>0</v>
      </c>
      <c r="BW448" s="74">
        <v>0</v>
      </c>
      <c r="BX448" s="74">
        <v>0</v>
      </c>
      <c r="BY448" s="74">
        <v>0</v>
      </c>
      <c r="CT448" s="74" t="s">
        <v>194</v>
      </c>
      <c r="CU448" s="74" t="s">
        <v>529</v>
      </c>
      <c r="CV448" s="74" t="s">
        <v>318</v>
      </c>
      <c r="CW448" s="74">
        <v>2021</v>
      </c>
      <c r="CX448" s="74">
        <v>1.9603940080207769E-8</v>
      </c>
      <c r="CY448" s="74">
        <v>0</v>
      </c>
      <c r="CZ448" s="74">
        <v>0</v>
      </c>
      <c r="DA448" s="74">
        <v>0</v>
      </c>
      <c r="DB448" s="74">
        <v>0</v>
      </c>
      <c r="DC448" s="74">
        <v>0</v>
      </c>
      <c r="DD448" s="74">
        <v>13887.861023877969</v>
      </c>
      <c r="DE448" s="74">
        <v>212.40338927922949</v>
      </c>
      <c r="DF448" s="74">
        <v>8426.4429804796036</v>
      </c>
      <c r="DG448" s="74">
        <v>5249.0146541191407</v>
      </c>
      <c r="DH448" s="74">
        <v>0</v>
      </c>
      <c r="DI448" s="74">
        <v>0</v>
      </c>
      <c r="DJ448" s="74">
        <v>0</v>
      </c>
      <c r="DK448" s="74">
        <v>0</v>
      </c>
      <c r="DL448" s="74">
        <v>0</v>
      </c>
      <c r="DM448" s="74">
        <v>0</v>
      </c>
      <c r="DN448" s="74">
        <v>1.5603043419401929E-6</v>
      </c>
      <c r="DO448" s="74">
        <v>2.7225679535435661E-4</v>
      </c>
      <c r="DP448" s="74">
        <v>0</v>
      </c>
      <c r="DQ448" s="74">
        <v>2.7225679535435661E-4</v>
      </c>
      <c r="DR448" s="74">
        <v>0</v>
      </c>
      <c r="DS448" s="74">
        <v>0</v>
      </c>
      <c r="DT448" s="74">
        <v>0</v>
      </c>
      <c r="DU448" s="74">
        <v>0</v>
      </c>
      <c r="DV448" s="74">
        <v>0</v>
      </c>
      <c r="DW448" s="74">
        <v>0</v>
      </c>
      <c r="DX448" s="74">
        <v>0</v>
      </c>
      <c r="DY448" s="74">
        <v>0</v>
      </c>
      <c r="DZ448" s="74">
        <v>0</v>
      </c>
      <c r="EA448" s="74">
        <v>0</v>
      </c>
      <c r="EB448" s="74">
        <v>0</v>
      </c>
      <c r="EC448" s="74">
        <v>0</v>
      </c>
      <c r="ED448" s="74">
        <v>0</v>
      </c>
      <c r="EE448" s="74">
        <v>0</v>
      </c>
      <c r="EF448" s="74">
        <v>0</v>
      </c>
      <c r="ER448" s="74" t="s">
        <v>455</v>
      </c>
      <c r="ES448" s="74" t="s">
        <v>194</v>
      </c>
      <c r="ET448" s="74" t="s">
        <v>529</v>
      </c>
      <c r="EU448" s="74" t="s">
        <v>318</v>
      </c>
      <c r="EV448" s="74" t="s">
        <v>302</v>
      </c>
      <c r="EW448" s="74" t="s">
        <v>456</v>
      </c>
      <c r="EX448" s="74">
        <v>2021</v>
      </c>
      <c r="EY448" s="74">
        <v>1.8003040620617251E-8</v>
      </c>
      <c r="EZ448" s="74">
        <v>1189.4558049999901</v>
      </c>
      <c r="FA448" s="74">
        <v>2.1413821173843811E-5</v>
      </c>
      <c r="FB448" s="74">
        <v>2021</v>
      </c>
      <c r="FC448" s="74" t="s">
        <v>209</v>
      </c>
      <c r="FD448" s="74">
        <v>4.6366130773367584E-2</v>
      </c>
      <c r="FE448" s="74">
        <v>1</v>
      </c>
      <c r="FF448" s="74">
        <v>0</v>
      </c>
      <c r="FG448" s="74" t="s">
        <v>457</v>
      </c>
      <c r="FH448" s="74">
        <v>4.0835870185129236E-6</v>
      </c>
      <c r="FI448" s="74">
        <v>1.9603940080207769E-8</v>
      </c>
      <c r="FJ448" s="74">
        <v>0</v>
      </c>
      <c r="FK448" s="74">
        <v>0</v>
      </c>
      <c r="FL448" s="74">
        <v>0</v>
      </c>
      <c r="FM448" s="74">
        <v>0</v>
      </c>
      <c r="FN448" s="74">
        <v>0</v>
      </c>
      <c r="FO448" s="74">
        <v>0</v>
      </c>
      <c r="FP448" s="74">
        <v>0</v>
      </c>
      <c r="FQ448" s="74">
        <v>0</v>
      </c>
      <c r="FR448" s="74">
        <v>0</v>
      </c>
      <c r="FS448" s="74">
        <v>0</v>
      </c>
      <c r="GV448" s="229"/>
      <c r="GW448" s="229"/>
    </row>
    <row r="449" spans="45:205" x14ac:dyDescent="0.25">
      <c r="AS449" s="74" t="s">
        <v>237</v>
      </c>
      <c r="AT449" s="74" t="s">
        <v>194</v>
      </c>
      <c r="AU449" s="74" t="s">
        <v>501</v>
      </c>
      <c r="AV449" s="74">
        <v>2021</v>
      </c>
      <c r="AW449" s="74">
        <v>1</v>
      </c>
      <c r="AX449" s="74">
        <v>0</v>
      </c>
      <c r="AY449" s="74">
        <v>0</v>
      </c>
      <c r="AZ449" s="74">
        <v>0</v>
      </c>
      <c r="BA449" s="74">
        <v>0</v>
      </c>
      <c r="BB449" s="74">
        <v>0</v>
      </c>
      <c r="BC449" s="74">
        <v>0</v>
      </c>
      <c r="BD449" s="74">
        <v>1.6361106949511781E-3</v>
      </c>
      <c r="BE449" s="74">
        <v>1.6361106949511781E-3</v>
      </c>
      <c r="BF449" s="74">
        <v>0</v>
      </c>
      <c r="BG449" s="74">
        <v>0</v>
      </c>
      <c r="BH449" s="74">
        <v>0</v>
      </c>
      <c r="BI449" s="74">
        <v>0</v>
      </c>
      <c r="BJ449" s="74">
        <v>0</v>
      </c>
      <c r="BK449" s="74">
        <v>0</v>
      </c>
      <c r="BL449" s="74">
        <v>0</v>
      </c>
      <c r="BM449" s="74">
        <v>0</v>
      </c>
      <c r="BN449" s="74">
        <v>0</v>
      </c>
      <c r="BO449" s="74">
        <v>1.6361106949511781E-3</v>
      </c>
      <c r="BP449" s="74">
        <v>0</v>
      </c>
      <c r="BQ449" s="74">
        <v>0</v>
      </c>
      <c r="BR449" s="74">
        <v>0</v>
      </c>
      <c r="BS449" s="74">
        <v>0</v>
      </c>
      <c r="BT449" s="74">
        <v>0</v>
      </c>
      <c r="BU449" s="74">
        <v>0</v>
      </c>
      <c r="BV449" s="74">
        <v>0</v>
      </c>
      <c r="BW449" s="74">
        <v>0</v>
      </c>
      <c r="BX449" s="74">
        <v>0</v>
      </c>
      <c r="BY449" s="74">
        <v>0</v>
      </c>
      <c r="CT449" s="74" t="s">
        <v>194</v>
      </c>
      <c r="CU449" s="74" t="s">
        <v>529</v>
      </c>
      <c r="CV449" s="74" t="s">
        <v>318</v>
      </c>
      <c r="CW449" s="74">
        <v>2022</v>
      </c>
      <c r="CX449" s="74">
        <v>0</v>
      </c>
      <c r="CY449" s="74">
        <v>1.9462256405662589E-8</v>
      </c>
      <c r="CZ449" s="74">
        <v>0</v>
      </c>
      <c r="DA449" s="74">
        <v>0</v>
      </c>
      <c r="DB449" s="74">
        <v>0</v>
      </c>
      <c r="DC449" s="74">
        <v>0</v>
      </c>
      <c r="DD449" s="74">
        <v>13650.16545541206</v>
      </c>
      <c r="DE449" s="74">
        <v>202.8476649824303</v>
      </c>
      <c r="DF449" s="74">
        <v>8286.6933897119998</v>
      </c>
      <c r="DG449" s="74">
        <v>5160.624400717631</v>
      </c>
      <c r="DH449" s="74">
        <v>0</v>
      </c>
      <c r="DI449" s="74">
        <v>0</v>
      </c>
      <c r="DJ449" s="74">
        <v>0</v>
      </c>
      <c r="DK449" s="74">
        <v>0</v>
      </c>
      <c r="DL449" s="74">
        <v>0</v>
      </c>
      <c r="DM449" s="74">
        <v>0</v>
      </c>
      <c r="DN449" s="74">
        <v>1.513262027035688E-6</v>
      </c>
      <c r="DO449" s="74">
        <v>0</v>
      </c>
      <c r="DP449" s="74">
        <v>0</v>
      </c>
      <c r="DQ449" s="74">
        <v>0</v>
      </c>
      <c r="DR449" s="74">
        <v>2.6566302007294756E-4</v>
      </c>
      <c r="DS449" s="74">
        <v>0</v>
      </c>
      <c r="DT449" s="74">
        <v>2.6566302007294756E-4</v>
      </c>
      <c r="DU449" s="74">
        <v>0</v>
      </c>
      <c r="DV449" s="74">
        <v>0</v>
      </c>
      <c r="DW449" s="74">
        <v>0</v>
      </c>
      <c r="DX449" s="74">
        <v>0</v>
      </c>
      <c r="DY449" s="74">
        <v>0</v>
      </c>
      <c r="DZ449" s="74">
        <v>0</v>
      </c>
      <c r="EA449" s="74">
        <v>0</v>
      </c>
      <c r="EB449" s="74">
        <v>0</v>
      </c>
      <c r="EC449" s="74">
        <v>0</v>
      </c>
      <c r="ED449" s="74">
        <v>0</v>
      </c>
      <c r="EE449" s="74">
        <v>0</v>
      </c>
      <c r="EF449" s="74">
        <v>0</v>
      </c>
      <c r="ER449" s="74" t="s">
        <v>455</v>
      </c>
      <c r="ES449" s="74" t="s">
        <v>194</v>
      </c>
      <c r="ET449" s="74" t="s">
        <v>529</v>
      </c>
      <c r="EU449" s="74" t="s">
        <v>318</v>
      </c>
      <c r="EV449" s="74" t="s">
        <v>302</v>
      </c>
      <c r="EW449" s="74" t="s">
        <v>456</v>
      </c>
      <c r="EX449" s="74">
        <v>2022</v>
      </c>
      <c r="EY449" s="74">
        <v>1.7207239596838271E-8</v>
      </c>
      <c r="EZ449" s="74">
        <v>1189.4558049999901</v>
      </c>
      <c r="FA449" s="74">
        <v>2.0467251026484971E-5</v>
      </c>
      <c r="FB449" s="74">
        <v>2022</v>
      </c>
      <c r="FC449" s="74" t="s">
        <v>209</v>
      </c>
      <c r="FD449" s="74">
        <v>4.6366130773367584E-2</v>
      </c>
      <c r="FE449" s="74">
        <v>1</v>
      </c>
      <c r="FF449" s="74">
        <v>0</v>
      </c>
      <c r="FG449" s="74" t="s">
        <v>457</v>
      </c>
      <c r="FH449" s="74">
        <v>0</v>
      </c>
      <c r="FI449" s="74">
        <v>0</v>
      </c>
      <c r="FJ449" s="74">
        <v>4.0540736853900561E-6</v>
      </c>
      <c r="FK449" s="74">
        <v>1.9462256405662589E-8</v>
      </c>
      <c r="FL449" s="74">
        <v>0</v>
      </c>
      <c r="FM449" s="74">
        <v>0</v>
      </c>
      <c r="FN449" s="74">
        <v>0</v>
      </c>
      <c r="FO449" s="74">
        <v>0</v>
      </c>
      <c r="FP449" s="74">
        <v>0</v>
      </c>
      <c r="FQ449" s="74">
        <v>0</v>
      </c>
      <c r="FR449" s="74">
        <v>0</v>
      </c>
      <c r="FS449" s="74">
        <v>0</v>
      </c>
      <c r="GV449" s="229"/>
      <c r="GW449" s="229"/>
    </row>
    <row r="450" spans="45:205" x14ac:dyDescent="0.25">
      <c r="AS450" s="74" t="s">
        <v>237</v>
      </c>
      <c r="AT450" s="74" t="s">
        <v>194</v>
      </c>
      <c r="AU450" s="74" t="s">
        <v>501</v>
      </c>
      <c r="AV450" s="74">
        <v>2022</v>
      </c>
      <c r="AW450" s="74">
        <v>0.93457943925233644</v>
      </c>
      <c r="AX450" s="74">
        <v>0</v>
      </c>
      <c r="AY450" s="74">
        <v>0</v>
      </c>
      <c r="AZ450" s="74">
        <v>0</v>
      </c>
      <c r="BA450" s="74">
        <v>0</v>
      </c>
      <c r="BB450" s="74">
        <v>0</v>
      </c>
      <c r="BC450" s="74">
        <v>0</v>
      </c>
      <c r="BD450" s="74">
        <v>0</v>
      </c>
      <c r="BE450" s="74">
        <v>0</v>
      </c>
      <c r="BF450" s="74">
        <v>0</v>
      </c>
      <c r="BG450" s="74">
        <v>0</v>
      </c>
      <c r="BH450" s="74">
        <v>1.6345448395717649E-3</v>
      </c>
      <c r="BI450" s="74">
        <v>1.6345448395717649E-3</v>
      </c>
      <c r="BJ450" s="74">
        <v>0</v>
      </c>
      <c r="BK450" s="74">
        <v>0</v>
      </c>
      <c r="BL450" s="74">
        <v>0</v>
      </c>
      <c r="BM450" s="74">
        <v>0</v>
      </c>
      <c r="BN450" s="74">
        <v>0</v>
      </c>
      <c r="BO450" s="74">
        <v>0</v>
      </c>
      <c r="BP450" s="74">
        <v>1.5276119995997802E-3</v>
      </c>
      <c r="BQ450" s="74">
        <v>0</v>
      </c>
      <c r="BR450" s="74">
        <v>0</v>
      </c>
      <c r="BS450" s="74">
        <v>0</v>
      </c>
      <c r="BT450" s="74">
        <v>0</v>
      </c>
      <c r="BU450" s="74">
        <v>0</v>
      </c>
      <c r="BV450" s="74">
        <v>1.6345448395717649E-3</v>
      </c>
      <c r="BW450" s="74">
        <v>1.5276119995997802E-3</v>
      </c>
      <c r="BX450" s="74">
        <v>1.6345448395717649E-3</v>
      </c>
      <c r="BY450" s="74">
        <v>1.5276119995997802E-3</v>
      </c>
      <c r="CT450" s="74" t="s">
        <v>194</v>
      </c>
      <c r="CU450" s="74" t="s">
        <v>529</v>
      </c>
      <c r="CV450" s="74" t="s">
        <v>318</v>
      </c>
      <c r="CW450" s="74">
        <v>2023</v>
      </c>
      <c r="CX450" s="74">
        <v>0</v>
      </c>
      <c r="CY450" s="74">
        <v>0</v>
      </c>
      <c r="CZ450" s="74">
        <v>2.9288606675141727E-8</v>
      </c>
      <c r="DA450" s="74">
        <v>0</v>
      </c>
      <c r="DB450" s="74">
        <v>0</v>
      </c>
      <c r="DC450" s="74">
        <v>0</v>
      </c>
      <c r="DD450" s="74">
        <v>13668.066997412379</v>
      </c>
      <c r="DE450" s="74">
        <v>202.84766498243039</v>
      </c>
      <c r="DF450" s="74">
        <v>8304.594931712325</v>
      </c>
      <c r="DG450" s="74">
        <v>5160.624400717631</v>
      </c>
      <c r="DH450" s="74">
        <v>0</v>
      </c>
      <c r="DI450" s="74">
        <v>0</v>
      </c>
      <c r="DJ450" s="74">
        <v>0</v>
      </c>
      <c r="DK450" s="74">
        <v>0</v>
      </c>
      <c r="DL450" s="74">
        <v>0</v>
      </c>
      <c r="DM450" s="74">
        <v>0</v>
      </c>
      <c r="DN450" s="74">
        <v>1.5134796043920959E-6</v>
      </c>
      <c r="DO450" s="74">
        <v>0</v>
      </c>
      <c r="DP450" s="74">
        <v>0</v>
      </c>
      <c r="DQ450" s="74">
        <v>0</v>
      </c>
      <c r="DR450" s="74">
        <v>0</v>
      </c>
      <c r="DS450" s="74">
        <v>0</v>
      </c>
      <c r="DT450" s="74">
        <v>0</v>
      </c>
      <c r="DU450" s="74">
        <v>4.0031863829669657E-4</v>
      </c>
      <c r="DV450" s="74">
        <v>0</v>
      </c>
      <c r="DW450" s="74">
        <v>4.0031863829669657E-4</v>
      </c>
      <c r="DX450" s="74">
        <v>0</v>
      </c>
      <c r="DY450" s="74">
        <v>0</v>
      </c>
      <c r="DZ450" s="74">
        <v>0</v>
      </c>
      <c r="EA450" s="74">
        <v>0</v>
      </c>
      <c r="EB450" s="74">
        <v>0</v>
      </c>
      <c r="EC450" s="74">
        <v>0</v>
      </c>
      <c r="ED450" s="74">
        <v>0</v>
      </c>
      <c r="EE450" s="74">
        <v>0</v>
      </c>
      <c r="EF450" s="74">
        <v>0</v>
      </c>
      <c r="ER450" s="74" t="s">
        <v>455</v>
      </c>
      <c r="ES450" s="74" t="s">
        <v>194</v>
      </c>
      <c r="ET450" s="74" t="s">
        <v>529</v>
      </c>
      <c r="EU450" s="74" t="s">
        <v>318</v>
      </c>
      <c r="EV450" s="74" t="s">
        <v>302</v>
      </c>
      <c r="EW450" s="74" t="s">
        <v>456</v>
      </c>
      <c r="EX450" s="74">
        <v>2023</v>
      </c>
      <c r="EY450" s="74">
        <v>1.7188082648138101E-8</v>
      </c>
      <c r="EZ450" s="74">
        <v>1189.4558049999901</v>
      </c>
      <c r="FA450" s="74">
        <v>2.0444464682647466E-5</v>
      </c>
      <c r="FB450" s="74">
        <v>2023</v>
      </c>
      <c r="FC450" s="74" t="s">
        <v>209</v>
      </c>
      <c r="FD450" s="74">
        <v>4.6366130773367584E-2</v>
      </c>
      <c r="FE450" s="74">
        <v>1</v>
      </c>
      <c r="FF450" s="74">
        <v>0</v>
      </c>
      <c r="FG450" s="74" t="s">
        <v>457</v>
      </c>
      <c r="FH450" s="74">
        <v>0</v>
      </c>
      <c r="FI450" s="74">
        <v>0</v>
      </c>
      <c r="FJ450" s="74">
        <v>0</v>
      </c>
      <c r="FK450" s="74">
        <v>0</v>
      </c>
      <c r="FL450" s="74">
        <v>4.0304959817169494E-6</v>
      </c>
      <c r="FM450" s="74">
        <v>2.9288606675141727E-8</v>
      </c>
      <c r="FN450" s="74">
        <v>0</v>
      </c>
      <c r="FO450" s="74">
        <v>0</v>
      </c>
      <c r="FP450" s="74">
        <v>0</v>
      </c>
      <c r="FQ450" s="74">
        <v>0</v>
      </c>
      <c r="FR450" s="74">
        <v>0</v>
      </c>
      <c r="FS450" s="74">
        <v>0</v>
      </c>
      <c r="GV450" s="229"/>
      <c r="GW450" s="229"/>
    </row>
    <row r="451" spans="45:205" x14ac:dyDescent="0.25">
      <c r="AS451" s="74" t="s">
        <v>237</v>
      </c>
      <c r="AT451" s="74" t="s">
        <v>194</v>
      </c>
      <c r="AU451" s="74" t="s">
        <v>501</v>
      </c>
      <c r="AV451" s="74">
        <v>2023</v>
      </c>
      <c r="AW451" s="74">
        <v>0.87343872827321156</v>
      </c>
      <c r="AX451" s="74">
        <v>0</v>
      </c>
      <c r="AY451" s="74">
        <v>0</v>
      </c>
      <c r="AZ451" s="74">
        <v>0</v>
      </c>
      <c r="BA451" s="74">
        <v>0</v>
      </c>
      <c r="BB451" s="74">
        <v>0</v>
      </c>
      <c r="BC451" s="74">
        <v>0</v>
      </c>
      <c r="BD451" s="74">
        <v>0</v>
      </c>
      <c r="BE451" s="74">
        <v>0</v>
      </c>
      <c r="BF451" s="74">
        <v>0</v>
      </c>
      <c r="BG451" s="74">
        <v>0</v>
      </c>
      <c r="BH451" s="74">
        <v>0</v>
      </c>
      <c r="BI451" s="74">
        <v>0</v>
      </c>
      <c r="BJ451" s="74">
        <v>0</v>
      </c>
      <c r="BK451" s="74">
        <v>0</v>
      </c>
      <c r="BL451" s="74">
        <v>1.6944089372782107E-3</v>
      </c>
      <c r="BM451" s="74">
        <v>1.6944089372782107E-3</v>
      </c>
      <c r="BN451" s="74">
        <v>0</v>
      </c>
      <c r="BO451" s="74">
        <v>0</v>
      </c>
      <c r="BP451" s="74">
        <v>0</v>
      </c>
      <c r="BQ451" s="74">
        <v>1.4799623873510443E-3</v>
      </c>
      <c r="BR451" s="74">
        <v>0</v>
      </c>
      <c r="BS451" s="74">
        <v>0</v>
      </c>
      <c r="BT451" s="74">
        <v>0</v>
      </c>
      <c r="BU451" s="74">
        <v>0</v>
      </c>
      <c r="BV451" s="74">
        <v>0</v>
      </c>
      <c r="BW451" s="74">
        <v>0</v>
      </c>
      <c r="BX451" s="74">
        <v>0</v>
      </c>
      <c r="BY451" s="74">
        <v>0</v>
      </c>
      <c r="CT451" s="74" t="s">
        <v>194</v>
      </c>
      <c r="CU451" s="74" t="s">
        <v>529</v>
      </c>
      <c r="CV451" s="74" t="s">
        <v>318</v>
      </c>
      <c r="CW451" s="74">
        <v>2024</v>
      </c>
      <c r="CX451" s="74">
        <v>0</v>
      </c>
      <c r="CY451" s="74">
        <v>0</v>
      </c>
      <c r="CZ451" s="74">
        <v>0</v>
      </c>
      <c r="DA451" s="74">
        <v>2.9288606675141727E-8</v>
      </c>
      <c r="DB451" s="74">
        <v>0</v>
      </c>
      <c r="DC451" s="74">
        <v>0</v>
      </c>
      <c r="DD451" s="74">
        <v>13668.066997412379</v>
      </c>
      <c r="DE451" s="74">
        <v>202.84766498243039</v>
      </c>
      <c r="DF451" s="74">
        <v>8304.594931712325</v>
      </c>
      <c r="DG451" s="74">
        <v>5160.624400717631</v>
      </c>
      <c r="DH451" s="74">
        <v>0</v>
      </c>
      <c r="DI451" s="74">
        <v>0</v>
      </c>
      <c r="DJ451" s="74">
        <v>0</v>
      </c>
      <c r="DK451" s="74">
        <v>0</v>
      </c>
      <c r="DL451" s="74">
        <v>0</v>
      </c>
      <c r="DM451" s="74">
        <v>0</v>
      </c>
      <c r="DN451" s="74">
        <v>1.5134796043920959E-6</v>
      </c>
      <c r="DO451" s="74">
        <v>0</v>
      </c>
      <c r="DP451" s="74">
        <v>0</v>
      </c>
      <c r="DQ451" s="74">
        <v>0</v>
      </c>
      <c r="DR451" s="74">
        <v>0</v>
      </c>
      <c r="DS451" s="74">
        <v>0</v>
      </c>
      <c r="DT451" s="74">
        <v>0</v>
      </c>
      <c r="DU451" s="74">
        <v>0</v>
      </c>
      <c r="DV451" s="74">
        <v>0</v>
      </c>
      <c r="DW451" s="74">
        <v>0</v>
      </c>
      <c r="DX451" s="74">
        <v>4.0031863829669657E-4</v>
      </c>
      <c r="DY451" s="74">
        <v>0</v>
      </c>
      <c r="DZ451" s="74">
        <v>4.0031863829669657E-4</v>
      </c>
      <c r="EA451" s="74">
        <v>0</v>
      </c>
      <c r="EB451" s="74">
        <v>0</v>
      </c>
      <c r="EC451" s="74">
        <v>0</v>
      </c>
      <c r="ED451" s="74">
        <v>0</v>
      </c>
      <c r="EE451" s="74">
        <v>0</v>
      </c>
      <c r="EF451" s="74">
        <v>0</v>
      </c>
      <c r="ER451" s="74" t="s">
        <v>455</v>
      </c>
      <c r="ES451" s="74" t="s">
        <v>194</v>
      </c>
      <c r="ET451" s="74" t="s">
        <v>529</v>
      </c>
      <c r="EU451" s="74" t="s">
        <v>318</v>
      </c>
      <c r="EV451" s="74" t="s">
        <v>302</v>
      </c>
      <c r="EW451" s="74" t="s">
        <v>456</v>
      </c>
      <c r="EX451" s="74">
        <v>2024</v>
      </c>
      <c r="EY451" s="74">
        <v>1.7188082648138101E-8</v>
      </c>
      <c r="EZ451" s="74">
        <v>1189.4558049999901</v>
      </c>
      <c r="FA451" s="74">
        <v>2.0444464682647466E-5</v>
      </c>
      <c r="FB451" s="74">
        <v>2024</v>
      </c>
      <c r="FC451" s="74" t="s">
        <v>209</v>
      </c>
      <c r="FD451" s="74">
        <v>4.6366130773367584E-2</v>
      </c>
      <c r="FE451" s="74">
        <v>1</v>
      </c>
      <c r="FF451" s="74">
        <v>0</v>
      </c>
      <c r="FG451" s="74" t="s">
        <v>457</v>
      </c>
      <c r="FH451" s="74">
        <v>0</v>
      </c>
      <c r="FI451" s="74">
        <v>0</v>
      </c>
      <c r="FJ451" s="74">
        <v>0</v>
      </c>
      <c r="FK451" s="74">
        <v>0</v>
      </c>
      <c r="FL451" s="74">
        <v>0</v>
      </c>
      <c r="FM451" s="74">
        <v>0</v>
      </c>
      <c r="FN451" s="74">
        <v>4.0304959817169494E-6</v>
      </c>
      <c r="FO451" s="74">
        <v>2.9288606675141727E-8</v>
      </c>
      <c r="FP451" s="74">
        <v>0</v>
      </c>
      <c r="FQ451" s="74">
        <v>0</v>
      </c>
      <c r="FR451" s="74">
        <v>0</v>
      </c>
      <c r="FS451" s="74">
        <v>0</v>
      </c>
      <c r="GV451" s="229"/>
      <c r="GW451" s="229"/>
    </row>
    <row r="452" spans="45:205" x14ac:dyDescent="0.25">
      <c r="AS452" s="74" t="s">
        <v>237</v>
      </c>
      <c r="AT452" s="74" t="s">
        <v>194</v>
      </c>
      <c r="AU452" s="74" t="s">
        <v>502</v>
      </c>
      <c r="AV452" s="74">
        <v>2020</v>
      </c>
      <c r="AW452" s="74">
        <v>1</v>
      </c>
      <c r="AX452" s="74">
        <v>0</v>
      </c>
      <c r="AY452" s="74">
        <v>0</v>
      </c>
      <c r="AZ452" s="74">
        <v>1.2229752063517296E-2</v>
      </c>
      <c r="BA452" s="74">
        <v>1.2229752063517296E-2</v>
      </c>
      <c r="BB452" s="74">
        <v>0</v>
      </c>
      <c r="BC452" s="74">
        <v>0</v>
      </c>
      <c r="BD452" s="74">
        <v>0</v>
      </c>
      <c r="BE452" s="74">
        <v>0</v>
      </c>
      <c r="BF452" s="74">
        <v>0</v>
      </c>
      <c r="BG452" s="74">
        <v>0</v>
      </c>
      <c r="BH452" s="74">
        <v>0</v>
      </c>
      <c r="BI452" s="74">
        <v>0</v>
      </c>
      <c r="BJ452" s="74">
        <v>0</v>
      </c>
      <c r="BK452" s="74">
        <v>0</v>
      </c>
      <c r="BL452" s="74">
        <v>0</v>
      </c>
      <c r="BM452" s="74">
        <v>0</v>
      </c>
      <c r="BN452" s="74">
        <v>1.2229752063517296E-2</v>
      </c>
      <c r="BO452" s="74">
        <v>0</v>
      </c>
      <c r="BP452" s="74">
        <v>0</v>
      </c>
      <c r="BQ452" s="74">
        <v>0</v>
      </c>
      <c r="BR452" s="74">
        <v>0</v>
      </c>
      <c r="BS452" s="74">
        <v>0</v>
      </c>
      <c r="BT452" s="74">
        <v>0</v>
      </c>
      <c r="BU452" s="74">
        <v>0</v>
      </c>
      <c r="BV452" s="74">
        <v>0</v>
      </c>
      <c r="BW452" s="74">
        <v>0</v>
      </c>
      <c r="BX452" s="74">
        <v>0</v>
      </c>
      <c r="BY452" s="74">
        <v>0</v>
      </c>
      <c r="CT452" s="74" t="s">
        <v>194</v>
      </c>
      <c r="CU452" s="74" t="s">
        <v>529</v>
      </c>
      <c r="CV452" s="74" t="s">
        <v>318</v>
      </c>
      <c r="CW452" s="74">
        <v>2025</v>
      </c>
      <c r="CX452" s="74">
        <v>0</v>
      </c>
      <c r="CY452" s="74">
        <v>0</v>
      </c>
      <c r="CZ452" s="74">
        <v>0</v>
      </c>
      <c r="DA452" s="74">
        <v>0</v>
      </c>
      <c r="DB452" s="74">
        <v>2.9288606675141727E-8</v>
      </c>
      <c r="DC452" s="74">
        <v>0</v>
      </c>
      <c r="DD452" s="74">
        <v>13668.066997412379</v>
      </c>
      <c r="DE452" s="74">
        <v>202.84766498243039</v>
      </c>
      <c r="DF452" s="74">
        <v>8304.594931712325</v>
      </c>
      <c r="DG452" s="74">
        <v>5160.624400717631</v>
      </c>
      <c r="DH452" s="74">
        <v>0</v>
      </c>
      <c r="DI452" s="74">
        <v>0</v>
      </c>
      <c r="DJ452" s="74">
        <v>0</v>
      </c>
      <c r="DK452" s="74">
        <v>0</v>
      </c>
      <c r="DL452" s="74">
        <v>0</v>
      </c>
      <c r="DM452" s="74">
        <v>0</v>
      </c>
      <c r="DN452" s="74">
        <v>1.5134796043920959E-6</v>
      </c>
      <c r="DO452" s="74">
        <v>0</v>
      </c>
      <c r="DP452" s="74">
        <v>0</v>
      </c>
      <c r="DQ452" s="74">
        <v>0</v>
      </c>
      <c r="DR452" s="74">
        <v>0</v>
      </c>
      <c r="DS452" s="74">
        <v>0</v>
      </c>
      <c r="DT452" s="74">
        <v>0</v>
      </c>
      <c r="DU452" s="74">
        <v>0</v>
      </c>
      <c r="DV452" s="74">
        <v>0</v>
      </c>
      <c r="DW452" s="74">
        <v>0</v>
      </c>
      <c r="DX452" s="74">
        <v>0</v>
      </c>
      <c r="DY452" s="74">
        <v>0</v>
      </c>
      <c r="DZ452" s="74">
        <v>0</v>
      </c>
      <c r="EA452" s="74">
        <v>4.0031863829669657E-4</v>
      </c>
      <c r="EB452" s="74">
        <v>0</v>
      </c>
      <c r="EC452" s="74">
        <v>4.0031863829669657E-4</v>
      </c>
      <c r="ED452" s="74">
        <v>0</v>
      </c>
      <c r="EE452" s="74">
        <v>0</v>
      </c>
      <c r="EF452" s="74">
        <v>0</v>
      </c>
      <c r="ER452" s="74" t="s">
        <v>455</v>
      </c>
      <c r="ES452" s="74" t="s">
        <v>194</v>
      </c>
      <c r="ET452" s="74" t="s">
        <v>529</v>
      </c>
      <c r="EU452" s="74" t="s">
        <v>318</v>
      </c>
      <c r="EV452" s="74" t="s">
        <v>302</v>
      </c>
      <c r="EW452" s="74" t="s">
        <v>456</v>
      </c>
      <c r="EX452" s="74">
        <v>2025</v>
      </c>
      <c r="EY452" s="74">
        <v>1.7188082648138101E-8</v>
      </c>
      <c r="EZ452" s="74">
        <v>1189.4558049999901</v>
      </c>
      <c r="FA452" s="74">
        <v>2.0444464682647466E-5</v>
      </c>
      <c r="FB452" s="74">
        <v>2025</v>
      </c>
      <c r="FC452" s="74" t="s">
        <v>209</v>
      </c>
      <c r="FD452" s="74">
        <v>4.6366130773367584E-2</v>
      </c>
      <c r="FE452" s="74">
        <v>1</v>
      </c>
      <c r="FF452" s="74">
        <v>0</v>
      </c>
      <c r="FG452" s="74" t="s">
        <v>457</v>
      </c>
      <c r="FH452" s="74">
        <v>0</v>
      </c>
      <c r="FI452" s="74">
        <v>0</v>
      </c>
      <c r="FJ452" s="74">
        <v>0</v>
      </c>
      <c r="FK452" s="74">
        <v>0</v>
      </c>
      <c r="FL452" s="74">
        <v>0</v>
      </c>
      <c r="FM452" s="74">
        <v>0</v>
      </c>
      <c r="FN452" s="74">
        <v>0</v>
      </c>
      <c r="FO452" s="74">
        <v>0</v>
      </c>
      <c r="FP452" s="74">
        <v>4.0304959817169494E-6</v>
      </c>
      <c r="FQ452" s="74">
        <v>2.9288606675141727E-8</v>
      </c>
      <c r="FR452" s="74">
        <v>0</v>
      </c>
      <c r="FS452" s="74">
        <v>0</v>
      </c>
      <c r="GV452" s="229"/>
      <c r="GW452" s="229"/>
    </row>
    <row r="453" spans="45:205" x14ac:dyDescent="0.25">
      <c r="AS453" s="74" t="s">
        <v>237</v>
      </c>
      <c r="AT453" s="74" t="s">
        <v>194</v>
      </c>
      <c r="AU453" s="74" t="s">
        <v>502</v>
      </c>
      <c r="AV453" s="74">
        <v>2021</v>
      </c>
      <c r="AW453" s="74">
        <v>1</v>
      </c>
      <c r="AX453" s="74">
        <v>0</v>
      </c>
      <c r="AY453" s="74">
        <v>0</v>
      </c>
      <c r="AZ453" s="74">
        <v>0</v>
      </c>
      <c r="BA453" s="74">
        <v>0</v>
      </c>
      <c r="BB453" s="74">
        <v>0</v>
      </c>
      <c r="BC453" s="74">
        <v>0</v>
      </c>
      <c r="BD453" s="74">
        <v>1.2229752063517296E-2</v>
      </c>
      <c r="BE453" s="74">
        <v>1.2229752063517296E-2</v>
      </c>
      <c r="BF453" s="74">
        <v>0</v>
      </c>
      <c r="BG453" s="74">
        <v>0</v>
      </c>
      <c r="BH453" s="74">
        <v>0</v>
      </c>
      <c r="BI453" s="74">
        <v>0</v>
      </c>
      <c r="BJ453" s="74">
        <v>0</v>
      </c>
      <c r="BK453" s="74">
        <v>0</v>
      </c>
      <c r="BL453" s="74">
        <v>0</v>
      </c>
      <c r="BM453" s="74">
        <v>0</v>
      </c>
      <c r="BN453" s="74">
        <v>0</v>
      </c>
      <c r="BO453" s="74">
        <v>1.2229752063517296E-2</v>
      </c>
      <c r="BP453" s="74">
        <v>0</v>
      </c>
      <c r="BQ453" s="74">
        <v>0</v>
      </c>
      <c r="BR453" s="74">
        <v>0</v>
      </c>
      <c r="BS453" s="74">
        <v>0</v>
      </c>
      <c r="BT453" s="74">
        <v>0</v>
      </c>
      <c r="BU453" s="74">
        <v>0</v>
      </c>
      <c r="BV453" s="74">
        <v>0</v>
      </c>
      <c r="BW453" s="74">
        <v>0</v>
      </c>
      <c r="BX453" s="74">
        <v>0</v>
      </c>
      <c r="BY453" s="74">
        <v>0</v>
      </c>
      <c r="CT453" s="74" t="s">
        <v>194</v>
      </c>
      <c r="CU453" s="74" t="s">
        <v>529</v>
      </c>
      <c r="CV453" s="74" t="s">
        <v>318</v>
      </c>
      <c r="CW453" s="74">
        <v>2026</v>
      </c>
      <c r="CX453" s="74">
        <v>0</v>
      </c>
      <c r="CY453" s="74">
        <v>0</v>
      </c>
      <c r="CZ453" s="74">
        <v>0</v>
      </c>
      <c r="DA453" s="74">
        <v>0</v>
      </c>
      <c r="DB453" s="74">
        <v>0</v>
      </c>
      <c r="DC453" s="74">
        <v>2.9288606675141727E-8</v>
      </c>
      <c r="DD453" s="74">
        <v>13668.066997412379</v>
      </c>
      <c r="DE453" s="74">
        <v>202.84766498243039</v>
      </c>
      <c r="DF453" s="74">
        <v>8304.594931712325</v>
      </c>
      <c r="DG453" s="74">
        <v>5160.624400717631</v>
      </c>
      <c r="DH453" s="74">
        <v>0</v>
      </c>
      <c r="DI453" s="74">
        <v>0</v>
      </c>
      <c r="DJ453" s="74">
        <v>0</v>
      </c>
      <c r="DK453" s="74">
        <v>0</v>
      </c>
      <c r="DL453" s="74">
        <v>0</v>
      </c>
      <c r="DM453" s="74">
        <v>0</v>
      </c>
      <c r="DN453" s="74">
        <v>1.5134796043920959E-6</v>
      </c>
      <c r="DO453" s="74">
        <v>0</v>
      </c>
      <c r="DP453" s="74">
        <v>0</v>
      </c>
      <c r="DQ453" s="74">
        <v>0</v>
      </c>
      <c r="DR453" s="74">
        <v>0</v>
      </c>
      <c r="DS453" s="74">
        <v>0</v>
      </c>
      <c r="DT453" s="74">
        <v>0</v>
      </c>
      <c r="DU453" s="74">
        <v>0</v>
      </c>
      <c r="DV453" s="74">
        <v>0</v>
      </c>
      <c r="DW453" s="74">
        <v>0</v>
      </c>
      <c r="DX453" s="74">
        <v>0</v>
      </c>
      <c r="DY453" s="74">
        <v>0</v>
      </c>
      <c r="DZ453" s="74">
        <v>0</v>
      </c>
      <c r="EA453" s="74">
        <v>0</v>
      </c>
      <c r="EB453" s="74">
        <v>0</v>
      </c>
      <c r="EC453" s="74">
        <v>0</v>
      </c>
      <c r="ED453" s="74">
        <v>4.0031863829669657E-4</v>
      </c>
      <c r="EE453" s="74">
        <v>0</v>
      </c>
      <c r="EF453" s="74">
        <v>4.0031863829669657E-4</v>
      </c>
      <c r="ER453" s="74" t="s">
        <v>455</v>
      </c>
      <c r="ES453" s="74" t="s">
        <v>194</v>
      </c>
      <c r="ET453" s="74" t="s">
        <v>529</v>
      </c>
      <c r="EU453" s="74" t="s">
        <v>318</v>
      </c>
      <c r="EV453" s="74" t="s">
        <v>302</v>
      </c>
      <c r="EW453" s="74" t="s">
        <v>456</v>
      </c>
      <c r="EX453" s="74">
        <v>2026</v>
      </c>
      <c r="EY453" s="74">
        <v>1.7188082648138101E-8</v>
      </c>
      <c r="EZ453" s="74">
        <v>1189.4558049999901</v>
      </c>
      <c r="FA453" s="74">
        <v>2.0444464682647466E-5</v>
      </c>
      <c r="FB453" s="74">
        <v>2026</v>
      </c>
      <c r="FC453" s="74" t="s">
        <v>209</v>
      </c>
      <c r="FD453" s="74">
        <v>4.6366130773367584E-2</v>
      </c>
      <c r="FE453" s="74">
        <v>1</v>
      </c>
      <c r="FF453" s="74">
        <v>0</v>
      </c>
      <c r="FG453" s="74" t="s">
        <v>457</v>
      </c>
      <c r="FH453" s="74">
        <v>0</v>
      </c>
      <c r="FI453" s="74">
        <v>0</v>
      </c>
      <c r="FJ453" s="74">
        <v>0</v>
      </c>
      <c r="FK453" s="74">
        <v>0</v>
      </c>
      <c r="FL453" s="74">
        <v>0</v>
      </c>
      <c r="FM453" s="74">
        <v>0</v>
      </c>
      <c r="FN453" s="74">
        <v>0</v>
      </c>
      <c r="FO453" s="74">
        <v>0</v>
      </c>
      <c r="FP453" s="74">
        <v>0</v>
      </c>
      <c r="FQ453" s="74">
        <v>0</v>
      </c>
      <c r="FR453" s="74">
        <v>4.0304959817169494E-6</v>
      </c>
      <c r="FS453" s="74">
        <v>2.9288606675141727E-8</v>
      </c>
      <c r="GV453" s="229"/>
      <c r="GW453" s="229"/>
    </row>
    <row r="454" spans="45:205" x14ac:dyDescent="0.25">
      <c r="AS454" s="74" t="s">
        <v>237</v>
      </c>
      <c r="AT454" s="74" t="s">
        <v>194</v>
      </c>
      <c r="AU454" s="74" t="s">
        <v>502</v>
      </c>
      <c r="AV454" s="74">
        <v>2022</v>
      </c>
      <c r="AW454" s="74">
        <v>0.93457943925233644</v>
      </c>
      <c r="AX454" s="74">
        <v>0</v>
      </c>
      <c r="AY454" s="74">
        <v>0</v>
      </c>
      <c r="AZ454" s="74">
        <v>0</v>
      </c>
      <c r="BA454" s="74">
        <v>0</v>
      </c>
      <c r="BB454" s="74">
        <v>0</v>
      </c>
      <c r="BC454" s="74">
        <v>0</v>
      </c>
      <c r="BD454" s="74">
        <v>0</v>
      </c>
      <c r="BE454" s="74">
        <v>0</v>
      </c>
      <c r="BF454" s="74">
        <v>0</v>
      </c>
      <c r="BG454" s="74">
        <v>0</v>
      </c>
      <c r="BH454" s="74">
        <v>1.2228510875285408E-2</v>
      </c>
      <c r="BI454" s="74">
        <v>1.2228510875285408E-2</v>
      </c>
      <c r="BJ454" s="74">
        <v>0</v>
      </c>
      <c r="BK454" s="74">
        <v>0</v>
      </c>
      <c r="BL454" s="74">
        <v>0</v>
      </c>
      <c r="BM454" s="74">
        <v>0</v>
      </c>
      <c r="BN454" s="74">
        <v>0</v>
      </c>
      <c r="BO454" s="74">
        <v>0</v>
      </c>
      <c r="BP454" s="74">
        <v>1.1428514836715335E-2</v>
      </c>
      <c r="BQ454" s="74">
        <v>0</v>
      </c>
      <c r="BR454" s="74">
        <v>0</v>
      </c>
      <c r="BS454" s="74">
        <v>0</v>
      </c>
      <c r="BT454" s="74">
        <v>0</v>
      </c>
      <c r="BU454" s="74">
        <v>0</v>
      </c>
      <c r="BV454" s="74">
        <v>1.2228510875285408E-2</v>
      </c>
      <c r="BW454" s="74">
        <v>1.1428514836715335E-2</v>
      </c>
      <c r="BX454" s="74">
        <v>1.2228510875285408E-2</v>
      </c>
      <c r="BY454" s="74">
        <v>1.1428514836715335E-2</v>
      </c>
      <c r="CT454" s="74" t="s">
        <v>194</v>
      </c>
      <c r="CU454" s="74" t="s">
        <v>529</v>
      </c>
      <c r="CV454" s="74" t="s">
        <v>320</v>
      </c>
      <c r="CW454" s="74">
        <v>2021</v>
      </c>
      <c r="CX454" s="74">
        <v>7.4729666777150123E-8</v>
      </c>
      <c r="CY454" s="74">
        <v>0</v>
      </c>
      <c r="CZ454" s="74">
        <v>0</v>
      </c>
      <c r="DA454" s="74">
        <v>0</v>
      </c>
      <c r="DB454" s="74">
        <v>0</v>
      </c>
      <c r="DC454" s="74">
        <v>0</v>
      </c>
      <c r="DD454" s="74">
        <v>8638.8463697588322</v>
      </c>
      <c r="DE454" s="74">
        <v>212.40338927922949</v>
      </c>
      <c r="DF454" s="74">
        <v>8426.4429804796018</v>
      </c>
      <c r="DG454" s="74">
        <v>0</v>
      </c>
      <c r="DH454" s="74">
        <v>0</v>
      </c>
      <c r="DI454" s="74">
        <v>0</v>
      </c>
      <c r="DJ454" s="74">
        <v>0</v>
      </c>
      <c r="DK454" s="74">
        <v>0</v>
      </c>
      <c r="DL454" s="74">
        <v>0</v>
      </c>
      <c r="DM454" s="74">
        <v>0</v>
      </c>
      <c r="DN454" s="74">
        <v>1.5692483839081629E-6</v>
      </c>
      <c r="DO454" s="74">
        <v>6.4557811055107053E-4</v>
      </c>
      <c r="DP454" s="74">
        <v>0</v>
      </c>
      <c r="DQ454" s="74">
        <v>6.4557811055107053E-4</v>
      </c>
      <c r="DR454" s="74">
        <v>0</v>
      </c>
      <c r="DS454" s="74">
        <v>0</v>
      </c>
      <c r="DT454" s="74">
        <v>0</v>
      </c>
      <c r="DU454" s="74">
        <v>0</v>
      </c>
      <c r="DV454" s="74">
        <v>0</v>
      </c>
      <c r="DW454" s="74">
        <v>0</v>
      </c>
      <c r="DX454" s="74">
        <v>0</v>
      </c>
      <c r="DY454" s="74">
        <v>0</v>
      </c>
      <c r="DZ454" s="74">
        <v>0</v>
      </c>
      <c r="EA454" s="74">
        <v>0</v>
      </c>
      <c r="EB454" s="74">
        <v>0</v>
      </c>
      <c r="EC454" s="74">
        <v>0</v>
      </c>
      <c r="ED454" s="74">
        <v>0</v>
      </c>
      <c r="EE454" s="74">
        <v>0</v>
      </c>
      <c r="EF454" s="74">
        <v>0</v>
      </c>
      <c r="ER454" s="74" t="s">
        <v>455</v>
      </c>
      <c r="ES454" s="74" t="s">
        <v>194</v>
      </c>
      <c r="ET454" s="74" t="s">
        <v>529</v>
      </c>
      <c r="EU454" s="74" t="s">
        <v>320</v>
      </c>
      <c r="EV454" s="74" t="s">
        <v>302</v>
      </c>
      <c r="EW454" s="74" t="s">
        <v>456</v>
      </c>
      <c r="EX454" s="74">
        <v>2021</v>
      </c>
      <c r="EY454" s="74">
        <v>6.8627083180717728E-8</v>
      </c>
      <c r="EZ454" s="74">
        <v>1189.4558049999901</v>
      </c>
      <c r="FA454" s="74">
        <v>8.162888246952188E-5</v>
      </c>
      <c r="FB454" s="74">
        <v>2021</v>
      </c>
      <c r="FC454" s="74" t="s">
        <v>209</v>
      </c>
      <c r="FD454" s="74">
        <v>4.6366130773367584E-2</v>
      </c>
      <c r="FE454" s="74">
        <v>1</v>
      </c>
      <c r="FF454" s="74">
        <v>0</v>
      </c>
      <c r="FG454" s="74" t="s">
        <v>457</v>
      </c>
      <c r="FH454" s="74">
        <v>1.5566518562105934E-5</v>
      </c>
      <c r="FI454" s="74">
        <v>7.4729666777150123E-8</v>
      </c>
      <c r="FJ454" s="74">
        <v>0</v>
      </c>
      <c r="FK454" s="74">
        <v>0</v>
      </c>
      <c r="FL454" s="74">
        <v>0</v>
      </c>
      <c r="FM454" s="74">
        <v>0</v>
      </c>
      <c r="FN454" s="74">
        <v>0</v>
      </c>
      <c r="FO454" s="74">
        <v>0</v>
      </c>
      <c r="FP454" s="74">
        <v>0</v>
      </c>
      <c r="FQ454" s="74">
        <v>0</v>
      </c>
      <c r="FR454" s="74">
        <v>0</v>
      </c>
      <c r="FS454" s="74">
        <v>0</v>
      </c>
      <c r="GV454" s="229"/>
      <c r="GW454" s="229"/>
    </row>
    <row r="455" spans="45:205" x14ac:dyDescent="0.25">
      <c r="AS455" s="74" t="s">
        <v>237</v>
      </c>
      <c r="AT455" s="74" t="s">
        <v>194</v>
      </c>
      <c r="AU455" s="74" t="s">
        <v>502</v>
      </c>
      <c r="AV455" s="74">
        <v>2023</v>
      </c>
      <c r="AW455" s="74">
        <v>0.87343872827321156</v>
      </c>
      <c r="AX455" s="74">
        <v>0</v>
      </c>
      <c r="AY455" s="74">
        <v>0</v>
      </c>
      <c r="AZ455" s="74">
        <v>0</v>
      </c>
      <c r="BA455" s="74">
        <v>0</v>
      </c>
      <c r="BB455" s="74">
        <v>0</v>
      </c>
      <c r="BC455" s="74">
        <v>0</v>
      </c>
      <c r="BD455" s="74">
        <v>0</v>
      </c>
      <c r="BE455" s="74">
        <v>0</v>
      </c>
      <c r="BF455" s="74">
        <v>0</v>
      </c>
      <c r="BG455" s="74">
        <v>0</v>
      </c>
      <c r="BH455" s="74">
        <v>0</v>
      </c>
      <c r="BI455" s="74">
        <v>0</v>
      </c>
      <c r="BJ455" s="74">
        <v>0</v>
      </c>
      <c r="BK455" s="74">
        <v>0</v>
      </c>
      <c r="BL455" s="74">
        <v>1.2673684109814547E-2</v>
      </c>
      <c r="BM455" s="74">
        <v>1.2673684109814547E-2</v>
      </c>
      <c r="BN455" s="74">
        <v>0</v>
      </c>
      <c r="BO455" s="74">
        <v>0</v>
      </c>
      <c r="BP455" s="74">
        <v>0</v>
      </c>
      <c r="BQ455" s="74">
        <v>1.1069686531412827E-2</v>
      </c>
      <c r="BR455" s="74">
        <v>0</v>
      </c>
      <c r="BS455" s="74">
        <v>0</v>
      </c>
      <c r="BT455" s="74">
        <v>0</v>
      </c>
      <c r="BU455" s="74">
        <v>0</v>
      </c>
      <c r="BV455" s="74">
        <v>0</v>
      </c>
      <c r="BW455" s="74">
        <v>0</v>
      </c>
      <c r="BX455" s="74">
        <v>0</v>
      </c>
      <c r="BY455" s="74">
        <v>0</v>
      </c>
      <c r="CT455" s="74" t="s">
        <v>194</v>
      </c>
      <c r="CU455" s="74" t="s">
        <v>529</v>
      </c>
      <c r="CV455" s="74" t="s">
        <v>320</v>
      </c>
      <c r="CW455" s="74">
        <v>2022</v>
      </c>
      <c r="CX455" s="74">
        <v>0</v>
      </c>
      <c r="CY455" s="74">
        <v>7.4185569324648192E-8</v>
      </c>
      <c r="CZ455" s="74">
        <v>0</v>
      </c>
      <c r="DA455" s="74">
        <v>0</v>
      </c>
      <c r="DB455" s="74">
        <v>0</v>
      </c>
      <c r="DC455" s="74">
        <v>0</v>
      </c>
      <c r="DD455" s="74">
        <v>8489.5410546944295</v>
      </c>
      <c r="DE455" s="74">
        <v>202.84766498243039</v>
      </c>
      <c r="DF455" s="74">
        <v>8286.6933897120016</v>
      </c>
      <c r="DG455" s="74">
        <v>0</v>
      </c>
      <c r="DH455" s="74">
        <v>0</v>
      </c>
      <c r="DI455" s="74">
        <v>0</v>
      </c>
      <c r="DJ455" s="74">
        <v>0</v>
      </c>
      <c r="DK455" s="74">
        <v>0</v>
      </c>
      <c r="DL455" s="74">
        <v>0</v>
      </c>
      <c r="DM455" s="74">
        <v>0</v>
      </c>
      <c r="DN455" s="74">
        <v>1.514277704033353E-6</v>
      </c>
      <c r="DO455" s="74">
        <v>0</v>
      </c>
      <c r="DP455" s="74">
        <v>0</v>
      </c>
      <c r="DQ455" s="74">
        <v>0</v>
      </c>
      <c r="DR455" s="74">
        <v>6.2980143644748052E-4</v>
      </c>
      <c r="DS455" s="74">
        <v>0</v>
      </c>
      <c r="DT455" s="74">
        <v>6.2980143644748052E-4</v>
      </c>
      <c r="DU455" s="74">
        <v>0</v>
      </c>
      <c r="DV455" s="74">
        <v>0</v>
      </c>
      <c r="DW455" s="74">
        <v>0</v>
      </c>
      <c r="DX455" s="74">
        <v>0</v>
      </c>
      <c r="DY455" s="74">
        <v>0</v>
      </c>
      <c r="DZ455" s="74">
        <v>0</v>
      </c>
      <c r="EA455" s="74">
        <v>0</v>
      </c>
      <c r="EB455" s="74">
        <v>0</v>
      </c>
      <c r="EC455" s="74">
        <v>0</v>
      </c>
      <c r="ED455" s="74">
        <v>0</v>
      </c>
      <c r="EE455" s="74">
        <v>0</v>
      </c>
      <c r="EF455" s="74">
        <v>0</v>
      </c>
      <c r="ER455" s="74" t="s">
        <v>455</v>
      </c>
      <c r="ES455" s="74" t="s">
        <v>194</v>
      </c>
      <c r="ET455" s="74" t="s">
        <v>529</v>
      </c>
      <c r="EU455" s="74" t="s">
        <v>320</v>
      </c>
      <c r="EV455" s="74" t="s">
        <v>302</v>
      </c>
      <c r="EW455" s="74" t="s">
        <v>456</v>
      </c>
      <c r="EX455" s="74">
        <v>2022</v>
      </c>
      <c r="EY455" s="74">
        <v>6.5589972683006484E-8</v>
      </c>
      <c r="EZ455" s="74">
        <v>1189.4558049999901</v>
      </c>
      <c r="FA455" s="74">
        <v>7.8016373757592834E-5</v>
      </c>
      <c r="FB455" s="74">
        <v>2022</v>
      </c>
      <c r="FC455" s="74" t="s">
        <v>209</v>
      </c>
      <c r="FD455" s="74">
        <v>4.6366130773367584E-2</v>
      </c>
      <c r="FE455" s="74">
        <v>1</v>
      </c>
      <c r="FF455" s="74">
        <v>0</v>
      </c>
      <c r="FG455" s="74" t="s">
        <v>457</v>
      </c>
      <c r="FH455" s="74">
        <v>0</v>
      </c>
      <c r="FI455" s="74">
        <v>0</v>
      </c>
      <c r="FJ455" s="74">
        <v>1.545318066754228E-5</v>
      </c>
      <c r="FK455" s="74">
        <v>7.4185569324648192E-8</v>
      </c>
      <c r="FL455" s="74">
        <v>0</v>
      </c>
      <c r="FM455" s="74">
        <v>0</v>
      </c>
      <c r="FN455" s="74">
        <v>0</v>
      </c>
      <c r="FO455" s="74">
        <v>0</v>
      </c>
      <c r="FP455" s="74">
        <v>0</v>
      </c>
      <c r="FQ455" s="74">
        <v>0</v>
      </c>
      <c r="FR455" s="74">
        <v>0</v>
      </c>
      <c r="FS455" s="74">
        <v>0</v>
      </c>
      <c r="GV455" s="229"/>
      <c r="GW455" s="229"/>
    </row>
    <row r="456" spans="45:205" x14ac:dyDescent="0.25">
      <c r="AS456" s="74" t="s">
        <v>237</v>
      </c>
      <c r="AT456" s="74" t="s">
        <v>194</v>
      </c>
      <c r="AU456" s="74" t="s">
        <v>503</v>
      </c>
      <c r="AV456" s="74">
        <v>2020</v>
      </c>
      <c r="AW456" s="74">
        <v>1</v>
      </c>
      <c r="AX456" s="74">
        <v>0</v>
      </c>
      <c r="AY456" s="74">
        <v>0</v>
      </c>
      <c r="AZ456" s="74">
        <v>3.3502676558086835E-3</v>
      </c>
      <c r="BA456" s="74">
        <v>3.3502676558086835E-3</v>
      </c>
      <c r="BB456" s="74">
        <v>0</v>
      </c>
      <c r="BC456" s="74">
        <v>0</v>
      </c>
      <c r="BD456" s="74">
        <v>0</v>
      </c>
      <c r="BE456" s="74">
        <v>0</v>
      </c>
      <c r="BF456" s="74">
        <v>0</v>
      </c>
      <c r="BG456" s="74">
        <v>0</v>
      </c>
      <c r="BH456" s="74">
        <v>0</v>
      </c>
      <c r="BI456" s="74">
        <v>0</v>
      </c>
      <c r="BJ456" s="74">
        <v>0</v>
      </c>
      <c r="BK456" s="74">
        <v>0</v>
      </c>
      <c r="BL456" s="74">
        <v>0</v>
      </c>
      <c r="BM456" s="74">
        <v>0</v>
      </c>
      <c r="BN456" s="74">
        <v>3.3502676558086835E-3</v>
      </c>
      <c r="BO456" s="74">
        <v>0</v>
      </c>
      <c r="BP456" s="74">
        <v>0</v>
      </c>
      <c r="BQ456" s="74">
        <v>0</v>
      </c>
      <c r="BR456" s="74">
        <v>0</v>
      </c>
      <c r="BS456" s="74">
        <v>0</v>
      </c>
      <c r="BT456" s="74">
        <v>0</v>
      </c>
      <c r="BU456" s="74">
        <v>0</v>
      </c>
      <c r="BV456" s="74">
        <v>0</v>
      </c>
      <c r="BW456" s="74">
        <v>0</v>
      </c>
      <c r="BX456" s="74">
        <v>0</v>
      </c>
      <c r="BY456" s="74">
        <v>0</v>
      </c>
      <c r="CT456" s="74" t="s">
        <v>194</v>
      </c>
      <c r="CU456" s="74" t="s">
        <v>529</v>
      </c>
      <c r="CV456" s="74" t="s">
        <v>320</v>
      </c>
      <c r="CW456" s="74">
        <v>2023</v>
      </c>
      <c r="CX456" s="74">
        <v>0</v>
      </c>
      <c r="CY456" s="74">
        <v>0</v>
      </c>
      <c r="CZ456" s="74">
        <v>1.1164131823321894E-7</v>
      </c>
      <c r="DA456" s="74">
        <v>0</v>
      </c>
      <c r="DB456" s="74">
        <v>0</v>
      </c>
      <c r="DC456" s="74">
        <v>0</v>
      </c>
      <c r="DD456" s="74">
        <v>8507.4425966947565</v>
      </c>
      <c r="DE456" s="74">
        <v>202.84766498243039</v>
      </c>
      <c r="DF456" s="74">
        <v>8304.594931712325</v>
      </c>
      <c r="DG456" s="74">
        <v>0</v>
      </c>
      <c r="DH456" s="74">
        <v>0</v>
      </c>
      <c r="DI456" s="74">
        <v>0</v>
      </c>
      <c r="DJ456" s="74">
        <v>0</v>
      </c>
      <c r="DK456" s="74">
        <v>0</v>
      </c>
      <c r="DL456" s="74">
        <v>0</v>
      </c>
      <c r="DM456" s="74">
        <v>0</v>
      </c>
      <c r="DN456" s="74">
        <v>1.5171002348060201E-6</v>
      </c>
      <c r="DO456" s="74">
        <v>0</v>
      </c>
      <c r="DP456" s="74">
        <v>0</v>
      </c>
      <c r="DQ456" s="74">
        <v>0</v>
      </c>
      <c r="DR456" s="74">
        <v>0</v>
      </c>
      <c r="DS456" s="74">
        <v>0</v>
      </c>
      <c r="DT456" s="74">
        <v>0</v>
      </c>
      <c r="DU456" s="74">
        <v>9.4978210628844184E-4</v>
      </c>
      <c r="DV456" s="74">
        <v>0</v>
      </c>
      <c r="DW456" s="74">
        <v>9.4978210628844184E-4</v>
      </c>
      <c r="DX456" s="74">
        <v>0</v>
      </c>
      <c r="DY456" s="74">
        <v>0</v>
      </c>
      <c r="DZ456" s="74">
        <v>0</v>
      </c>
      <c r="EA456" s="74">
        <v>0</v>
      </c>
      <c r="EB456" s="74">
        <v>0</v>
      </c>
      <c r="EC456" s="74">
        <v>0</v>
      </c>
      <c r="ED456" s="74">
        <v>0</v>
      </c>
      <c r="EE456" s="74">
        <v>0</v>
      </c>
      <c r="EF456" s="74">
        <v>0</v>
      </c>
      <c r="ER456" s="74" t="s">
        <v>455</v>
      </c>
      <c r="ES456" s="74" t="s">
        <v>194</v>
      </c>
      <c r="ET456" s="74" t="s">
        <v>529</v>
      </c>
      <c r="EU456" s="74" t="s">
        <v>320</v>
      </c>
      <c r="EV456" s="74" t="s">
        <v>302</v>
      </c>
      <c r="EW456" s="74" t="s">
        <v>456</v>
      </c>
      <c r="EX456" s="74">
        <v>2023</v>
      </c>
      <c r="EY456" s="74">
        <v>6.5516950875245716E-8</v>
      </c>
      <c r="EZ456" s="74">
        <v>1189.4558049999901</v>
      </c>
      <c r="FA456" s="74">
        <v>7.7929517544460201E-5</v>
      </c>
      <c r="FB456" s="74">
        <v>2023</v>
      </c>
      <c r="FC456" s="74" t="s">
        <v>209</v>
      </c>
      <c r="FD456" s="74">
        <v>4.6366130773367584E-2</v>
      </c>
      <c r="FE456" s="74">
        <v>1</v>
      </c>
      <c r="FF456" s="74">
        <v>0</v>
      </c>
      <c r="FG456" s="74" t="s">
        <v>457</v>
      </c>
      <c r="FH456" s="74">
        <v>0</v>
      </c>
      <c r="FI456" s="74">
        <v>0</v>
      </c>
      <c r="FJ456" s="74">
        <v>0</v>
      </c>
      <c r="FK456" s="74">
        <v>0</v>
      </c>
      <c r="FL456" s="74">
        <v>1.536330797581018E-5</v>
      </c>
      <c r="FM456" s="74">
        <v>1.1164131823321894E-7</v>
      </c>
      <c r="FN456" s="74">
        <v>0</v>
      </c>
      <c r="FO456" s="74">
        <v>0</v>
      </c>
      <c r="FP456" s="74">
        <v>0</v>
      </c>
      <c r="FQ456" s="74">
        <v>0</v>
      </c>
      <c r="FR456" s="74">
        <v>0</v>
      </c>
      <c r="FS456" s="74">
        <v>0</v>
      </c>
      <c r="GV456" s="229"/>
      <c r="GW456" s="229"/>
    </row>
    <row r="457" spans="45:205" x14ac:dyDescent="0.25">
      <c r="AS457" s="74" t="s">
        <v>237</v>
      </c>
      <c r="AT457" s="74" t="s">
        <v>194</v>
      </c>
      <c r="AU457" s="74" t="s">
        <v>503</v>
      </c>
      <c r="AV457" s="74">
        <v>2021</v>
      </c>
      <c r="AW457" s="74">
        <v>1</v>
      </c>
      <c r="AX457" s="74">
        <v>0</v>
      </c>
      <c r="AY457" s="74">
        <v>0</v>
      </c>
      <c r="AZ457" s="74">
        <v>0</v>
      </c>
      <c r="BA457" s="74">
        <v>0</v>
      </c>
      <c r="BB457" s="74">
        <v>0</v>
      </c>
      <c r="BC457" s="74">
        <v>0</v>
      </c>
      <c r="BD457" s="74">
        <v>3.3502676558086835E-3</v>
      </c>
      <c r="BE457" s="74">
        <v>3.3502676558086835E-3</v>
      </c>
      <c r="BF457" s="74">
        <v>0</v>
      </c>
      <c r="BG457" s="74">
        <v>0</v>
      </c>
      <c r="BH457" s="74">
        <v>0</v>
      </c>
      <c r="BI457" s="74">
        <v>0</v>
      </c>
      <c r="BJ457" s="74">
        <v>0</v>
      </c>
      <c r="BK457" s="74">
        <v>0</v>
      </c>
      <c r="BL457" s="74">
        <v>0</v>
      </c>
      <c r="BM457" s="74">
        <v>0</v>
      </c>
      <c r="BN457" s="74">
        <v>0</v>
      </c>
      <c r="BO457" s="74">
        <v>3.3502676558086835E-3</v>
      </c>
      <c r="BP457" s="74">
        <v>0</v>
      </c>
      <c r="BQ457" s="74">
        <v>0</v>
      </c>
      <c r="BR457" s="74">
        <v>0</v>
      </c>
      <c r="BS457" s="74">
        <v>0</v>
      </c>
      <c r="BT457" s="74">
        <v>0</v>
      </c>
      <c r="BU457" s="74">
        <v>0</v>
      </c>
      <c r="BV457" s="74">
        <v>0</v>
      </c>
      <c r="BW457" s="74">
        <v>0</v>
      </c>
      <c r="BX457" s="74">
        <v>0</v>
      </c>
      <c r="BY457" s="74">
        <v>0</v>
      </c>
      <c r="CT457" s="74" t="s">
        <v>194</v>
      </c>
      <c r="CU457" s="74" t="s">
        <v>529</v>
      </c>
      <c r="CV457" s="74" t="s">
        <v>320</v>
      </c>
      <c r="CW457" s="74">
        <v>2024</v>
      </c>
      <c r="CX457" s="74">
        <v>0</v>
      </c>
      <c r="CY457" s="74">
        <v>0</v>
      </c>
      <c r="CZ457" s="74">
        <v>0</v>
      </c>
      <c r="DA457" s="74">
        <v>1.1164131823321894E-7</v>
      </c>
      <c r="DB457" s="74">
        <v>0</v>
      </c>
      <c r="DC457" s="74">
        <v>0</v>
      </c>
      <c r="DD457" s="74">
        <v>8507.4425966947565</v>
      </c>
      <c r="DE457" s="74">
        <v>202.84766498243039</v>
      </c>
      <c r="DF457" s="74">
        <v>8304.594931712325</v>
      </c>
      <c r="DG457" s="74">
        <v>0</v>
      </c>
      <c r="DH457" s="74">
        <v>0</v>
      </c>
      <c r="DI457" s="74">
        <v>0</v>
      </c>
      <c r="DJ457" s="74">
        <v>0</v>
      </c>
      <c r="DK457" s="74">
        <v>0</v>
      </c>
      <c r="DL457" s="74">
        <v>0</v>
      </c>
      <c r="DM457" s="74">
        <v>0</v>
      </c>
      <c r="DN457" s="74">
        <v>1.5171002348060201E-6</v>
      </c>
      <c r="DO457" s="74">
        <v>0</v>
      </c>
      <c r="DP457" s="74">
        <v>0</v>
      </c>
      <c r="DQ457" s="74">
        <v>0</v>
      </c>
      <c r="DR457" s="74">
        <v>0</v>
      </c>
      <c r="DS457" s="74">
        <v>0</v>
      </c>
      <c r="DT457" s="74">
        <v>0</v>
      </c>
      <c r="DU457" s="74">
        <v>0</v>
      </c>
      <c r="DV457" s="74">
        <v>0</v>
      </c>
      <c r="DW457" s="74">
        <v>0</v>
      </c>
      <c r="DX457" s="74">
        <v>9.4978210628844184E-4</v>
      </c>
      <c r="DY457" s="74">
        <v>0</v>
      </c>
      <c r="DZ457" s="74">
        <v>9.4978210628844184E-4</v>
      </c>
      <c r="EA457" s="74">
        <v>0</v>
      </c>
      <c r="EB457" s="74">
        <v>0</v>
      </c>
      <c r="EC457" s="74">
        <v>0</v>
      </c>
      <c r="ED457" s="74">
        <v>0</v>
      </c>
      <c r="EE457" s="74">
        <v>0</v>
      </c>
      <c r="EF457" s="74">
        <v>0</v>
      </c>
      <c r="ER457" s="74" t="s">
        <v>455</v>
      </c>
      <c r="ES457" s="74" t="s">
        <v>194</v>
      </c>
      <c r="ET457" s="74" t="s">
        <v>529</v>
      </c>
      <c r="EU457" s="74" t="s">
        <v>320</v>
      </c>
      <c r="EV457" s="74" t="s">
        <v>302</v>
      </c>
      <c r="EW457" s="74" t="s">
        <v>456</v>
      </c>
      <c r="EX457" s="74">
        <v>2024</v>
      </c>
      <c r="EY457" s="74">
        <v>6.5516950875245716E-8</v>
      </c>
      <c r="EZ457" s="74">
        <v>1189.4558049999901</v>
      </c>
      <c r="FA457" s="74">
        <v>7.7929517544460201E-5</v>
      </c>
      <c r="FB457" s="74">
        <v>2024</v>
      </c>
      <c r="FC457" s="74" t="s">
        <v>209</v>
      </c>
      <c r="FD457" s="74">
        <v>4.6366130773367584E-2</v>
      </c>
      <c r="FE457" s="74">
        <v>1</v>
      </c>
      <c r="FF457" s="74">
        <v>0</v>
      </c>
      <c r="FG457" s="74" t="s">
        <v>457</v>
      </c>
      <c r="FH457" s="74">
        <v>0</v>
      </c>
      <c r="FI457" s="74">
        <v>0</v>
      </c>
      <c r="FJ457" s="74">
        <v>0</v>
      </c>
      <c r="FK457" s="74">
        <v>0</v>
      </c>
      <c r="FL457" s="74">
        <v>0</v>
      </c>
      <c r="FM457" s="74">
        <v>0</v>
      </c>
      <c r="FN457" s="74">
        <v>1.536330797581018E-5</v>
      </c>
      <c r="FO457" s="74">
        <v>1.1164131823321894E-7</v>
      </c>
      <c r="FP457" s="74">
        <v>0</v>
      </c>
      <c r="FQ457" s="74">
        <v>0</v>
      </c>
      <c r="FR457" s="74">
        <v>0</v>
      </c>
      <c r="FS457" s="74">
        <v>0</v>
      </c>
      <c r="GV457" s="229"/>
      <c r="GW457" s="229"/>
    </row>
    <row r="458" spans="45:205" x14ac:dyDescent="0.25">
      <c r="AS458" s="74" t="s">
        <v>237</v>
      </c>
      <c r="AT458" s="74" t="s">
        <v>194</v>
      </c>
      <c r="AU458" s="74" t="s">
        <v>503</v>
      </c>
      <c r="AV458" s="74">
        <v>2022</v>
      </c>
      <c r="AW458" s="74">
        <v>0.93457943925233644</v>
      </c>
      <c r="AX458" s="74">
        <v>0</v>
      </c>
      <c r="AY458" s="74">
        <v>0</v>
      </c>
      <c r="AZ458" s="74">
        <v>0</v>
      </c>
      <c r="BA458" s="74">
        <v>0</v>
      </c>
      <c r="BB458" s="74">
        <v>0</v>
      </c>
      <c r="BC458" s="74">
        <v>0</v>
      </c>
      <c r="BD458" s="74">
        <v>0</v>
      </c>
      <c r="BE458" s="74">
        <v>0</v>
      </c>
      <c r="BF458" s="74">
        <v>0</v>
      </c>
      <c r="BG458" s="74">
        <v>0</v>
      </c>
      <c r="BH458" s="74">
        <v>3.1377160500806337E-3</v>
      </c>
      <c r="BI458" s="74">
        <v>3.1377160500806337E-3</v>
      </c>
      <c r="BJ458" s="74">
        <v>0</v>
      </c>
      <c r="BK458" s="74">
        <v>0</v>
      </c>
      <c r="BL458" s="74">
        <v>0</v>
      </c>
      <c r="BM458" s="74">
        <v>0</v>
      </c>
      <c r="BN458" s="74">
        <v>0</v>
      </c>
      <c r="BO458" s="74">
        <v>0</v>
      </c>
      <c r="BP458" s="74">
        <v>2.9324449066174146E-3</v>
      </c>
      <c r="BQ458" s="74">
        <v>0</v>
      </c>
      <c r="BR458" s="74">
        <v>0</v>
      </c>
      <c r="BS458" s="74">
        <v>0</v>
      </c>
      <c r="BT458" s="74">
        <v>0</v>
      </c>
      <c r="BU458" s="74">
        <v>0</v>
      </c>
      <c r="BV458" s="74">
        <v>3.1377160500806337E-3</v>
      </c>
      <c r="BW458" s="74">
        <v>2.9324449066174146E-3</v>
      </c>
      <c r="BX458" s="74">
        <v>3.1377160500806337E-3</v>
      </c>
      <c r="BY458" s="74">
        <v>2.9324449066174146E-3</v>
      </c>
      <c r="CT458" s="74" t="s">
        <v>194</v>
      </c>
      <c r="CU458" s="74" t="s">
        <v>529</v>
      </c>
      <c r="CV458" s="74" t="s">
        <v>320</v>
      </c>
      <c r="CW458" s="74">
        <v>2025</v>
      </c>
      <c r="CX458" s="74">
        <v>0</v>
      </c>
      <c r="CY458" s="74">
        <v>0</v>
      </c>
      <c r="CZ458" s="74">
        <v>0</v>
      </c>
      <c r="DA458" s="74">
        <v>0</v>
      </c>
      <c r="DB458" s="74">
        <v>1.1164131823321894E-7</v>
      </c>
      <c r="DC458" s="74">
        <v>0</v>
      </c>
      <c r="DD458" s="74">
        <v>8507.4425966947565</v>
      </c>
      <c r="DE458" s="74">
        <v>202.84766498243039</v>
      </c>
      <c r="DF458" s="74">
        <v>8304.594931712325</v>
      </c>
      <c r="DG458" s="74">
        <v>0</v>
      </c>
      <c r="DH458" s="74">
        <v>0</v>
      </c>
      <c r="DI458" s="74">
        <v>0</v>
      </c>
      <c r="DJ458" s="74">
        <v>0</v>
      </c>
      <c r="DK458" s="74">
        <v>0</v>
      </c>
      <c r="DL458" s="74">
        <v>0</v>
      </c>
      <c r="DM458" s="74">
        <v>0</v>
      </c>
      <c r="DN458" s="74">
        <v>1.5171002348060201E-6</v>
      </c>
      <c r="DO458" s="74">
        <v>0</v>
      </c>
      <c r="DP458" s="74">
        <v>0</v>
      </c>
      <c r="DQ458" s="74">
        <v>0</v>
      </c>
      <c r="DR458" s="74">
        <v>0</v>
      </c>
      <c r="DS458" s="74">
        <v>0</v>
      </c>
      <c r="DT458" s="74">
        <v>0</v>
      </c>
      <c r="DU458" s="74">
        <v>0</v>
      </c>
      <c r="DV458" s="74">
        <v>0</v>
      </c>
      <c r="DW458" s="74">
        <v>0</v>
      </c>
      <c r="DX458" s="74">
        <v>0</v>
      </c>
      <c r="DY458" s="74">
        <v>0</v>
      </c>
      <c r="DZ458" s="74">
        <v>0</v>
      </c>
      <c r="EA458" s="74">
        <v>9.4978210628844184E-4</v>
      </c>
      <c r="EB458" s="74">
        <v>0</v>
      </c>
      <c r="EC458" s="74">
        <v>9.4978210628844184E-4</v>
      </c>
      <c r="ED458" s="74">
        <v>0</v>
      </c>
      <c r="EE458" s="74">
        <v>0</v>
      </c>
      <c r="EF458" s="74">
        <v>0</v>
      </c>
      <c r="ER458" s="74" t="s">
        <v>455</v>
      </c>
      <c r="ES458" s="74" t="s">
        <v>194</v>
      </c>
      <c r="ET458" s="74" t="s">
        <v>529</v>
      </c>
      <c r="EU458" s="74" t="s">
        <v>320</v>
      </c>
      <c r="EV458" s="74" t="s">
        <v>302</v>
      </c>
      <c r="EW458" s="74" t="s">
        <v>456</v>
      </c>
      <c r="EX458" s="74">
        <v>2025</v>
      </c>
      <c r="EY458" s="74">
        <v>6.5516950875245716E-8</v>
      </c>
      <c r="EZ458" s="74">
        <v>1189.4558049999901</v>
      </c>
      <c r="FA458" s="74">
        <v>7.7929517544460201E-5</v>
      </c>
      <c r="FB458" s="74">
        <v>2025</v>
      </c>
      <c r="FC458" s="74" t="s">
        <v>209</v>
      </c>
      <c r="FD458" s="74">
        <v>4.6366130773367584E-2</v>
      </c>
      <c r="FE458" s="74">
        <v>1</v>
      </c>
      <c r="FF458" s="74">
        <v>0</v>
      </c>
      <c r="FG458" s="74" t="s">
        <v>457</v>
      </c>
      <c r="FH458" s="74">
        <v>0</v>
      </c>
      <c r="FI458" s="74">
        <v>0</v>
      </c>
      <c r="FJ458" s="74">
        <v>0</v>
      </c>
      <c r="FK458" s="74">
        <v>0</v>
      </c>
      <c r="FL458" s="74">
        <v>0</v>
      </c>
      <c r="FM458" s="74">
        <v>0</v>
      </c>
      <c r="FN458" s="74">
        <v>0</v>
      </c>
      <c r="FO458" s="74">
        <v>0</v>
      </c>
      <c r="FP458" s="74">
        <v>1.536330797581018E-5</v>
      </c>
      <c r="FQ458" s="74">
        <v>1.1164131823321894E-7</v>
      </c>
      <c r="FR458" s="74">
        <v>0</v>
      </c>
      <c r="FS458" s="74">
        <v>0</v>
      </c>
      <c r="GV458" s="229"/>
      <c r="GW458" s="229"/>
    </row>
    <row r="459" spans="45:205" x14ac:dyDescent="0.25">
      <c r="AS459" s="74" t="s">
        <v>237</v>
      </c>
      <c r="AT459" s="74" t="s">
        <v>194</v>
      </c>
      <c r="AU459" s="74" t="s">
        <v>503</v>
      </c>
      <c r="AV459" s="74">
        <v>2023</v>
      </c>
      <c r="AW459" s="74">
        <v>0.87343872827321156</v>
      </c>
      <c r="AX459" s="74">
        <v>0</v>
      </c>
      <c r="AY459" s="74">
        <v>0</v>
      </c>
      <c r="AZ459" s="74">
        <v>0</v>
      </c>
      <c r="BA459" s="74">
        <v>0</v>
      </c>
      <c r="BB459" s="74">
        <v>0</v>
      </c>
      <c r="BC459" s="74">
        <v>0</v>
      </c>
      <c r="BD459" s="74">
        <v>0</v>
      </c>
      <c r="BE459" s="74">
        <v>0</v>
      </c>
      <c r="BF459" s="74">
        <v>0</v>
      </c>
      <c r="BG459" s="74">
        <v>0</v>
      </c>
      <c r="BH459" s="74">
        <v>0</v>
      </c>
      <c r="BI459" s="74">
        <v>0</v>
      </c>
      <c r="BJ459" s="74">
        <v>0</v>
      </c>
      <c r="BK459" s="74">
        <v>0</v>
      </c>
      <c r="BL459" s="74">
        <v>3.2521440068980223E-3</v>
      </c>
      <c r="BM459" s="74">
        <v>3.2521440068980223E-3</v>
      </c>
      <c r="BN459" s="74">
        <v>0</v>
      </c>
      <c r="BO459" s="74">
        <v>0</v>
      </c>
      <c r="BP459" s="74">
        <v>0</v>
      </c>
      <c r="BQ459" s="74">
        <v>2.8405485255463552E-3</v>
      </c>
      <c r="BR459" s="74">
        <v>0</v>
      </c>
      <c r="BS459" s="74">
        <v>0</v>
      </c>
      <c r="BT459" s="74">
        <v>0</v>
      </c>
      <c r="BU459" s="74">
        <v>0</v>
      </c>
      <c r="BV459" s="74">
        <v>0</v>
      </c>
      <c r="BW459" s="74">
        <v>0</v>
      </c>
      <c r="BX459" s="74">
        <v>0</v>
      </c>
      <c r="BY459" s="74">
        <v>0</v>
      </c>
      <c r="CT459" s="74" t="s">
        <v>194</v>
      </c>
      <c r="CU459" s="74" t="s">
        <v>529</v>
      </c>
      <c r="CV459" s="74" t="s">
        <v>320</v>
      </c>
      <c r="CW459" s="74">
        <v>2026</v>
      </c>
      <c r="CX459" s="74">
        <v>0</v>
      </c>
      <c r="CY459" s="74">
        <v>0</v>
      </c>
      <c r="CZ459" s="74">
        <v>0</v>
      </c>
      <c r="DA459" s="74">
        <v>0</v>
      </c>
      <c r="DB459" s="74">
        <v>0</v>
      </c>
      <c r="DC459" s="74">
        <v>1.1164131823321894E-7</v>
      </c>
      <c r="DD459" s="74">
        <v>8507.4425966947565</v>
      </c>
      <c r="DE459" s="74">
        <v>202.84766498243039</v>
      </c>
      <c r="DF459" s="74">
        <v>8304.594931712325</v>
      </c>
      <c r="DG459" s="74">
        <v>0</v>
      </c>
      <c r="DH459" s="74">
        <v>0</v>
      </c>
      <c r="DI459" s="74">
        <v>0</v>
      </c>
      <c r="DJ459" s="74">
        <v>0</v>
      </c>
      <c r="DK459" s="74">
        <v>0</v>
      </c>
      <c r="DL459" s="74">
        <v>0</v>
      </c>
      <c r="DM459" s="74">
        <v>0</v>
      </c>
      <c r="DN459" s="74">
        <v>1.5171002348060201E-6</v>
      </c>
      <c r="DO459" s="74">
        <v>0</v>
      </c>
      <c r="DP459" s="74">
        <v>0</v>
      </c>
      <c r="DQ459" s="74">
        <v>0</v>
      </c>
      <c r="DR459" s="74">
        <v>0</v>
      </c>
      <c r="DS459" s="74">
        <v>0</v>
      </c>
      <c r="DT459" s="74">
        <v>0</v>
      </c>
      <c r="DU459" s="74">
        <v>0</v>
      </c>
      <c r="DV459" s="74">
        <v>0</v>
      </c>
      <c r="DW459" s="74">
        <v>0</v>
      </c>
      <c r="DX459" s="74">
        <v>0</v>
      </c>
      <c r="DY459" s="74">
        <v>0</v>
      </c>
      <c r="DZ459" s="74">
        <v>0</v>
      </c>
      <c r="EA459" s="74">
        <v>0</v>
      </c>
      <c r="EB459" s="74">
        <v>0</v>
      </c>
      <c r="EC459" s="74">
        <v>0</v>
      </c>
      <c r="ED459" s="74">
        <v>9.4978210628844184E-4</v>
      </c>
      <c r="EE459" s="74">
        <v>0</v>
      </c>
      <c r="EF459" s="74">
        <v>9.4978210628844184E-4</v>
      </c>
      <c r="ER459" s="74" t="s">
        <v>455</v>
      </c>
      <c r="ES459" s="74" t="s">
        <v>194</v>
      </c>
      <c r="ET459" s="74" t="s">
        <v>529</v>
      </c>
      <c r="EU459" s="74" t="s">
        <v>320</v>
      </c>
      <c r="EV459" s="74" t="s">
        <v>302</v>
      </c>
      <c r="EW459" s="74" t="s">
        <v>456</v>
      </c>
      <c r="EX459" s="74">
        <v>2026</v>
      </c>
      <c r="EY459" s="74">
        <v>6.5516950875245716E-8</v>
      </c>
      <c r="EZ459" s="74">
        <v>1189.4558049999901</v>
      </c>
      <c r="FA459" s="74">
        <v>7.7929517544460201E-5</v>
      </c>
      <c r="FB459" s="74">
        <v>2026</v>
      </c>
      <c r="FC459" s="74" t="s">
        <v>209</v>
      </c>
      <c r="FD459" s="74">
        <v>4.6366130773367584E-2</v>
      </c>
      <c r="FE459" s="74">
        <v>1</v>
      </c>
      <c r="FF459" s="74">
        <v>0</v>
      </c>
      <c r="FG459" s="74" t="s">
        <v>457</v>
      </c>
      <c r="FH459" s="74">
        <v>0</v>
      </c>
      <c r="FI459" s="74">
        <v>0</v>
      </c>
      <c r="FJ459" s="74">
        <v>0</v>
      </c>
      <c r="FK459" s="74">
        <v>0</v>
      </c>
      <c r="FL459" s="74">
        <v>0</v>
      </c>
      <c r="FM459" s="74">
        <v>0</v>
      </c>
      <c r="FN459" s="74">
        <v>0</v>
      </c>
      <c r="FO459" s="74">
        <v>0</v>
      </c>
      <c r="FP459" s="74">
        <v>0</v>
      </c>
      <c r="FQ459" s="74">
        <v>0</v>
      </c>
      <c r="FR459" s="74">
        <v>1.536330797581018E-5</v>
      </c>
      <c r="FS459" s="74">
        <v>1.1164131823321894E-7</v>
      </c>
      <c r="GV459" s="229"/>
      <c r="GW459" s="229"/>
    </row>
    <row r="460" spans="45:205" x14ac:dyDescent="0.25">
      <c r="AS460" s="74" t="s">
        <v>237</v>
      </c>
      <c r="AT460" s="74" t="s">
        <v>194</v>
      </c>
      <c r="AU460" s="74" t="s">
        <v>504</v>
      </c>
      <c r="AV460" s="74">
        <v>2020</v>
      </c>
      <c r="AW460" s="74">
        <v>1</v>
      </c>
      <c r="AX460" s="74">
        <v>0</v>
      </c>
      <c r="AY460" s="74">
        <v>0</v>
      </c>
      <c r="AZ460" s="74">
        <v>1.2432089704686247E-3</v>
      </c>
      <c r="BA460" s="74">
        <v>1.2432089704686247E-3</v>
      </c>
      <c r="BB460" s="74">
        <v>0</v>
      </c>
      <c r="BC460" s="74">
        <v>0</v>
      </c>
      <c r="BD460" s="74">
        <v>0</v>
      </c>
      <c r="BE460" s="74">
        <v>0</v>
      </c>
      <c r="BF460" s="74">
        <v>0</v>
      </c>
      <c r="BG460" s="74">
        <v>0</v>
      </c>
      <c r="BH460" s="74">
        <v>0</v>
      </c>
      <c r="BI460" s="74">
        <v>0</v>
      </c>
      <c r="BJ460" s="74">
        <v>0</v>
      </c>
      <c r="BK460" s="74">
        <v>0</v>
      </c>
      <c r="BL460" s="74">
        <v>0</v>
      </c>
      <c r="BM460" s="74">
        <v>0</v>
      </c>
      <c r="BN460" s="74">
        <v>1.2432089704686247E-3</v>
      </c>
      <c r="BO460" s="74">
        <v>0</v>
      </c>
      <c r="BP460" s="74">
        <v>0</v>
      </c>
      <c r="BQ460" s="74">
        <v>0</v>
      </c>
      <c r="BR460" s="74">
        <v>0</v>
      </c>
      <c r="BS460" s="74">
        <v>0</v>
      </c>
      <c r="BT460" s="74">
        <v>0</v>
      </c>
      <c r="BU460" s="74">
        <v>0</v>
      </c>
      <c r="BV460" s="74">
        <v>0</v>
      </c>
      <c r="BW460" s="74">
        <v>0</v>
      </c>
      <c r="BX460" s="74">
        <v>0</v>
      </c>
      <c r="BY460" s="74">
        <v>0</v>
      </c>
      <c r="CT460" s="74" t="s">
        <v>194</v>
      </c>
      <c r="CU460" s="74" t="s">
        <v>529</v>
      </c>
      <c r="CV460" s="74" t="s">
        <v>327</v>
      </c>
      <c r="CW460" s="74">
        <v>2021</v>
      </c>
      <c r="CX460" s="74">
        <v>9.5282081552695849E-7</v>
      </c>
      <c r="CY460" s="74">
        <v>0</v>
      </c>
      <c r="CZ460" s="74">
        <v>0</v>
      </c>
      <c r="DA460" s="74">
        <v>0</v>
      </c>
      <c r="DB460" s="74">
        <v>0</v>
      </c>
      <c r="DC460" s="74">
        <v>0</v>
      </c>
      <c r="DD460" s="74">
        <v>5.1077508752881382</v>
      </c>
      <c r="DE460" s="74">
        <v>0.6902689861784046</v>
      </c>
      <c r="DF460" s="74">
        <v>2.8263721675328068</v>
      </c>
      <c r="DG460" s="74">
        <v>1.5911097215769281</v>
      </c>
      <c r="DH460" s="74">
        <v>0</v>
      </c>
      <c r="DI460" s="74">
        <v>0</v>
      </c>
      <c r="DJ460" s="74">
        <v>0</v>
      </c>
      <c r="DK460" s="74">
        <v>0</v>
      </c>
      <c r="DL460" s="74">
        <v>0</v>
      </c>
      <c r="DM460" s="74">
        <v>0</v>
      </c>
      <c r="DN460" s="74">
        <v>1.5978735493848271E-5</v>
      </c>
      <c r="DO460" s="74">
        <v>4.8667713545005802E-6</v>
      </c>
      <c r="DP460" s="74">
        <v>0</v>
      </c>
      <c r="DQ460" s="74">
        <v>4.8667713545005802E-6</v>
      </c>
      <c r="DR460" s="74">
        <v>0</v>
      </c>
      <c r="DS460" s="74">
        <v>0</v>
      </c>
      <c r="DT460" s="74">
        <v>0</v>
      </c>
      <c r="DU460" s="74">
        <v>0</v>
      </c>
      <c r="DV460" s="74">
        <v>0</v>
      </c>
      <c r="DW460" s="74">
        <v>0</v>
      </c>
      <c r="DX460" s="74">
        <v>0</v>
      </c>
      <c r="DY460" s="74">
        <v>0</v>
      </c>
      <c r="DZ460" s="74">
        <v>0</v>
      </c>
      <c r="EA460" s="74">
        <v>0</v>
      </c>
      <c r="EB460" s="74">
        <v>0</v>
      </c>
      <c r="EC460" s="74">
        <v>0</v>
      </c>
      <c r="ED460" s="74">
        <v>0</v>
      </c>
      <c r="EE460" s="74">
        <v>0</v>
      </c>
      <c r="EF460" s="74">
        <v>0</v>
      </c>
      <c r="ER460" s="74" t="s">
        <v>455</v>
      </c>
      <c r="ES460" s="74" t="s">
        <v>194</v>
      </c>
      <c r="ET460" s="74" t="s">
        <v>529</v>
      </c>
      <c r="EU460" s="74" t="s">
        <v>327</v>
      </c>
      <c r="EV460" s="74" t="s">
        <v>302</v>
      </c>
      <c r="EW460" s="74" t="s">
        <v>456</v>
      </c>
      <c r="EX460" s="74">
        <v>2021</v>
      </c>
      <c r="EY460" s="74">
        <v>8.7501144034917322E-7</v>
      </c>
      <c r="EZ460" s="74">
        <v>1189.4558049999901</v>
      </c>
      <c r="FA460" s="74">
        <v>1.0407874371647266E-3</v>
      </c>
      <c r="FB460" s="74">
        <v>2021</v>
      </c>
      <c r="FC460" s="74" t="s">
        <v>209</v>
      </c>
      <c r="FD460" s="74">
        <v>4.6366130773367584E-2</v>
      </c>
      <c r="FE460" s="74">
        <v>1</v>
      </c>
      <c r="FF460" s="74">
        <v>0</v>
      </c>
      <c r="FG460" s="74" t="s">
        <v>457</v>
      </c>
      <c r="FH460" s="74">
        <v>1.9847677035001157E-4</v>
      </c>
      <c r="FI460" s="74">
        <v>9.5282081552695849E-7</v>
      </c>
      <c r="FJ460" s="74">
        <v>0</v>
      </c>
      <c r="FK460" s="74">
        <v>0</v>
      </c>
      <c r="FL460" s="74">
        <v>0</v>
      </c>
      <c r="FM460" s="74">
        <v>0</v>
      </c>
      <c r="FN460" s="74">
        <v>0</v>
      </c>
      <c r="FO460" s="74">
        <v>0</v>
      </c>
      <c r="FP460" s="74">
        <v>0</v>
      </c>
      <c r="FQ460" s="74">
        <v>0</v>
      </c>
      <c r="FR460" s="74">
        <v>0</v>
      </c>
      <c r="FS460" s="74">
        <v>0</v>
      </c>
      <c r="GV460" s="229"/>
      <c r="GW460" s="229"/>
    </row>
    <row r="461" spans="45:205" x14ac:dyDescent="0.25">
      <c r="AS461" s="74" t="s">
        <v>237</v>
      </c>
      <c r="AT461" s="74" t="s">
        <v>194</v>
      </c>
      <c r="AU461" s="74" t="s">
        <v>504</v>
      </c>
      <c r="AV461" s="74">
        <v>2021</v>
      </c>
      <c r="AW461" s="74">
        <v>1</v>
      </c>
      <c r="AX461" s="74">
        <v>0</v>
      </c>
      <c r="AY461" s="74">
        <v>0</v>
      </c>
      <c r="AZ461" s="74">
        <v>0</v>
      </c>
      <c r="BA461" s="74">
        <v>0</v>
      </c>
      <c r="BB461" s="74">
        <v>0</v>
      </c>
      <c r="BC461" s="74">
        <v>0</v>
      </c>
      <c r="BD461" s="74">
        <v>1.2432089704686247E-3</v>
      </c>
      <c r="BE461" s="74">
        <v>1.2432089704686247E-3</v>
      </c>
      <c r="BF461" s="74">
        <v>0</v>
      </c>
      <c r="BG461" s="74">
        <v>0</v>
      </c>
      <c r="BH461" s="74">
        <v>0</v>
      </c>
      <c r="BI461" s="74">
        <v>0</v>
      </c>
      <c r="BJ461" s="74">
        <v>0</v>
      </c>
      <c r="BK461" s="74">
        <v>0</v>
      </c>
      <c r="BL461" s="74">
        <v>0</v>
      </c>
      <c r="BM461" s="74">
        <v>0</v>
      </c>
      <c r="BN461" s="74">
        <v>0</v>
      </c>
      <c r="BO461" s="74">
        <v>1.2432089704686247E-3</v>
      </c>
      <c r="BP461" s="74">
        <v>0</v>
      </c>
      <c r="BQ461" s="74">
        <v>0</v>
      </c>
      <c r="BR461" s="74">
        <v>0</v>
      </c>
      <c r="BS461" s="74">
        <v>0</v>
      </c>
      <c r="BT461" s="74">
        <v>0</v>
      </c>
      <c r="BU461" s="74">
        <v>0</v>
      </c>
      <c r="BV461" s="74">
        <v>0</v>
      </c>
      <c r="BW461" s="74">
        <v>0</v>
      </c>
      <c r="BX461" s="74">
        <v>0</v>
      </c>
      <c r="BY461" s="74">
        <v>0</v>
      </c>
      <c r="CT461" s="74" t="s">
        <v>194</v>
      </c>
      <c r="CU461" s="74" t="s">
        <v>529</v>
      </c>
      <c r="CV461" s="74" t="s">
        <v>327</v>
      </c>
      <c r="CW461" s="74">
        <v>2022</v>
      </c>
      <c r="CX461" s="74">
        <v>0</v>
      </c>
      <c r="CY461" s="74">
        <v>9.4558803311363243E-7</v>
      </c>
      <c r="CZ461" s="74">
        <v>0</v>
      </c>
      <c r="DA461" s="74">
        <v>0</v>
      </c>
      <c r="DB461" s="74">
        <v>0</v>
      </c>
      <c r="DC461" s="74">
        <v>0</v>
      </c>
      <c r="DD461" s="74">
        <v>5.0739075797640956</v>
      </c>
      <c r="DE461" s="74">
        <v>0.68414811484627169</v>
      </c>
      <c r="DF461" s="74">
        <v>2.8096478759428591</v>
      </c>
      <c r="DG461" s="74">
        <v>1.580111588974966</v>
      </c>
      <c r="DH461" s="74">
        <v>0</v>
      </c>
      <c r="DI461" s="74">
        <v>0</v>
      </c>
      <c r="DJ461" s="74">
        <v>0</v>
      </c>
      <c r="DK461" s="74">
        <v>0</v>
      </c>
      <c r="DL461" s="74">
        <v>0</v>
      </c>
      <c r="DM461" s="74">
        <v>0</v>
      </c>
      <c r="DN461" s="74">
        <v>1.54011933377849E-5</v>
      </c>
      <c r="DO461" s="74">
        <v>0</v>
      </c>
      <c r="DP461" s="74">
        <v>0</v>
      </c>
      <c r="DQ461" s="74">
        <v>0</v>
      </c>
      <c r="DR461" s="74">
        <v>4.7978262885494818E-6</v>
      </c>
      <c r="DS461" s="74">
        <v>0</v>
      </c>
      <c r="DT461" s="74">
        <v>4.7978262885494818E-6</v>
      </c>
      <c r="DU461" s="74">
        <v>0</v>
      </c>
      <c r="DV461" s="74">
        <v>0</v>
      </c>
      <c r="DW461" s="74">
        <v>0</v>
      </c>
      <c r="DX461" s="74">
        <v>0</v>
      </c>
      <c r="DY461" s="74">
        <v>0</v>
      </c>
      <c r="DZ461" s="74">
        <v>0</v>
      </c>
      <c r="EA461" s="74">
        <v>0</v>
      </c>
      <c r="EB461" s="74">
        <v>0</v>
      </c>
      <c r="EC461" s="74">
        <v>0</v>
      </c>
      <c r="ED461" s="74">
        <v>0</v>
      </c>
      <c r="EE461" s="74">
        <v>0</v>
      </c>
      <c r="EF461" s="74">
        <v>0</v>
      </c>
      <c r="ER461" s="74" t="s">
        <v>455</v>
      </c>
      <c r="ES461" s="74" t="s">
        <v>194</v>
      </c>
      <c r="ET461" s="74" t="s">
        <v>529</v>
      </c>
      <c r="EU461" s="74" t="s">
        <v>327</v>
      </c>
      <c r="EV461" s="74" t="s">
        <v>302</v>
      </c>
      <c r="EW461" s="74" t="s">
        <v>456</v>
      </c>
      <c r="EX461" s="74">
        <v>2022</v>
      </c>
      <c r="EY461" s="74">
        <v>8.3602638391688459E-7</v>
      </c>
      <c r="EZ461" s="74">
        <v>1189.4558049999901</v>
      </c>
      <c r="FA461" s="74">
        <v>9.9441643548308875E-4</v>
      </c>
      <c r="FB461" s="74">
        <v>2022</v>
      </c>
      <c r="FC461" s="74" t="s">
        <v>209</v>
      </c>
      <c r="FD461" s="74">
        <v>4.6366130773367584E-2</v>
      </c>
      <c r="FE461" s="74">
        <v>1</v>
      </c>
      <c r="FF461" s="74">
        <v>0</v>
      </c>
      <c r="FG461" s="74" t="s">
        <v>457</v>
      </c>
      <c r="FH461" s="74">
        <v>0</v>
      </c>
      <c r="FI461" s="74">
        <v>0</v>
      </c>
      <c r="FJ461" s="74">
        <v>1.9697014993340429E-4</v>
      </c>
      <c r="FK461" s="74">
        <v>9.4558803311363243E-7</v>
      </c>
      <c r="FL461" s="74">
        <v>0</v>
      </c>
      <c r="FM461" s="74">
        <v>0</v>
      </c>
      <c r="FN461" s="74">
        <v>0</v>
      </c>
      <c r="FO461" s="74">
        <v>0</v>
      </c>
      <c r="FP461" s="74">
        <v>0</v>
      </c>
      <c r="FQ461" s="74">
        <v>0</v>
      </c>
      <c r="FR461" s="74">
        <v>0</v>
      </c>
      <c r="FS461" s="74">
        <v>0</v>
      </c>
      <c r="GV461" s="229"/>
      <c r="GW461" s="229"/>
    </row>
    <row r="462" spans="45:205" x14ac:dyDescent="0.25">
      <c r="AS462" s="74" t="s">
        <v>237</v>
      </c>
      <c r="AT462" s="74" t="s">
        <v>194</v>
      </c>
      <c r="AU462" s="74" t="s">
        <v>504</v>
      </c>
      <c r="AV462" s="74">
        <v>2022</v>
      </c>
      <c r="AW462" s="74">
        <v>0.93457943925233644</v>
      </c>
      <c r="AX462" s="74">
        <v>0</v>
      </c>
      <c r="AY462" s="74">
        <v>0</v>
      </c>
      <c r="AZ462" s="74">
        <v>0</v>
      </c>
      <c r="BA462" s="74">
        <v>0</v>
      </c>
      <c r="BB462" s="74">
        <v>0</v>
      </c>
      <c r="BC462" s="74">
        <v>0</v>
      </c>
      <c r="BD462" s="74">
        <v>0</v>
      </c>
      <c r="BE462" s="74">
        <v>0</v>
      </c>
      <c r="BF462" s="74">
        <v>0</v>
      </c>
      <c r="BG462" s="74">
        <v>0</v>
      </c>
      <c r="BH462" s="74">
        <v>1.1563009969884938E-3</v>
      </c>
      <c r="BI462" s="74">
        <v>1.1563009969884938E-3</v>
      </c>
      <c r="BJ462" s="74">
        <v>0</v>
      </c>
      <c r="BK462" s="74">
        <v>0</v>
      </c>
      <c r="BL462" s="74">
        <v>0</v>
      </c>
      <c r="BM462" s="74">
        <v>0</v>
      </c>
      <c r="BN462" s="74">
        <v>0</v>
      </c>
      <c r="BO462" s="74">
        <v>0</v>
      </c>
      <c r="BP462" s="74">
        <v>1.080655137372424E-3</v>
      </c>
      <c r="BQ462" s="74">
        <v>0</v>
      </c>
      <c r="BR462" s="74">
        <v>0</v>
      </c>
      <c r="BS462" s="74">
        <v>0</v>
      </c>
      <c r="BT462" s="74">
        <v>0</v>
      </c>
      <c r="BU462" s="74">
        <v>0</v>
      </c>
      <c r="BV462" s="74">
        <v>1.1563009969884938E-3</v>
      </c>
      <c r="BW462" s="74">
        <v>1.080655137372424E-3</v>
      </c>
      <c r="BX462" s="74">
        <v>1.1563009969884938E-3</v>
      </c>
      <c r="BY462" s="74">
        <v>1.080655137372424E-3</v>
      </c>
      <c r="CT462" s="74" t="s">
        <v>194</v>
      </c>
      <c r="CU462" s="74" t="s">
        <v>529</v>
      </c>
      <c r="CV462" s="74" t="s">
        <v>327</v>
      </c>
      <c r="CW462" s="74">
        <v>2023</v>
      </c>
      <c r="CX462" s="74">
        <v>0</v>
      </c>
      <c r="CY462" s="74">
        <v>0</v>
      </c>
      <c r="CZ462" s="74">
        <v>1.423008483771089E-6</v>
      </c>
      <c r="DA462" s="74">
        <v>0</v>
      </c>
      <c r="DB462" s="74">
        <v>0</v>
      </c>
      <c r="DC462" s="74">
        <v>0</v>
      </c>
      <c r="DD462" s="74">
        <v>5.1712462144137774</v>
      </c>
      <c r="DE462" s="74">
        <v>0.6841481148462718</v>
      </c>
      <c r="DF462" s="74">
        <v>2.9069865105925379</v>
      </c>
      <c r="DG462" s="74">
        <v>1.580111588974966</v>
      </c>
      <c r="DH462" s="74">
        <v>0</v>
      </c>
      <c r="DI462" s="74">
        <v>0</v>
      </c>
      <c r="DJ462" s="74">
        <v>0</v>
      </c>
      <c r="DK462" s="74">
        <v>0</v>
      </c>
      <c r="DL462" s="74">
        <v>0</v>
      </c>
      <c r="DM462" s="74">
        <v>0</v>
      </c>
      <c r="DN462" s="74">
        <v>1.543454783802825E-5</v>
      </c>
      <c r="DO462" s="74">
        <v>0</v>
      </c>
      <c r="DP462" s="74">
        <v>0</v>
      </c>
      <c r="DQ462" s="74">
        <v>0</v>
      </c>
      <c r="DR462" s="74">
        <v>0</v>
      </c>
      <c r="DS462" s="74">
        <v>0</v>
      </c>
      <c r="DT462" s="74">
        <v>0</v>
      </c>
      <c r="DU462" s="74">
        <v>7.3587272347799334E-6</v>
      </c>
      <c r="DV462" s="74">
        <v>0</v>
      </c>
      <c r="DW462" s="74">
        <v>7.3587272347799334E-6</v>
      </c>
      <c r="DX462" s="74">
        <v>0</v>
      </c>
      <c r="DY462" s="74">
        <v>0</v>
      </c>
      <c r="DZ462" s="74">
        <v>0</v>
      </c>
      <c r="EA462" s="74">
        <v>0</v>
      </c>
      <c r="EB462" s="74">
        <v>0</v>
      </c>
      <c r="EC462" s="74">
        <v>0</v>
      </c>
      <c r="ED462" s="74">
        <v>0</v>
      </c>
      <c r="EE462" s="74">
        <v>0</v>
      </c>
      <c r="EF462" s="74">
        <v>0</v>
      </c>
      <c r="ER462" s="74" t="s">
        <v>455</v>
      </c>
      <c r="ES462" s="74" t="s">
        <v>194</v>
      </c>
      <c r="ET462" s="74" t="s">
        <v>529</v>
      </c>
      <c r="EU462" s="74" t="s">
        <v>327</v>
      </c>
      <c r="EV462" s="74" t="s">
        <v>302</v>
      </c>
      <c r="EW462" s="74" t="s">
        <v>456</v>
      </c>
      <c r="EX462" s="74">
        <v>2023</v>
      </c>
      <c r="EY462" s="74">
        <v>8.3509562948305747E-7</v>
      </c>
      <c r="EZ462" s="74">
        <v>1189.4558049999901</v>
      </c>
      <c r="FA462" s="74">
        <v>9.9330934421874351E-4</v>
      </c>
      <c r="FB462" s="74">
        <v>2023</v>
      </c>
      <c r="FC462" s="74" t="s">
        <v>209</v>
      </c>
      <c r="FD462" s="74">
        <v>4.6366130773367584E-2</v>
      </c>
      <c r="FE462" s="74">
        <v>1</v>
      </c>
      <c r="FF462" s="74">
        <v>0</v>
      </c>
      <c r="FG462" s="74" t="s">
        <v>457</v>
      </c>
      <c r="FH462" s="74">
        <v>0</v>
      </c>
      <c r="FI462" s="74">
        <v>0</v>
      </c>
      <c r="FJ462" s="74">
        <v>0</v>
      </c>
      <c r="FK462" s="74">
        <v>0</v>
      </c>
      <c r="FL462" s="74">
        <v>1.9582460986976085E-4</v>
      </c>
      <c r="FM462" s="74">
        <v>1.423008483771089E-6</v>
      </c>
      <c r="FN462" s="74">
        <v>0</v>
      </c>
      <c r="FO462" s="74">
        <v>0</v>
      </c>
      <c r="FP462" s="74">
        <v>0</v>
      </c>
      <c r="FQ462" s="74">
        <v>0</v>
      </c>
      <c r="FR462" s="74">
        <v>0</v>
      </c>
      <c r="FS462" s="74">
        <v>0</v>
      </c>
      <c r="GV462" s="229"/>
      <c r="GW462" s="229"/>
    </row>
    <row r="463" spans="45:205" x14ac:dyDescent="0.25">
      <c r="AS463" s="74" t="s">
        <v>237</v>
      </c>
      <c r="AT463" s="74" t="s">
        <v>194</v>
      </c>
      <c r="AU463" s="74" t="s">
        <v>504</v>
      </c>
      <c r="AV463" s="74">
        <v>2023</v>
      </c>
      <c r="AW463" s="74">
        <v>0.87343872827321156</v>
      </c>
      <c r="AX463" s="74">
        <v>0</v>
      </c>
      <c r="AY463" s="74">
        <v>0</v>
      </c>
      <c r="AZ463" s="74">
        <v>0</v>
      </c>
      <c r="BA463" s="74">
        <v>0</v>
      </c>
      <c r="BB463" s="74">
        <v>0</v>
      </c>
      <c r="BC463" s="74">
        <v>0</v>
      </c>
      <c r="BD463" s="74">
        <v>0</v>
      </c>
      <c r="BE463" s="74">
        <v>0</v>
      </c>
      <c r="BF463" s="74">
        <v>0</v>
      </c>
      <c r="BG463" s="74">
        <v>0</v>
      </c>
      <c r="BH463" s="74">
        <v>0</v>
      </c>
      <c r="BI463" s="74">
        <v>0</v>
      </c>
      <c r="BJ463" s="74">
        <v>0</v>
      </c>
      <c r="BK463" s="74">
        <v>0</v>
      </c>
      <c r="BL463" s="74">
        <v>1.1985024355332143E-3</v>
      </c>
      <c r="BM463" s="74">
        <v>1.1985024355332143E-3</v>
      </c>
      <c r="BN463" s="74">
        <v>0</v>
      </c>
      <c r="BO463" s="74">
        <v>0</v>
      </c>
      <c r="BP463" s="74">
        <v>0</v>
      </c>
      <c r="BQ463" s="74">
        <v>1.0468184431244774E-3</v>
      </c>
      <c r="BR463" s="74">
        <v>0</v>
      </c>
      <c r="BS463" s="74">
        <v>0</v>
      </c>
      <c r="BT463" s="74">
        <v>0</v>
      </c>
      <c r="BU463" s="74">
        <v>0</v>
      </c>
      <c r="BV463" s="74">
        <v>0</v>
      </c>
      <c r="BW463" s="74">
        <v>0</v>
      </c>
      <c r="BX463" s="74">
        <v>0</v>
      </c>
      <c r="BY463" s="74">
        <v>0</v>
      </c>
      <c r="CT463" s="74" t="s">
        <v>194</v>
      </c>
      <c r="CU463" s="74" t="s">
        <v>529</v>
      </c>
      <c r="CV463" s="74" t="s">
        <v>327</v>
      </c>
      <c r="CW463" s="74">
        <v>2024</v>
      </c>
      <c r="CX463" s="74">
        <v>0</v>
      </c>
      <c r="CY463" s="74">
        <v>0</v>
      </c>
      <c r="CZ463" s="74">
        <v>0</v>
      </c>
      <c r="DA463" s="74">
        <v>1.423008483771089E-6</v>
      </c>
      <c r="DB463" s="74">
        <v>0</v>
      </c>
      <c r="DC463" s="74">
        <v>0</v>
      </c>
      <c r="DD463" s="74">
        <v>5.1712462144137774</v>
      </c>
      <c r="DE463" s="74">
        <v>0.6841481148462718</v>
      </c>
      <c r="DF463" s="74">
        <v>2.9069865105925379</v>
      </c>
      <c r="DG463" s="74">
        <v>1.580111588974966</v>
      </c>
      <c r="DH463" s="74">
        <v>0</v>
      </c>
      <c r="DI463" s="74">
        <v>0</v>
      </c>
      <c r="DJ463" s="74">
        <v>0</v>
      </c>
      <c r="DK463" s="74">
        <v>0</v>
      </c>
      <c r="DL463" s="74">
        <v>0</v>
      </c>
      <c r="DM463" s="74">
        <v>0</v>
      </c>
      <c r="DN463" s="74">
        <v>1.543454783802825E-5</v>
      </c>
      <c r="DO463" s="74">
        <v>0</v>
      </c>
      <c r="DP463" s="74">
        <v>0</v>
      </c>
      <c r="DQ463" s="74">
        <v>0</v>
      </c>
      <c r="DR463" s="74">
        <v>0</v>
      </c>
      <c r="DS463" s="74">
        <v>0</v>
      </c>
      <c r="DT463" s="74">
        <v>0</v>
      </c>
      <c r="DU463" s="74">
        <v>0</v>
      </c>
      <c r="DV463" s="74">
        <v>0</v>
      </c>
      <c r="DW463" s="74">
        <v>0</v>
      </c>
      <c r="DX463" s="74">
        <v>7.3587272347799334E-6</v>
      </c>
      <c r="DY463" s="74">
        <v>0</v>
      </c>
      <c r="DZ463" s="74">
        <v>7.3587272347799334E-6</v>
      </c>
      <c r="EA463" s="74">
        <v>0</v>
      </c>
      <c r="EB463" s="74">
        <v>0</v>
      </c>
      <c r="EC463" s="74">
        <v>0</v>
      </c>
      <c r="ED463" s="74">
        <v>0</v>
      </c>
      <c r="EE463" s="74">
        <v>0</v>
      </c>
      <c r="EF463" s="74">
        <v>0</v>
      </c>
      <c r="ER463" s="74" t="s">
        <v>455</v>
      </c>
      <c r="ES463" s="74" t="s">
        <v>194</v>
      </c>
      <c r="ET463" s="74" t="s">
        <v>529</v>
      </c>
      <c r="EU463" s="74" t="s">
        <v>327</v>
      </c>
      <c r="EV463" s="74" t="s">
        <v>302</v>
      </c>
      <c r="EW463" s="74" t="s">
        <v>456</v>
      </c>
      <c r="EX463" s="74">
        <v>2024</v>
      </c>
      <c r="EY463" s="74">
        <v>8.3509562948305747E-7</v>
      </c>
      <c r="EZ463" s="74">
        <v>1189.4558049999901</v>
      </c>
      <c r="FA463" s="74">
        <v>9.9330934421874351E-4</v>
      </c>
      <c r="FB463" s="74">
        <v>2024</v>
      </c>
      <c r="FC463" s="74" t="s">
        <v>209</v>
      </c>
      <c r="FD463" s="74">
        <v>4.6366130773367584E-2</v>
      </c>
      <c r="FE463" s="74">
        <v>1</v>
      </c>
      <c r="FF463" s="74">
        <v>0</v>
      </c>
      <c r="FG463" s="74" t="s">
        <v>457</v>
      </c>
      <c r="FH463" s="74">
        <v>0</v>
      </c>
      <c r="FI463" s="74">
        <v>0</v>
      </c>
      <c r="FJ463" s="74">
        <v>0</v>
      </c>
      <c r="FK463" s="74">
        <v>0</v>
      </c>
      <c r="FL463" s="74">
        <v>0</v>
      </c>
      <c r="FM463" s="74">
        <v>0</v>
      </c>
      <c r="FN463" s="74">
        <v>1.9582460986976085E-4</v>
      </c>
      <c r="FO463" s="74">
        <v>1.423008483771089E-6</v>
      </c>
      <c r="FP463" s="74">
        <v>0</v>
      </c>
      <c r="FQ463" s="74">
        <v>0</v>
      </c>
      <c r="FR463" s="74">
        <v>0</v>
      </c>
      <c r="FS463" s="74">
        <v>0</v>
      </c>
      <c r="GV463" s="229"/>
      <c r="GW463" s="229"/>
    </row>
    <row r="464" spans="45:205" x14ac:dyDescent="0.25">
      <c r="AS464" s="74" t="s">
        <v>237</v>
      </c>
      <c r="AT464" s="74" t="s">
        <v>194</v>
      </c>
      <c r="AU464" s="74" t="s">
        <v>505</v>
      </c>
      <c r="AV464" s="74">
        <v>2020</v>
      </c>
      <c r="AW464" s="74">
        <v>1</v>
      </c>
      <c r="AX464" s="74">
        <v>0</v>
      </c>
      <c r="AY464" s="74">
        <v>0</v>
      </c>
      <c r="AZ464" s="74">
        <v>3.6549986294607411E-4</v>
      </c>
      <c r="BA464" s="74">
        <v>3.6549986294607411E-4</v>
      </c>
      <c r="BB464" s="74">
        <v>0</v>
      </c>
      <c r="BC464" s="74">
        <v>0</v>
      </c>
      <c r="BD464" s="74">
        <v>0</v>
      </c>
      <c r="BE464" s="74">
        <v>0</v>
      </c>
      <c r="BF464" s="74">
        <v>0</v>
      </c>
      <c r="BG464" s="74">
        <v>0</v>
      </c>
      <c r="BH464" s="74">
        <v>0</v>
      </c>
      <c r="BI464" s="74">
        <v>0</v>
      </c>
      <c r="BJ464" s="74">
        <v>0</v>
      </c>
      <c r="BK464" s="74">
        <v>0</v>
      </c>
      <c r="BL464" s="74">
        <v>0</v>
      </c>
      <c r="BM464" s="74">
        <v>0</v>
      </c>
      <c r="BN464" s="74">
        <v>3.6549986294607411E-4</v>
      </c>
      <c r="BO464" s="74">
        <v>0</v>
      </c>
      <c r="BP464" s="74">
        <v>0</v>
      </c>
      <c r="BQ464" s="74">
        <v>0</v>
      </c>
      <c r="BR464" s="74">
        <v>0</v>
      </c>
      <c r="BS464" s="74">
        <v>0</v>
      </c>
      <c r="BT464" s="74">
        <v>0</v>
      </c>
      <c r="BU464" s="74">
        <v>0</v>
      </c>
      <c r="BV464" s="74">
        <v>0</v>
      </c>
      <c r="BW464" s="74">
        <v>0</v>
      </c>
      <c r="BX464" s="74">
        <v>0</v>
      </c>
      <c r="BY464" s="74">
        <v>0</v>
      </c>
      <c r="CT464" s="74" t="s">
        <v>194</v>
      </c>
      <c r="CU464" s="74" t="s">
        <v>529</v>
      </c>
      <c r="CV464" s="74" t="s">
        <v>327</v>
      </c>
      <c r="CW464" s="74">
        <v>2025</v>
      </c>
      <c r="CX464" s="74">
        <v>0</v>
      </c>
      <c r="CY464" s="74">
        <v>0</v>
      </c>
      <c r="CZ464" s="74">
        <v>0</v>
      </c>
      <c r="DA464" s="74">
        <v>0</v>
      </c>
      <c r="DB464" s="74">
        <v>1.423008483771089E-6</v>
      </c>
      <c r="DC464" s="74">
        <v>0</v>
      </c>
      <c r="DD464" s="74">
        <v>5.1712462144137774</v>
      </c>
      <c r="DE464" s="74">
        <v>0.6841481148462718</v>
      </c>
      <c r="DF464" s="74">
        <v>2.9069865105925379</v>
      </c>
      <c r="DG464" s="74">
        <v>1.580111588974966</v>
      </c>
      <c r="DH464" s="74">
        <v>0</v>
      </c>
      <c r="DI464" s="74">
        <v>0</v>
      </c>
      <c r="DJ464" s="74">
        <v>0</v>
      </c>
      <c r="DK464" s="74">
        <v>0</v>
      </c>
      <c r="DL464" s="74">
        <v>0</v>
      </c>
      <c r="DM464" s="74">
        <v>0</v>
      </c>
      <c r="DN464" s="74">
        <v>1.543454783802825E-5</v>
      </c>
      <c r="DO464" s="74">
        <v>0</v>
      </c>
      <c r="DP464" s="74">
        <v>0</v>
      </c>
      <c r="DQ464" s="74">
        <v>0</v>
      </c>
      <c r="DR464" s="74">
        <v>0</v>
      </c>
      <c r="DS464" s="74">
        <v>0</v>
      </c>
      <c r="DT464" s="74">
        <v>0</v>
      </c>
      <c r="DU464" s="74">
        <v>0</v>
      </c>
      <c r="DV464" s="74">
        <v>0</v>
      </c>
      <c r="DW464" s="74">
        <v>0</v>
      </c>
      <c r="DX464" s="74">
        <v>0</v>
      </c>
      <c r="DY464" s="74">
        <v>0</v>
      </c>
      <c r="DZ464" s="74">
        <v>0</v>
      </c>
      <c r="EA464" s="74">
        <v>7.3587272347799334E-6</v>
      </c>
      <c r="EB464" s="74">
        <v>0</v>
      </c>
      <c r="EC464" s="74">
        <v>7.3587272347799334E-6</v>
      </c>
      <c r="ED464" s="74">
        <v>0</v>
      </c>
      <c r="EE464" s="74">
        <v>0</v>
      </c>
      <c r="EF464" s="74">
        <v>0</v>
      </c>
      <c r="ER464" s="74" t="s">
        <v>455</v>
      </c>
      <c r="ES464" s="74" t="s">
        <v>194</v>
      </c>
      <c r="ET464" s="74" t="s">
        <v>529</v>
      </c>
      <c r="EU464" s="74" t="s">
        <v>327</v>
      </c>
      <c r="EV464" s="74" t="s">
        <v>302</v>
      </c>
      <c r="EW464" s="74" t="s">
        <v>456</v>
      </c>
      <c r="EX464" s="74">
        <v>2025</v>
      </c>
      <c r="EY464" s="74">
        <v>8.3509562948305747E-7</v>
      </c>
      <c r="EZ464" s="74">
        <v>1189.4558049999901</v>
      </c>
      <c r="FA464" s="74">
        <v>9.9330934421874351E-4</v>
      </c>
      <c r="FB464" s="74">
        <v>2025</v>
      </c>
      <c r="FC464" s="74" t="s">
        <v>209</v>
      </c>
      <c r="FD464" s="74">
        <v>4.6366130773367584E-2</v>
      </c>
      <c r="FE464" s="74">
        <v>1</v>
      </c>
      <c r="FF464" s="74">
        <v>0</v>
      </c>
      <c r="FG464" s="74" t="s">
        <v>457</v>
      </c>
      <c r="FH464" s="74">
        <v>0</v>
      </c>
      <c r="FI464" s="74">
        <v>0</v>
      </c>
      <c r="FJ464" s="74">
        <v>0</v>
      </c>
      <c r="FK464" s="74">
        <v>0</v>
      </c>
      <c r="FL464" s="74">
        <v>0</v>
      </c>
      <c r="FM464" s="74">
        <v>0</v>
      </c>
      <c r="FN464" s="74">
        <v>0</v>
      </c>
      <c r="FO464" s="74">
        <v>0</v>
      </c>
      <c r="FP464" s="74">
        <v>1.9582460986976085E-4</v>
      </c>
      <c r="FQ464" s="74">
        <v>1.423008483771089E-6</v>
      </c>
      <c r="FR464" s="74">
        <v>0</v>
      </c>
      <c r="FS464" s="74">
        <v>0</v>
      </c>
      <c r="GV464" s="229"/>
      <c r="GW464" s="229"/>
    </row>
    <row r="465" spans="45:205" x14ac:dyDescent="0.25">
      <c r="AS465" s="74" t="s">
        <v>237</v>
      </c>
      <c r="AT465" s="74" t="s">
        <v>194</v>
      </c>
      <c r="AU465" s="74" t="s">
        <v>505</v>
      </c>
      <c r="AV465" s="74">
        <v>2021</v>
      </c>
      <c r="AW465" s="74">
        <v>1</v>
      </c>
      <c r="AX465" s="74">
        <v>0</v>
      </c>
      <c r="AY465" s="74">
        <v>0</v>
      </c>
      <c r="AZ465" s="74">
        <v>0</v>
      </c>
      <c r="BA465" s="74">
        <v>0</v>
      </c>
      <c r="BB465" s="74">
        <v>0</v>
      </c>
      <c r="BC465" s="74">
        <v>0</v>
      </c>
      <c r="BD465" s="74">
        <v>3.6549986294607411E-4</v>
      </c>
      <c r="BE465" s="74">
        <v>3.6549986294607411E-4</v>
      </c>
      <c r="BF465" s="74">
        <v>0</v>
      </c>
      <c r="BG465" s="74">
        <v>0</v>
      </c>
      <c r="BH465" s="74">
        <v>0</v>
      </c>
      <c r="BI465" s="74">
        <v>0</v>
      </c>
      <c r="BJ465" s="74">
        <v>0</v>
      </c>
      <c r="BK465" s="74">
        <v>0</v>
      </c>
      <c r="BL465" s="74">
        <v>0</v>
      </c>
      <c r="BM465" s="74">
        <v>0</v>
      </c>
      <c r="BN465" s="74">
        <v>0</v>
      </c>
      <c r="BO465" s="74">
        <v>3.6549986294607411E-4</v>
      </c>
      <c r="BP465" s="74">
        <v>0</v>
      </c>
      <c r="BQ465" s="74">
        <v>0</v>
      </c>
      <c r="BR465" s="74">
        <v>0</v>
      </c>
      <c r="BS465" s="74">
        <v>0</v>
      </c>
      <c r="BT465" s="74">
        <v>0</v>
      </c>
      <c r="BU465" s="74">
        <v>0</v>
      </c>
      <c r="BV465" s="74">
        <v>0</v>
      </c>
      <c r="BW465" s="74">
        <v>0</v>
      </c>
      <c r="BX465" s="74">
        <v>0</v>
      </c>
      <c r="BY465" s="74">
        <v>0</v>
      </c>
      <c r="CT465" s="74" t="s">
        <v>194</v>
      </c>
      <c r="CU465" s="74" t="s">
        <v>529</v>
      </c>
      <c r="CV465" s="74" t="s">
        <v>327</v>
      </c>
      <c r="CW465" s="74">
        <v>2026</v>
      </c>
      <c r="CX465" s="74">
        <v>0</v>
      </c>
      <c r="CY465" s="74">
        <v>0</v>
      </c>
      <c r="CZ465" s="74">
        <v>0</v>
      </c>
      <c r="DA465" s="74">
        <v>0</v>
      </c>
      <c r="DB465" s="74">
        <v>0</v>
      </c>
      <c r="DC465" s="74">
        <v>1.423008483771089E-6</v>
      </c>
      <c r="DD465" s="74">
        <v>5.1712462144137774</v>
      </c>
      <c r="DE465" s="74">
        <v>0.6841481148462718</v>
      </c>
      <c r="DF465" s="74">
        <v>2.9069865105925379</v>
      </c>
      <c r="DG465" s="74">
        <v>1.580111588974966</v>
      </c>
      <c r="DH465" s="74">
        <v>0</v>
      </c>
      <c r="DI465" s="74">
        <v>0</v>
      </c>
      <c r="DJ465" s="74">
        <v>0</v>
      </c>
      <c r="DK465" s="74">
        <v>0</v>
      </c>
      <c r="DL465" s="74">
        <v>0</v>
      </c>
      <c r="DM465" s="74">
        <v>0</v>
      </c>
      <c r="DN465" s="74">
        <v>1.543454783802825E-5</v>
      </c>
      <c r="DO465" s="74">
        <v>0</v>
      </c>
      <c r="DP465" s="74">
        <v>0</v>
      </c>
      <c r="DQ465" s="74">
        <v>0</v>
      </c>
      <c r="DR465" s="74">
        <v>0</v>
      </c>
      <c r="DS465" s="74">
        <v>0</v>
      </c>
      <c r="DT465" s="74">
        <v>0</v>
      </c>
      <c r="DU465" s="74">
        <v>0</v>
      </c>
      <c r="DV465" s="74">
        <v>0</v>
      </c>
      <c r="DW465" s="74">
        <v>0</v>
      </c>
      <c r="DX465" s="74">
        <v>0</v>
      </c>
      <c r="DY465" s="74">
        <v>0</v>
      </c>
      <c r="DZ465" s="74">
        <v>0</v>
      </c>
      <c r="EA465" s="74">
        <v>0</v>
      </c>
      <c r="EB465" s="74">
        <v>0</v>
      </c>
      <c r="EC465" s="74">
        <v>0</v>
      </c>
      <c r="ED465" s="74">
        <v>7.3587272347799334E-6</v>
      </c>
      <c r="EE465" s="74">
        <v>0</v>
      </c>
      <c r="EF465" s="74">
        <v>7.3587272347799334E-6</v>
      </c>
      <c r="ER465" s="74" t="s">
        <v>455</v>
      </c>
      <c r="ES465" s="74" t="s">
        <v>194</v>
      </c>
      <c r="ET465" s="74" t="s">
        <v>529</v>
      </c>
      <c r="EU465" s="74" t="s">
        <v>327</v>
      </c>
      <c r="EV465" s="74" t="s">
        <v>302</v>
      </c>
      <c r="EW465" s="74" t="s">
        <v>456</v>
      </c>
      <c r="EX465" s="74">
        <v>2026</v>
      </c>
      <c r="EY465" s="74">
        <v>8.3509562948305747E-7</v>
      </c>
      <c r="EZ465" s="74">
        <v>1189.4558049999901</v>
      </c>
      <c r="FA465" s="74">
        <v>9.9330934421874351E-4</v>
      </c>
      <c r="FB465" s="74">
        <v>2026</v>
      </c>
      <c r="FC465" s="74" t="s">
        <v>209</v>
      </c>
      <c r="FD465" s="74">
        <v>4.6366130773367584E-2</v>
      </c>
      <c r="FE465" s="74">
        <v>1</v>
      </c>
      <c r="FF465" s="74">
        <v>0</v>
      </c>
      <c r="FG465" s="74" t="s">
        <v>457</v>
      </c>
      <c r="FH465" s="74">
        <v>0</v>
      </c>
      <c r="FI465" s="74">
        <v>0</v>
      </c>
      <c r="FJ465" s="74">
        <v>0</v>
      </c>
      <c r="FK465" s="74">
        <v>0</v>
      </c>
      <c r="FL465" s="74">
        <v>0</v>
      </c>
      <c r="FM465" s="74">
        <v>0</v>
      </c>
      <c r="FN465" s="74">
        <v>0</v>
      </c>
      <c r="FO465" s="74">
        <v>0</v>
      </c>
      <c r="FP465" s="74">
        <v>0</v>
      </c>
      <c r="FQ465" s="74">
        <v>0</v>
      </c>
      <c r="FR465" s="74">
        <v>1.9582460986976085E-4</v>
      </c>
      <c r="FS465" s="74">
        <v>1.423008483771089E-6</v>
      </c>
      <c r="GV465" s="229"/>
      <c r="GW465" s="229"/>
    </row>
    <row r="466" spans="45:205" x14ac:dyDescent="0.25">
      <c r="AS466" s="74" t="s">
        <v>237</v>
      </c>
      <c r="AT466" s="74" t="s">
        <v>194</v>
      </c>
      <c r="AU466" s="74" t="s">
        <v>505</v>
      </c>
      <c r="AV466" s="74">
        <v>2022</v>
      </c>
      <c r="AW466" s="74">
        <v>0.93457943925233644</v>
      </c>
      <c r="AX466" s="74">
        <v>0</v>
      </c>
      <c r="AY466" s="74">
        <v>0</v>
      </c>
      <c r="AZ466" s="74">
        <v>0</v>
      </c>
      <c r="BA466" s="74">
        <v>0</v>
      </c>
      <c r="BB466" s="74">
        <v>0</v>
      </c>
      <c r="BC466" s="74">
        <v>0</v>
      </c>
      <c r="BD466" s="74">
        <v>0</v>
      </c>
      <c r="BE466" s="74">
        <v>0</v>
      </c>
      <c r="BF466" s="74">
        <v>0</v>
      </c>
      <c r="BG466" s="74">
        <v>0</v>
      </c>
      <c r="BH466" s="74">
        <v>4.1921177731011841E-4</v>
      </c>
      <c r="BI466" s="74">
        <v>4.1921177731011841E-4</v>
      </c>
      <c r="BJ466" s="74">
        <v>0</v>
      </c>
      <c r="BK466" s="74">
        <v>0</v>
      </c>
      <c r="BL466" s="74">
        <v>0</v>
      </c>
      <c r="BM466" s="74">
        <v>0</v>
      </c>
      <c r="BN466" s="74">
        <v>0</v>
      </c>
      <c r="BO466" s="74">
        <v>0</v>
      </c>
      <c r="BP466" s="74">
        <v>3.917867077664658E-4</v>
      </c>
      <c r="BQ466" s="74">
        <v>0</v>
      </c>
      <c r="BR466" s="74">
        <v>0</v>
      </c>
      <c r="BS466" s="74">
        <v>0</v>
      </c>
      <c r="BT466" s="74">
        <v>0</v>
      </c>
      <c r="BU466" s="74">
        <v>0</v>
      </c>
      <c r="BV466" s="74">
        <v>4.1921177731011841E-4</v>
      </c>
      <c r="BW466" s="74">
        <v>3.917867077664658E-4</v>
      </c>
      <c r="BX466" s="74">
        <v>4.1921177731011841E-4</v>
      </c>
      <c r="BY466" s="74">
        <v>3.917867077664658E-4</v>
      </c>
      <c r="CT466" s="74" t="s">
        <v>194</v>
      </c>
      <c r="CU466" s="74" t="s">
        <v>529</v>
      </c>
      <c r="CV466" s="74" t="s">
        <v>328</v>
      </c>
      <c r="CW466" s="74">
        <v>2021</v>
      </c>
      <c r="CX466" s="74">
        <v>1.7525985994306585E-4</v>
      </c>
      <c r="CY466" s="74">
        <v>0</v>
      </c>
      <c r="CZ466" s="74">
        <v>0</v>
      </c>
      <c r="DA466" s="74">
        <v>0</v>
      </c>
      <c r="DB466" s="74">
        <v>0</v>
      </c>
      <c r="DC466" s="74">
        <v>0</v>
      </c>
      <c r="DD466" s="74">
        <v>7.7861316135679412E-2</v>
      </c>
      <c r="DE466" s="74">
        <v>3.6425060683954492E-2</v>
      </c>
      <c r="DF466" s="74">
        <v>1.541613253274161E-3</v>
      </c>
      <c r="DG466" s="74">
        <v>3.9894642198450743E-2</v>
      </c>
      <c r="DH466" s="74">
        <v>0</v>
      </c>
      <c r="DI466" s="74">
        <v>0</v>
      </c>
      <c r="DJ466" s="74">
        <v>0</v>
      </c>
      <c r="DK466" s="74">
        <v>0</v>
      </c>
      <c r="DL466" s="74">
        <v>0</v>
      </c>
      <c r="DM466" s="74">
        <v>0</v>
      </c>
      <c r="DN466" s="74">
        <v>1.493338048232628E-3</v>
      </c>
      <c r="DO466" s="74">
        <v>1.3645963360921947E-5</v>
      </c>
      <c r="DP466" s="74">
        <v>0</v>
      </c>
      <c r="DQ466" s="74">
        <v>1.3645963360921947E-5</v>
      </c>
      <c r="DR466" s="74">
        <v>0</v>
      </c>
      <c r="DS466" s="74">
        <v>0</v>
      </c>
      <c r="DT466" s="74">
        <v>0</v>
      </c>
      <c r="DU466" s="74">
        <v>0</v>
      </c>
      <c r="DV466" s="74">
        <v>0</v>
      </c>
      <c r="DW466" s="74">
        <v>0</v>
      </c>
      <c r="DX466" s="74">
        <v>0</v>
      </c>
      <c r="DY466" s="74">
        <v>0</v>
      </c>
      <c r="DZ466" s="74">
        <v>0</v>
      </c>
      <c r="EA466" s="74">
        <v>0</v>
      </c>
      <c r="EB466" s="74">
        <v>0</v>
      </c>
      <c r="EC466" s="74">
        <v>0</v>
      </c>
      <c r="ED466" s="74">
        <v>0</v>
      </c>
      <c r="EE466" s="74">
        <v>0</v>
      </c>
      <c r="EF466" s="74">
        <v>0</v>
      </c>
      <c r="ER466" s="74" t="s">
        <v>455</v>
      </c>
      <c r="ES466" s="74" t="s">
        <v>194</v>
      </c>
      <c r="ET466" s="74" t="s">
        <v>529</v>
      </c>
      <c r="EU466" s="74" t="s">
        <v>328</v>
      </c>
      <c r="EV466" s="74" t="s">
        <v>302</v>
      </c>
      <c r="EW466" s="74" t="s">
        <v>456</v>
      </c>
      <c r="EX466" s="74">
        <v>2021</v>
      </c>
      <c r="EY466" s="74">
        <v>1.6094776686775429E-4</v>
      </c>
      <c r="EZ466" s="74">
        <v>1189.4558049999901</v>
      </c>
      <c r="FA466" s="74">
        <v>0.19144025560263542</v>
      </c>
      <c r="FB466" s="74">
        <v>2021</v>
      </c>
      <c r="FC466" s="74" t="s">
        <v>209</v>
      </c>
      <c r="FD466" s="74">
        <v>4.6366130773367584E-2</v>
      </c>
      <c r="FE466" s="74">
        <v>1</v>
      </c>
      <c r="FF466" s="74">
        <v>0</v>
      </c>
      <c r="FG466" s="74" t="s">
        <v>457</v>
      </c>
      <c r="FH466" s="74">
        <v>3.6507400349201219E-2</v>
      </c>
      <c r="FI466" s="74">
        <v>1.7525985994306585E-4</v>
      </c>
      <c r="FJ466" s="74">
        <v>0</v>
      </c>
      <c r="FK466" s="74">
        <v>0</v>
      </c>
      <c r="FL466" s="74">
        <v>0</v>
      </c>
      <c r="FM466" s="74">
        <v>0</v>
      </c>
      <c r="FN466" s="74">
        <v>0</v>
      </c>
      <c r="FO466" s="74">
        <v>0</v>
      </c>
      <c r="FP466" s="74">
        <v>0</v>
      </c>
      <c r="FQ466" s="74">
        <v>0</v>
      </c>
      <c r="FR466" s="74">
        <v>0</v>
      </c>
      <c r="FS466" s="74">
        <v>0</v>
      </c>
      <c r="GV466" s="229"/>
      <c r="GW466" s="229"/>
    </row>
    <row r="467" spans="45:205" x14ac:dyDescent="0.25">
      <c r="AS467" s="74" t="s">
        <v>237</v>
      </c>
      <c r="AT467" s="74" t="s">
        <v>194</v>
      </c>
      <c r="AU467" s="74" t="s">
        <v>505</v>
      </c>
      <c r="AV467" s="74">
        <v>2023</v>
      </c>
      <c r="AW467" s="74">
        <v>0.87343872827321156</v>
      </c>
      <c r="AX467" s="74">
        <v>0</v>
      </c>
      <c r="AY467" s="74">
        <v>0</v>
      </c>
      <c r="AZ467" s="74">
        <v>0</v>
      </c>
      <c r="BA467" s="74">
        <v>0</v>
      </c>
      <c r="BB467" s="74">
        <v>0</v>
      </c>
      <c r="BC467" s="74">
        <v>0</v>
      </c>
      <c r="BD467" s="74">
        <v>0</v>
      </c>
      <c r="BE467" s="74">
        <v>0</v>
      </c>
      <c r="BF467" s="74">
        <v>0</v>
      </c>
      <c r="BG467" s="74">
        <v>0</v>
      </c>
      <c r="BH467" s="74">
        <v>0</v>
      </c>
      <c r="BI467" s="74">
        <v>0</v>
      </c>
      <c r="BJ467" s="74">
        <v>0</v>
      </c>
      <c r="BK467" s="74">
        <v>0</v>
      </c>
      <c r="BL467" s="74">
        <v>4.3449303564565607E-4</v>
      </c>
      <c r="BM467" s="74">
        <v>4.3449303564565607E-4</v>
      </c>
      <c r="BN467" s="74">
        <v>0</v>
      </c>
      <c r="BO467" s="74">
        <v>0</v>
      </c>
      <c r="BP467" s="74">
        <v>0</v>
      </c>
      <c r="BQ467" s="74">
        <v>3.7950304449790899E-4</v>
      </c>
      <c r="BR467" s="74">
        <v>0</v>
      </c>
      <c r="BS467" s="74">
        <v>0</v>
      </c>
      <c r="BT467" s="74">
        <v>0</v>
      </c>
      <c r="BU467" s="74">
        <v>0</v>
      </c>
      <c r="BV467" s="74">
        <v>0</v>
      </c>
      <c r="BW467" s="74">
        <v>0</v>
      </c>
      <c r="BX467" s="74">
        <v>0</v>
      </c>
      <c r="BY467" s="74">
        <v>0</v>
      </c>
      <c r="CT467" s="74" t="s">
        <v>194</v>
      </c>
      <c r="CU467" s="74" t="s">
        <v>529</v>
      </c>
      <c r="CV467" s="74" t="s">
        <v>328</v>
      </c>
      <c r="CW467" s="74">
        <v>2022</v>
      </c>
      <c r="CX467" s="74">
        <v>0</v>
      </c>
      <c r="CY467" s="74">
        <v>1.7536646576317319E-4</v>
      </c>
      <c r="CZ467" s="74">
        <v>0</v>
      </c>
      <c r="DA467" s="74">
        <v>0</v>
      </c>
      <c r="DB467" s="74">
        <v>0</v>
      </c>
      <c r="DC467" s="74">
        <v>0</v>
      </c>
      <c r="DD467" s="74">
        <v>7.7861316135679398E-2</v>
      </c>
      <c r="DE467" s="74">
        <v>3.6425060683954499E-2</v>
      </c>
      <c r="DF467" s="74">
        <v>1.541613253274161E-3</v>
      </c>
      <c r="DG467" s="74">
        <v>3.9894642198450743E-2</v>
      </c>
      <c r="DH467" s="74">
        <v>0</v>
      </c>
      <c r="DI467" s="74">
        <v>0</v>
      </c>
      <c r="DJ467" s="74">
        <v>0</v>
      </c>
      <c r="DK467" s="74">
        <v>0</v>
      </c>
      <c r="DL467" s="74">
        <v>0</v>
      </c>
      <c r="DM467" s="74">
        <v>0</v>
      </c>
      <c r="DN467" s="74">
        <v>1.445834186371237E-3</v>
      </c>
      <c r="DO467" s="74">
        <v>0</v>
      </c>
      <c r="DP467" s="74">
        <v>0</v>
      </c>
      <c r="DQ467" s="74">
        <v>0</v>
      </c>
      <c r="DR467" s="74">
        <v>1.3654263830383225E-5</v>
      </c>
      <c r="DS467" s="74">
        <v>0</v>
      </c>
      <c r="DT467" s="74">
        <v>1.3654263830383225E-5</v>
      </c>
      <c r="DU467" s="74">
        <v>0</v>
      </c>
      <c r="DV467" s="74">
        <v>0</v>
      </c>
      <c r="DW467" s="74">
        <v>0</v>
      </c>
      <c r="DX467" s="74">
        <v>0</v>
      </c>
      <c r="DY467" s="74">
        <v>0</v>
      </c>
      <c r="DZ467" s="74">
        <v>0</v>
      </c>
      <c r="EA467" s="74">
        <v>0</v>
      </c>
      <c r="EB467" s="74">
        <v>0</v>
      </c>
      <c r="EC467" s="74">
        <v>0</v>
      </c>
      <c r="ED467" s="74">
        <v>0</v>
      </c>
      <c r="EE467" s="74">
        <v>0</v>
      </c>
      <c r="EF467" s="74">
        <v>0</v>
      </c>
      <c r="ER467" s="74" t="s">
        <v>455</v>
      </c>
      <c r="ES467" s="74" t="s">
        <v>194</v>
      </c>
      <c r="ET467" s="74" t="s">
        <v>529</v>
      </c>
      <c r="EU467" s="74" t="s">
        <v>328</v>
      </c>
      <c r="EV467" s="74" t="s">
        <v>302</v>
      </c>
      <c r="EW467" s="74" t="s">
        <v>456</v>
      </c>
      <c r="EX467" s="74">
        <v>2022</v>
      </c>
      <c r="EY467" s="74">
        <v>1.550474277360608E-4</v>
      </c>
      <c r="EZ467" s="74">
        <v>1189.4558049999901</v>
      </c>
      <c r="FA467" s="74">
        <v>0.18442206297097399</v>
      </c>
      <c r="FB467" s="74">
        <v>2022</v>
      </c>
      <c r="FC467" s="74" t="s">
        <v>209</v>
      </c>
      <c r="FD467" s="74">
        <v>4.6366130773367584E-2</v>
      </c>
      <c r="FE467" s="74">
        <v>1</v>
      </c>
      <c r="FF467" s="74">
        <v>0</v>
      </c>
      <c r="FG467" s="74" t="s">
        <v>457</v>
      </c>
      <c r="FH467" s="74">
        <v>0</v>
      </c>
      <c r="FI467" s="74">
        <v>0</v>
      </c>
      <c r="FJ467" s="74">
        <v>3.6529606810826128E-2</v>
      </c>
      <c r="FK467" s="74">
        <v>1.7536646576317319E-4</v>
      </c>
      <c r="FL467" s="74">
        <v>0</v>
      </c>
      <c r="FM467" s="74">
        <v>0</v>
      </c>
      <c r="FN467" s="74">
        <v>0</v>
      </c>
      <c r="FO467" s="74">
        <v>0</v>
      </c>
      <c r="FP467" s="74">
        <v>0</v>
      </c>
      <c r="FQ467" s="74">
        <v>0</v>
      </c>
      <c r="FR467" s="74">
        <v>0</v>
      </c>
      <c r="FS467" s="74">
        <v>0</v>
      </c>
      <c r="GV467" s="229"/>
      <c r="GW467" s="229"/>
    </row>
    <row r="468" spans="45:205" x14ac:dyDescent="0.25">
      <c r="AS468" s="74" t="s">
        <v>237</v>
      </c>
      <c r="AT468" s="74" t="s">
        <v>194</v>
      </c>
      <c r="AU468" s="74" t="s">
        <v>507</v>
      </c>
      <c r="AV468" s="74">
        <v>2020</v>
      </c>
      <c r="AW468" s="74">
        <v>1</v>
      </c>
      <c r="AX468" s="74">
        <v>0</v>
      </c>
      <c r="AY468" s="74">
        <v>0</v>
      </c>
      <c r="AZ468" s="74">
        <v>2.4753019742728132E-4</v>
      </c>
      <c r="BA468" s="74">
        <v>2.4753019742728132E-4</v>
      </c>
      <c r="BB468" s="74">
        <v>0</v>
      </c>
      <c r="BC468" s="74">
        <v>0</v>
      </c>
      <c r="BD468" s="74">
        <v>0</v>
      </c>
      <c r="BE468" s="74">
        <v>0</v>
      </c>
      <c r="BF468" s="74">
        <v>0</v>
      </c>
      <c r="BG468" s="74">
        <v>0</v>
      </c>
      <c r="BH468" s="74">
        <v>0</v>
      </c>
      <c r="BI468" s="74">
        <v>0</v>
      </c>
      <c r="BJ468" s="74">
        <v>0</v>
      </c>
      <c r="BK468" s="74">
        <v>0</v>
      </c>
      <c r="BL468" s="74">
        <v>0</v>
      </c>
      <c r="BM468" s="74">
        <v>0</v>
      </c>
      <c r="BN468" s="74">
        <v>2.4753019742728132E-4</v>
      </c>
      <c r="BO468" s="74">
        <v>0</v>
      </c>
      <c r="BP468" s="74">
        <v>0</v>
      </c>
      <c r="BQ468" s="74">
        <v>0</v>
      </c>
      <c r="BR468" s="74">
        <v>0</v>
      </c>
      <c r="BS468" s="74">
        <v>0</v>
      </c>
      <c r="BT468" s="74">
        <v>0</v>
      </c>
      <c r="BU468" s="74">
        <v>0</v>
      </c>
      <c r="BV468" s="74">
        <v>0</v>
      </c>
      <c r="BW468" s="74">
        <v>0</v>
      </c>
      <c r="BX468" s="74">
        <v>0</v>
      </c>
      <c r="BY468" s="74">
        <v>0</v>
      </c>
      <c r="CT468" s="74" t="s">
        <v>194</v>
      </c>
      <c r="CU468" s="74" t="s">
        <v>529</v>
      </c>
      <c r="CV468" s="74" t="s">
        <v>328</v>
      </c>
      <c r="CW468" s="74">
        <v>2023</v>
      </c>
      <c r="CX468" s="74">
        <v>0</v>
      </c>
      <c r="CY468" s="74">
        <v>0</v>
      </c>
      <c r="CZ468" s="74">
        <v>2.6352303475057139E-4</v>
      </c>
      <c r="DA468" s="74">
        <v>0</v>
      </c>
      <c r="DB468" s="74">
        <v>0</v>
      </c>
      <c r="DC468" s="74">
        <v>0</v>
      </c>
      <c r="DD468" s="74">
        <v>7.7900575334948499E-2</v>
      </c>
      <c r="DE468" s="74">
        <v>3.6425060683954492E-2</v>
      </c>
      <c r="DF468" s="74">
        <v>1.5808724525432671E-3</v>
      </c>
      <c r="DG468" s="74">
        <v>3.9894642198450743E-2</v>
      </c>
      <c r="DH468" s="74">
        <v>0</v>
      </c>
      <c r="DI468" s="74">
        <v>0</v>
      </c>
      <c r="DJ468" s="74">
        <v>0</v>
      </c>
      <c r="DK468" s="74">
        <v>0</v>
      </c>
      <c r="DL468" s="74">
        <v>0</v>
      </c>
      <c r="DM468" s="74">
        <v>0</v>
      </c>
      <c r="DN468" s="74">
        <v>1.4481165874182459E-3</v>
      </c>
      <c r="DO468" s="74">
        <v>0</v>
      </c>
      <c r="DP468" s="74">
        <v>0</v>
      </c>
      <c r="DQ468" s="74">
        <v>0</v>
      </c>
      <c r="DR468" s="74">
        <v>0</v>
      </c>
      <c r="DS468" s="74">
        <v>0</v>
      </c>
      <c r="DT468" s="74">
        <v>0</v>
      </c>
      <c r="DU468" s="74">
        <v>2.0528596021081137E-5</v>
      </c>
      <c r="DV468" s="74">
        <v>0</v>
      </c>
      <c r="DW468" s="74">
        <v>2.0528596021081137E-5</v>
      </c>
      <c r="DX468" s="74">
        <v>0</v>
      </c>
      <c r="DY468" s="74">
        <v>0</v>
      </c>
      <c r="DZ468" s="74">
        <v>0</v>
      </c>
      <c r="EA468" s="74">
        <v>0</v>
      </c>
      <c r="EB468" s="74">
        <v>0</v>
      </c>
      <c r="EC468" s="74">
        <v>0</v>
      </c>
      <c r="ED468" s="74">
        <v>0</v>
      </c>
      <c r="EE468" s="74">
        <v>0</v>
      </c>
      <c r="EF468" s="74">
        <v>0</v>
      </c>
      <c r="ER468" s="74" t="s">
        <v>455</v>
      </c>
      <c r="ES468" s="74" t="s">
        <v>194</v>
      </c>
      <c r="ET468" s="74" t="s">
        <v>529</v>
      </c>
      <c r="EU468" s="74" t="s">
        <v>328</v>
      </c>
      <c r="EV468" s="74" t="s">
        <v>302</v>
      </c>
      <c r="EW468" s="74" t="s">
        <v>456</v>
      </c>
      <c r="EX468" s="74">
        <v>2023</v>
      </c>
      <c r="EY468" s="74">
        <v>1.546490671686782E-4</v>
      </c>
      <c r="EZ468" s="74">
        <v>1189.4558049999901</v>
      </c>
      <c r="FA468" s="74">
        <v>0.18394823068161767</v>
      </c>
      <c r="FB468" s="74">
        <v>2023</v>
      </c>
      <c r="FC468" s="74" t="s">
        <v>209</v>
      </c>
      <c r="FD468" s="74">
        <v>4.6366130773367584E-2</v>
      </c>
      <c r="FE468" s="74">
        <v>1</v>
      </c>
      <c r="FF468" s="74">
        <v>0</v>
      </c>
      <c r="FG468" s="74" t="s">
        <v>457</v>
      </c>
      <c r="FH468" s="74">
        <v>0</v>
      </c>
      <c r="FI468" s="74">
        <v>0</v>
      </c>
      <c r="FJ468" s="74">
        <v>0</v>
      </c>
      <c r="FK468" s="74">
        <v>0</v>
      </c>
      <c r="FL468" s="74">
        <v>3.6264221935606786E-2</v>
      </c>
      <c r="FM468" s="74">
        <v>2.6352303475057139E-4</v>
      </c>
      <c r="FN468" s="74">
        <v>0</v>
      </c>
      <c r="FO468" s="74">
        <v>0</v>
      </c>
      <c r="FP468" s="74">
        <v>0</v>
      </c>
      <c r="FQ468" s="74">
        <v>0</v>
      </c>
      <c r="FR468" s="74">
        <v>0</v>
      </c>
      <c r="FS468" s="74">
        <v>0</v>
      </c>
      <c r="GV468" s="229"/>
      <c r="GW468" s="229"/>
    </row>
    <row r="469" spans="45:205" x14ac:dyDescent="0.25">
      <c r="AS469" s="74" t="s">
        <v>237</v>
      </c>
      <c r="AT469" s="74" t="s">
        <v>194</v>
      </c>
      <c r="AU469" s="74" t="s">
        <v>507</v>
      </c>
      <c r="AV469" s="74">
        <v>2021</v>
      </c>
      <c r="AW469" s="74">
        <v>1</v>
      </c>
      <c r="AX469" s="74">
        <v>0</v>
      </c>
      <c r="AY469" s="74">
        <v>0</v>
      </c>
      <c r="AZ469" s="74">
        <v>0</v>
      </c>
      <c r="BA469" s="74">
        <v>0</v>
      </c>
      <c r="BB469" s="74">
        <v>0</v>
      </c>
      <c r="BC469" s="74">
        <v>0</v>
      </c>
      <c r="BD469" s="74">
        <v>2.4753019742728132E-4</v>
      </c>
      <c r="BE469" s="74">
        <v>2.4753019742728132E-4</v>
      </c>
      <c r="BF469" s="74">
        <v>0</v>
      </c>
      <c r="BG469" s="74">
        <v>0</v>
      </c>
      <c r="BH469" s="74">
        <v>0</v>
      </c>
      <c r="BI469" s="74">
        <v>0</v>
      </c>
      <c r="BJ469" s="74">
        <v>0</v>
      </c>
      <c r="BK469" s="74">
        <v>0</v>
      </c>
      <c r="BL469" s="74">
        <v>0</v>
      </c>
      <c r="BM469" s="74">
        <v>0</v>
      </c>
      <c r="BN469" s="74">
        <v>0</v>
      </c>
      <c r="BO469" s="74">
        <v>2.4753019742728132E-4</v>
      </c>
      <c r="BP469" s="74">
        <v>0</v>
      </c>
      <c r="BQ469" s="74">
        <v>0</v>
      </c>
      <c r="BR469" s="74">
        <v>0</v>
      </c>
      <c r="BS469" s="74">
        <v>0</v>
      </c>
      <c r="BT469" s="74">
        <v>0</v>
      </c>
      <c r="BU469" s="74">
        <v>0</v>
      </c>
      <c r="BV469" s="74">
        <v>0</v>
      </c>
      <c r="BW469" s="74">
        <v>0</v>
      </c>
      <c r="BX469" s="74">
        <v>0</v>
      </c>
      <c r="BY469" s="74">
        <v>0</v>
      </c>
      <c r="CT469" s="74" t="s">
        <v>194</v>
      </c>
      <c r="CU469" s="74" t="s">
        <v>529</v>
      </c>
      <c r="CV469" s="74" t="s">
        <v>328</v>
      </c>
      <c r="CW469" s="74">
        <v>2024</v>
      </c>
      <c r="CX469" s="74">
        <v>0</v>
      </c>
      <c r="CY469" s="74">
        <v>0</v>
      </c>
      <c r="CZ469" s="74">
        <v>0</v>
      </c>
      <c r="DA469" s="74">
        <v>2.6352303475057139E-4</v>
      </c>
      <c r="DB469" s="74">
        <v>0</v>
      </c>
      <c r="DC469" s="74">
        <v>0</v>
      </c>
      <c r="DD469" s="74">
        <v>7.7900575334948499E-2</v>
      </c>
      <c r="DE469" s="74">
        <v>3.6425060683954492E-2</v>
      </c>
      <c r="DF469" s="74">
        <v>1.5808724525432671E-3</v>
      </c>
      <c r="DG469" s="74">
        <v>3.9894642198450743E-2</v>
      </c>
      <c r="DH469" s="74">
        <v>0</v>
      </c>
      <c r="DI469" s="74">
        <v>0</v>
      </c>
      <c r="DJ469" s="74">
        <v>0</v>
      </c>
      <c r="DK469" s="74">
        <v>0</v>
      </c>
      <c r="DL469" s="74">
        <v>0</v>
      </c>
      <c r="DM469" s="74">
        <v>0</v>
      </c>
      <c r="DN469" s="74">
        <v>1.4481165874182459E-3</v>
      </c>
      <c r="DO469" s="74">
        <v>0</v>
      </c>
      <c r="DP469" s="74">
        <v>0</v>
      </c>
      <c r="DQ469" s="74">
        <v>0</v>
      </c>
      <c r="DR469" s="74">
        <v>0</v>
      </c>
      <c r="DS469" s="74">
        <v>0</v>
      </c>
      <c r="DT469" s="74">
        <v>0</v>
      </c>
      <c r="DU469" s="74">
        <v>0</v>
      </c>
      <c r="DV469" s="74">
        <v>0</v>
      </c>
      <c r="DW469" s="74">
        <v>0</v>
      </c>
      <c r="DX469" s="74">
        <v>2.0528596021081137E-5</v>
      </c>
      <c r="DY469" s="74">
        <v>0</v>
      </c>
      <c r="DZ469" s="74">
        <v>2.0528596021081137E-5</v>
      </c>
      <c r="EA469" s="74">
        <v>0</v>
      </c>
      <c r="EB469" s="74">
        <v>0</v>
      </c>
      <c r="EC469" s="74">
        <v>0</v>
      </c>
      <c r="ED469" s="74">
        <v>0</v>
      </c>
      <c r="EE469" s="74">
        <v>0</v>
      </c>
      <c r="EF469" s="74">
        <v>0</v>
      </c>
      <c r="ER469" s="74" t="s">
        <v>455</v>
      </c>
      <c r="ES469" s="74" t="s">
        <v>194</v>
      </c>
      <c r="ET469" s="74" t="s">
        <v>529</v>
      </c>
      <c r="EU469" s="74" t="s">
        <v>328</v>
      </c>
      <c r="EV469" s="74" t="s">
        <v>302</v>
      </c>
      <c r="EW469" s="74" t="s">
        <v>456</v>
      </c>
      <c r="EX469" s="74">
        <v>2024</v>
      </c>
      <c r="EY469" s="74">
        <v>1.546490671686782E-4</v>
      </c>
      <c r="EZ469" s="74">
        <v>1189.4558049999901</v>
      </c>
      <c r="FA469" s="74">
        <v>0.18394823068161767</v>
      </c>
      <c r="FB469" s="74">
        <v>2024</v>
      </c>
      <c r="FC469" s="74" t="s">
        <v>209</v>
      </c>
      <c r="FD469" s="74">
        <v>4.6366130773367584E-2</v>
      </c>
      <c r="FE469" s="74">
        <v>1</v>
      </c>
      <c r="FF469" s="74">
        <v>0</v>
      </c>
      <c r="FG469" s="74" t="s">
        <v>457</v>
      </c>
      <c r="FH469" s="74">
        <v>0</v>
      </c>
      <c r="FI469" s="74">
        <v>0</v>
      </c>
      <c r="FJ469" s="74">
        <v>0</v>
      </c>
      <c r="FK469" s="74">
        <v>0</v>
      </c>
      <c r="FL469" s="74">
        <v>0</v>
      </c>
      <c r="FM469" s="74">
        <v>0</v>
      </c>
      <c r="FN469" s="74">
        <v>3.6264221935606786E-2</v>
      </c>
      <c r="FO469" s="74">
        <v>2.6352303475057139E-4</v>
      </c>
      <c r="FP469" s="74">
        <v>0</v>
      </c>
      <c r="FQ469" s="74">
        <v>0</v>
      </c>
      <c r="FR469" s="74">
        <v>0</v>
      </c>
      <c r="FS469" s="74">
        <v>0</v>
      </c>
      <c r="GV469" s="229"/>
      <c r="GW469" s="229"/>
    </row>
    <row r="470" spans="45:205" x14ac:dyDescent="0.25">
      <c r="AS470" s="74" t="s">
        <v>237</v>
      </c>
      <c r="AT470" s="74" t="s">
        <v>194</v>
      </c>
      <c r="AU470" s="74" t="s">
        <v>507</v>
      </c>
      <c r="AV470" s="74">
        <v>2022</v>
      </c>
      <c r="AW470" s="74">
        <v>0.93457943925233644</v>
      </c>
      <c r="AX470" s="74">
        <v>0</v>
      </c>
      <c r="AY470" s="74">
        <v>0</v>
      </c>
      <c r="AZ470" s="74">
        <v>0</v>
      </c>
      <c r="BA470" s="74">
        <v>0</v>
      </c>
      <c r="BB470" s="74">
        <v>0</v>
      </c>
      <c r="BC470" s="74">
        <v>0</v>
      </c>
      <c r="BD470" s="74">
        <v>0</v>
      </c>
      <c r="BE470" s="74">
        <v>0</v>
      </c>
      <c r="BF470" s="74">
        <v>0</v>
      </c>
      <c r="BG470" s="74">
        <v>0</v>
      </c>
      <c r="BH470" s="74">
        <v>2.5809804995363152E-4</v>
      </c>
      <c r="BI470" s="74">
        <v>2.5809804995363152E-4</v>
      </c>
      <c r="BJ470" s="74">
        <v>0</v>
      </c>
      <c r="BK470" s="74">
        <v>0</v>
      </c>
      <c r="BL470" s="74">
        <v>0</v>
      </c>
      <c r="BM470" s="74">
        <v>0</v>
      </c>
      <c r="BN470" s="74">
        <v>0</v>
      </c>
      <c r="BO470" s="74">
        <v>0</v>
      </c>
      <c r="BP470" s="74">
        <v>2.4121313079778647E-4</v>
      </c>
      <c r="BQ470" s="74">
        <v>0</v>
      </c>
      <c r="BR470" s="74">
        <v>0</v>
      </c>
      <c r="BS470" s="74">
        <v>0</v>
      </c>
      <c r="BT470" s="74">
        <v>0</v>
      </c>
      <c r="BU470" s="74">
        <v>0</v>
      </c>
      <c r="BV470" s="74">
        <v>2.5809804995363152E-4</v>
      </c>
      <c r="BW470" s="74">
        <v>2.4121313079778647E-4</v>
      </c>
      <c r="BX470" s="74">
        <v>2.5809804995363152E-4</v>
      </c>
      <c r="BY470" s="74">
        <v>2.4121313079778647E-4</v>
      </c>
      <c r="CT470" s="74" t="s">
        <v>194</v>
      </c>
      <c r="CU470" s="74" t="s">
        <v>529</v>
      </c>
      <c r="CV470" s="74" t="s">
        <v>328</v>
      </c>
      <c r="CW470" s="74">
        <v>2025</v>
      </c>
      <c r="CX470" s="74">
        <v>0</v>
      </c>
      <c r="CY470" s="74">
        <v>0</v>
      </c>
      <c r="CZ470" s="74">
        <v>0</v>
      </c>
      <c r="DA470" s="74">
        <v>0</v>
      </c>
      <c r="DB470" s="74">
        <v>2.6352303475057139E-4</v>
      </c>
      <c r="DC470" s="74">
        <v>0</v>
      </c>
      <c r="DD470" s="74">
        <v>7.7900575334948499E-2</v>
      </c>
      <c r="DE470" s="74">
        <v>3.6425060683954492E-2</v>
      </c>
      <c r="DF470" s="74">
        <v>1.5808724525432671E-3</v>
      </c>
      <c r="DG470" s="74">
        <v>3.9894642198450743E-2</v>
      </c>
      <c r="DH470" s="74">
        <v>0</v>
      </c>
      <c r="DI470" s="74">
        <v>0</v>
      </c>
      <c r="DJ470" s="74">
        <v>0</v>
      </c>
      <c r="DK470" s="74">
        <v>0</v>
      </c>
      <c r="DL470" s="74">
        <v>0</v>
      </c>
      <c r="DM470" s="74">
        <v>0</v>
      </c>
      <c r="DN470" s="74">
        <v>1.4481165874182459E-3</v>
      </c>
      <c r="DO470" s="74">
        <v>0</v>
      </c>
      <c r="DP470" s="74">
        <v>0</v>
      </c>
      <c r="DQ470" s="74">
        <v>0</v>
      </c>
      <c r="DR470" s="74">
        <v>0</v>
      </c>
      <c r="DS470" s="74">
        <v>0</v>
      </c>
      <c r="DT470" s="74">
        <v>0</v>
      </c>
      <c r="DU470" s="74">
        <v>0</v>
      </c>
      <c r="DV470" s="74">
        <v>0</v>
      </c>
      <c r="DW470" s="74">
        <v>0</v>
      </c>
      <c r="DX470" s="74">
        <v>0</v>
      </c>
      <c r="DY470" s="74">
        <v>0</v>
      </c>
      <c r="DZ470" s="74">
        <v>0</v>
      </c>
      <c r="EA470" s="74">
        <v>2.0528596021081137E-5</v>
      </c>
      <c r="EB470" s="74">
        <v>0</v>
      </c>
      <c r="EC470" s="74">
        <v>2.0528596021081137E-5</v>
      </c>
      <c r="ED470" s="74">
        <v>0</v>
      </c>
      <c r="EE470" s="74">
        <v>0</v>
      </c>
      <c r="EF470" s="74">
        <v>0</v>
      </c>
      <c r="ER470" s="74" t="s">
        <v>455</v>
      </c>
      <c r="ES470" s="74" t="s">
        <v>194</v>
      </c>
      <c r="ET470" s="74" t="s">
        <v>529</v>
      </c>
      <c r="EU470" s="74" t="s">
        <v>328</v>
      </c>
      <c r="EV470" s="74" t="s">
        <v>302</v>
      </c>
      <c r="EW470" s="74" t="s">
        <v>456</v>
      </c>
      <c r="EX470" s="74">
        <v>2025</v>
      </c>
      <c r="EY470" s="74">
        <v>1.546490671686782E-4</v>
      </c>
      <c r="EZ470" s="74">
        <v>1189.4558049999901</v>
      </c>
      <c r="FA470" s="74">
        <v>0.18394823068161767</v>
      </c>
      <c r="FB470" s="74">
        <v>2025</v>
      </c>
      <c r="FC470" s="74" t="s">
        <v>209</v>
      </c>
      <c r="FD470" s="74">
        <v>4.6366130773367584E-2</v>
      </c>
      <c r="FE470" s="74">
        <v>1</v>
      </c>
      <c r="FF470" s="74">
        <v>0</v>
      </c>
      <c r="FG470" s="74" t="s">
        <v>457</v>
      </c>
      <c r="FH470" s="74">
        <v>0</v>
      </c>
      <c r="FI470" s="74">
        <v>0</v>
      </c>
      <c r="FJ470" s="74">
        <v>0</v>
      </c>
      <c r="FK470" s="74">
        <v>0</v>
      </c>
      <c r="FL470" s="74">
        <v>0</v>
      </c>
      <c r="FM470" s="74">
        <v>0</v>
      </c>
      <c r="FN470" s="74">
        <v>0</v>
      </c>
      <c r="FO470" s="74">
        <v>0</v>
      </c>
      <c r="FP470" s="74">
        <v>3.6264221935606786E-2</v>
      </c>
      <c r="FQ470" s="74">
        <v>2.6352303475057139E-4</v>
      </c>
      <c r="FR470" s="74">
        <v>0</v>
      </c>
      <c r="FS470" s="74">
        <v>0</v>
      </c>
      <c r="GV470" s="229"/>
      <c r="GW470" s="229"/>
    </row>
    <row r="471" spans="45:205" x14ac:dyDescent="0.25">
      <c r="AS471" s="74" t="s">
        <v>237</v>
      </c>
      <c r="AT471" s="74" t="s">
        <v>194</v>
      </c>
      <c r="AU471" s="74" t="s">
        <v>507</v>
      </c>
      <c r="AV471" s="74">
        <v>2023</v>
      </c>
      <c r="AW471" s="74">
        <v>0.87343872827321156</v>
      </c>
      <c r="AX471" s="74">
        <v>0</v>
      </c>
      <c r="AY471" s="74">
        <v>0</v>
      </c>
      <c r="AZ471" s="74">
        <v>0</v>
      </c>
      <c r="BA471" s="74">
        <v>0</v>
      </c>
      <c r="BB471" s="74">
        <v>0</v>
      </c>
      <c r="BC471" s="74">
        <v>0</v>
      </c>
      <c r="BD471" s="74">
        <v>0</v>
      </c>
      <c r="BE471" s="74">
        <v>0</v>
      </c>
      <c r="BF471" s="74">
        <v>0</v>
      </c>
      <c r="BG471" s="74">
        <v>0</v>
      </c>
      <c r="BH471" s="74">
        <v>0</v>
      </c>
      <c r="BI471" s="74">
        <v>0</v>
      </c>
      <c r="BJ471" s="74">
        <v>0</v>
      </c>
      <c r="BK471" s="74">
        <v>0</v>
      </c>
      <c r="BL471" s="74">
        <v>2.6751690715060288E-4</v>
      </c>
      <c r="BM471" s="74">
        <v>2.6751690715060288E-4</v>
      </c>
      <c r="BN471" s="74">
        <v>0</v>
      </c>
      <c r="BO471" s="74">
        <v>0</v>
      </c>
      <c r="BP471" s="74">
        <v>0</v>
      </c>
      <c r="BQ471" s="74">
        <v>2.336596271732054E-4</v>
      </c>
      <c r="BR471" s="74">
        <v>0</v>
      </c>
      <c r="BS471" s="74">
        <v>0</v>
      </c>
      <c r="BT471" s="74">
        <v>0</v>
      </c>
      <c r="BU471" s="74">
        <v>0</v>
      </c>
      <c r="BV471" s="74">
        <v>0</v>
      </c>
      <c r="BW471" s="74">
        <v>0</v>
      </c>
      <c r="BX471" s="74">
        <v>0</v>
      </c>
      <c r="BY471" s="74">
        <v>0</v>
      </c>
      <c r="CT471" s="74" t="s">
        <v>194</v>
      </c>
      <c r="CU471" s="74" t="s">
        <v>529</v>
      </c>
      <c r="CV471" s="74" t="s">
        <v>328</v>
      </c>
      <c r="CW471" s="74">
        <v>2026</v>
      </c>
      <c r="CX471" s="74">
        <v>0</v>
      </c>
      <c r="CY471" s="74">
        <v>0</v>
      </c>
      <c r="CZ471" s="74">
        <v>0</v>
      </c>
      <c r="DA471" s="74">
        <v>0</v>
      </c>
      <c r="DB471" s="74">
        <v>0</v>
      </c>
      <c r="DC471" s="74">
        <v>2.6352303475057139E-4</v>
      </c>
      <c r="DD471" s="74">
        <v>7.7900575334948499E-2</v>
      </c>
      <c r="DE471" s="74">
        <v>3.6425060683954492E-2</v>
      </c>
      <c r="DF471" s="74">
        <v>1.5808724525432671E-3</v>
      </c>
      <c r="DG471" s="74">
        <v>3.9894642198450743E-2</v>
      </c>
      <c r="DH471" s="74">
        <v>0</v>
      </c>
      <c r="DI471" s="74">
        <v>0</v>
      </c>
      <c r="DJ471" s="74">
        <v>0</v>
      </c>
      <c r="DK471" s="74">
        <v>0</v>
      </c>
      <c r="DL471" s="74">
        <v>0</v>
      </c>
      <c r="DM471" s="74">
        <v>0</v>
      </c>
      <c r="DN471" s="74">
        <v>1.4481165874182459E-3</v>
      </c>
      <c r="DO471" s="74">
        <v>0</v>
      </c>
      <c r="DP471" s="74">
        <v>0</v>
      </c>
      <c r="DQ471" s="74">
        <v>0</v>
      </c>
      <c r="DR471" s="74">
        <v>0</v>
      </c>
      <c r="DS471" s="74">
        <v>0</v>
      </c>
      <c r="DT471" s="74">
        <v>0</v>
      </c>
      <c r="DU471" s="74">
        <v>0</v>
      </c>
      <c r="DV471" s="74">
        <v>0</v>
      </c>
      <c r="DW471" s="74">
        <v>0</v>
      </c>
      <c r="DX471" s="74">
        <v>0</v>
      </c>
      <c r="DY471" s="74">
        <v>0</v>
      </c>
      <c r="DZ471" s="74">
        <v>0</v>
      </c>
      <c r="EA471" s="74">
        <v>0</v>
      </c>
      <c r="EB471" s="74">
        <v>0</v>
      </c>
      <c r="EC471" s="74">
        <v>0</v>
      </c>
      <c r="ED471" s="74">
        <v>2.0528596021081137E-5</v>
      </c>
      <c r="EE471" s="74">
        <v>0</v>
      </c>
      <c r="EF471" s="74">
        <v>2.0528596021081137E-5</v>
      </c>
      <c r="ER471" s="74" t="s">
        <v>455</v>
      </c>
      <c r="ES471" s="74" t="s">
        <v>194</v>
      </c>
      <c r="ET471" s="74" t="s">
        <v>529</v>
      </c>
      <c r="EU471" s="74" t="s">
        <v>328</v>
      </c>
      <c r="EV471" s="74" t="s">
        <v>302</v>
      </c>
      <c r="EW471" s="74" t="s">
        <v>456</v>
      </c>
      <c r="EX471" s="74">
        <v>2026</v>
      </c>
      <c r="EY471" s="74">
        <v>1.546490671686782E-4</v>
      </c>
      <c r="EZ471" s="74">
        <v>1189.4558049999901</v>
      </c>
      <c r="FA471" s="74">
        <v>0.18394823068161767</v>
      </c>
      <c r="FB471" s="74">
        <v>2026</v>
      </c>
      <c r="FC471" s="74" t="s">
        <v>209</v>
      </c>
      <c r="FD471" s="74">
        <v>4.6366130773367584E-2</v>
      </c>
      <c r="FE471" s="74">
        <v>1</v>
      </c>
      <c r="FF471" s="74">
        <v>0</v>
      </c>
      <c r="FG471" s="74" t="s">
        <v>457</v>
      </c>
      <c r="FH471" s="74">
        <v>0</v>
      </c>
      <c r="FI471" s="74">
        <v>0</v>
      </c>
      <c r="FJ471" s="74">
        <v>0</v>
      </c>
      <c r="FK471" s="74">
        <v>0</v>
      </c>
      <c r="FL471" s="74">
        <v>0</v>
      </c>
      <c r="FM471" s="74">
        <v>0</v>
      </c>
      <c r="FN471" s="74">
        <v>0</v>
      </c>
      <c r="FO471" s="74">
        <v>0</v>
      </c>
      <c r="FP471" s="74">
        <v>0</v>
      </c>
      <c r="FQ471" s="74">
        <v>0</v>
      </c>
      <c r="FR471" s="74">
        <v>3.6264221935606786E-2</v>
      </c>
      <c r="FS471" s="74">
        <v>2.6352303475057139E-4</v>
      </c>
      <c r="GV471" s="229"/>
      <c r="GW471" s="229"/>
    </row>
    <row r="472" spans="45:205" x14ac:dyDescent="0.25">
      <c r="AS472" s="74" t="s">
        <v>237</v>
      </c>
      <c r="AT472" s="74" t="s">
        <v>194</v>
      </c>
      <c r="AU472" s="74" t="s">
        <v>508</v>
      </c>
      <c r="AV472" s="74">
        <v>2020</v>
      </c>
      <c r="AW472" s="74">
        <v>1</v>
      </c>
      <c r="AX472" s="74">
        <v>0</v>
      </c>
      <c r="AY472" s="74">
        <v>0</v>
      </c>
      <c r="AZ472" s="74">
        <v>6.5709811376399247E-8</v>
      </c>
      <c r="BA472" s="74">
        <v>6.5709811376399247E-8</v>
      </c>
      <c r="BB472" s="74">
        <v>0</v>
      </c>
      <c r="BC472" s="74">
        <v>0</v>
      </c>
      <c r="BD472" s="74">
        <v>0</v>
      </c>
      <c r="BE472" s="74">
        <v>0</v>
      </c>
      <c r="BF472" s="74">
        <v>0</v>
      </c>
      <c r="BG472" s="74">
        <v>0</v>
      </c>
      <c r="BH472" s="74">
        <v>0</v>
      </c>
      <c r="BI472" s="74">
        <v>0</v>
      </c>
      <c r="BJ472" s="74">
        <v>0</v>
      </c>
      <c r="BK472" s="74">
        <v>0</v>
      </c>
      <c r="BL472" s="74">
        <v>0</v>
      </c>
      <c r="BM472" s="74">
        <v>0</v>
      </c>
      <c r="BN472" s="74">
        <v>6.5709811376399247E-8</v>
      </c>
      <c r="BO472" s="74">
        <v>0</v>
      </c>
      <c r="BP472" s="74">
        <v>0</v>
      </c>
      <c r="BQ472" s="74">
        <v>0</v>
      </c>
      <c r="BR472" s="74">
        <v>0</v>
      </c>
      <c r="BS472" s="74">
        <v>0</v>
      </c>
      <c r="BT472" s="74">
        <v>0</v>
      </c>
      <c r="BU472" s="74">
        <v>0</v>
      </c>
      <c r="BV472" s="74">
        <v>0</v>
      </c>
      <c r="BW472" s="74">
        <v>0</v>
      </c>
      <c r="BX472" s="74">
        <v>0</v>
      </c>
      <c r="BY472" s="74">
        <v>0</v>
      </c>
      <c r="CT472" s="74" t="s">
        <v>194</v>
      </c>
      <c r="CU472" s="74" t="s">
        <v>529</v>
      </c>
      <c r="CV472" s="74" t="s">
        <v>321</v>
      </c>
      <c r="CW472" s="74">
        <v>2021</v>
      </c>
      <c r="CX472" s="74">
        <v>7.2521185901914933E-6</v>
      </c>
      <c r="CY472" s="74">
        <v>0</v>
      </c>
      <c r="CZ472" s="74">
        <v>0</v>
      </c>
      <c r="DA472" s="74">
        <v>0</v>
      </c>
      <c r="DB472" s="74">
        <v>0</v>
      </c>
      <c r="DC472" s="74">
        <v>0</v>
      </c>
      <c r="DD472" s="74">
        <v>13887.861023877969</v>
      </c>
      <c r="DE472" s="74">
        <v>212.40338927922949</v>
      </c>
      <c r="DF472" s="74">
        <v>8426.4429804796018</v>
      </c>
      <c r="DG472" s="74">
        <v>5249.0146541191398</v>
      </c>
      <c r="DH472" s="74">
        <v>0</v>
      </c>
      <c r="DI472" s="74">
        <v>0</v>
      </c>
      <c r="DJ472" s="74">
        <v>0</v>
      </c>
      <c r="DK472" s="74">
        <v>0</v>
      </c>
      <c r="DL472" s="74">
        <v>0</v>
      </c>
      <c r="DM472" s="74">
        <v>0</v>
      </c>
      <c r="DN472" s="74">
        <v>2.8537797266797511E-5</v>
      </c>
      <c r="DO472" s="74">
        <v>0.10071641510926128</v>
      </c>
      <c r="DP472" s="74">
        <v>0</v>
      </c>
      <c r="DQ472" s="74">
        <v>0.10071641510926128</v>
      </c>
      <c r="DR472" s="74">
        <v>0</v>
      </c>
      <c r="DS472" s="74">
        <v>0</v>
      </c>
      <c r="DT472" s="74">
        <v>0</v>
      </c>
      <c r="DU472" s="74">
        <v>0</v>
      </c>
      <c r="DV472" s="74">
        <v>0</v>
      </c>
      <c r="DW472" s="74">
        <v>0</v>
      </c>
      <c r="DX472" s="74">
        <v>0</v>
      </c>
      <c r="DY472" s="74">
        <v>0</v>
      </c>
      <c r="DZ472" s="74">
        <v>0</v>
      </c>
      <c r="EA472" s="74">
        <v>0</v>
      </c>
      <c r="EB472" s="74">
        <v>0</v>
      </c>
      <c r="EC472" s="74">
        <v>0</v>
      </c>
      <c r="ED472" s="74">
        <v>0</v>
      </c>
      <c r="EE472" s="74">
        <v>0</v>
      </c>
      <c r="EF472" s="74">
        <v>0</v>
      </c>
      <c r="ER472" s="74" t="s">
        <v>455</v>
      </c>
      <c r="ES472" s="74" t="s">
        <v>194</v>
      </c>
      <c r="ET472" s="74" t="s">
        <v>529</v>
      </c>
      <c r="EU472" s="74" t="s">
        <v>321</v>
      </c>
      <c r="EV472" s="74" t="s">
        <v>302</v>
      </c>
      <c r="EW472" s="74" t="s">
        <v>456</v>
      </c>
      <c r="EX472" s="74">
        <v>2021</v>
      </c>
      <c r="EY472" s="74">
        <v>6.6598951552889677E-6</v>
      </c>
      <c r="EZ472" s="74">
        <v>1189.4558049999901</v>
      </c>
      <c r="FA472" s="74">
        <v>7.9216509531497732E-3</v>
      </c>
      <c r="FB472" s="74">
        <v>2021</v>
      </c>
      <c r="FC472" s="74" t="s">
        <v>209</v>
      </c>
      <c r="FD472" s="74">
        <v>4.6366130773367584E-2</v>
      </c>
      <c r="FE472" s="74">
        <v>1</v>
      </c>
      <c r="FF472" s="74">
        <v>0</v>
      </c>
      <c r="FG472" s="74" t="s">
        <v>457</v>
      </c>
      <c r="FH472" s="74">
        <v>1.5106482273694218E-3</v>
      </c>
      <c r="FI472" s="74">
        <v>7.2521185901914933E-6</v>
      </c>
      <c r="FJ472" s="74">
        <v>0</v>
      </c>
      <c r="FK472" s="74">
        <v>0</v>
      </c>
      <c r="FL472" s="74">
        <v>0</v>
      </c>
      <c r="FM472" s="74">
        <v>0</v>
      </c>
      <c r="FN472" s="74">
        <v>0</v>
      </c>
      <c r="FO472" s="74">
        <v>0</v>
      </c>
      <c r="FP472" s="74">
        <v>0</v>
      </c>
      <c r="FQ472" s="74">
        <v>0</v>
      </c>
      <c r="FR472" s="74">
        <v>0</v>
      </c>
      <c r="FS472" s="74">
        <v>0</v>
      </c>
      <c r="GV472" s="229"/>
      <c r="GW472" s="229"/>
    </row>
    <row r="473" spans="45:205" x14ac:dyDescent="0.25">
      <c r="AS473" s="74" t="s">
        <v>237</v>
      </c>
      <c r="AT473" s="74" t="s">
        <v>194</v>
      </c>
      <c r="AU473" s="74" t="s">
        <v>508</v>
      </c>
      <c r="AV473" s="74">
        <v>2021</v>
      </c>
      <c r="AW473" s="74">
        <v>1</v>
      </c>
      <c r="AX473" s="74">
        <v>0</v>
      </c>
      <c r="AY473" s="74">
        <v>0</v>
      </c>
      <c r="AZ473" s="74">
        <v>0</v>
      </c>
      <c r="BA473" s="74">
        <v>0</v>
      </c>
      <c r="BB473" s="74">
        <v>0</v>
      </c>
      <c r="BC473" s="74">
        <v>0</v>
      </c>
      <c r="BD473" s="74">
        <v>6.5709811376399247E-8</v>
      </c>
      <c r="BE473" s="74">
        <v>6.5709811376399247E-8</v>
      </c>
      <c r="BF473" s="74">
        <v>0</v>
      </c>
      <c r="BG473" s="74">
        <v>0</v>
      </c>
      <c r="BH473" s="74">
        <v>0</v>
      </c>
      <c r="BI473" s="74">
        <v>0</v>
      </c>
      <c r="BJ473" s="74">
        <v>0</v>
      </c>
      <c r="BK473" s="74">
        <v>0</v>
      </c>
      <c r="BL473" s="74">
        <v>0</v>
      </c>
      <c r="BM473" s="74">
        <v>0</v>
      </c>
      <c r="BN473" s="74">
        <v>0</v>
      </c>
      <c r="BO473" s="74">
        <v>6.5709811376399247E-8</v>
      </c>
      <c r="BP473" s="74">
        <v>0</v>
      </c>
      <c r="BQ473" s="74">
        <v>0</v>
      </c>
      <c r="BR473" s="74">
        <v>0</v>
      </c>
      <c r="BS473" s="74">
        <v>0</v>
      </c>
      <c r="BT473" s="74">
        <v>0</v>
      </c>
      <c r="BU473" s="74">
        <v>0</v>
      </c>
      <c r="BV473" s="74">
        <v>0</v>
      </c>
      <c r="BW473" s="74">
        <v>0</v>
      </c>
      <c r="BX473" s="74">
        <v>0</v>
      </c>
      <c r="BY473" s="74">
        <v>0</v>
      </c>
      <c r="CT473" s="74" t="s">
        <v>194</v>
      </c>
      <c r="CU473" s="74" t="s">
        <v>529</v>
      </c>
      <c r="CV473" s="74" t="s">
        <v>321</v>
      </c>
      <c r="CW473" s="74">
        <v>2022</v>
      </c>
      <c r="CX473" s="74">
        <v>0</v>
      </c>
      <c r="CY473" s="74">
        <v>7.2029582550803497E-6</v>
      </c>
      <c r="CZ473" s="74">
        <v>0</v>
      </c>
      <c r="DA473" s="74">
        <v>0</v>
      </c>
      <c r="DB473" s="74">
        <v>0</v>
      </c>
      <c r="DC473" s="74">
        <v>0</v>
      </c>
      <c r="DD473" s="74">
        <v>13650.165455412071</v>
      </c>
      <c r="DE473" s="74">
        <v>202.84766498243039</v>
      </c>
      <c r="DF473" s="74">
        <v>8286.6933897120016</v>
      </c>
      <c r="DG473" s="74">
        <v>5160.6244007176329</v>
      </c>
      <c r="DH473" s="74">
        <v>0</v>
      </c>
      <c r="DI473" s="74">
        <v>0</v>
      </c>
      <c r="DJ473" s="74">
        <v>0</v>
      </c>
      <c r="DK473" s="74">
        <v>0</v>
      </c>
      <c r="DL473" s="74">
        <v>0</v>
      </c>
      <c r="DM473" s="74">
        <v>0</v>
      </c>
      <c r="DN473" s="74">
        <v>2.7195416483229001E-5</v>
      </c>
      <c r="DO473" s="74">
        <v>0</v>
      </c>
      <c r="DP473" s="74">
        <v>0</v>
      </c>
      <c r="DQ473" s="74">
        <v>0</v>
      </c>
      <c r="DR473" s="74">
        <v>9.8321571950272996E-2</v>
      </c>
      <c r="DS473" s="74">
        <v>0</v>
      </c>
      <c r="DT473" s="74">
        <v>9.8321571950272996E-2</v>
      </c>
      <c r="DU473" s="74">
        <v>0</v>
      </c>
      <c r="DV473" s="74">
        <v>0</v>
      </c>
      <c r="DW473" s="74">
        <v>0</v>
      </c>
      <c r="DX473" s="74">
        <v>0</v>
      </c>
      <c r="DY473" s="74">
        <v>0</v>
      </c>
      <c r="DZ473" s="74">
        <v>0</v>
      </c>
      <c r="EA473" s="74">
        <v>0</v>
      </c>
      <c r="EB473" s="74">
        <v>0</v>
      </c>
      <c r="EC473" s="74">
        <v>0</v>
      </c>
      <c r="ED473" s="74">
        <v>0</v>
      </c>
      <c r="EE473" s="74">
        <v>0</v>
      </c>
      <c r="EF473" s="74">
        <v>0</v>
      </c>
      <c r="ER473" s="74" t="s">
        <v>455</v>
      </c>
      <c r="ES473" s="74" t="s">
        <v>194</v>
      </c>
      <c r="ET473" s="74" t="s">
        <v>529</v>
      </c>
      <c r="EU473" s="74" t="s">
        <v>321</v>
      </c>
      <c r="EV473" s="74" t="s">
        <v>302</v>
      </c>
      <c r="EW473" s="74" t="s">
        <v>456</v>
      </c>
      <c r="EX473" s="74">
        <v>2022</v>
      </c>
      <c r="EY473" s="74">
        <v>6.3683791805933764E-6</v>
      </c>
      <c r="EZ473" s="74">
        <v>1189.4558049999901</v>
      </c>
      <c r="FA473" s="74">
        <v>7.5749055847978714E-3</v>
      </c>
      <c r="FB473" s="74">
        <v>2022</v>
      </c>
      <c r="FC473" s="74" t="s">
        <v>209</v>
      </c>
      <c r="FD473" s="74">
        <v>4.6366130773367584E-2</v>
      </c>
      <c r="FE473" s="74">
        <v>1</v>
      </c>
      <c r="FF473" s="74">
        <v>0</v>
      </c>
      <c r="FG473" s="74" t="s">
        <v>457</v>
      </c>
      <c r="FH473" s="74">
        <v>0</v>
      </c>
      <c r="FI473" s="74">
        <v>0</v>
      </c>
      <c r="FJ473" s="74">
        <v>1.500407913153797E-3</v>
      </c>
      <c r="FK473" s="74">
        <v>7.2029582550803497E-6</v>
      </c>
      <c r="FL473" s="74">
        <v>0</v>
      </c>
      <c r="FM473" s="74">
        <v>0</v>
      </c>
      <c r="FN473" s="74">
        <v>0</v>
      </c>
      <c r="FO473" s="74">
        <v>0</v>
      </c>
      <c r="FP473" s="74">
        <v>0</v>
      </c>
      <c r="FQ473" s="74">
        <v>0</v>
      </c>
      <c r="FR473" s="74">
        <v>0</v>
      </c>
      <c r="FS473" s="74">
        <v>0</v>
      </c>
      <c r="GV473" s="229"/>
      <c r="GW473" s="229"/>
    </row>
    <row r="474" spans="45:205" x14ac:dyDescent="0.25">
      <c r="AS474" s="74" t="s">
        <v>237</v>
      </c>
      <c r="AT474" s="74" t="s">
        <v>194</v>
      </c>
      <c r="AU474" s="74" t="s">
        <v>508</v>
      </c>
      <c r="AV474" s="74">
        <v>2022</v>
      </c>
      <c r="AW474" s="74">
        <v>0.93457943925233644</v>
      </c>
      <c r="AX474" s="74">
        <v>0</v>
      </c>
      <c r="AY474" s="74">
        <v>0</v>
      </c>
      <c r="AZ474" s="74">
        <v>0</v>
      </c>
      <c r="BA474" s="74">
        <v>0</v>
      </c>
      <c r="BB474" s="74">
        <v>0</v>
      </c>
      <c r="BC474" s="74">
        <v>0</v>
      </c>
      <c r="BD474" s="74">
        <v>0</v>
      </c>
      <c r="BE474" s="74">
        <v>0</v>
      </c>
      <c r="BF474" s="74">
        <v>0</v>
      </c>
      <c r="BG474" s="74">
        <v>0</v>
      </c>
      <c r="BH474" s="74">
        <v>6.5391445714275137E-8</v>
      </c>
      <c r="BI474" s="74">
        <v>6.5391445714275137E-8</v>
      </c>
      <c r="BJ474" s="74">
        <v>0</v>
      </c>
      <c r="BK474" s="74">
        <v>0</v>
      </c>
      <c r="BL474" s="74">
        <v>0</v>
      </c>
      <c r="BM474" s="74">
        <v>0</v>
      </c>
      <c r="BN474" s="74">
        <v>0</v>
      </c>
      <c r="BO474" s="74">
        <v>0</v>
      </c>
      <c r="BP474" s="74">
        <v>6.1113500667546851E-8</v>
      </c>
      <c r="BQ474" s="74">
        <v>0</v>
      </c>
      <c r="BR474" s="74">
        <v>0</v>
      </c>
      <c r="BS474" s="74">
        <v>0</v>
      </c>
      <c r="BT474" s="74">
        <v>0</v>
      </c>
      <c r="BU474" s="74">
        <v>0</v>
      </c>
      <c r="BV474" s="74">
        <v>6.5391445714275137E-8</v>
      </c>
      <c r="BW474" s="74">
        <v>6.1113500667546851E-8</v>
      </c>
      <c r="BX474" s="74">
        <v>6.5391445714275137E-8</v>
      </c>
      <c r="BY474" s="74">
        <v>6.1113500667546851E-8</v>
      </c>
      <c r="CT474" s="74" t="s">
        <v>194</v>
      </c>
      <c r="CU474" s="74" t="s">
        <v>529</v>
      </c>
      <c r="CV474" s="74" t="s">
        <v>321</v>
      </c>
      <c r="CW474" s="74">
        <v>2023</v>
      </c>
      <c r="CX474" s="74">
        <v>0</v>
      </c>
      <c r="CY474" s="74">
        <v>0</v>
      </c>
      <c r="CZ474" s="74">
        <v>1.1215178786800104E-5</v>
      </c>
      <c r="DA474" s="74">
        <v>0</v>
      </c>
      <c r="DB474" s="74">
        <v>0</v>
      </c>
      <c r="DC474" s="74">
        <v>0</v>
      </c>
      <c r="DD474" s="74">
        <v>13668.066997412379</v>
      </c>
      <c r="DE474" s="74">
        <v>202.8476649824303</v>
      </c>
      <c r="DF474" s="74">
        <v>8304.5949317123232</v>
      </c>
      <c r="DG474" s="74">
        <v>5160.6244007176301</v>
      </c>
      <c r="DH474" s="74">
        <v>0</v>
      </c>
      <c r="DI474" s="74">
        <v>0</v>
      </c>
      <c r="DJ474" s="74">
        <v>0</v>
      </c>
      <c r="DK474" s="74">
        <v>0</v>
      </c>
      <c r="DL474" s="74">
        <v>0</v>
      </c>
      <c r="DM474" s="74">
        <v>0</v>
      </c>
      <c r="DN474" s="74">
        <v>2.8247069434250171E-5</v>
      </c>
      <c r="DO474" s="74">
        <v>0</v>
      </c>
      <c r="DP474" s="74">
        <v>0</v>
      </c>
      <c r="DQ474" s="74">
        <v>0</v>
      </c>
      <c r="DR474" s="74">
        <v>0</v>
      </c>
      <c r="DS474" s="74">
        <v>0</v>
      </c>
      <c r="DT474" s="74">
        <v>0</v>
      </c>
      <c r="DU474" s="74">
        <v>0.15328981504594191</v>
      </c>
      <c r="DV474" s="74">
        <v>0</v>
      </c>
      <c r="DW474" s="74">
        <v>0.15328981504594191</v>
      </c>
      <c r="DX474" s="74">
        <v>0</v>
      </c>
      <c r="DY474" s="74">
        <v>0</v>
      </c>
      <c r="DZ474" s="74">
        <v>0</v>
      </c>
      <c r="EA474" s="74">
        <v>0</v>
      </c>
      <c r="EB474" s="74">
        <v>0</v>
      </c>
      <c r="EC474" s="74">
        <v>0</v>
      </c>
      <c r="ED474" s="74">
        <v>0</v>
      </c>
      <c r="EE474" s="74">
        <v>0</v>
      </c>
      <c r="EF474" s="74">
        <v>0</v>
      </c>
      <c r="ER474" s="74" t="s">
        <v>455</v>
      </c>
      <c r="ES474" s="74" t="s">
        <v>194</v>
      </c>
      <c r="ET474" s="74" t="s">
        <v>529</v>
      </c>
      <c r="EU474" s="74" t="s">
        <v>321</v>
      </c>
      <c r="EV474" s="74" t="s">
        <v>302</v>
      </c>
      <c r="EW474" s="74" t="s">
        <v>456</v>
      </c>
      <c r="EX474" s="74">
        <v>2023</v>
      </c>
      <c r="EY474" s="74">
        <v>6.5816521092747604E-6</v>
      </c>
      <c r="EZ474" s="74">
        <v>1189.4558049999901</v>
      </c>
      <c r="FA474" s="74">
        <v>7.828584307867292E-3</v>
      </c>
      <c r="FB474" s="74">
        <v>2023</v>
      </c>
      <c r="FC474" s="74" t="s">
        <v>209</v>
      </c>
      <c r="FD474" s="74">
        <v>4.6366130773367584E-2</v>
      </c>
      <c r="FE474" s="74">
        <v>1</v>
      </c>
      <c r="FF474" s="74">
        <v>0</v>
      </c>
      <c r="FG474" s="74" t="s">
        <v>457</v>
      </c>
      <c r="FH474" s="74">
        <v>0</v>
      </c>
      <c r="FI474" s="74">
        <v>0</v>
      </c>
      <c r="FJ474" s="74">
        <v>0</v>
      </c>
      <c r="FK474" s="74">
        <v>0</v>
      </c>
      <c r="FL474" s="74">
        <v>1.5433555285100039E-3</v>
      </c>
      <c r="FM474" s="74">
        <v>1.1215178786800104E-5</v>
      </c>
      <c r="FN474" s="74">
        <v>0</v>
      </c>
      <c r="FO474" s="74">
        <v>0</v>
      </c>
      <c r="FP474" s="74">
        <v>0</v>
      </c>
      <c r="FQ474" s="74">
        <v>0</v>
      </c>
      <c r="FR474" s="74">
        <v>0</v>
      </c>
      <c r="FS474" s="74">
        <v>0</v>
      </c>
      <c r="GV474" s="229"/>
      <c r="GW474" s="229"/>
    </row>
    <row r="475" spans="45:205" x14ac:dyDescent="0.25">
      <c r="AS475" s="74" t="s">
        <v>237</v>
      </c>
      <c r="AT475" s="74" t="s">
        <v>194</v>
      </c>
      <c r="AU475" s="74" t="s">
        <v>508</v>
      </c>
      <c r="AV475" s="74">
        <v>2023</v>
      </c>
      <c r="AW475" s="74">
        <v>0.87343872827321156</v>
      </c>
      <c r="AX475" s="74">
        <v>0</v>
      </c>
      <c r="AY475" s="74">
        <v>0</v>
      </c>
      <c r="AZ475" s="74">
        <v>0</v>
      </c>
      <c r="BA475" s="74">
        <v>0</v>
      </c>
      <c r="BB475" s="74">
        <v>0</v>
      </c>
      <c r="BC475" s="74">
        <v>0</v>
      </c>
      <c r="BD475" s="74">
        <v>0</v>
      </c>
      <c r="BE475" s="74">
        <v>0</v>
      </c>
      <c r="BF475" s="74">
        <v>0</v>
      </c>
      <c r="BG475" s="74">
        <v>0</v>
      </c>
      <c r="BH475" s="74">
        <v>0</v>
      </c>
      <c r="BI475" s="74">
        <v>0</v>
      </c>
      <c r="BJ475" s="74">
        <v>0</v>
      </c>
      <c r="BK475" s="74">
        <v>0</v>
      </c>
      <c r="BL475" s="74">
        <v>6.7724190005229296E-8</v>
      </c>
      <c r="BM475" s="74">
        <v>6.7724190005229296E-8</v>
      </c>
      <c r="BN475" s="74">
        <v>0</v>
      </c>
      <c r="BO475" s="74">
        <v>0</v>
      </c>
      <c r="BP475" s="74">
        <v>0</v>
      </c>
      <c r="BQ475" s="74">
        <v>5.9152930391500823E-8</v>
      </c>
      <c r="BR475" s="74">
        <v>0</v>
      </c>
      <c r="BS475" s="74">
        <v>0</v>
      </c>
      <c r="BT475" s="74">
        <v>0</v>
      </c>
      <c r="BU475" s="74">
        <v>0</v>
      </c>
      <c r="BV475" s="74">
        <v>0</v>
      </c>
      <c r="BW475" s="74">
        <v>0</v>
      </c>
      <c r="BX475" s="74">
        <v>0</v>
      </c>
      <c r="BY475" s="74">
        <v>0</v>
      </c>
      <c r="CT475" s="74" t="s">
        <v>194</v>
      </c>
      <c r="CU475" s="74" t="s">
        <v>529</v>
      </c>
      <c r="CV475" s="74" t="s">
        <v>321</v>
      </c>
      <c r="CW475" s="74">
        <v>2024</v>
      </c>
      <c r="CX475" s="74">
        <v>0</v>
      </c>
      <c r="CY475" s="74">
        <v>0</v>
      </c>
      <c r="CZ475" s="74">
        <v>0</v>
      </c>
      <c r="DA475" s="74">
        <v>1.1215178786800104E-5</v>
      </c>
      <c r="DB475" s="74">
        <v>0</v>
      </c>
      <c r="DC475" s="74">
        <v>0</v>
      </c>
      <c r="DD475" s="74">
        <v>13668.066997412379</v>
      </c>
      <c r="DE475" s="74">
        <v>202.8476649824303</v>
      </c>
      <c r="DF475" s="74">
        <v>8304.5949317123232</v>
      </c>
      <c r="DG475" s="74">
        <v>5160.6244007176301</v>
      </c>
      <c r="DH475" s="74">
        <v>0</v>
      </c>
      <c r="DI475" s="74">
        <v>0</v>
      </c>
      <c r="DJ475" s="74">
        <v>0</v>
      </c>
      <c r="DK475" s="74">
        <v>0</v>
      </c>
      <c r="DL475" s="74">
        <v>0</v>
      </c>
      <c r="DM475" s="74">
        <v>0</v>
      </c>
      <c r="DN475" s="74">
        <v>2.8247069434250171E-5</v>
      </c>
      <c r="DO475" s="74">
        <v>0</v>
      </c>
      <c r="DP475" s="74">
        <v>0</v>
      </c>
      <c r="DQ475" s="74">
        <v>0</v>
      </c>
      <c r="DR475" s="74">
        <v>0</v>
      </c>
      <c r="DS475" s="74">
        <v>0</v>
      </c>
      <c r="DT475" s="74">
        <v>0</v>
      </c>
      <c r="DU475" s="74">
        <v>0</v>
      </c>
      <c r="DV475" s="74">
        <v>0</v>
      </c>
      <c r="DW475" s="74">
        <v>0</v>
      </c>
      <c r="DX475" s="74">
        <v>0.15328981504594191</v>
      </c>
      <c r="DY475" s="74">
        <v>0</v>
      </c>
      <c r="DZ475" s="74">
        <v>0.15328981504594191</v>
      </c>
      <c r="EA475" s="74">
        <v>0</v>
      </c>
      <c r="EB475" s="74">
        <v>0</v>
      </c>
      <c r="EC475" s="74">
        <v>0</v>
      </c>
      <c r="ED475" s="74">
        <v>0</v>
      </c>
      <c r="EE475" s="74">
        <v>0</v>
      </c>
      <c r="EF475" s="74">
        <v>0</v>
      </c>
      <c r="ER475" s="74" t="s">
        <v>455</v>
      </c>
      <c r="ES475" s="74" t="s">
        <v>194</v>
      </c>
      <c r="ET475" s="74" t="s">
        <v>529</v>
      </c>
      <c r="EU475" s="74" t="s">
        <v>321</v>
      </c>
      <c r="EV475" s="74" t="s">
        <v>302</v>
      </c>
      <c r="EW475" s="74" t="s">
        <v>456</v>
      </c>
      <c r="EX475" s="74">
        <v>2024</v>
      </c>
      <c r="EY475" s="74">
        <v>6.5816521092747604E-6</v>
      </c>
      <c r="EZ475" s="74">
        <v>1189.4558049999901</v>
      </c>
      <c r="FA475" s="74">
        <v>7.828584307867292E-3</v>
      </c>
      <c r="FB475" s="74">
        <v>2024</v>
      </c>
      <c r="FC475" s="74" t="s">
        <v>209</v>
      </c>
      <c r="FD475" s="74">
        <v>4.6366130773367584E-2</v>
      </c>
      <c r="FE475" s="74">
        <v>1</v>
      </c>
      <c r="FF475" s="74">
        <v>0</v>
      </c>
      <c r="FG475" s="74" t="s">
        <v>457</v>
      </c>
      <c r="FH475" s="74">
        <v>0</v>
      </c>
      <c r="FI475" s="74">
        <v>0</v>
      </c>
      <c r="FJ475" s="74">
        <v>0</v>
      </c>
      <c r="FK475" s="74">
        <v>0</v>
      </c>
      <c r="FL475" s="74">
        <v>0</v>
      </c>
      <c r="FM475" s="74">
        <v>0</v>
      </c>
      <c r="FN475" s="74">
        <v>1.5433555285100039E-3</v>
      </c>
      <c r="FO475" s="74">
        <v>1.1215178786800104E-5</v>
      </c>
      <c r="FP475" s="74">
        <v>0</v>
      </c>
      <c r="FQ475" s="74">
        <v>0</v>
      </c>
      <c r="FR475" s="74">
        <v>0</v>
      </c>
      <c r="FS475" s="74">
        <v>0</v>
      </c>
      <c r="GV475" s="229"/>
      <c r="GW475" s="229"/>
    </row>
    <row r="476" spans="45:205" x14ac:dyDescent="0.25">
      <c r="AS476" s="74" t="s">
        <v>237</v>
      </c>
      <c r="AT476" s="74" t="s">
        <v>194</v>
      </c>
      <c r="AU476" s="74" t="s">
        <v>509</v>
      </c>
      <c r="AV476" s="74">
        <v>2020</v>
      </c>
      <c r="AW476" s="74">
        <v>1</v>
      </c>
      <c r="AX476" s="74">
        <v>0</v>
      </c>
      <c r="AY476" s="74">
        <v>0</v>
      </c>
      <c r="AZ476" s="74">
        <v>1.4773947295275478E-5</v>
      </c>
      <c r="BA476" s="74">
        <v>1.4773947295275478E-5</v>
      </c>
      <c r="BB476" s="74">
        <v>0</v>
      </c>
      <c r="BC476" s="74">
        <v>0</v>
      </c>
      <c r="BD476" s="74">
        <v>0</v>
      </c>
      <c r="BE476" s="74">
        <v>0</v>
      </c>
      <c r="BF476" s="74">
        <v>0</v>
      </c>
      <c r="BG476" s="74">
        <v>0</v>
      </c>
      <c r="BH476" s="74">
        <v>0</v>
      </c>
      <c r="BI476" s="74">
        <v>0</v>
      </c>
      <c r="BJ476" s="74">
        <v>0</v>
      </c>
      <c r="BK476" s="74">
        <v>0</v>
      </c>
      <c r="BL476" s="74">
        <v>0</v>
      </c>
      <c r="BM476" s="74">
        <v>0</v>
      </c>
      <c r="BN476" s="74">
        <v>1.4773947295275478E-5</v>
      </c>
      <c r="BO476" s="74">
        <v>0</v>
      </c>
      <c r="BP476" s="74">
        <v>0</v>
      </c>
      <c r="BQ476" s="74">
        <v>0</v>
      </c>
      <c r="BR476" s="74">
        <v>0</v>
      </c>
      <c r="BS476" s="74">
        <v>0</v>
      </c>
      <c r="BT476" s="74">
        <v>0</v>
      </c>
      <c r="BU476" s="74">
        <v>0</v>
      </c>
      <c r="BV476" s="74">
        <v>0</v>
      </c>
      <c r="BW476" s="74">
        <v>0</v>
      </c>
      <c r="BX476" s="74">
        <v>0</v>
      </c>
      <c r="BY476" s="74">
        <v>0</v>
      </c>
      <c r="CT476" s="74" t="s">
        <v>194</v>
      </c>
      <c r="CU476" s="74" t="s">
        <v>529</v>
      </c>
      <c r="CV476" s="74" t="s">
        <v>321</v>
      </c>
      <c r="CW476" s="74">
        <v>2025</v>
      </c>
      <c r="CX476" s="74">
        <v>0</v>
      </c>
      <c r="CY476" s="74">
        <v>0</v>
      </c>
      <c r="CZ476" s="74">
        <v>0</v>
      </c>
      <c r="DA476" s="74">
        <v>0</v>
      </c>
      <c r="DB476" s="74">
        <v>1.1215178786800104E-5</v>
      </c>
      <c r="DC476" s="74">
        <v>0</v>
      </c>
      <c r="DD476" s="74">
        <v>13668.066997412379</v>
      </c>
      <c r="DE476" s="74">
        <v>202.8476649824303</v>
      </c>
      <c r="DF476" s="74">
        <v>8304.5949317123232</v>
      </c>
      <c r="DG476" s="74">
        <v>5160.6244007176301</v>
      </c>
      <c r="DH476" s="74">
        <v>0</v>
      </c>
      <c r="DI476" s="74">
        <v>0</v>
      </c>
      <c r="DJ476" s="74">
        <v>0</v>
      </c>
      <c r="DK476" s="74">
        <v>0</v>
      </c>
      <c r="DL476" s="74">
        <v>0</v>
      </c>
      <c r="DM476" s="74">
        <v>0</v>
      </c>
      <c r="DN476" s="74">
        <v>2.8247069434250171E-5</v>
      </c>
      <c r="DO476" s="74">
        <v>0</v>
      </c>
      <c r="DP476" s="74">
        <v>0</v>
      </c>
      <c r="DQ476" s="74">
        <v>0</v>
      </c>
      <c r="DR476" s="74">
        <v>0</v>
      </c>
      <c r="DS476" s="74">
        <v>0</v>
      </c>
      <c r="DT476" s="74">
        <v>0</v>
      </c>
      <c r="DU476" s="74">
        <v>0</v>
      </c>
      <c r="DV476" s="74">
        <v>0</v>
      </c>
      <c r="DW476" s="74">
        <v>0</v>
      </c>
      <c r="DX476" s="74">
        <v>0</v>
      </c>
      <c r="DY476" s="74">
        <v>0</v>
      </c>
      <c r="DZ476" s="74">
        <v>0</v>
      </c>
      <c r="EA476" s="74">
        <v>0.15328981504594191</v>
      </c>
      <c r="EB476" s="74">
        <v>0</v>
      </c>
      <c r="EC476" s="74">
        <v>0.15328981504594191</v>
      </c>
      <c r="ED476" s="74">
        <v>0</v>
      </c>
      <c r="EE476" s="74">
        <v>0</v>
      </c>
      <c r="EF476" s="74">
        <v>0</v>
      </c>
      <c r="ER476" s="74" t="s">
        <v>455</v>
      </c>
      <c r="ES476" s="74" t="s">
        <v>194</v>
      </c>
      <c r="ET476" s="74" t="s">
        <v>529</v>
      </c>
      <c r="EU476" s="74" t="s">
        <v>321</v>
      </c>
      <c r="EV476" s="74" t="s">
        <v>302</v>
      </c>
      <c r="EW476" s="74" t="s">
        <v>456</v>
      </c>
      <c r="EX476" s="74">
        <v>2025</v>
      </c>
      <c r="EY476" s="74">
        <v>6.5816521092747604E-6</v>
      </c>
      <c r="EZ476" s="74">
        <v>1189.4558049999901</v>
      </c>
      <c r="FA476" s="74">
        <v>7.828584307867292E-3</v>
      </c>
      <c r="FB476" s="74">
        <v>2025</v>
      </c>
      <c r="FC476" s="74" t="s">
        <v>209</v>
      </c>
      <c r="FD476" s="74">
        <v>4.6366130773367584E-2</v>
      </c>
      <c r="FE476" s="74">
        <v>1</v>
      </c>
      <c r="FF476" s="74">
        <v>0</v>
      </c>
      <c r="FG476" s="74" t="s">
        <v>457</v>
      </c>
      <c r="FH476" s="74">
        <v>0</v>
      </c>
      <c r="FI476" s="74">
        <v>0</v>
      </c>
      <c r="FJ476" s="74">
        <v>0</v>
      </c>
      <c r="FK476" s="74">
        <v>0</v>
      </c>
      <c r="FL476" s="74">
        <v>0</v>
      </c>
      <c r="FM476" s="74">
        <v>0</v>
      </c>
      <c r="FN476" s="74">
        <v>0</v>
      </c>
      <c r="FO476" s="74">
        <v>0</v>
      </c>
      <c r="FP476" s="74">
        <v>1.5433555285100039E-3</v>
      </c>
      <c r="FQ476" s="74">
        <v>1.1215178786800104E-5</v>
      </c>
      <c r="FR476" s="74">
        <v>0</v>
      </c>
      <c r="FS476" s="74">
        <v>0</v>
      </c>
      <c r="GV476" s="229"/>
      <c r="GW476" s="229"/>
    </row>
    <row r="477" spans="45:205" x14ac:dyDescent="0.25">
      <c r="AS477" s="74" t="s">
        <v>237</v>
      </c>
      <c r="AT477" s="74" t="s">
        <v>194</v>
      </c>
      <c r="AU477" s="74" t="s">
        <v>509</v>
      </c>
      <c r="AV477" s="74">
        <v>2021</v>
      </c>
      <c r="AW477" s="74">
        <v>1</v>
      </c>
      <c r="AX477" s="74">
        <v>0</v>
      </c>
      <c r="AY477" s="74">
        <v>0</v>
      </c>
      <c r="AZ477" s="74">
        <v>0</v>
      </c>
      <c r="BA477" s="74">
        <v>0</v>
      </c>
      <c r="BB477" s="74">
        <v>0</v>
      </c>
      <c r="BC477" s="74">
        <v>0</v>
      </c>
      <c r="BD477" s="74">
        <v>1.4773947295275478E-5</v>
      </c>
      <c r="BE477" s="74">
        <v>1.4773947295275478E-5</v>
      </c>
      <c r="BF477" s="74">
        <v>0</v>
      </c>
      <c r="BG477" s="74">
        <v>0</v>
      </c>
      <c r="BH477" s="74">
        <v>0</v>
      </c>
      <c r="BI477" s="74">
        <v>0</v>
      </c>
      <c r="BJ477" s="74">
        <v>0</v>
      </c>
      <c r="BK477" s="74">
        <v>0</v>
      </c>
      <c r="BL477" s="74">
        <v>0</v>
      </c>
      <c r="BM477" s="74">
        <v>0</v>
      </c>
      <c r="BN477" s="74">
        <v>0</v>
      </c>
      <c r="BO477" s="74">
        <v>1.4773947295275478E-5</v>
      </c>
      <c r="BP477" s="74">
        <v>0</v>
      </c>
      <c r="BQ477" s="74">
        <v>0</v>
      </c>
      <c r="BR477" s="74">
        <v>0</v>
      </c>
      <c r="BS477" s="74">
        <v>0</v>
      </c>
      <c r="BT477" s="74">
        <v>0</v>
      </c>
      <c r="BU477" s="74">
        <v>0</v>
      </c>
      <c r="BV477" s="74">
        <v>0</v>
      </c>
      <c r="BW477" s="74">
        <v>0</v>
      </c>
      <c r="BX477" s="74">
        <v>0</v>
      </c>
      <c r="BY477" s="74">
        <v>0</v>
      </c>
      <c r="CT477" s="74" t="s">
        <v>194</v>
      </c>
      <c r="CU477" s="74" t="s">
        <v>529</v>
      </c>
      <c r="CV477" s="74" t="s">
        <v>321</v>
      </c>
      <c r="CW477" s="74">
        <v>2026</v>
      </c>
      <c r="CX477" s="74">
        <v>0</v>
      </c>
      <c r="CY477" s="74">
        <v>0</v>
      </c>
      <c r="CZ477" s="74">
        <v>0</v>
      </c>
      <c r="DA477" s="74">
        <v>0</v>
      </c>
      <c r="DB477" s="74">
        <v>0</v>
      </c>
      <c r="DC477" s="74">
        <v>1.1215178786800104E-5</v>
      </c>
      <c r="DD477" s="74">
        <v>13668.066997412379</v>
      </c>
      <c r="DE477" s="74">
        <v>202.8476649824303</v>
      </c>
      <c r="DF477" s="74">
        <v>8304.5949317123232</v>
      </c>
      <c r="DG477" s="74">
        <v>5160.6244007176301</v>
      </c>
      <c r="DH477" s="74">
        <v>0</v>
      </c>
      <c r="DI477" s="74">
        <v>0</v>
      </c>
      <c r="DJ477" s="74">
        <v>0</v>
      </c>
      <c r="DK477" s="74">
        <v>0</v>
      </c>
      <c r="DL477" s="74">
        <v>0</v>
      </c>
      <c r="DM477" s="74">
        <v>0</v>
      </c>
      <c r="DN477" s="74">
        <v>2.8247069434250171E-5</v>
      </c>
      <c r="DO477" s="74">
        <v>0</v>
      </c>
      <c r="DP477" s="74">
        <v>0</v>
      </c>
      <c r="DQ477" s="74">
        <v>0</v>
      </c>
      <c r="DR477" s="74">
        <v>0</v>
      </c>
      <c r="DS477" s="74">
        <v>0</v>
      </c>
      <c r="DT477" s="74">
        <v>0</v>
      </c>
      <c r="DU477" s="74">
        <v>0</v>
      </c>
      <c r="DV477" s="74">
        <v>0</v>
      </c>
      <c r="DW477" s="74">
        <v>0</v>
      </c>
      <c r="DX477" s="74">
        <v>0</v>
      </c>
      <c r="DY477" s="74">
        <v>0</v>
      </c>
      <c r="DZ477" s="74">
        <v>0</v>
      </c>
      <c r="EA477" s="74">
        <v>0</v>
      </c>
      <c r="EB477" s="74">
        <v>0</v>
      </c>
      <c r="EC477" s="74">
        <v>0</v>
      </c>
      <c r="ED477" s="74">
        <v>0.15328981504594191</v>
      </c>
      <c r="EE477" s="74">
        <v>0</v>
      </c>
      <c r="EF477" s="74">
        <v>0.15328981504594191</v>
      </c>
      <c r="ER477" s="74" t="s">
        <v>455</v>
      </c>
      <c r="ES477" s="74" t="s">
        <v>194</v>
      </c>
      <c r="ET477" s="74" t="s">
        <v>529</v>
      </c>
      <c r="EU477" s="74" t="s">
        <v>321</v>
      </c>
      <c r="EV477" s="74" t="s">
        <v>302</v>
      </c>
      <c r="EW477" s="74" t="s">
        <v>456</v>
      </c>
      <c r="EX477" s="74">
        <v>2026</v>
      </c>
      <c r="EY477" s="74">
        <v>6.5816521092747604E-6</v>
      </c>
      <c r="EZ477" s="74">
        <v>1189.4558049999901</v>
      </c>
      <c r="FA477" s="74">
        <v>7.828584307867292E-3</v>
      </c>
      <c r="FB477" s="74">
        <v>2026</v>
      </c>
      <c r="FC477" s="74" t="s">
        <v>209</v>
      </c>
      <c r="FD477" s="74">
        <v>4.6366130773367584E-2</v>
      </c>
      <c r="FE477" s="74">
        <v>1</v>
      </c>
      <c r="FF477" s="74">
        <v>0</v>
      </c>
      <c r="FG477" s="74" t="s">
        <v>457</v>
      </c>
      <c r="FH477" s="74">
        <v>0</v>
      </c>
      <c r="FI477" s="74">
        <v>0</v>
      </c>
      <c r="FJ477" s="74">
        <v>0</v>
      </c>
      <c r="FK477" s="74">
        <v>0</v>
      </c>
      <c r="FL477" s="74">
        <v>0</v>
      </c>
      <c r="FM477" s="74">
        <v>0</v>
      </c>
      <c r="FN477" s="74">
        <v>0</v>
      </c>
      <c r="FO477" s="74">
        <v>0</v>
      </c>
      <c r="FP477" s="74">
        <v>0</v>
      </c>
      <c r="FQ477" s="74">
        <v>0</v>
      </c>
      <c r="FR477" s="74">
        <v>1.5433555285100039E-3</v>
      </c>
      <c r="FS477" s="74">
        <v>1.1215178786800104E-5</v>
      </c>
      <c r="GV477" s="229"/>
      <c r="GW477" s="229"/>
    </row>
    <row r="478" spans="45:205" x14ac:dyDescent="0.25">
      <c r="AS478" s="74" t="s">
        <v>237</v>
      </c>
      <c r="AT478" s="74" t="s">
        <v>194</v>
      </c>
      <c r="AU478" s="74" t="s">
        <v>509</v>
      </c>
      <c r="AV478" s="74">
        <v>2022</v>
      </c>
      <c r="AW478" s="74">
        <v>0.93457943925233644</v>
      </c>
      <c r="AX478" s="74">
        <v>0</v>
      </c>
      <c r="AY478" s="74">
        <v>0</v>
      </c>
      <c r="AZ478" s="74">
        <v>0</v>
      </c>
      <c r="BA478" s="74">
        <v>0</v>
      </c>
      <c r="BB478" s="74">
        <v>0</v>
      </c>
      <c r="BC478" s="74">
        <v>0</v>
      </c>
      <c r="BD478" s="74">
        <v>0</v>
      </c>
      <c r="BE478" s="74">
        <v>0</v>
      </c>
      <c r="BF478" s="74">
        <v>0</v>
      </c>
      <c r="BG478" s="74">
        <v>0</v>
      </c>
      <c r="BH478" s="74">
        <v>1.4679255527840328E-5</v>
      </c>
      <c r="BI478" s="74">
        <v>1.4679255527840328E-5</v>
      </c>
      <c r="BJ478" s="74">
        <v>0</v>
      </c>
      <c r="BK478" s="74">
        <v>0</v>
      </c>
      <c r="BL478" s="74">
        <v>0</v>
      </c>
      <c r="BM478" s="74">
        <v>0</v>
      </c>
      <c r="BN478" s="74">
        <v>0</v>
      </c>
      <c r="BO478" s="74">
        <v>0</v>
      </c>
      <c r="BP478" s="74">
        <v>1.3718930399850773E-5</v>
      </c>
      <c r="BQ478" s="74">
        <v>0</v>
      </c>
      <c r="BR478" s="74">
        <v>0</v>
      </c>
      <c r="BS478" s="74">
        <v>0</v>
      </c>
      <c r="BT478" s="74">
        <v>0</v>
      </c>
      <c r="BU478" s="74">
        <v>0</v>
      </c>
      <c r="BV478" s="74">
        <v>1.4679255527840328E-5</v>
      </c>
      <c r="BW478" s="74">
        <v>1.3718930399850773E-5</v>
      </c>
      <c r="BX478" s="74">
        <v>1.4679255527840328E-5</v>
      </c>
      <c r="BY478" s="74">
        <v>1.3718930399850773E-5</v>
      </c>
      <c r="CT478" s="74" t="s">
        <v>194</v>
      </c>
      <c r="CU478" s="74" t="s">
        <v>529</v>
      </c>
      <c r="CV478" s="74" t="s">
        <v>323</v>
      </c>
      <c r="CW478" s="74">
        <v>2021</v>
      </c>
      <c r="CX478" s="74">
        <v>1.400791878847388E-6</v>
      </c>
      <c r="CY478" s="74">
        <v>0</v>
      </c>
      <c r="CZ478" s="74">
        <v>0</v>
      </c>
      <c r="DA478" s="74">
        <v>0</v>
      </c>
      <c r="DB478" s="74">
        <v>0</v>
      </c>
      <c r="DC478" s="74">
        <v>0</v>
      </c>
      <c r="DD478" s="74">
        <v>8638.8463697588322</v>
      </c>
      <c r="DE478" s="74">
        <v>212.40338927922949</v>
      </c>
      <c r="DF478" s="74">
        <v>8426.4429804796036</v>
      </c>
      <c r="DG478" s="74">
        <v>0</v>
      </c>
      <c r="DH478" s="74">
        <v>0</v>
      </c>
      <c r="DI478" s="74">
        <v>0</v>
      </c>
      <c r="DJ478" s="74">
        <v>0</v>
      </c>
      <c r="DK478" s="74">
        <v>0</v>
      </c>
      <c r="DL478" s="74">
        <v>0</v>
      </c>
      <c r="DM478" s="74">
        <v>0</v>
      </c>
      <c r="DN478" s="74">
        <v>3.9242396154468902E-6</v>
      </c>
      <c r="DO478" s="74">
        <v>1.2101225837368413E-2</v>
      </c>
      <c r="DP478" s="74">
        <v>0</v>
      </c>
      <c r="DQ478" s="74">
        <v>1.2101225837368413E-2</v>
      </c>
      <c r="DR478" s="74">
        <v>0</v>
      </c>
      <c r="DS478" s="74">
        <v>0</v>
      </c>
      <c r="DT478" s="74">
        <v>0</v>
      </c>
      <c r="DU478" s="74">
        <v>0</v>
      </c>
      <c r="DV478" s="74">
        <v>0</v>
      </c>
      <c r="DW478" s="74">
        <v>0</v>
      </c>
      <c r="DX478" s="74">
        <v>0</v>
      </c>
      <c r="DY478" s="74">
        <v>0</v>
      </c>
      <c r="DZ478" s="74">
        <v>0</v>
      </c>
      <c r="EA478" s="74">
        <v>0</v>
      </c>
      <c r="EB478" s="74">
        <v>0</v>
      </c>
      <c r="EC478" s="74">
        <v>0</v>
      </c>
      <c r="ED478" s="74">
        <v>0</v>
      </c>
      <c r="EE478" s="74">
        <v>0</v>
      </c>
      <c r="EF478" s="74">
        <v>0</v>
      </c>
      <c r="ER478" s="74" t="s">
        <v>455</v>
      </c>
      <c r="ES478" s="74" t="s">
        <v>194</v>
      </c>
      <c r="ET478" s="74" t="s">
        <v>529</v>
      </c>
      <c r="EU478" s="74" t="s">
        <v>323</v>
      </c>
      <c r="EV478" s="74" t="s">
        <v>302</v>
      </c>
      <c r="EW478" s="74" t="s">
        <v>456</v>
      </c>
      <c r="EX478" s="74">
        <v>2021</v>
      </c>
      <c r="EY478" s="74">
        <v>1.2864002334602631E-6</v>
      </c>
      <c r="EZ478" s="74">
        <v>1189.4558049999901</v>
      </c>
      <c r="FA478" s="74">
        <v>1.5301162252426524E-3</v>
      </c>
      <c r="FB478" s="74">
        <v>2021</v>
      </c>
      <c r="FC478" s="74" t="s">
        <v>209</v>
      </c>
      <c r="FD478" s="74">
        <v>4.6366130773367584E-2</v>
      </c>
      <c r="FE478" s="74">
        <v>1</v>
      </c>
      <c r="FF478" s="74">
        <v>0</v>
      </c>
      <c r="FG478" s="74" t="s">
        <v>457</v>
      </c>
      <c r="FH478" s="74">
        <v>2.9179111488280456E-4</v>
      </c>
      <c r="FI478" s="74">
        <v>1.400791878847388E-6</v>
      </c>
      <c r="FJ478" s="74">
        <v>0</v>
      </c>
      <c r="FK478" s="74">
        <v>0</v>
      </c>
      <c r="FL478" s="74">
        <v>0</v>
      </c>
      <c r="FM478" s="74">
        <v>0</v>
      </c>
      <c r="FN478" s="74">
        <v>0</v>
      </c>
      <c r="FO478" s="74">
        <v>0</v>
      </c>
      <c r="FP478" s="74">
        <v>0</v>
      </c>
      <c r="FQ478" s="74">
        <v>0</v>
      </c>
      <c r="FR478" s="74">
        <v>0</v>
      </c>
      <c r="FS478" s="74">
        <v>0</v>
      </c>
      <c r="GV478" s="229"/>
      <c r="GW478" s="229"/>
    </row>
    <row r="479" spans="45:205" x14ac:dyDescent="0.25">
      <c r="AS479" s="74" t="s">
        <v>237</v>
      </c>
      <c r="AT479" s="74" t="s">
        <v>194</v>
      </c>
      <c r="AU479" s="74" t="s">
        <v>509</v>
      </c>
      <c r="AV479" s="74">
        <v>2023</v>
      </c>
      <c r="AW479" s="74">
        <v>0.87343872827321156</v>
      </c>
      <c r="AX479" s="74">
        <v>0</v>
      </c>
      <c r="AY479" s="74">
        <v>0</v>
      </c>
      <c r="AZ479" s="74">
        <v>0</v>
      </c>
      <c r="BA479" s="74">
        <v>0</v>
      </c>
      <c r="BB479" s="74">
        <v>0</v>
      </c>
      <c r="BC479" s="74">
        <v>0</v>
      </c>
      <c r="BD479" s="74">
        <v>0</v>
      </c>
      <c r="BE479" s="74">
        <v>0</v>
      </c>
      <c r="BF479" s="74">
        <v>0</v>
      </c>
      <c r="BG479" s="74">
        <v>0</v>
      </c>
      <c r="BH479" s="74">
        <v>0</v>
      </c>
      <c r="BI479" s="74">
        <v>0</v>
      </c>
      <c r="BJ479" s="74">
        <v>0</v>
      </c>
      <c r="BK479" s="74">
        <v>0</v>
      </c>
      <c r="BL479" s="74">
        <v>1.5215788668901174E-5</v>
      </c>
      <c r="BM479" s="74">
        <v>1.5215788668901174E-5</v>
      </c>
      <c r="BN479" s="74">
        <v>0</v>
      </c>
      <c r="BO479" s="74">
        <v>0</v>
      </c>
      <c r="BP479" s="74">
        <v>0</v>
      </c>
      <c r="BQ479" s="74">
        <v>1.3290059104638984E-5</v>
      </c>
      <c r="BR479" s="74">
        <v>0</v>
      </c>
      <c r="BS479" s="74">
        <v>0</v>
      </c>
      <c r="BT479" s="74">
        <v>0</v>
      </c>
      <c r="BU479" s="74">
        <v>0</v>
      </c>
      <c r="BV479" s="74">
        <v>0</v>
      </c>
      <c r="BW479" s="74">
        <v>0</v>
      </c>
      <c r="BX479" s="74">
        <v>0</v>
      </c>
      <c r="BY479" s="74">
        <v>0</v>
      </c>
      <c r="CT479" s="74" t="s">
        <v>194</v>
      </c>
      <c r="CU479" s="74" t="s">
        <v>529</v>
      </c>
      <c r="CV479" s="74" t="s">
        <v>323</v>
      </c>
      <c r="CW479" s="74">
        <v>2022</v>
      </c>
      <c r="CX479" s="74">
        <v>0</v>
      </c>
      <c r="CY479" s="74">
        <v>1.3912027976369436E-6</v>
      </c>
      <c r="CZ479" s="74">
        <v>0</v>
      </c>
      <c r="DA479" s="74">
        <v>0</v>
      </c>
      <c r="DB479" s="74">
        <v>0</v>
      </c>
      <c r="DC479" s="74">
        <v>0</v>
      </c>
      <c r="DD479" s="74">
        <v>8489.5410546944349</v>
      </c>
      <c r="DE479" s="74">
        <v>202.84766498243039</v>
      </c>
      <c r="DF479" s="74">
        <v>8286.6933897120034</v>
      </c>
      <c r="DG479" s="74">
        <v>0</v>
      </c>
      <c r="DH479" s="74">
        <v>0</v>
      </c>
      <c r="DI479" s="74">
        <v>0</v>
      </c>
      <c r="DJ479" s="74">
        <v>0</v>
      </c>
      <c r="DK479" s="74">
        <v>0</v>
      </c>
      <c r="DL479" s="74">
        <v>0</v>
      </c>
      <c r="DM479" s="74">
        <v>0</v>
      </c>
      <c r="DN479" s="74">
        <v>3.741019334351796E-6</v>
      </c>
      <c r="DO479" s="74">
        <v>0</v>
      </c>
      <c r="DP479" s="74">
        <v>0</v>
      </c>
      <c r="DQ479" s="74">
        <v>0</v>
      </c>
      <c r="DR479" s="74">
        <v>1.1810673265944586E-2</v>
      </c>
      <c r="DS479" s="74">
        <v>0</v>
      </c>
      <c r="DT479" s="74">
        <v>1.1810673265944586E-2</v>
      </c>
      <c r="DU479" s="74">
        <v>0</v>
      </c>
      <c r="DV479" s="74">
        <v>0</v>
      </c>
      <c r="DW479" s="74">
        <v>0</v>
      </c>
      <c r="DX479" s="74">
        <v>0</v>
      </c>
      <c r="DY479" s="74">
        <v>0</v>
      </c>
      <c r="DZ479" s="74">
        <v>0</v>
      </c>
      <c r="EA479" s="74">
        <v>0</v>
      </c>
      <c r="EB479" s="74">
        <v>0</v>
      </c>
      <c r="EC479" s="74">
        <v>0</v>
      </c>
      <c r="ED479" s="74">
        <v>0</v>
      </c>
      <c r="EE479" s="74">
        <v>0</v>
      </c>
      <c r="EF479" s="74">
        <v>0</v>
      </c>
      <c r="ER479" s="74" t="s">
        <v>455</v>
      </c>
      <c r="ES479" s="74" t="s">
        <v>194</v>
      </c>
      <c r="ET479" s="74" t="s">
        <v>529</v>
      </c>
      <c r="EU479" s="74" t="s">
        <v>323</v>
      </c>
      <c r="EV479" s="74" t="s">
        <v>302</v>
      </c>
      <c r="EW479" s="74" t="s">
        <v>456</v>
      </c>
      <c r="EX479" s="74">
        <v>2022</v>
      </c>
      <c r="EY479" s="74">
        <v>1.2300094792588161E-6</v>
      </c>
      <c r="EZ479" s="74">
        <v>1189.4558049999901</v>
      </c>
      <c r="FA479" s="74">
        <v>1.4630419153094135E-3</v>
      </c>
      <c r="FB479" s="74">
        <v>2022</v>
      </c>
      <c r="FC479" s="74" t="s">
        <v>209</v>
      </c>
      <c r="FD479" s="74">
        <v>4.6366130773367584E-2</v>
      </c>
      <c r="FE479" s="74">
        <v>1</v>
      </c>
      <c r="FF479" s="74">
        <v>0</v>
      </c>
      <c r="FG479" s="74" t="s">
        <v>457</v>
      </c>
      <c r="FH479" s="74">
        <v>0</v>
      </c>
      <c r="FI479" s="74">
        <v>0</v>
      </c>
      <c r="FJ479" s="74">
        <v>2.8979366705393818E-4</v>
      </c>
      <c r="FK479" s="74">
        <v>1.3912027976369436E-6</v>
      </c>
      <c r="FL479" s="74">
        <v>0</v>
      </c>
      <c r="FM479" s="74">
        <v>0</v>
      </c>
      <c r="FN479" s="74">
        <v>0</v>
      </c>
      <c r="FO479" s="74">
        <v>0</v>
      </c>
      <c r="FP479" s="74">
        <v>0</v>
      </c>
      <c r="FQ479" s="74">
        <v>0</v>
      </c>
      <c r="FR479" s="74">
        <v>0</v>
      </c>
      <c r="FS479" s="74">
        <v>0</v>
      </c>
      <c r="GV479" s="229"/>
      <c r="GW479" s="229"/>
    </row>
    <row r="480" spans="45:205" x14ac:dyDescent="0.25">
      <c r="AS480" s="74" t="s">
        <v>237</v>
      </c>
      <c r="AT480" s="74" t="s">
        <v>194</v>
      </c>
      <c r="AU480" s="74" t="s">
        <v>510</v>
      </c>
      <c r="AV480" s="74">
        <v>2020</v>
      </c>
      <c r="AW480" s="74">
        <v>1</v>
      </c>
      <c r="AX480" s="74">
        <v>0</v>
      </c>
      <c r="AY480" s="74">
        <v>0</v>
      </c>
      <c r="AZ480" s="74">
        <v>6.9887427420316076E-5</v>
      </c>
      <c r="BA480" s="74">
        <v>6.9887427420316076E-5</v>
      </c>
      <c r="BB480" s="74">
        <v>0</v>
      </c>
      <c r="BC480" s="74">
        <v>0</v>
      </c>
      <c r="BD480" s="74">
        <v>0</v>
      </c>
      <c r="BE480" s="74">
        <v>0</v>
      </c>
      <c r="BF480" s="74">
        <v>0</v>
      </c>
      <c r="BG480" s="74">
        <v>0</v>
      </c>
      <c r="BH480" s="74">
        <v>0</v>
      </c>
      <c r="BI480" s="74">
        <v>0</v>
      </c>
      <c r="BJ480" s="74">
        <v>0</v>
      </c>
      <c r="BK480" s="74">
        <v>0</v>
      </c>
      <c r="BL480" s="74">
        <v>0</v>
      </c>
      <c r="BM480" s="74">
        <v>0</v>
      </c>
      <c r="BN480" s="74">
        <v>6.9887427420316076E-5</v>
      </c>
      <c r="BO480" s="74">
        <v>0</v>
      </c>
      <c r="BP480" s="74">
        <v>0</v>
      </c>
      <c r="BQ480" s="74">
        <v>0</v>
      </c>
      <c r="BR480" s="74">
        <v>0</v>
      </c>
      <c r="BS480" s="74">
        <v>0</v>
      </c>
      <c r="BT480" s="74">
        <v>0</v>
      </c>
      <c r="BU480" s="74">
        <v>0</v>
      </c>
      <c r="BV480" s="74">
        <v>0</v>
      </c>
      <c r="BW480" s="74">
        <v>0</v>
      </c>
      <c r="BX480" s="74">
        <v>0</v>
      </c>
      <c r="BY480" s="74">
        <v>0</v>
      </c>
      <c r="CT480" s="74" t="s">
        <v>194</v>
      </c>
      <c r="CU480" s="74" t="s">
        <v>529</v>
      </c>
      <c r="CV480" s="74" t="s">
        <v>323</v>
      </c>
      <c r="CW480" s="74">
        <v>2023</v>
      </c>
      <c r="CX480" s="74">
        <v>0</v>
      </c>
      <c r="CY480" s="74">
        <v>0</v>
      </c>
      <c r="CZ480" s="74">
        <v>2.1661361279152341E-6</v>
      </c>
      <c r="DA480" s="74">
        <v>0</v>
      </c>
      <c r="DB480" s="74">
        <v>0</v>
      </c>
      <c r="DC480" s="74">
        <v>0</v>
      </c>
      <c r="DD480" s="74">
        <v>8507.4425966947565</v>
      </c>
      <c r="DE480" s="74">
        <v>202.84766498243039</v>
      </c>
      <c r="DF480" s="74">
        <v>8304.594931712325</v>
      </c>
      <c r="DG480" s="74">
        <v>0</v>
      </c>
      <c r="DH480" s="74">
        <v>0</v>
      </c>
      <c r="DI480" s="74">
        <v>0</v>
      </c>
      <c r="DJ480" s="74">
        <v>0</v>
      </c>
      <c r="DK480" s="74">
        <v>0</v>
      </c>
      <c r="DL480" s="74">
        <v>0</v>
      </c>
      <c r="DM480" s="74">
        <v>0</v>
      </c>
      <c r="DN480" s="74">
        <v>3.8832783577746031E-6</v>
      </c>
      <c r="DO480" s="74">
        <v>0</v>
      </c>
      <c r="DP480" s="74">
        <v>0</v>
      </c>
      <c r="DQ480" s="74">
        <v>0</v>
      </c>
      <c r="DR480" s="74">
        <v>0</v>
      </c>
      <c r="DS480" s="74">
        <v>0</v>
      </c>
      <c r="DT480" s="74">
        <v>0</v>
      </c>
      <c r="DU480" s="74">
        <v>1.8428278764865504E-2</v>
      </c>
      <c r="DV480" s="74">
        <v>0</v>
      </c>
      <c r="DW480" s="74">
        <v>1.8428278764865504E-2</v>
      </c>
      <c r="DX480" s="74">
        <v>0</v>
      </c>
      <c r="DY480" s="74">
        <v>0</v>
      </c>
      <c r="DZ480" s="74">
        <v>0</v>
      </c>
      <c r="EA480" s="74">
        <v>0</v>
      </c>
      <c r="EB480" s="74">
        <v>0</v>
      </c>
      <c r="EC480" s="74">
        <v>0</v>
      </c>
      <c r="ED480" s="74">
        <v>0</v>
      </c>
      <c r="EE480" s="74">
        <v>0</v>
      </c>
      <c r="EF480" s="74">
        <v>0</v>
      </c>
      <c r="ER480" s="74" t="s">
        <v>455</v>
      </c>
      <c r="ES480" s="74" t="s">
        <v>194</v>
      </c>
      <c r="ET480" s="74" t="s">
        <v>529</v>
      </c>
      <c r="EU480" s="74" t="s">
        <v>323</v>
      </c>
      <c r="EV480" s="74" t="s">
        <v>302</v>
      </c>
      <c r="EW480" s="74" t="s">
        <v>456</v>
      </c>
      <c r="EX480" s="74">
        <v>2023</v>
      </c>
      <c r="EY480" s="74">
        <v>1.2712017067484731E-6</v>
      </c>
      <c r="EZ480" s="74">
        <v>1189.4558049999901</v>
      </c>
      <c r="FA480" s="74">
        <v>1.5120382494178664E-3</v>
      </c>
      <c r="FB480" s="74">
        <v>2023</v>
      </c>
      <c r="FC480" s="74" t="s">
        <v>209</v>
      </c>
      <c r="FD480" s="74">
        <v>4.6366130773367584E-2</v>
      </c>
      <c r="FE480" s="74">
        <v>1</v>
      </c>
      <c r="FF480" s="74">
        <v>0</v>
      </c>
      <c r="FG480" s="74" t="s">
        <v>457</v>
      </c>
      <c r="FH480" s="74">
        <v>0</v>
      </c>
      <c r="FI480" s="74">
        <v>0</v>
      </c>
      <c r="FJ480" s="74">
        <v>0</v>
      </c>
      <c r="FK480" s="74">
        <v>0</v>
      </c>
      <c r="FL480" s="74">
        <v>2.9808870924625554E-4</v>
      </c>
      <c r="FM480" s="74">
        <v>2.1661361279152341E-6</v>
      </c>
      <c r="FN480" s="74">
        <v>0</v>
      </c>
      <c r="FO480" s="74">
        <v>0</v>
      </c>
      <c r="FP480" s="74">
        <v>0</v>
      </c>
      <c r="FQ480" s="74">
        <v>0</v>
      </c>
      <c r="FR480" s="74">
        <v>0</v>
      </c>
      <c r="FS480" s="74">
        <v>0</v>
      </c>
      <c r="GV480" s="229"/>
      <c r="GW480" s="229"/>
    </row>
    <row r="481" spans="45:205" x14ac:dyDescent="0.25">
      <c r="AS481" s="74" t="s">
        <v>237</v>
      </c>
      <c r="AT481" s="74" t="s">
        <v>194</v>
      </c>
      <c r="AU481" s="74" t="s">
        <v>510</v>
      </c>
      <c r="AV481" s="74">
        <v>2021</v>
      </c>
      <c r="AW481" s="74">
        <v>1</v>
      </c>
      <c r="AX481" s="74">
        <v>0</v>
      </c>
      <c r="AY481" s="74">
        <v>0</v>
      </c>
      <c r="AZ481" s="74">
        <v>0</v>
      </c>
      <c r="BA481" s="74">
        <v>0</v>
      </c>
      <c r="BB481" s="74">
        <v>0</v>
      </c>
      <c r="BC481" s="74">
        <v>0</v>
      </c>
      <c r="BD481" s="74">
        <v>6.9887427420316076E-5</v>
      </c>
      <c r="BE481" s="74">
        <v>6.9887427420316076E-5</v>
      </c>
      <c r="BF481" s="74">
        <v>0</v>
      </c>
      <c r="BG481" s="74">
        <v>0</v>
      </c>
      <c r="BH481" s="74">
        <v>0</v>
      </c>
      <c r="BI481" s="74">
        <v>0</v>
      </c>
      <c r="BJ481" s="74">
        <v>0</v>
      </c>
      <c r="BK481" s="74">
        <v>0</v>
      </c>
      <c r="BL481" s="74">
        <v>0</v>
      </c>
      <c r="BM481" s="74">
        <v>0</v>
      </c>
      <c r="BN481" s="74">
        <v>0</v>
      </c>
      <c r="BO481" s="74">
        <v>6.9887427420316076E-5</v>
      </c>
      <c r="BP481" s="74">
        <v>0</v>
      </c>
      <c r="BQ481" s="74">
        <v>0</v>
      </c>
      <c r="BR481" s="74">
        <v>0</v>
      </c>
      <c r="BS481" s="74">
        <v>0</v>
      </c>
      <c r="BT481" s="74">
        <v>0</v>
      </c>
      <c r="BU481" s="74">
        <v>0</v>
      </c>
      <c r="BV481" s="74">
        <v>0</v>
      </c>
      <c r="BW481" s="74">
        <v>0</v>
      </c>
      <c r="BX481" s="74">
        <v>0</v>
      </c>
      <c r="BY481" s="74">
        <v>0</v>
      </c>
      <c r="CT481" s="74" t="s">
        <v>194</v>
      </c>
      <c r="CU481" s="74" t="s">
        <v>529</v>
      </c>
      <c r="CV481" s="74" t="s">
        <v>323</v>
      </c>
      <c r="CW481" s="74">
        <v>2024</v>
      </c>
      <c r="CX481" s="74">
        <v>0</v>
      </c>
      <c r="CY481" s="74">
        <v>0</v>
      </c>
      <c r="CZ481" s="74">
        <v>0</v>
      </c>
      <c r="DA481" s="74">
        <v>2.1661361279152341E-6</v>
      </c>
      <c r="DB481" s="74">
        <v>0</v>
      </c>
      <c r="DC481" s="74">
        <v>0</v>
      </c>
      <c r="DD481" s="74">
        <v>8507.4425966947565</v>
      </c>
      <c r="DE481" s="74">
        <v>202.84766498243039</v>
      </c>
      <c r="DF481" s="74">
        <v>8304.594931712325</v>
      </c>
      <c r="DG481" s="74">
        <v>0</v>
      </c>
      <c r="DH481" s="74">
        <v>0</v>
      </c>
      <c r="DI481" s="74">
        <v>0</v>
      </c>
      <c r="DJ481" s="74">
        <v>0</v>
      </c>
      <c r="DK481" s="74">
        <v>0</v>
      </c>
      <c r="DL481" s="74">
        <v>0</v>
      </c>
      <c r="DM481" s="74">
        <v>0</v>
      </c>
      <c r="DN481" s="74">
        <v>3.8832783577746031E-6</v>
      </c>
      <c r="DO481" s="74">
        <v>0</v>
      </c>
      <c r="DP481" s="74">
        <v>0</v>
      </c>
      <c r="DQ481" s="74">
        <v>0</v>
      </c>
      <c r="DR481" s="74">
        <v>0</v>
      </c>
      <c r="DS481" s="74">
        <v>0</v>
      </c>
      <c r="DT481" s="74">
        <v>0</v>
      </c>
      <c r="DU481" s="74">
        <v>0</v>
      </c>
      <c r="DV481" s="74">
        <v>0</v>
      </c>
      <c r="DW481" s="74">
        <v>0</v>
      </c>
      <c r="DX481" s="74">
        <v>1.8428278764865504E-2</v>
      </c>
      <c r="DY481" s="74">
        <v>0</v>
      </c>
      <c r="DZ481" s="74">
        <v>1.8428278764865504E-2</v>
      </c>
      <c r="EA481" s="74">
        <v>0</v>
      </c>
      <c r="EB481" s="74">
        <v>0</v>
      </c>
      <c r="EC481" s="74">
        <v>0</v>
      </c>
      <c r="ED481" s="74">
        <v>0</v>
      </c>
      <c r="EE481" s="74">
        <v>0</v>
      </c>
      <c r="EF481" s="74">
        <v>0</v>
      </c>
      <c r="ER481" s="74" t="s">
        <v>455</v>
      </c>
      <c r="ES481" s="74" t="s">
        <v>194</v>
      </c>
      <c r="ET481" s="74" t="s">
        <v>529</v>
      </c>
      <c r="EU481" s="74" t="s">
        <v>323</v>
      </c>
      <c r="EV481" s="74" t="s">
        <v>302</v>
      </c>
      <c r="EW481" s="74" t="s">
        <v>456</v>
      </c>
      <c r="EX481" s="74">
        <v>2024</v>
      </c>
      <c r="EY481" s="74">
        <v>1.2712017067484731E-6</v>
      </c>
      <c r="EZ481" s="74">
        <v>1189.4558049999901</v>
      </c>
      <c r="FA481" s="74">
        <v>1.5120382494178664E-3</v>
      </c>
      <c r="FB481" s="74">
        <v>2024</v>
      </c>
      <c r="FC481" s="74" t="s">
        <v>209</v>
      </c>
      <c r="FD481" s="74">
        <v>4.6366130773367584E-2</v>
      </c>
      <c r="FE481" s="74">
        <v>1</v>
      </c>
      <c r="FF481" s="74">
        <v>0</v>
      </c>
      <c r="FG481" s="74" t="s">
        <v>457</v>
      </c>
      <c r="FH481" s="74">
        <v>0</v>
      </c>
      <c r="FI481" s="74">
        <v>0</v>
      </c>
      <c r="FJ481" s="74">
        <v>0</v>
      </c>
      <c r="FK481" s="74">
        <v>0</v>
      </c>
      <c r="FL481" s="74">
        <v>0</v>
      </c>
      <c r="FM481" s="74">
        <v>0</v>
      </c>
      <c r="FN481" s="74">
        <v>2.9808870924625554E-4</v>
      </c>
      <c r="FO481" s="74">
        <v>2.1661361279152341E-6</v>
      </c>
      <c r="FP481" s="74">
        <v>0</v>
      </c>
      <c r="FQ481" s="74">
        <v>0</v>
      </c>
      <c r="FR481" s="74">
        <v>0</v>
      </c>
      <c r="FS481" s="74">
        <v>0</v>
      </c>
      <c r="GV481" s="229"/>
      <c r="GW481" s="229"/>
    </row>
    <row r="482" spans="45:205" x14ac:dyDescent="0.25">
      <c r="AS482" s="74" t="s">
        <v>237</v>
      </c>
      <c r="AT482" s="74" t="s">
        <v>194</v>
      </c>
      <c r="AU482" s="74" t="s">
        <v>510</v>
      </c>
      <c r="AV482" s="74">
        <v>2022</v>
      </c>
      <c r="AW482" s="74">
        <v>0.93457943925233644</v>
      </c>
      <c r="AX482" s="74">
        <v>0</v>
      </c>
      <c r="AY482" s="74">
        <v>0</v>
      </c>
      <c r="AZ482" s="74">
        <v>0</v>
      </c>
      <c r="BA482" s="74">
        <v>0</v>
      </c>
      <c r="BB482" s="74">
        <v>0</v>
      </c>
      <c r="BC482" s="74">
        <v>0</v>
      </c>
      <c r="BD482" s="74">
        <v>0</v>
      </c>
      <c r="BE482" s="74">
        <v>0</v>
      </c>
      <c r="BF482" s="74">
        <v>0</v>
      </c>
      <c r="BG482" s="74">
        <v>0</v>
      </c>
      <c r="BH482" s="74">
        <v>6.9589276145930938E-5</v>
      </c>
      <c r="BI482" s="74">
        <v>6.9589276145930938E-5</v>
      </c>
      <c r="BJ482" s="74">
        <v>0</v>
      </c>
      <c r="BK482" s="74">
        <v>0</v>
      </c>
      <c r="BL482" s="74">
        <v>0</v>
      </c>
      <c r="BM482" s="74">
        <v>0</v>
      </c>
      <c r="BN482" s="74">
        <v>0</v>
      </c>
      <c r="BO482" s="74">
        <v>0</v>
      </c>
      <c r="BP482" s="74">
        <v>6.5036706678440123E-5</v>
      </c>
      <c r="BQ482" s="74">
        <v>0</v>
      </c>
      <c r="BR482" s="74">
        <v>0</v>
      </c>
      <c r="BS482" s="74">
        <v>0</v>
      </c>
      <c r="BT482" s="74">
        <v>0</v>
      </c>
      <c r="BU482" s="74">
        <v>0</v>
      </c>
      <c r="BV482" s="74">
        <v>6.9589276145930938E-5</v>
      </c>
      <c r="BW482" s="74">
        <v>6.5036706678440123E-5</v>
      </c>
      <c r="BX482" s="74">
        <v>6.9589276145930938E-5</v>
      </c>
      <c r="BY482" s="74">
        <v>6.5036706678440123E-5</v>
      </c>
      <c r="CT482" s="74" t="s">
        <v>194</v>
      </c>
      <c r="CU482" s="74" t="s">
        <v>529</v>
      </c>
      <c r="CV482" s="74" t="s">
        <v>323</v>
      </c>
      <c r="CW482" s="74">
        <v>2025</v>
      </c>
      <c r="CX482" s="74">
        <v>0</v>
      </c>
      <c r="CY482" s="74">
        <v>0</v>
      </c>
      <c r="CZ482" s="74">
        <v>0</v>
      </c>
      <c r="DA482" s="74">
        <v>0</v>
      </c>
      <c r="DB482" s="74">
        <v>2.1661361279152341E-6</v>
      </c>
      <c r="DC482" s="74">
        <v>0</v>
      </c>
      <c r="DD482" s="74">
        <v>8507.4425966947565</v>
      </c>
      <c r="DE482" s="74">
        <v>202.84766498243039</v>
      </c>
      <c r="DF482" s="74">
        <v>8304.594931712325</v>
      </c>
      <c r="DG482" s="74">
        <v>0</v>
      </c>
      <c r="DH482" s="74">
        <v>0</v>
      </c>
      <c r="DI482" s="74">
        <v>0</v>
      </c>
      <c r="DJ482" s="74">
        <v>0</v>
      </c>
      <c r="DK482" s="74">
        <v>0</v>
      </c>
      <c r="DL482" s="74">
        <v>0</v>
      </c>
      <c r="DM482" s="74">
        <v>0</v>
      </c>
      <c r="DN482" s="74">
        <v>3.8832783577746031E-6</v>
      </c>
      <c r="DO482" s="74">
        <v>0</v>
      </c>
      <c r="DP482" s="74">
        <v>0</v>
      </c>
      <c r="DQ482" s="74">
        <v>0</v>
      </c>
      <c r="DR482" s="74">
        <v>0</v>
      </c>
      <c r="DS482" s="74">
        <v>0</v>
      </c>
      <c r="DT482" s="74">
        <v>0</v>
      </c>
      <c r="DU482" s="74">
        <v>0</v>
      </c>
      <c r="DV482" s="74">
        <v>0</v>
      </c>
      <c r="DW482" s="74">
        <v>0</v>
      </c>
      <c r="DX482" s="74">
        <v>0</v>
      </c>
      <c r="DY482" s="74">
        <v>0</v>
      </c>
      <c r="DZ482" s="74">
        <v>0</v>
      </c>
      <c r="EA482" s="74">
        <v>1.8428278764865504E-2</v>
      </c>
      <c r="EB482" s="74">
        <v>0</v>
      </c>
      <c r="EC482" s="74">
        <v>1.8428278764865504E-2</v>
      </c>
      <c r="ED482" s="74">
        <v>0</v>
      </c>
      <c r="EE482" s="74">
        <v>0</v>
      </c>
      <c r="EF482" s="74">
        <v>0</v>
      </c>
      <c r="ER482" s="74" t="s">
        <v>455</v>
      </c>
      <c r="ES482" s="74" t="s">
        <v>194</v>
      </c>
      <c r="ET482" s="74" t="s">
        <v>529</v>
      </c>
      <c r="EU482" s="74" t="s">
        <v>323</v>
      </c>
      <c r="EV482" s="74" t="s">
        <v>302</v>
      </c>
      <c r="EW482" s="74" t="s">
        <v>456</v>
      </c>
      <c r="EX482" s="74">
        <v>2025</v>
      </c>
      <c r="EY482" s="74">
        <v>1.2712017067484731E-6</v>
      </c>
      <c r="EZ482" s="74">
        <v>1189.4558049999901</v>
      </c>
      <c r="FA482" s="74">
        <v>1.5120382494178664E-3</v>
      </c>
      <c r="FB482" s="74">
        <v>2025</v>
      </c>
      <c r="FC482" s="74" t="s">
        <v>209</v>
      </c>
      <c r="FD482" s="74">
        <v>4.6366130773367584E-2</v>
      </c>
      <c r="FE482" s="74">
        <v>1</v>
      </c>
      <c r="FF482" s="74">
        <v>0</v>
      </c>
      <c r="FG482" s="74" t="s">
        <v>457</v>
      </c>
      <c r="FH482" s="74">
        <v>0</v>
      </c>
      <c r="FI482" s="74">
        <v>0</v>
      </c>
      <c r="FJ482" s="74">
        <v>0</v>
      </c>
      <c r="FK482" s="74">
        <v>0</v>
      </c>
      <c r="FL482" s="74">
        <v>0</v>
      </c>
      <c r="FM482" s="74">
        <v>0</v>
      </c>
      <c r="FN482" s="74">
        <v>0</v>
      </c>
      <c r="FO482" s="74">
        <v>0</v>
      </c>
      <c r="FP482" s="74">
        <v>2.9808870924625554E-4</v>
      </c>
      <c r="FQ482" s="74">
        <v>2.1661361279152341E-6</v>
      </c>
      <c r="FR482" s="74">
        <v>0</v>
      </c>
      <c r="FS482" s="74">
        <v>0</v>
      </c>
      <c r="GV482" s="229"/>
      <c r="GW482" s="229"/>
    </row>
    <row r="483" spans="45:205" x14ac:dyDescent="0.25">
      <c r="AS483" s="74" t="s">
        <v>237</v>
      </c>
      <c r="AT483" s="74" t="s">
        <v>194</v>
      </c>
      <c r="AU483" s="74" t="s">
        <v>510</v>
      </c>
      <c r="AV483" s="74">
        <v>2023</v>
      </c>
      <c r="AW483" s="74">
        <v>0.87343872827321156</v>
      </c>
      <c r="AX483" s="74">
        <v>0</v>
      </c>
      <c r="AY483" s="74">
        <v>0</v>
      </c>
      <c r="AZ483" s="74">
        <v>0</v>
      </c>
      <c r="BA483" s="74">
        <v>0</v>
      </c>
      <c r="BB483" s="74">
        <v>0</v>
      </c>
      <c r="BC483" s="74">
        <v>0</v>
      </c>
      <c r="BD483" s="74">
        <v>0</v>
      </c>
      <c r="BE483" s="74">
        <v>0</v>
      </c>
      <c r="BF483" s="74">
        <v>0</v>
      </c>
      <c r="BG483" s="74">
        <v>0</v>
      </c>
      <c r="BH483" s="74">
        <v>0</v>
      </c>
      <c r="BI483" s="74">
        <v>0</v>
      </c>
      <c r="BJ483" s="74">
        <v>0</v>
      </c>
      <c r="BK483" s="74">
        <v>0</v>
      </c>
      <c r="BL483" s="74">
        <v>7.2138520134418927E-5</v>
      </c>
      <c r="BM483" s="74">
        <v>7.2138520134418927E-5</v>
      </c>
      <c r="BN483" s="74">
        <v>0</v>
      </c>
      <c r="BO483" s="74">
        <v>0</v>
      </c>
      <c r="BP483" s="74">
        <v>0</v>
      </c>
      <c r="BQ483" s="74">
        <v>6.3008577285718337E-5</v>
      </c>
      <c r="BR483" s="74">
        <v>0</v>
      </c>
      <c r="BS483" s="74">
        <v>0</v>
      </c>
      <c r="BT483" s="74">
        <v>0</v>
      </c>
      <c r="BU483" s="74">
        <v>0</v>
      </c>
      <c r="BV483" s="74">
        <v>0</v>
      </c>
      <c r="BW483" s="74">
        <v>0</v>
      </c>
      <c r="BX483" s="74">
        <v>0</v>
      </c>
      <c r="BY483" s="74">
        <v>0</v>
      </c>
      <c r="CT483" s="74" t="s">
        <v>194</v>
      </c>
      <c r="CU483" s="74" t="s">
        <v>529</v>
      </c>
      <c r="CV483" s="74" t="s">
        <v>323</v>
      </c>
      <c r="CW483" s="74">
        <v>2026</v>
      </c>
      <c r="CX483" s="74">
        <v>0</v>
      </c>
      <c r="CY483" s="74">
        <v>0</v>
      </c>
      <c r="CZ483" s="74">
        <v>0</v>
      </c>
      <c r="DA483" s="74">
        <v>0</v>
      </c>
      <c r="DB483" s="74">
        <v>0</v>
      </c>
      <c r="DC483" s="74">
        <v>2.1661361279152341E-6</v>
      </c>
      <c r="DD483" s="74">
        <v>8507.4425966947565</v>
      </c>
      <c r="DE483" s="74">
        <v>202.84766498243039</v>
      </c>
      <c r="DF483" s="74">
        <v>8304.594931712325</v>
      </c>
      <c r="DG483" s="74">
        <v>0</v>
      </c>
      <c r="DH483" s="74">
        <v>0</v>
      </c>
      <c r="DI483" s="74">
        <v>0</v>
      </c>
      <c r="DJ483" s="74">
        <v>0</v>
      </c>
      <c r="DK483" s="74">
        <v>0</v>
      </c>
      <c r="DL483" s="74">
        <v>0</v>
      </c>
      <c r="DM483" s="74">
        <v>0</v>
      </c>
      <c r="DN483" s="74">
        <v>3.8832783577746031E-6</v>
      </c>
      <c r="DO483" s="74">
        <v>0</v>
      </c>
      <c r="DP483" s="74">
        <v>0</v>
      </c>
      <c r="DQ483" s="74">
        <v>0</v>
      </c>
      <c r="DR483" s="74">
        <v>0</v>
      </c>
      <c r="DS483" s="74">
        <v>0</v>
      </c>
      <c r="DT483" s="74">
        <v>0</v>
      </c>
      <c r="DU483" s="74">
        <v>0</v>
      </c>
      <c r="DV483" s="74">
        <v>0</v>
      </c>
      <c r="DW483" s="74">
        <v>0</v>
      </c>
      <c r="DX483" s="74">
        <v>0</v>
      </c>
      <c r="DY483" s="74">
        <v>0</v>
      </c>
      <c r="DZ483" s="74">
        <v>0</v>
      </c>
      <c r="EA483" s="74">
        <v>0</v>
      </c>
      <c r="EB483" s="74">
        <v>0</v>
      </c>
      <c r="EC483" s="74">
        <v>0</v>
      </c>
      <c r="ED483" s="74">
        <v>1.8428278764865504E-2</v>
      </c>
      <c r="EE483" s="74">
        <v>0</v>
      </c>
      <c r="EF483" s="74">
        <v>1.8428278764865504E-2</v>
      </c>
      <c r="ER483" s="74" t="s">
        <v>455</v>
      </c>
      <c r="ES483" s="74" t="s">
        <v>194</v>
      </c>
      <c r="ET483" s="74" t="s">
        <v>529</v>
      </c>
      <c r="EU483" s="74" t="s">
        <v>323</v>
      </c>
      <c r="EV483" s="74" t="s">
        <v>302</v>
      </c>
      <c r="EW483" s="74" t="s">
        <v>456</v>
      </c>
      <c r="EX483" s="74">
        <v>2026</v>
      </c>
      <c r="EY483" s="74">
        <v>1.2712017067484731E-6</v>
      </c>
      <c r="EZ483" s="74">
        <v>1189.4558049999901</v>
      </c>
      <c r="FA483" s="74">
        <v>1.5120382494178664E-3</v>
      </c>
      <c r="FB483" s="74">
        <v>2026</v>
      </c>
      <c r="FC483" s="74" t="s">
        <v>209</v>
      </c>
      <c r="FD483" s="74">
        <v>4.6366130773367584E-2</v>
      </c>
      <c r="FE483" s="74">
        <v>1</v>
      </c>
      <c r="FF483" s="74">
        <v>0</v>
      </c>
      <c r="FG483" s="74" t="s">
        <v>457</v>
      </c>
      <c r="FH483" s="74">
        <v>0</v>
      </c>
      <c r="FI483" s="74">
        <v>0</v>
      </c>
      <c r="FJ483" s="74">
        <v>0</v>
      </c>
      <c r="FK483" s="74">
        <v>0</v>
      </c>
      <c r="FL483" s="74">
        <v>0</v>
      </c>
      <c r="FM483" s="74">
        <v>0</v>
      </c>
      <c r="FN483" s="74">
        <v>0</v>
      </c>
      <c r="FO483" s="74">
        <v>0</v>
      </c>
      <c r="FP483" s="74">
        <v>0</v>
      </c>
      <c r="FQ483" s="74">
        <v>0</v>
      </c>
      <c r="FR483" s="74">
        <v>2.9808870924625554E-4</v>
      </c>
      <c r="FS483" s="74">
        <v>2.1661361279152341E-6</v>
      </c>
      <c r="GV483" s="229"/>
      <c r="GW483" s="229"/>
    </row>
    <row r="484" spans="45:205" x14ac:dyDescent="0.25">
      <c r="AS484" s="74" t="s">
        <v>237</v>
      </c>
      <c r="AT484" s="74" t="s">
        <v>194</v>
      </c>
      <c r="AU484" s="74" t="s">
        <v>511</v>
      </c>
      <c r="AV484" s="74">
        <v>2020</v>
      </c>
      <c r="AW484" s="74">
        <v>1</v>
      </c>
      <c r="AX484" s="74">
        <v>0</v>
      </c>
      <c r="AY484" s="74">
        <v>0</v>
      </c>
      <c r="AZ484" s="74">
        <v>2.5426530521148007E-7</v>
      </c>
      <c r="BA484" s="74">
        <v>2.5426530521148007E-7</v>
      </c>
      <c r="BB484" s="74">
        <v>0</v>
      </c>
      <c r="BC484" s="74">
        <v>0</v>
      </c>
      <c r="BD484" s="74">
        <v>0</v>
      </c>
      <c r="BE484" s="74">
        <v>0</v>
      </c>
      <c r="BF484" s="74">
        <v>0</v>
      </c>
      <c r="BG484" s="74">
        <v>0</v>
      </c>
      <c r="BH484" s="74">
        <v>0</v>
      </c>
      <c r="BI484" s="74">
        <v>0</v>
      </c>
      <c r="BJ484" s="74">
        <v>0</v>
      </c>
      <c r="BK484" s="74">
        <v>0</v>
      </c>
      <c r="BL484" s="74">
        <v>0</v>
      </c>
      <c r="BM484" s="74">
        <v>0</v>
      </c>
      <c r="BN484" s="74">
        <v>2.5426530521148007E-7</v>
      </c>
      <c r="BO484" s="74">
        <v>0</v>
      </c>
      <c r="BP484" s="74">
        <v>0</v>
      </c>
      <c r="BQ484" s="74">
        <v>0</v>
      </c>
      <c r="BR484" s="74">
        <v>0</v>
      </c>
      <c r="BS484" s="74">
        <v>0</v>
      </c>
      <c r="BT484" s="74">
        <v>0</v>
      </c>
      <c r="BU484" s="74">
        <v>0</v>
      </c>
      <c r="BV484" s="74">
        <v>0</v>
      </c>
      <c r="BW484" s="74">
        <v>0</v>
      </c>
      <c r="BX484" s="74">
        <v>0</v>
      </c>
      <c r="BY484" s="74">
        <v>0</v>
      </c>
      <c r="CT484" s="74" t="s">
        <v>194</v>
      </c>
      <c r="CU484" s="74" t="s">
        <v>529</v>
      </c>
      <c r="CV484" s="74" t="s">
        <v>329</v>
      </c>
      <c r="CW484" s="74">
        <v>2021</v>
      </c>
      <c r="CX484" s="74">
        <v>9.7370851217339685E-6</v>
      </c>
      <c r="CY484" s="74">
        <v>0</v>
      </c>
      <c r="CZ484" s="74">
        <v>0</v>
      </c>
      <c r="DA484" s="74">
        <v>0</v>
      </c>
      <c r="DB484" s="74">
        <v>0</v>
      </c>
      <c r="DC484" s="74">
        <v>0</v>
      </c>
      <c r="DD484" s="74">
        <v>5.1077508752881382</v>
      </c>
      <c r="DE484" s="74">
        <v>0.6902689861784046</v>
      </c>
      <c r="DF484" s="74">
        <v>2.826372167532806</v>
      </c>
      <c r="DG484" s="74">
        <v>1.5911097215769281</v>
      </c>
      <c r="DH484" s="74">
        <v>0</v>
      </c>
      <c r="DI484" s="74">
        <v>0</v>
      </c>
      <c r="DJ484" s="74">
        <v>0</v>
      </c>
      <c r="DK484" s="74">
        <v>0</v>
      </c>
      <c r="DL484" s="74">
        <v>0</v>
      </c>
      <c r="DM484" s="74">
        <v>0</v>
      </c>
      <c r="DN484" s="74">
        <v>2.5130791446199239E-5</v>
      </c>
      <c r="DO484" s="74">
        <v>4.9734605053291786E-5</v>
      </c>
      <c r="DP484" s="74">
        <v>0</v>
      </c>
      <c r="DQ484" s="74">
        <v>4.9734605053291786E-5</v>
      </c>
      <c r="DR484" s="74">
        <v>0</v>
      </c>
      <c r="DS484" s="74">
        <v>0</v>
      </c>
      <c r="DT484" s="74">
        <v>0</v>
      </c>
      <c r="DU484" s="74">
        <v>0</v>
      </c>
      <c r="DV484" s="74">
        <v>0</v>
      </c>
      <c r="DW484" s="74">
        <v>0</v>
      </c>
      <c r="DX484" s="74">
        <v>0</v>
      </c>
      <c r="DY484" s="74">
        <v>0</v>
      </c>
      <c r="DZ484" s="74">
        <v>0</v>
      </c>
      <c r="EA484" s="74">
        <v>0</v>
      </c>
      <c r="EB484" s="74">
        <v>0</v>
      </c>
      <c r="EC484" s="74">
        <v>0</v>
      </c>
      <c r="ED484" s="74">
        <v>0</v>
      </c>
      <c r="EE484" s="74">
        <v>0</v>
      </c>
      <c r="EF484" s="74">
        <v>0</v>
      </c>
      <c r="ER484" s="74" t="s">
        <v>455</v>
      </c>
      <c r="ES484" s="74" t="s">
        <v>194</v>
      </c>
      <c r="ET484" s="74" t="s">
        <v>529</v>
      </c>
      <c r="EU484" s="74" t="s">
        <v>329</v>
      </c>
      <c r="EV484" s="74" t="s">
        <v>302</v>
      </c>
      <c r="EW484" s="74" t="s">
        <v>456</v>
      </c>
      <c r="EX484" s="74">
        <v>2021</v>
      </c>
      <c r="EY484" s="74">
        <v>8.9419340324328623E-6</v>
      </c>
      <c r="EZ484" s="74">
        <v>1189.4558049999901</v>
      </c>
      <c r="FA484" s="74">
        <v>1.0636035342804237E-2</v>
      </c>
      <c r="FB484" s="74">
        <v>2021</v>
      </c>
      <c r="FC484" s="74" t="s">
        <v>209</v>
      </c>
      <c r="FD484" s="74">
        <v>4.6366130773367584E-2</v>
      </c>
      <c r="FE484" s="74">
        <v>1</v>
      </c>
      <c r="FF484" s="74">
        <v>0</v>
      </c>
      <c r="FG484" s="74" t="s">
        <v>457</v>
      </c>
      <c r="FH484" s="74">
        <v>2.028277695125803E-3</v>
      </c>
      <c r="FI484" s="74">
        <v>9.7370851217339685E-6</v>
      </c>
      <c r="FJ484" s="74">
        <v>0</v>
      </c>
      <c r="FK484" s="74">
        <v>0</v>
      </c>
      <c r="FL484" s="74">
        <v>0</v>
      </c>
      <c r="FM484" s="74">
        <v>0</v>
      </c>
      <c r="FN484" s="74">
        <v>0</v>
      </c>
      <c r="FO484" s="74">
        <v>0</v>
      </c>
      <c r="FP484" s="74">
        <v>0</v>
      </c>
      <c r="FQ484" s="74">
        <v>0</v>
      </c>
      <c r="FR484" s="74">
        <v>0</v>
      </c>
      <c r="FS484" s="74">
        <v>0</v>
      </c>
      <c r="GV484" s="229"/>
      <c r="GW484" s="229"/>
    </row>
    <row r="485" spans="45:205" x14ac:dyDescent="0.25">
      <c r="AS485" s="74" t="s">
        <v>237</v>
      </c>
      <c r="AT485" s="74" t="s">
        <v>194</v>
      </c>
      <c r="AU485" s="74" t="s">
        <v>511</v>
      </c>
      <c r="AV485" s="74">
        <v>2021</v>
      </c>
      <c r="AW485" s="74">
        <v>1</v>
      </c>
      <c r="AX485" s="74">
        <v>0</v>
      </c>
      <c r="AY485" s="74">
        <v>0</v>
      </c>
      <c r="AZ485" s="74">
        <v>0</v>
      </c>
      <c r="BA485" s="74">
        <v>0</v>
      </c>
      <c r="BB485" s="74">
        <v>0</v>
      </c>
      <c r="BC485" s="74">
        <v>0</v>
      </c>
      <c r="BD485" s="74">
        <v>2.5426530521148007E-7</v>
      </c>
      <c r="BE485" s="74">
        <v>2.5426530521148007E-7</v>
      </c>
      <c r="BF485" s="74">
        <v>0</v>
      </c>
      <c r="BG485" s="74">
        <v>0</v>
      </c>
      <c r="BH485" s="74">
        <v>0</v>
      </c>
      <c r="BI485" s="74">
        <v>0</v>
      </c>
      <c r="BJ485" s="74">
        <v>0</v>
      </c>
      <c r="BK485" s="74">
        <v>0</v>
      </c>
      <c r="BL485" s="74">
        <v>0</v>
      </c>
      <c r="BM485" s="74">
        <v>0</v>
      </c>
      <c r="BN485" s="74">
        <v>0</v>
      </c>
      <c r="BO485" s="74">
        <v>2.5426530521148007E-7</v>
      </c>
      <c r="BP485" s="74">
        <v>0</v>
      </c>
      <c r="BQ485" s="74">
        <v>0</v>
      </c>
      <c r="BR485" s="74">
        <v>0</v>
      </c>
      <c r="BS485" s="74">
        <v>0</v>
      </c>
      <c r="BT485" s="74">
        <v>0</v>
      </c>
      <c r="BU485" s="74">
        <v>0</v>
      </c>
      <c r="BV485" s="74">
        <v>0</v>
      </c>
      <c r="BW485" s="74">
        <v>0</v>
      </c>
      <c r="BX485" s="74">
        <v>0</v>
      </c>
      <c r="BY485" s="74">
        <v>0</v>
      </c>
      <c r="CT485" s="74" t="s">
        <v>194</v>
      </c>
      <c r="CU485" s="74" t="s">
        <v>529</v>
      </c>
      <c r="CV485" s="74" t="s">
        <v>329</v>
      </c>
      <c r="CW485" s="74">
        <v>2022</v>
      </c>
      <c r="CX485" s="74">
        <v>0</v>
      </c>
      <c r="CY485" s="74">
        <v>9.6680694154039326E-6</v>
      </c>
      <c r="CZ485" s="74">
        <v>0</v>
      </c>
      <c r="DA485" s="74">
        <v>0</v>
      </c>
      <c r="DB485" s="74">
        <v>0</v>
      </c>
      <c r="DC485" s="74">
        <v>0</v>
      </c>
      <c r="DD485" s="74">
        <v>5.0739075797640956</v>
      </c>
      <c r="DE485" s="74">
        <v>0.68414811484627169</v>
      </c>
      <c r="DF485" s="74">
        <v>2.8096478759428578</v>
      </c>
      <c r="DG485" s="74">
        <v>1.5801115889749651</v>
      </c>
      <c r="DH485" s="74">
        <v>0</v>
      </c>
      <c r="DI485" s="74">
        <v>0</v>
      </c>
      <c r="DJ485" s="74">
        <v>0</v>
      </c>
      <c r="DK485" s="74">
        <v>0</v>
      </c>
      <c r="DL485" s="74">
        <v>0</v>
      </c>
      <c r="DM485" s="74">
        <v>0</v>
      </c>
      <c r="DN485" s="74">
        <v>2.3944667472882019E-5</v>
      </c>
      <c r="DO485" s="74">
        <v>0</v>
      </c>
      <c r="DP485" s="74">
        <v>0</v>
      </c>
      <c r="DQ485" s="74">
        <v>0</v>
      </c>
      <c r="DR485" s="74">
        <v>4.9054890688503443E-5</v>
      </c>
      <c r="DS485" s="74">
        <v>0</v>
      </c>
      <c r="DT485" s="74">
        <v>4.9054890688503443E-5</v>
      </c>
      <c r="DU485" s="74">
        <v>0</v>
      </c>
      <c r="DV485" s="74">
        <v>0</v>
      </c>
      <c r="DW485" s="74">
        <v>0</v>
      </c>
      <c r="DX485" s="74">
        <v>0</v>
      </c>
      <c r="DY485" s="74">
        <v>0</v>
      </c>
      <c r="DZ485" s="74">
        <v>0</v>
      </c>
      <c r="EA485" s="74">
        <v>0</v>
      </c>
      <c r="EB485" s="74">
        <v>0</v>
      </c>
      <c r="EC485" s="74">
        <v>0</v>
      </c>
      <c r="ED485" s="74">
        <v>0</v>
      </c>
      <c r="EE485" s="74">
        <v>0</v>
      </c>
      <c r="EF485" s="74">
        <v>0</v>
      </c>
      <c r="ER485" s="74" t="s">
        <v>455</v>
      </c>
      <c r="ES485" s="74" t="s">
        <v>194</v>
      </c>
      <c r="ET485" s="74" t="s">
        <v>529</v>
      </c>
      <c r="EU485" s="74" t="s">
        <v>329</v>
      </c>
      <c r="EV485" s="74" t="s">
        <v>302</v>
      </c>
      <c r="EW485" s="74" t="s">
        <v>456</v>
      </c>
      <c r="EX485" s="74">
        <v>2022</v>
      </c>
      <c r="EY485" s="74">
        <v>8.5478673902023253E-6</v>
      </c>
      <c r="EZ485" s="74">
        <v>1189.4558049999901</v>
      </c>
      <c r="FA485" s="74">
        <v>1.0167310487646271E-2</v>
      </c>
      <c r="FB485" s="74">
        <v>2022</v>
      </c>
      <c r="FC485" s="74" t="s">
        <v>209</v>
      </c>
      <c r="FD485" s="74">
        <v>4.6366130773367584E-2</v>
      </c>
      <c r="FE485" s="74">
        <v>1</v>
      </c>
      <c r="FF485" s="74">
        <v>0</v>
      </c>
      <c r="FG485" s="74" t="s">
        <v>457</v>
      </c>
      <c r="FH485" s="74">
        <v>0</v>
      </c>
      <c r="FI485" s="74">
        <v>0</v>
      </c>
      <c r="FJ485" s="74">
        <v>2.0139014196786354E-3</v>
      </c>
      <c r="FK485" s="74">
        <v>9.6680694154039326E-6</v>
      </c>
      <c r="FL485" s="74">
        <v>0</v>
      </c>
      <c r="FM485" s="74">
        <v>0</v>
      </c>
      <c r="FN485" s="74">
        <v>0</v>
      </c>
      <c r="FO485" s="74">
        <v>0</v>
      </c>
      <c r="FP485" s="74">
        <v>0</v>
      </c>
      <c r="FQ485" s="74">
        <v>0</v>
      </c>
      <c r="FR485" s="74">
        <v>0</v>
      </c>
      <c r="FS485" s="74">
        <v>0</v>
      </c>
      <c r="GV485" s="229"/>
      <c r="GW485" s="229"/>
    </row>
    <row r="486" spans="45:205" x14ac:dyDescent="0.25">
      <c r="AS486" s="74" t="s">
        <v>237</v>
      </c>
      <c r="AT486" s="74" t="s">
        <v>194</v>
      </c>
      <c r="AU486" s="74" t="s">
        <v>511</v>
      </c>
      <c r="AV486" s="74">
        <v>2022</v>
      </c>
      <c r="AW486" s="74">
        <v>0.93457943925233644</v>
      </c>
      <c r="AX486" s="74">
        <v>0</v>
      </c>
      <c r="AY486" s="74">
        <v>0</v>
      </c>
      <c r="AZ486" s="74">
        <v>0</v>
      </c>
      <c r="BA486" s="74">
        <v>0</v>
      </c>
      <c r="BB486" s="74">
        <v>0</v>
      </c>
      <c r="BC486" s="74">
        <v>0</v>
      </c>
      <c r="BD486" s="74">
        <v>0</v>
      </c>
      <c r="BE486" s="74">
        <v>0</v>
      </c>
      <c r="BF486" s="74">
        <v>0</v>
      </c>
      <c r="BG486" s="74">
        <v>0</v>
      </c>
      <c r="BH486" s="74">
        <v>2.5386594879093851E-7</v>
      </c>
      <c r="BI486" s="74">
        <v>2.5386594879093851E-7</v>
      </c>
      <c r="BJ486" s="74">
        <v>0</v>
      </c>
      <c r="BK486" s="74">
        <v>0</v>
      </c>
      <c r="BL486" s="74">
        <v>0</v>
      </c>
      <c r="BM486" s="74">
        <v>0</v>
      </c>
      <c r="BN486" s="74">
        <v>0</v>
      </c>
      <c r="BO486" s="74">
        <v>0</v>
      </c>
      <c r="BP486" s="74">
        <v>2.3725789606629768E-7</v>
      </c>
      <c r="BQ486" s="74">
        <v>0</v>
      </c>
      <c r="BR486" s="74">
        <v>0</v>
      </c>
      <c r="BS486" s="74">
        <v>0</v>
      </c>
      <c r="BT486" s="74">
        <v>0</v>
      </c>
      <c r="BU486" s="74">
        <v>0</v>
      </c>
      <c r="BV486" s="74">
        <v>2.5386594879093851E-7</v>
      </c>
      <c r="BW486" s="74">
        <v>2.3725789606629768E-7</v>
      </c>
      <c r="BX486" s="74">
        <v>2.5386594879093851E-7</v>
      </c>
      <c r="BY486" s="74">
        <v>2.3725789606629768E-7</v>
      </c>
      <c r="CT486" s="74" t="s">
        <v>194</v>
      </c>
      <c r="CU486" s="74" t="s">
        <v>529</v>
      </c>
      <c r="CV486" s="74" t="s">
        <v>329</v>
      </c>
      <c r="CW486" s="74">
        <v>2023</v>
      </c>
      <c r="CX486" s="74">
        <v>0</v>
      </c>
      <c r="CY486" s="74">
        <v>0</v>
      </c>
      <c r="CZ486" s="74">
        <v>1.505341599619468E-5</v>
      </c>
      <c r="DA486" s="74">
        <v>0</v>
      </c>
      <c r="DB486" s="74">
        <v>0</v>
      </c>
      <c r="DC486" s="74">
        <v>0</v>
      </c>
      <c r="DD486" s="74">
        <v>5.1712462144137756</v>
      </c>
      <c r="DE486" s="74">
        <v>0.68414811484627192</v>
      </c>
      <c r="DF486" s="74">
        <v>2.9069865105925379</v>
      </c>
      <c r="DG486" s="74">
        <v>1.580111588974966</v>
      </c>
      <c r="DH486" s="74">
        <v>0</v>
      </c>
      <c r="DI486" s="74">
        <v>0</v>
      </c>
      <c r="DJ486" s="74">
        <v>0</v>
      </c>
      <c r="DK486" s="74">
        <v>0</v>
      </c>
      <c r="DL486" s="74">
        <v>0</v>
      </c>
      <c r="DM486" s="74">
        <v>0</v>
      </c>
      <c r="DN486" s="74">
        <v>2.4849292088460639E-5</v>
      </c>
      <c r="DO486" s="74">
        <v>0</v>
      </c>
      <c r="DP486" s="74">
        <v>0</v>
      </c>
      <c r="DQ486" s="74">
        <v>0</v>
      </c>
      <c r="DR486" s="74">
        <v>0</v>
      </c>
      <c r="DS486" s="74">
        <v>0</v>
      </c>
      <c r="DT486" s="74">
        <v>0</v>
      </c>
      <c r="DU486" s="74">
        <v>7.7844920484317521E-5</v>
      </c>
      <c r="DV486" s="74">
        <v>0</v>
      </c>
      <c r="DW486" s="74">
        <v>7.7844920484317521E-5</v>
      </c>
      <c r="DX486" s="74">
        <v>0</v>
      </c>
      <c r="DY486" s="74">
        <v>0</v>
      </c>
      <c r="DZ486" s="74">
        <v>0</v>
      </c>
      <c r="EA486" s="74">
        <v>0</v>
      </c>
      <c r="EB486" s="74">
        <v>0</v>
      </c>
      <c r="EC486" s="74">
        <v>0</v>
      </c>
      <c r="ED486" s="74">
        <v>0</v>
      </c>
      <c r="EE486" s="74">
        <v>0</v>
      </c>
      <c r="EF486" s="74">
        <v>0</v>
      </c>
      <c r="ER486" s="74" t="s">
        <v>455</v>
      </c>
      <c r="ES486" s="74" t="s">
        <v>194</v>
      </c>
      <c r="ET486" s="74" t="s">
        <v>529</v>
      </c>
      <c r="EU486" s="74" t="s">
        <v>329</v>
      </c>
      <c r="EV486" s="74" t="s">
        <v>302</v>
      </c>
      <c r="EW486" s="74" t="s">
        <v>456</v>
      </c>
      <c r="EX486" s="74">
        <v>2023</v>
      </c>
      <c r="EY486" s="74">
        <v>8.8341299792522916E-6</v>
      </c>
      <c r="EZ486" s="74">
        <v>1189.4558049999901</v>
      </c>
      <c r="FA486" s="74">
        <v>1.0507807185946081E-2</v>
      </c>
      <c r="FB486" s="74">
        <v>2023</v>
      </c>
      <c r="FC486" s="74" t="s">
        <v>209</v>
      </c>
      <c r="FD486" s="74">
        <v>4.6366130773367584E-2</v>
      </c>
      <c r="FE486" s="74">
        <v>1</v>
      </c>
      <c r="FF486" s="74">
        <v>0</v>
      </c>
      <c r="FG486" s="74" t="s">
        <v>457</v>
      </c>
      <c r="FH486" s="74">
        <v>0</v>
      </c>
      <c r="FI486" s="74">
        <v>0</v>
      </c>
      <c r="FJ486" s="74">
        <v>0</v>
      </c>
      <c r="FK486" s="74">
        <v>0</v>
      </c>
      <c r="FL486" s="74">
        <v>2.0715472523748081E-3</v>
      </c>
      <c r="FM486" s="74">
        <v>1.505341599619468E-5</v>
      </c>
      <c r="FN486" s="74">
        <v>0</v>
      </c>
      <c r="FO486" s="74">
        <v>0</v>
      </c>
      <c r="FP486" s="74">
        <v>0</v>
      </c>
      <c r="FQ486" s="74">
        <v>0</v>
      </c>
      <c r="FR486" s="74">
        <v>0</v>
      </c>
      <c r="FS486" s="74">
        <v>0</v>
      </c>
      <c r="GV486" s="229"/>
      <c r="GW486" s="229"/>
    </row>
    <row r="487" spans="45:205" x14ac:dyDescent="0.25">
      <c r="AS487" s="74" t="s">
        <v>237</v>
      </c>
      <c r="AT487" s="74" t="s">
        <v>194</v>
      </c>
      <c r="AU487" s="74" t="s">
        <v>511</v>
      </c>
      <c r="AV487" s="74">
        <v>2023</v>
      </c>
      <c r="AW487" s="74">
        <v>0.87343872827321156</v>
      </c>
      <c r="AX487" s="74">
        <v>0</v>
      </c>
      <c r="AY487" s="74">
        <v>0</v>
      </c>
      <c r="AZ487" s="74">
        <v>0</v>
      </c>
      <c r="BA487" s="74">
        <v>0</v>
      </c>
      <c r="BB487" s="74">
        <v>0</v>
      </c>
      <c r="BC487" s="74">
        <v>0</v>
      </c>
      <c r="BD487" s="74">
        <v>0</v>
      </c>
      <c r="BE487" s="74">
        <v>0</v>
      </c>
      <c r="BF487" s="74">
        <v>0</v>
      </c>
      <c r="BG487" s="74">
        <v>0</v>
      </c>
      <c r="BH487" s="74">
        <v>0</v>
      </c>
      <c r="BI487" s="74">
        <v>0</v>
      </c>
      <c r="BJ487" s="74">
        <v>0</v>
      </c>
      <c r="BK487" s="74">
        <v>0</v>
      </c>
      <c r="BL487" s="74">
        <v>2.6271713750023394E-7</v>
      </c>
      <c r="BM487" s="74">
        <v>2.6271713750023394E-7</v>
      </c>
      <c r="BN487" s="74">
        <v>0</v>
      </c>
      <c r="BO487" s="74">
        <v>0</v>
      </c>
      <c r="BP487" s="74">
        <v>0</v>
      </c>
      <c r="BQ487" s="74">
        <v>2.294673224737828E-7</v>
      </c>
      <c r="BR487" s="74">
        <v>0</v>
      </c>
      <c r="BS487" s="74">
        <v>0</v>
      </c>
      <c r="BT487" s="74">
        <v>0</v>
      </c>
      <c r="BU487" s="74">
        <v>0</v>
      </c>
      <c r="BV487" s="74">
        <v>0</v>
      </c>
      <c r="BW487" s="74">
        <v>0</v>
      </c>
      <c r="BX487" s="74">
        <v>0</v>
      </c>
      <c r="BY487" s="74">
        <v>0</v>
      </c>
      <c r="CT487" s="74" t="s">
        <v>194</v>
      </c>
      <c r="CU487" s="74" t="s">
        <v>529</v>
      </c>
      <c r="CV487" s="74" t="s">
        <v>329</v>
      </c>
      <c r="CW487" s="74">
        <v>2024</v>
      </c>
      <c r="CX487" s="74">
        <v>0</v>
      </c>
      <c r="CY487" s="74">
        <v>0</v>
      </c>
      <c r="CZ487" s="74">
        <v>0</v>
      </c>
      <c r="DA487" s="74">
        <v>1.505341599619468E-5</v>
      </c>
      <c r="DB487" s="74">
        <v>0</v>
      </c>
      <c r="DC487" s="74">
        <v>0</v>
      </c>
      <c r="DD487" s="74">
        <v>5.1712462144137756</v>
      </c>
      <c r="DE487" s="74">
        <v>0.68414811484627192</v>
      </c>
      <c r="DF487" s="74">
        <v>2.9069865105925379</v>
      </c>
      <c r="DG487" s="74">
        <v>1.580111588974966</v>
      </c>
      <c r="DH487" s="74">
        <v>0</v>
      </c>
      <c r="DI487" s="74">
        <v>0</v>
      </c>
      <c r="DJ487" s="74">
        <v>0</v>
      </c>
      <c r="DK487" s="74">
        <v>0</v>
      </c>
      <c r="DL487" s="74">
        <v>0</v>
      </c>
      <c r="DM487" s="74">
        <v>0</v>
      </c>
      <c r="DN487" s="74">
        <v>2.4849292088460639E-5</v>
      </c>
      <c r="DO487" s="74">
        <v>0</v>
      </c>
      <c r="DP487" s="74">
        <v>0</v>
      </c>
      <c r="DQ487" s="74">
        <v>0</v>
      </c>
      <c r="DR487" s="74">
        <v>0</v>
      </c>
      <c r="DS487" s="74">
        <v>0</v>
      </c>
      <c r="DT487" s="74">
        <v>0</v>
      </c>
      <c r="DU487" s="74">
        <v>0</v>
      </c>
      <c r="DV487" s="74">
        <v>0</v>
      </c>
      <c r="DW487" s="74">
        <v>0</v>
      </c>
      <c r="DX487" s="74">
        <v>7.7844920484317521E-5</v>
      </c>
      <c r="DY487" s="74">
        <v>0</v>
      </c>
      <c r="DZ487" s="74">
        <v>7.7844920484317521E-5</v>
      </c>
      <c r="EA487" s="74">
        <v>0</v>
      </c>
      <c r="EB487" s="74">
        <v>0</v>
      </c>
      <c r="EC487" s="74">
        <v>0</v>
      </c>
      <c r="ED487" s="74">
        <v>0</v>
      </c>
      <c r="EE487" s="74">
        <v>0</v>
      </c>
      <c r="EF487" s="74">
        <v>0</v>
      </c>
      <c r="ER487" s="74" t="s">
        <v>455</v>
      </c>
      <c r="ES487" s="74" t="s">
        <v>194</v>
      </c>
      <c r="ET487" s="74" t="s">
        <v>529</v>
      </c>
      <c r="EU487" s="74" t="s">
        <v>329</v>
      </c>
      <c r="EV487" s="74" t="s">
        <v>302</v>
      </c>
      <c r="EW487" s="74" t="s">
        <v>456</v>
      </c>
      <c r="EX487" s="74">
        <v>2024</v>
      </c>
      <c r="EY487" s="74">
        <v>8.8341299792522916E-6</v>
      </c>
      <c r="EZ487" s="74">
        <v>1189.4558049999901</v>
      </c>
      <c r="FA487" s="74">
        <v>1.0507807185946081E-2</v>
      </c>
      <c r="FB487" s="74">
        <v>2024</v>
      </c>
      <c r="FC487" s="74" t="s">
        <v>209</v>
      </c>
      <c r="FD487" s="74">
        <v>4.6366130773367584E-2</v>
      </c>
      <c r="FE487" s="74">
        <v>1</v>
      </c>
      <c r="FF487" s="74">
        <v>0</v>
      </c>
      <c r="FG487" s="74" t="s">
        <v>457</v>
      </c>
      <c r="FH487" s="74">
        <v>0</v>
      </c>
      <c r="FI487" s="74">
        <v>0</v>
      </c>
      <c r="FJ487" s="74">
        <v>0</v>
      </c>
      <c r="FK487" s="74">
        <v>0</v>
      </c>
      <c r="FL487" s="74">
        <v>0</v>
      </c>
      <c r="FM487" s="74">
        <v>0</v>
      </c>
      <c r="FN487" s="74">
        <v>2.0715472523748081E-3</v>
      </c>
      <c r="FO487" s="74">
        <v>1.505341599619468E-5</v>
      </c>
      <c r="FP487" s="74">
        <v>0</v>
      </c>
      <c r="FQ487" s="74">
        <v>0</v>
      </c>
      <c r="FR487" s="74">
        <v>0</v>
      </c>
      <c r="FS487" s="74">
        <v>0</v>
      </c>
      <c r="GV487" s="229"/>
      <c r="GW487" s="229"/>
    </row>
    <row r="488" spans="45:205" x14ac:dyDescent="0.25">
      <c r="AS488" s="74" t="s">
        <v>237</v>
      </c>
      <c r="AT488" s="74" t="s">
        <v>194</v>
      </c>
      <c r="AU488" s="74" t="s">
        <v>512</v>
      </c>
      <c r="AV488" s="74">
        <v>2020</v>
      </c>
      <c r="AW488" s="74">
        <v>1</v>
      </c>
      <c r="AX488" s="74">
        <v>0</v>
      </c>
      <c r="AY488" s="74">
        <v>0</v>
      </c>
      <c r="AZ488" s="74">
        <v>2.1849961558615544E-3</v>
      </c>
      <c r="BA488" s="74">
        <v>2.1849961558615544E-3</v>
      </c>
      <c r="BB488" s="74">
        <v>0</v>
      </c>
      <c r="BC488" s="74">
        <v>0</v>
      </c>
      <c r="BD488" s="74">
        <v>0</v>
      </c>
      <c r="BE488" s="74">
        <v>0</v>
      </c>
      <c r="BF488" s="74">
        <v>0</v>
      </c>
      <c r="BG488" s="74">
        <v>0</v>
      </c>
      <c r="BH488" s="74">
        <v>0</v>
      </c>
      <c r="BI488" s="74">
        <v>0</v>
      </c>
      <c r="BJ488" s="74">
        <v>0</v>
      </c>
      <c r="BK488" s="74">
        <v>0</v>
      </c>
      <c r="BL488" s="74">
        <v>0</v>
      </c>
      <c r="BM488" s="74">
        <v>0</v>
      </c>
      <c r="BN488" s="74">
        <v>2.1849961558615544E-3</v>
      </c>
      <c r="BO488" s="74">
        <v>0</v>
      </c>
      <c r="BP488" s="74">
        <v>0</v>
      </c>
      <c r="BQ488" s="74">
        <v>0</v>
      </c>
      <c r="BR488" s="74">
        <v>0</v>
      </c>
      <c r="BS488" s="74">
        <v>0</v>
      </c>
      <c r="BT488" s="74">
        <v>0</v>
      </c>
      <c r="BU488" s="74">
        <v>0</v>
      </c>
      <c r="BV488" s="74">
        <v>0</v>
      </c>
      <c r="BW488" s="74">
        <v>0</v>
      </c>
      <c r="BX488" s="74">
        <v>0</v>
      </c>
      <c r="BY488" s="74">
        <v>0</v>
      </c>
      <c r="CT488" s="74" t="s">
        <v>194</v>
      </c>
      <c r="CU488" s="74" t="s">
        <v>529</v>
      </c>
      <c r="CV488" s="74" t="s">
        <v>329</v>
      </c>
      <c r="CW488" s="74">
        <v>2025</v>
      </c>
      <c r="CX488" s="74">
        <v>0</v>
      </c>
      <c r="CY488" s="74">
        <v>0</v>
      </c>
      <c r="CZ488" s="74">
        <v>0</v>
      </c>
      <c r="DA488" s="74">
        <v>0</v>
      </c>
      <c r="DB488" s="74">
        <v>1.505341599619468E-5</v>
      </c>
      <c r="DC488" s="74">
        <v>0</v>
      </c>
      <c r="DD488" s="74">
        <v>5.1712462144137756</v>
      </c>
      <c r="DE488" s="74">
        <v>0.68414811484627192</v>
      </c>
      <c r="DF488" s="74">
        <v>2.9069865105925379</v>
      </c>
      <c r="DG488" s="74">
        <v>1.580111588974966</v>
      </c>
      <c r="DH488" s="74">
        <v>0</v>
      </c>
      <c r="DI488" s="74">
        <v>0</v>
      </c>
      <c r="DJ488" s="74">
        <v>0</v>
      </c>
      <c r="DK488" s="74">
        <v>0</v>
      </c>
      <c r="DL488" s="74">
        <v>0</v>
      </c>
      <c r="DM488" s="74">
        <v>0</v>
      </c>
      <c r="DN488" s="74">
        <v>2.4849292088460639E-5</v>
      </c>
      <c r="DO488" s="74">
        <v>0</v>
      </c>
      <c r="DP488" s="74">
        <v>0</v>
      </c>
      <c r="DQ488" s="74">
        <v>0</v>
      </c>
      <c r="DR488" s="74">
        <v>0</v>
      </c>
      <c r="DS488" s="74">
        <v>0</v>
      </c>
      <c r="DT488" s="74">
        <v>0</v>
      </c>
      <c r="DU488" s="74">
        <v>0</v>
      </c>
      <c r="DV488" s="74">
        <v>0</v>
      </c>
      <c r="DW488" s="74">
        <v>0</v>
      </c>
      <c r="DX488" s="74">
        <v>0</v>
      </c>
      <c r="DY488" s="74">
        <v>0</v>
      </c>
      <c r="DZ488" s="74">
        <v>0</v>
      </c>
      <c r="EA488" s="74">
        <v>7.7844920484317521E-5</v>
      </c>
      <c r="EB488" s="74">
        <v>0</v>
      </c>
      <c r="EC488" s="74">
        <v>7.7844920484317521E-5</v>
      </c>
      <c r="ED488" s="74">
        <v>0</v>
      </c>
      <c r="EE488" s="74">
        <v>0</v>
      </c>
      <c r="EF488" s="74">
        <v>0</v>
      </c>
      <c r="ER488" s="74" t="s">
        <v>455</v>
      </c>
      <c r="ES488" s="74" t="s">
        <v>194</v>
      </c>
      <c r="ET488" s="74" t="s">
        <v>529</v>
      </c>
      <c r="EU488" s="74" t="s">
        <v>329</v>
      </c>
      <c r="EV488" s="74" t="s">
        <v>302</v>
      </c>
      <c r="EW488" s="74" t="s">
        <v>456</v>
      </c>
      <c r="EX488" s="74">
        <v>2025</v>
      </c>
      <c r="EY488" s="74">
        <v>8.8341299792522916E-6</v>
      </c>
      <c r="EZ488" s="74">
        <v>1189.4558049999901</v>
      </c>
      <c r="FA488" s="74">
        <v>1.0507807185946081E-2</v>
      </c>
      <c r="FB488" s="74">
        <v>2025</v>
      </c>
      <c r="FC488" s="74" t="s">
        <v>209</v>
      </c>
      <c r="FD488" s="74">
        <v>4.6366130773367584E-2</v>
      </c>
      <c r="FE488" s="74">
        <v>1</v>
      </c>
      <c r="FF488" s="74">
        <v>0</v>
      </c>
      <c r="FG488" s="74" t="s">
        <v>457</v>
      </c>
      <c r="FH488" s="74">
        <v>0</v>
      </c>
      <c r="FI488" s="74">
        <v>0</v>
      </c>
      <c r="FJ488" s="74">
        <v>0</v>
      </c>
      <c r="FK488" s="74">
        <v>0</v>
      </c>
      <c r="FL488" s="74">
        <v>0</v>
      </c>
      <c r="FM488" s="74">
        <v>0</v>
      </c>
      <c r="FN488" s="74">
        <v>0</v>
      </c>
      <c r="FO488" s="74">
        <v>0</v>
      </c>
      <c r="FP488" s="74">
        <v>2.0715472523748081E-3</v>
      </c>
      <c r="FQ488" s="74">
        <v>1.505341599619468E-5</v>
      </c>
      <c r="FR488" s="74">
        <v>0</v>
      </c>
      <c r="FS488" s="74">
        <v>0</v>
      </c>
      <c r="GV488" s="229"/>
      <c r="GW488" s="229"/>
    </row>
    <row r="489" spans="45:205" x14ac:dyDescent="0.25">
      <c r="AS489" s="74" t="s">
        <v>237</v>
      </c>
      <c r="AT489" s="74" t="s">
        <v>194</v>
      </c>
      <c r="AU489" s="74" t="s">
        <v>512</v>
      </c>
      <c r="AV489" s="74">
        <v>2021</v>
      </c>
      <c r="AW489" s="74">
        <v>1</v>
      </c>
      <c r="AX489" s="74">
        <v>0</v>
      </c>
      <c r="AY489" s="74">
        <v>0</v>
      </c>
      <c r="AZ489" s="74">
        <v>0</v>
      </c>
      <c r="BA489" s="74">
        <v>0</v>
      </c>
      <c r="BB489" s="74">
        <v>0</v>
      </c>
      <c r="BC489" s="74">
        <v>0</v>
      </c>
      <c r="BD489" s="74">
        <v>2.1849961558615544E-3</v>
      </c>
      <c r="BE489" s="74">
        <v>2.1849961558615544E-3</v>
      </c>
      <c r="BF489" s="74">
        <v>0</v>
      </c>
      <c r="BG489" s="74">
        <v>0</v>
      </c>
      <c r="BH489" s="74">
        <v>0</v>
      </c>
      <c r="BI489" s="74">
        <v>0</v>
      </c>
      <c r="BJ489" s="74">
        <v>0</v>
      </c>
      <c r="BK489" s="74">
        <v>0</v>
      </c>
      <c r="BL489" s="74">
        <v>0</v>
      </c>
      <c r="BM489" s="74">
        <v>0</v>
      </c>
      <c r="BN489" s="74">
        <v>0</v>
      </c>
      <c r="BO489" s="74">
        <v>2.1849961558615544E-3</v>
      </c>
      <c r="BP489" s="74">
        <v>0</v>
      </c>
      <c r="BQ489" s="74">
        <v>0</v>
      </c>
      <c r="BR489" s="74">
        <v>0</v>
      </c>
      <c r="BS489" s="74">
        <v>0</v>
      </c>
      <c r="BT489" s="74">
        <v>0</v>
      </c>
      <c r="BU489" s="74">
        <v>0</v>
      </c>
      <c r="BV489" s="74">
        <v>0</v>
      </c>
      <c r="BW489" s="74">
        <v>0</v>
      </c>
      <c r="BX489" s="74">
        <v>0</v>
      </c>
      <c r="BY489" s="74">
        <v>0</v>
      </c>
      <c r="CT489" s="74" t="s">
        <v>194</v>
      </c>
      <c r="CU489" s="74" t="s">
        <v>529</v>
      </c>
      <c r="CV489" s="74" t="s">
        <v>329</v>
      </c>
      <c r="CW489" s="74">
        <v>2026</v>
      </c>
      <c r="CX489" s="74">
        <v>0</v>
      </c>
      <c r="CY489" s="74">
        <v>0</v>
      </c>
      <c r="CZ489" s="74">
        <v>0</v>
      </c>
      <c r="DA489" s="74">
        <v>0</v>
      </c>
      <c r="DB489" s="74">
        <v>0</v>
      </c>
      <c r="DC489" s="74">
        <v>1.505341599619468E-5</v>
      </c>
      <c r="DD489" s="74">
        <v>5.1712462144137756</v>
      </c>
      <c r="DE489" s="74">
        <v>0.68414811484627192</v>
      </c>
      <c r="DF489" s="74">
        <v>2.9069865105925379</v>
      </c>
      <c r="DG489" s="74">
        <v>1.580111588974966</v>
      </c>
      <c r="DH489" s="74">
        <v>0</v>
      </c>
      <c r="DI489" s="74">
        <v>0</v>
      </c>
      <c r="DJ489" s="74">
        <v>0</v>
      </c>
      <c r="DK489" s="74">
        <v>0</v>
      </c>
      <c r="DL489" s="74">
        <v>0</v>
      </c>
      <c r="DM489" s="74">
        <v>0</v>
      </c>
      <c r="DN489" s="74">
        <v>2.4849292088460639E-5</v>
      </c>
      <c r="DO489" s="74">
        <v>0</v>
      </c>
      <c r="DP489" s="74">
        <v>0</v>
      </c>
      <c r="DQ489" s="74">
        <v>0</v>
      </c>
      <c r="DR489" s="74">
        <v>0</v>
      </c>
      <c r="DS489" s="74">
        <v>0</v>
      </c>
      <c r="DT489" s="74">
        <v>0</v>
      </c>
      <c r="DU489" s="74">
        <v>0</v>
      </c>
      <c r="DV489" s="74">
        <v>0</v>
      </c>
      <c r="DW489" s="74">
        <v>0</v>
      </c>
      <c r="DX489" s="74">
        <v>0</v>
      </c>
      <c r="DY489" s="74">
        <v>0</v>
      </c>
      <c r="DZ489" s="74">
        <v>0</v>
      </c>
      <c r="EA489" s="74">
        <v>0</v>
      </c>
      <c r="EB489" s="74">
        <v>0</v>
      </c>
      <c r="EC489" s="74">
        <v>0</v>
      </c>
      <c r="ED489" s="74">
        <v>7.7844920484317521E-5</v>
      </c>
      <c r="EE489" s="74">
        <v>0</v>
      </c>
      <c r="EF489" s="74">
        <v>7.7844920484317521E-5</v>
      </c>
      <c r="ER489" s="74" t="s">
        <v>455</v>
      </c>
      <c r="ES489" s="74" t="s">
        <v>194</v>
      </c>
      <c r="ET489" s="74" t="s">
        <v>529</v>
      </c>
      <c r="EU489" s="74" t="s">
        <v>329</v>
      </c>
      <c r="EV489" s="74" t="s">
        <v>302</v>
      </c>
      <c r="EW489" s="74" t="s">
        <v>456</v>
      </c>
      <c r="EX489" s="74">
        <v>2026</v>
      </c>
      <c r="EY489" s="74">
        <v>8.8341299792522916E-6</v>
      </c>
      <c r="EZ489" s="74">
        <v>1189.4558049999901</v>
      </c>
      <c r="FA489" s="74">
        <v>1.0507807185946081E-2</v>
      </c>
      <c r="FB489" s="74">
        <v>2026</v>
      </c>
      <c r="FC489" s="74" t="s">
        <v>209</v>
      </c>
      <c r="FD489" s="74">
        <v>4.6366130773367584E-2</v>
      </c>
      <c r="FE489" s="74">
        <v>1</v>
      </c>
      <c r="FF489" s="74">
        <v>0</v>
      </c>
      <c r="FG489" s="74" t="s">
        <v>457</v>
      </c>
      <c r="FH489" s="74">
        <v>0</v>
      </c>
      <c r="FI489" s="74">
        <v>0</v>
      </c>
      <c r="FJ489" s="74">
        <v>0</v>
      </c>
      <c r="FK489" s="74">
        <v>0</v>
      </c>
      <c r="FL489" s="74">
        <v>0</v>
      </c>
      <c r="FM489" s="74">
        <v>0</v>
      </c>
      <c r="FN489" s="74">
        <v>0</v>
      </c>
      <c r="FO489" s="74">
        <v>0</v>
      </c>
      <c r="FP489" s="74">
        <v>0</v>
      </c>
      <c r="FQ489" s="74">
        <v>0</v>
      </c>
      <c r="FR489" s="74">
        <v>2.0715472523748081E-3</v>
      </c>
      <c r="FS489" s="74">
        <v>1.505341599619468E-5</v>
      </c>
      <c r="GV489" s="229"/>
      <c r="GW489" s="229"/>
    </row>
    <row r="490" spans="45:205" x14ac:dyDescent="0.25">
      <c r="AS490" s="74" t="s">
        <v>237</v>
      </c>
      <c r="AT490" s="74" t="s">
        <v>194</v>
      </c>
      <c r="AU490" s="74" t="s">
        <v>512</v>
      </c>
      <c r="AV490" s="74">
        <v>2022</v>
      </c>
      <c r="AW490" s="74">
        <v>0.93457943925233644</v>
      </c>
      <c r="AX490" s="74">
        <v>0</v>
      </c>
      <c r="AY490" s="74">
        <v>0</v>
      </c>
      <c r="AZ490" s="74">
        <v>0</v>
      </c>
      <c r="BA490" s="74">
        <v>0</v>
      </c>
      <c r="BB490" s="74">
        <v>0</v>
      </c>
      <c r="BC490" s="74">
        <v>0</v>
      </c>
      <c r="BD490" s="74">
        <v>0</v>
      </c>
      <c r="BE490" s="74">
        <v>0</v>
      </c>
      <c r="BF490" s="74">
        <v>0</v>
      </c>
      <c r="BG490" s="74">
        <v>0</v>
      </c>
      <c r="BH490" s="74">
        <v>2.1849961558615544E-3</v>
      </c>
      <c r="BI490" s="74">
        <v>2.1849961558615544E-3</v>
      </c>
      <c r="BJ490" s="74">
        <v>0</v>
      </c>
      <c r="BK490" s="74">
        <v>0</v>
      </c>
      <c r="BL490" s="74">
        <v>0</v>
      </c>
      <c r="BM490" s="74">
        <v>0</v>
      </c>
      <c r="BN490" s="74">
        <v>0</v>
      </c>
      <c r="BO490" s="74">
        <v>0</v>
      </c>
      <c r="BP490" s="74">
        <v>2.042052482113602E-3</v>
      </c>
      <c r="BQ490" s="74">
        <v>0</v>
      </c>
      <c r="BR490" s="74">
        <v>0</v>
      </c>
      <c r="BS490" s="74">
        <v>0</v>
      </c>
      <c r="BT490" s="74">
        <v>0</v>
      </c>
      <c r="BU490" s="74">
        <v>0</v>
      </c>
      <c r="BV490" s="74">
        <v>2.1849961558615544E-3</v>
      </c>
      <c r="BW490" s="74">
        <v>2.042052482113602E-3</v>
      </c>
      <c r="BX490" s="74">
        <v>2.1849961558615544E-3</v>
      </c>
      <c r="BY490" s="74">
        <v>2.042052482113602E-3</v>
      </c>
      <c r="CT490" s="74" t="s">
        <v>194</v>
      </c>
      <c r="CU490" s="74" t="s">
        <v>529</v>
      </c>
      <c r="CV490" s="74" t="s">
        <v>330</v>
      </c>
      <c r="CW490" s="74">
        <v>2021</v>
      </c>
      <c r="CX490" s="74">
        <v>2.7891328509790982E-5</v>
      </c>
      <c r="CY490" s="74">
        <v>0</v>
      </c>
      <c r="CZ490" s="74">
        <v>0</v>
      </c>
      <c r="DA490" s="74">
        <v>0</v>
      </c>
      <c r="DB490" s="74">
        <v>0</v>
      </c>
      <c r="DC490" s="74">
        <v>0</v>
      </c>
      <c r="DD490" s="74">
        <v>7.7861316135679426E-2</v>
      </c>
      <c r="DE490" s="74">
        <v>3.6425060683954513E-2</v>
      </c>
      <c r="DF490" s="74">
        <v>1.541613253274161E-3</v>
      </c>
      <c r="DG490" s="74">
        <v>3.9894642198450771E-2</v>
      </c>
      <c r="DH490" s="74">
        <v>0</v>
      </c>
      <c r="DI490" s="74">
        <v>0</v>
      </c>
      <c r="DJ490" s="74">
        <v>0</v>
      </c>
      <c r="DK490" s="74">
        <v>0</v>
      </c>
      <c r="DL490" s="74">
        <v>0</v>
      </c>
      <c r="DM490" s="74">
        <v>0</v>
      </c>
      <c r="DN490" s="74">
        <v>2.1076972188840409E-4</v>
      </c>
      <c r="DO490" s="74">
        <v>2.171655546544924E-6</v>
      </c>
      <c r="DP490" s="74">
        <v>0</v>
      </c>
      <c r="DQ490" s="74">
        <v>2.171655546544924E-6</v>
      </c>
      <c r="DR490" s="74">
        <v>0</v>
      </c>
      <c r="DS490" s="74">
        <v>0</v>
      </c>
      <c r="DT490" s="74">
        <v>0</v>
      </c>
      <c r="DU490" s="74">
        <v>0</v>
      </c>
      <c r="DV490" s="74">
        <v>0</v>
      </c>
      <c r="DW490" s="74">
        <v>0</v>
      </c>
      <c r="DX490" s="74">
        <v>0</v>
      </c>
      <c r="DY490" s="74">
        <v>0</v>
      </c>
      <c r="DZ490" s="74">
        <v>0</v>
      </c>
      <c r="EA490" s="74">
        <v>0</v>
      </c>
      <c r="EB490" s="74">
        <v>0</v>
      </c>
      <c r="EC490" s="74">
        <v>0</v>
      </c>
      <c r="ED490" s="74">
        <v>0</v>
      </c>
      <c r="EE490" s="74">
        <v>0</v>
      </c>
      <c r="EF490" s="74">
        <v>0</v>
      </c>
      <c r="ER490" s="74" t="s">
        <v>455</v>
      </c>
      <c r="ES490" s="74" t="s">
        <v>194</v>
      </c>
      <c r="ET490" s="74" t="s">
        <v>529</v>
      </c>
      <c r="EU490" s="74" t="s">
        <v>330</v>
      </c>
      <c r="EV490" s="74" t="s">
        <v>302</v>
      </c>
      <c r="EW490" s="74" t="s">
        <v>456</v>
      </c>
      <c r="EX490" s="74">
        <v>2021</v>
      </c>
      <c r="EY490" s="74">
        <v>2.561366327739894E-5</v>
      </c>
      <c r="EZ490" s="74">
        <v>1189.4558049999901</v>
      </c>
      <c r="FA490" s="74">
        <v>3.0466320472617239E-2</v>
      </c>
      <c r="FB490" s="74">
        <v>2021</v>
      </c>
      <c r="FC490" s="74" t="s">
        <v>209</v>
      </c>
      <c r="FD490" s="74">
        <v>4.6366130773367584E-2</v>
      </c>
      <c r="FE490" s="74">
        <v>1</v>
      </c>
      <c r="FF490" s="74">
        <v>0</v>
      </c>
      <c r="FG490" s="74" t="s">
        <v>457</v>
      </c>
      <c r="FH490" s="74">
        <v>5.8098865108577062E-3</v>
      </c>
      <c r="FI490" s="74">
        <v>2.7891328509790982E-5</v>
      </c>
      <c r="FJ490" s="74">
        <v>0</v>
      </c>
      <c r="FK490" s="74">
        <v>0</v>
      </c>
      <c r="FL490" s="74">
        <v>0</v>
      </c>
      <c r="FM490" s="74">
        <v>0</v>
      </c>
      <c r="FN490" s="74">
        <v>0</v>
      </c>
      <c r="FO490" s="74">
        <v>0</v>
      </c>
      <c r="FP490" s="74">
        <v>0</v>
      </c>
      <c r="FQ490" s="74">
        <v>0</v>
      </c>
      <c r="FR490" s="74">
        <v>0</v>
      </c>
      <c r="FS490" s="74">
        <v>0</v>
      </c>
      <c r="GV490" s="229"/>
      <c r="GW490" s="229"/>
    </row>
    <row r="491" spans="45:205" x14ac:dyDescent="0.25">
      <c r="AS491" s="74" t="s">
        <v>237</v>
      </c>
      <c r="AT491" s="74" t="s">
        <v>194</v>
      </c>
      <c r="AU491" s="74" t="s">
        <v>512</v>
      </c>
      <c r="AV491" s="74">
        <v>2023</v>
      </c>
      <c r="AW491" s="74">
        <v>0.87343872827321156</v>
      </c>
      <c r="AX491" s="74">
        <v>0</v>
      </c>
      <c r="AY491" s="74">
        <v>0</v>
      </c>
      <c r="AZ491" s="74">
        <v>0</v>
      </c>
      <c r="BA491" s="74">
        <v>0</v>
      </c>
      <c r="BB491" s="74">
        <v>0</v>
      </c>
      <c r="BC491" s="74">
        <v>0</v>
      </c>
      <c r="BD491" s="74">
        <v>0</v>
      </c>
      <c r="BE491" s="74">
        <v>0</v>
      </c>
      <c r="BF491" s="74">
        <v>0</v>
      </c>
      <c r="BG491" s="74">
        <v>0</v>
      </c>
      <c r="BH491" s="74">
        <v>0</v>
      </c>
      <c r="BI491" s="74">
        <v>0</v>
      </c>
      <c r="BJ491" s="74">
        <v>0</v>
      </c>
      <c r="BK491" s="74">
        <v>0</v>
      </c>
      <c r="BL491" s="74">
        <v>2.2650686803226301E-3</v>
      </c>
      <c r="BM491" s="74">
        <v>2.2650686803226301E-3</v>
      </c>
      <c r="BN491" s="74">
        <v>0</v>
      </c>
      <c r="BO491" s="74">
        <v>0</v>
      </c>
      <c r="BP491" s="74">
        <v>0</v>
      </c>
      <c r="BQ491" s="74">
        <v>1.9783987075924795E-3</v>
      </c>
      <c r="BR491" s="74">
        <v>0</v>
      </c>
      <c r="BS491" s="74">
        <v>0</v>
      </c>
      <c r="BT491" s="74">
        <v>0</v>
      </c>
      <c r="BU491" s="74">
        <v>0</v>
      </c>
      <c r="BV491" s="74">
        <v>0</v>
      </c>
      <c r="BW491" s="74">
        <v>0</v>
      </c>
      <c r="BX491" s="74">
        <v>0</v>
      </c>
      <c r="BY491" s="74">
        <v>0</v>
      </c>
      <c r="CT491" s="74" t="s">
        <v>194</v>
      </c>
      <c r="CU491" s="74" t="s">
        <v>529</v>
      </c>
      <c r="CV491" s="74" t="s">
        <v>330</v>
      </c>
      <c r="CW491" s="74">
        <v>2022</v>
      </c>
      <c r="CX491" s="74">
        <v>0</v>
      </c>
      <c r="CY491" s="74">
        <v>2.7920406375875662E-5</v>
      </c>
      <c r="CZ491" s="74">
        <v>0</v>
      </c>
      <c r="DA491" s="74">
        <v>0</v>
      </c>
      <c r="DB491" s="74">
        <v>0</v>
      </c>
      <c r="DC491" s="74">
        <v>0</v>
      </c>
      <c r="DD491" s="74">
        <v>7.786131613567944E-2</v>
      </c>
      <c r="DE491" s="74">
        <v>3.6425060683954499E-2</v>
      </c>
      <c r="DF491" s="74">
        <v>1.541613253274161E-3</v>
      </c>
      <c r="DG491" s="74">
        <v>3.9894642198450757E-2</v>
      </c>
      <c r="DH491" s="74">
        <v>0</v>
      </c>
      <c r="DI491" s="74">
        <v>0</v>
      </c>
      <c r="DJ491" s="74">
        <v>0</v>
      </c>
      <c r="DK491" s="74">
        <v>0</v>
      </c>
      <c r="DL491" s="74">
        <v>0</v>
      </c>
      <c r="DM491" s="74">
        <v>0</v>
      </c>
      <c r="DN491" s="74">
        <v>2.0256016336596251E-4</v>
      </c>
      <c r="DO491" s="74">
        <v>0</v>
      </c>
      <c r="DP491" s="74">
        <v>0</v>
      </c>
      <c r="DQ491" s="74">
        <v>0</v>
      </c>
      <c r="DR491" s="74">
        <v>2.1739195874686947E-6</v>
      </c>
      <c r="DS491" s="74">
        <v>0</v>
      </c>
      <c r="DT491" s="74">
        <v>2.1739195874686947E-6</v>
      </c>
      <c r="DU491" s="74">
        <v>0</v>
      </c>
      <c r="DV491" s="74">
        <v>0</v>
      </c>
      <c r="DW491" s="74">
        <v>0</v>
      </c>
      <c r="DX491" s="74">
        <v>0</v>
      </c>
      <c r="DY491" s="74">
        <v>0</v>
      </c>
      <c r="DZ491" s="74">
        <v>0</v>
      </c>
      <c r="EA491" s="74">
        <v>0</v>
      </c>
      <c r="EB491" s="74">
        <v>0</v>
      </c>
      <c r="EC491" s="74">
        <v>0</v>
      </c>
      <c r="ED491" s="74">
        <v>0</v>
      </c>
      <c r="EE491" s="74">
        <v>0</v>
      </c>
      <c r="EF491" s="74">
        <v>0</v>
      </c>
      <c r="ER491" s="74" t="s">
        <v>455</v>
      </c>
      <c r="ES491" s="74" t="s">
        <v>194</v>
      </c>
      <c r="ET491" s="74" t="s">
        <v>529</v>
      </c>
      <c r="EU491" s="74" t="s">
        <v>330</v>
      </c>
      <c r="EV491" s="74" t="s">
        <v>302</v>
      </c>
      <c r="EW491" s="74" t="s">
        <v>456</v>
      </c>
      <c r="EX491" s="74">
        <v>2022</v>
      </c>
      <c r="EY491" s="74">
        <v>2.468537625529383E-5</v>
      </c>
      <c r="EZ491" s="74">
        <v>1189.4558049999901</v>
      </c>
      <c r="FA491" s="74">
        <v>2.9362164085468163E-2</v>
      </c>
      <c r="FB491" s="74">
        <v>2022</v>
      </c>
      <c r="FC491" s="74" t="s">
        <v>209</v>
      </c>
      <c r="FD491" s="74">
        <v>4.6366130773367584E-2</v>
      </c>
      <c r="FE491" s="74">
        <v>1</v>
      </c>
      <c r="FF491" s="74">
        <v>0</v>
      </c>
      <c r="FG491" s="74" t="s">
        <v>457</v>
      </c>
      <c r="FH491" s="74">
        <v>0</v>
      </c>
      <c r="FI491" s="74">
        <v>0</v>
      </c>
      <c r="FJ491" s="74">
        <v>5.8159435583687493E-3</v>
      </c>
      <c r="FK491" s="74">
        <v>2.7920406375875662E-5</v>
      </c>
      <c r="FL491" s="74">
        <v>0</v>
      </c>
      <c r="FM491" s="74">
        <v>0</v>
      </c>
      <c r="FN491" s="74">
        <v>0</v>
      </c>
      <c r="FO491" s="74">
        <v>0</v>
      </c>
      <c r="FP491" s="74">
        <v>0</v>
      </c>
      <c r="FQ491" s="74">
        <v>0</v>
      </c>
      <c r="FR491" s="74">
        <v>0</v>
      </c>
      <c r="FS491" s="74">
        <v>0</v>
      </c>
      <c r="GV491" s="229"/>
      <c r="GW491" s="229"/>
    </row>
    <row r="492" spans="45:205" x14ac:dyDescent="0.25">
      <c r="AS492" s="74" t="s">
        <v>237</v>
      </c>
      <c r="AT492" s="74" t="s">
        <v>194</v>
      </c>
      <c r="AU492" s="74" t="s">
        <v>513</v>
      </c>
      <c r="AV492" s="74">
        <v>2020</v>
      </c>
      <c r="AW492" s="74">
        <v>1</v>
      </c>
      <c r="AX492" s="74">
        <v>0</v>
      </c>
      <c r="AY492" s="74">
        <v>0</v>
      </c>
      <c r="AZ492" s="74">
        <v>3.2845936675394101E-2</v>
      </c>
      <c r="BA492" s="74">
        <v>3.2845936675394101E-2</v>
      </c>
      <c r="BB492" s="74">
        <v>0</v>
      </c>
      <c r="BC492" s="74">
        <v>0</v>
      </c>
      <c r="BD492" s="74">
        <v>0</v>
      </c>
      <c r="BE492" s="74">
        <v>0</v>
      </c>
      <c r="BF492" s="74">
        <v>0</v>
      </c>
      <c r="BG492" s="74">
        <v>0</v>
      </c>
      <c r="BH492" s="74">
        <v>0</v>
      </c>
      <c r="BI492" s="74">
        <v>0</v>
      </c>
      <c r="BJ492" s="74">
        <v>0</v>
      </c>
      <c r="BK492" s="74">
        <v>0</v>
      </c>
      <c r="BL492" s="74">
        <v>0</v>
      </c>
      <c r="BM492" s="74">
        <v>0</v>
      </c>
      <c r="BN492" s="74">
        <v>3.2845936675394101E-2</v>
      </c>
      <c r="BO492" s="74">
        <v>0</v>
      </c>
      <c r="BP492" s="74">
        <v>0</v>
      </c>
      <c r="BQ492" s="74">
        <v>0</v>
      </c>
      <c r="BR492" s="74">
        <v>0</v>
      </c>
      <c r="BS492" s="74">
        <v>0</v>
      </c>
      <c r="BT492" s="74">
        <v>0</v>
      </c>
      <c r="BU492" s="74">
        <v>0</v>
      </c>
      <c r="BV492" s="74">
        <v>0</v>
      </c>
      <c r="BW492" s="74">
        <v>0</v>
      </c>
      <c r="BX492" s="74">
        <v>0</v>
      </c>
      <c r="BY492" s="74">
        <v>0</v>
      </c>
      <c r="CT492" s="74" t="s">
        <v>194</v>
      </c>
      <c r="CU492" s="74" t="s">
        <v>529</v>
      </c>
      <c r="CV492" s="74" t="s">
        <v>330</v>
      </c>
      <c r="CW492" s="74">
        <v>2023</v>
      </c>
      <c r="CX492" s="74">
        <v>0</v>
      </c>
      <c r="CY492" s="74">
        <v>0</v>
      </c>
      <c r="CZ492" s="74">
        <v>4.3409376727209003E-5</v>
      </c>
      <c r="DA492" s="74">
        <v>0</v>
      </c>
      <c r="DB492" s="74">
        <v>0</v>
      </c>
      <c r="DC492" s="74">
        <v>0</v>
      </c>
      <c r="DD492" s="74">
        <v>7.7900575334948555E-2</v>
      </c>
      <c r="DE492" s="74">
        <v>3.6425060683954513E-2</v>
      </c>
      <c r="DF492" s="74">
        <v>1.5808724525432679E-3</v>
      </c>
      <c r="DG492" s="74">
        <v>3.9894642198450771E-2</v>
      </c>
      <c r="DH492" s="74">
        <v>0</v>
      </c>
      <c r="DI492" s="74">
        <v>0</v>
      </c>
      <c r="DJ492" s="74">
        <v>0</v>
      </c>
      <c r="DK492" s="74">
        <v>0</v>
      </c>
      <c r="DL492" s="74">
        <v>0</v>
      </c>
      <c r="DM492" s="74">
        <v>0</v>
      </c>
      <c r="DN492" s="74">
        <v>2.1013455300961231E-4</v>
      </c>
      <c r="DO492" s="74">
        <v>0</v>
      </c>
      <c r="DP492" s="74">
        <v>0</v>
      </c>
      <c r="DQ492" s="74">
        <v>0</v>
      </c>
      <c r="DR492" s="74">
        <v>0</v>
      </c>
      <c r="DS492" s="74">
        <v>0</v>
      </c>
      <c r="DT492" s="74">
        <v>0</v>
      </c>
      <c r="DU492" s="74">
        <v>3.3816154219811076E-6</v>
      </c>
      <c r="DV492" s="74">
        <v>0</v>
      </c>
      <c r="DW492" s="74">
        <v>3.3816154219811076E-6</v>
      </c>
      <c r="DX492" s="74">
        <v>0</v>
      </c>
      <c r="DY492" s="74">
        <v>0</v>
      </c>
      <c r="DZ492" s="74">
        <v>0</v>
      </c>
      <c r="EA492" s="74">
        <v>0</v>
      </c>
      <c r="EB492" s="74">
        <v>0</v>
      </c>
      <c r="EC492" s="74">
        <v>0</v>
      </c>
      <c r="ED492" s="74">
        <v>0</v>
      </c>
      <c r="EE492" s="74">
        <v>0</v>
      </c>
      <c r="EF492" s="74">
        <v>0</v>
      </c>
      <c r="ER492" s="74" t="s">
        <v>455</v>
      </c>
      <c r="ES492" s="74" t="s">
        <v>194</v>
      </c>
      <c r="ET492" s="74" t="s">
        <v>529</v>
      </c>
      <c r="EU492" s="74" t="s">
        <v>330</v>
      </c>
      <c r="EV492" s="74" t="s">
        <v>302</v>
      </c>
      <c r="EW492" s="74" t="s">
        <v>456</v>
      </c>
      <c r="EX492" s="74">
        <v>2023</v>
      </c>
      <c r="EY492" s="74">
        <v>2.5474887322813231E-5</v>
      </c>
      <c r="EZ492" s="74">
        <v>1189.4558049999901</v>
      </c>
      <c r="FA492" s="74">
        <v>3.0301252607840855E-2</v>
      </c>
      <c r="FB492" s="74">
        <v>2023</v>
      </c>
      <c r="FC492" s="74" t="s">
        <v>209</v>
      </c>
      <c r="FD492" s="74">
        <v>4.6366130773367584E-2</v>
      </c>
      <c r="FE492" s="74">
        <v>1</v>
      </c>
      <c r="FF492" s="74">
        <v>0</v>
      </c>
      <c r="FG492" s="74" t="s">
        <v>457</v>
      </c>
      <c r="FH492" s="74">
        <v>0</v>
      </c>
      <c r="FI492" s="74">
        <v>0</v>
      </c>
      <c r="FJ492" s="74">
        <v>0</v>
      </c>
      <c r="FK492" s="74">
        <v>0</v>
      </c>
      <c r="FL492" s="74">
        <v>5.9736989338024394E-3</v>
      </c>
      <c r="FM492" s="74">
        <v>4.3409376727209003E-5</v>
      </c>
      <c r="FN492" s="74">
        <v>0</v>
      </c>
      <c r="FO492" s="74">
        <v>0</v>
      </c>
      <c r="FP492" s="74">
        <v>0</v>
      </c>
      <c r="FQ492" s="74">
        <v>0</v>
      </c>
      <c r="FR492" s="74">
        <v>0</v>
      </c>
      <c r="FS492" s="74">
        <v>0</v>
      </c>
      <c r="GV492" s="229"/>
      <c r="GW492" s="229"/>
    </row>
    <row r="493" spans="45:205" x14ac:dyDescent="0.25">
      <c r="AS493" s="74" t="s">
        <v>237</v>
      </c>
      <c r="AT493" s="74" t="s">
        <v>194</v>
      </c>
      <c r="AU493" s="74" t="s">
        <v>513</v>
      </c>
      <c r="AV493" s="74">
        <v>2021</v>
      </c>
      <c r="AW493" s="74">
        <v>1</v>
      </c>
      <c r="AX493" s="74">
        <v>0</v>
      </c>
      <c r="AY493" s="74">
        <v>0</v>
      </c>
      <c r="AZ493" s="74">
        <v>0</v>
      </c>
      <c r="BA493" s="74">
        <v>0</v>
      </c>
      <c r="BB493" s="74">
        <v>0</v>
      </c>
      <c r="BC493" s="74">
        <v>0</v>
      </c>
      <c r="BD493" s="74">
        <v>3.2845936675394101E-2</v>
      </c>
      <c r="BE493" s="74">
        <v>3.2845936675394101E-2</v>
      </c>
      <c r="BF493" s="74">
        <v>0</v>
      </c>
      <c r="BG493" s="74">
        <v>0</v>
      </c>
      <c r="BH493" s="74">
        <v>0</v>
      </c>
      <c r="BI493" s="74">
        <v>0</v>
      </c>
      <c r="BJ493" s="74">
        <v>0</v>
      </c>
      <c r="BK493" s="74">
        <v>0</v>
      </c>
      <c r="BL493" s="74">
        <v>0</v>
      </c>
      <c r="BM493" s="74">
        <v>0</v>
      </c>
      <c r="BN493" s="74">
        <v>0</v>
      </c>
      <c r="BO493" s="74">
        <v>3.2845936675394101E-2</v>
      </c>
      <c r="BP493" s="74">
        <v>0</v>
      </c>
      <c r="BQ493" s="74">
        <v>0</v>
      </c>
      <c r="BR493" s="74">
        <v>0</v>
      </c>
      <c r="BS493" s="74">
        <v>0</v>
      </c>
      <c r="BT493" s="74">
        <v>0</v>
      </c>
      <c r="BU493" s="74">
        <v>0</v>
      </c>
      <c r="BV493" s="74">
        <v>0</v>
      </c>
      <c r="BW493" s="74">
        <v>0</v>
      </c>
      <c r="BX493" s="74">
        <v>0</v>
      </c>
      <c r="BY493" s="74">
        <v>0</v>
      </c>
      <c r="CT493" s="74" t="s">
        <v>194</v>
      </c>
      <c r="CU493" s="74" t="s">
        <v>529</v>
      </c>
      <c r="CV493" s="74" t="s">
        <v>330</v>
      </c>
      <c r="CW493" s="74">
        <v>2024</v>
      </c>
      <c r="CX493" s="74">
        <v>0</v>
      </c>
      <c r="CY493" s="74">
        <v>0</v>
      </c>
      <c r="CZ493" s="74">
        <v>0</v>
      </c>
      <c r="DA493" s="74">
        <v>4.3409376727209003E-5</v>
      </c>
      <c r="DB493" s="74">
        <v>0</v>
      </c>
      <c r="DC493" s="74">
        <v>0</v>
      </c>
      <c r="DD493" s="74">
        <v>7.7900575334948555E-2</v>
      </c>
      <c r="DE493" s="74">
        <v>3.6425060683954513E-2</v>
      </c>
      <c r="DF493" s="74">
        <v>1.5808724525432679E-3</v>
      </c>
      <c r="DG493" s="74">
        <v>3.9894642198450771E-2</v>
      </c>
      <c r="DH493" s="74">
        <v>0</v>
      </c>
      <c r="DI493" s="74">
        <v>0</v>
      </c>
      <c r="DJ493" s="74">
        <v>0</v>
      </c>
      <c r="DK493" s="74">
        <v>0</v>
      </c>
      <c r="DL493" s="74">
        <v>0</v>
      </c>
      <c r="DM493" s="74">
        <v>0</v>
      </c>
      <c r="DN493" s="74">
        <v>2.1013455300961231E-4</v>
      </c>
      <c r="DO493" s="74">
        <v>0</v>
      </c>
      <c r="DP493" s="74">
        <v>0</v>
      </c>
      <c r="DQ493" s="74">
        <v>0</v>
      </c>
      <c r="DR493" s="74">
        <v>0</v>
      </c>
      <c r="DS493" s="74">
        <v>0</v>
      </c>
      <c r="DT493" s="74">
        <v>0</v>
      </c>
      <c r="DU493" s="74">
        <v>0</v>
      </c>
      <c r="DV493" s="74">
        <v>0</v>
      </c>
      <c r="DW493" s="74">
        <v>0</v>
      </c>
      <c r="DX493" s="74">
        <v>3.3816154219811076E-6</v>
      </c>
      <c r="DY493" s="74">
        <v>0</v>
      </c>
      <c r="DZ493" s="74">
        <v>3.3816154219811076E-6</v>
      </c>
      <c r="EA493" s="74">
        <v>0</v>
      </c>
      <c r="EB493" s="74">
        <v>0</v>
      </c>
      <c r="EC493" s="74">
        <v>0</v>
      </c>
      <c r="ED493" s="74">
        <v>0</v>
      </c>
      <c r="EE493" s="74">
        <v>0</v>
      </c>
      <c r="EF493" s="74">
        <v>0</v>
      </c>
      <c r="ER493" s="74" t="s">
        <v>455</v>
      </c>
      <c r="ES493" s="74" t="s">
        <v>194</v>
      </c>
      <c r="ET493" s="74" t="s">
        <v>529</v>
      </c>
      <c r="EU493" s="74" t="s">
        <v>330</v>
      </c>
      <c r="EV493" s="74" t="s">
        <v>302</v>
      </c>
      <c r="EW493" s="74" t="s">
        <v>456</v>
      </c>
      <c r="EX493" s="74">
        <v>2024</v>
      </c>
      <c r="EY493" s="74">
        <v>2.5474887322813231E-5</v>
      </c>
      <c r="EZ493" s="74">
        <v>1189.4558049999901</v>
      </c>
      <c r="FA493" s="74">
        <v>3.0301252607840855E-2</v>
      </c>
      <c r="FB493" s="74">
        <v>2024</v>
      </c>
      <c r="FC493" s="74" t="s">
        <v>209</v>
      </c>
      <c r="FD493" s="74">
        <v>4.6366130773367584E-2</v>
      </c>
      <c r="FE493" s="74">
        <v>1</v>
      </c>
      <c r="FF493" s="74">
        <v>0</v>
      </c>
      <c r="FG493" s="74" t="s">
        <v>457</v>
      </c>
      <c r="FH493" s="74">
        <v>0</v>
      </c>
      <c r="FI493" s="74">
        <v>0</v>
      </c>
      <c r="FJ493" s="74">
        <v>0</v>
      </c>
      <c r="FK493" s="74">
        <v>0</v>
      </c>
      <c r="FL493" s="74">
        <v>0</v>
      </c>
      <c r="FM493" s="74">
        <v>0</v>
      </c>
      <c r="FN493" s="74">
        <v>5.9736989338024394E-3</v>
      </c>
      <c r="FO493" s="74">
        <v>4.3409376727209003E-5</v>
      </c>
      <c r="FP493" s="74">
        <v>0</v>
      </c>
      <c r="FQ493" s="74">
        <v>0</v>
      </c>
      <c r="FR493" s="74">
        <v>0</v>
      </c>
      <c r="FS493" s="74">
        <v>0</v>
      </c>
      <c r="GV493" s="229"/>
      <c r="GW493" s="229"/>
    </row>
    <row r="494" spans="45:205" x14ac:dyDescent="0.25">
      <c r="AS494" s="74" t="s">
        <v>237</v>
      </c>
      <c r="AT494" s="74" t="s">
        <v>194</v>
      </c>
      <c r="AU494" s="74" t="s">
        <v>513</v>
      </c>
      <c r="AV494" s="74">
        <v>2022</v>
      </c>
      <c r="AW494" s="74">
        <v>0.93457943925233644</v>
      </c>
      <c r="AX494" s="74">
        <v>0</v>
      </c>
      <c r="AY494" s="74">
        <v>0</v>
      </c>
      <c r="AZ494" s="74">
        <v>0</v>
      </c>
      <c r="BA494" s="74">
        <v>0</v>
      </c>
      <c r="BB494" s="74">
        <v>0</v>
      </c>
      <c r="BC494" s="74">
        <v>0</v>
      </c>
      <c r="BD494" s="74">
        <v>0</v>
      </c>
      <c r="BE494" s="74">
        <v>0</v>
      </c>
      <c r="BF494" s="74">
        <v>0</v>
      </c>
      <c r="BG494" s="74">
        <v>0</v>
      </c>
      <c r="BH494" s="74">
        <v>3.2845936675394101E-2</v>
      </c>
      <c r="BI494" s="74">
        <v>3.2845936675394101E-2</v>
      </c>
      <c r="BJ494" s="74">
        <v>0</v>
      </c>
      <c r="BK494" s="74">
        <v>0</v>
      </c>
      <c r="BL494" s="74">
        <v>0</v>
      </c>
      <c r="BM494" s="74">
        <v>0</v>
      </c>
      <c r="BN494" s="74">
        <v>0</v>
      </c>
      <c r="BO494" s="74">
        <v>0</v>
      </c>
      <c r="BP494" s="74">
        <v>3.069713707980757E-2</v>
      </c>
      <c r="BQ494" s="74">
        <v>0</v>
      </c>
      <c r="BR494" s="74">
        <v>0</v>
      </c>
      <c r="BS494" s="74">
        <v>0</v>
      </c>
      <c r="BT494" s="74">
        <v>0</v>
      </c>
      <c r="BU494" s="74">
        <v>0</v>
      </c>
      <c r="BV494" s="74">
        <v>3.2845936675394101E-2</v>
      </c>
      <c r="BW494" s="74">
        <v>3.069713707980757E-2</v>
      </c>
      <c r="BX494" s="74">
        <v>3.2845936675394101E-2</v>
      </c>
      <c r="BY494" s="74">
        <v>3.069713707980757E-2</v>
      </c>
      <c r="CT494" s="74" t="s">
        <v>194</v>
      </c>
      <c r="CU494" s="74" t="s">
        <v>529</v>
      </c>
      <c r="CV494" s="74" t="s">
        <v>330</v>
      </c>
      <c r="CW494" s="74">
        <v>2025</v>
      </c>
      <c r="CX494" s="74">
        <v>0</v>
      </c>
      <c r="CY494" s="74">
        <v>0</v>
      </c>
      <c r="CZ494" s="74">
        <v>0</v>
      </c>
      <c r="DA494" s="74">
        <v>0</v>
      </c>
      <c r="DB494" s="74">
        <v>4.3409376727209003E-5</v>
      </c>
      <c r="DC494" s="74">
        <v>0</v>
      </c>
      <c r="DD494" s="74">
        <v>7.7900575334948555E-2</v>
      </c>
      <c r="DE494" s="74">
        <v>3.6425060683954513E-2</v>
      </c>
      <c r="DF494" s="74">
        <v>1.5808724525432679E-3</v>
      </c>
      <c r="DG494" s="74">
        <v>3.9894642198450771E-2</v>
      </c>
      <c r="DH494" s="74">
        <v>0</v>
      </c>
      <c r="DI494" s="74">
        <v>0</v>
      </c>
      <c r="DJ494" s="74">
        <v>0</v>
      </c>
      <c r="DK494" s="74">
        <v>0</v>
      </c>
      <c r="DL494" s="74">
        <v>0</v>
      </c>
      <c r="DM494" s="74">
        <v>0</v>
      </c>
      <c r="DN494" s="74">
        <v>2.1013455300961231E-4</v>
      </c>
      <c r="DO494" s="74">
        <v>0</v>
      </c>
      <c r="DP494" s="74">
        <v>0</v>
      </c>
      <c r="DQ494" s="74">
        <v>0</v>
      </c>
      <c r="DR494" s="74">
        <v>0</v>
      </c>
      <c r="DS494" s="74">
        <v>0</v>
      </c>
      <c r="DT494" s="74">
        <v>0</v>
      </c>
      <c r="DU494" s="74">
        <v>0</v>
      </c>
      <c r="DV494" s="74">
        <v>0</v>
      </c>
      <c r="DW494" s="74">
        <v>0</v>
      </c>
      <c r="DX494" s="74">
        <v>0</v>
      </c>
      <c r="DY494" s="74">
        <v>0</v>
      </c>
      <c r="DZ494" s="74">
        <v>0</v>
      </c>
      <c r="EA494" s="74">
        <v>3.3816154219811076E-6</v>
      </c>
      <c r="EB494" s="74">
        <v>0</v>
      </c>
      <c r="EC494" s="74">
        <v>3.3816154219811076E-6</v>
      </c>
      <c r="ED494" s="74">
        <v>0</v>
      </c>
      <c r="EE494" s="74">
        <v>0</v>
      </c>
      <c r="EF494" s="74">
        <v>0</v>
      </c>
      <c r="ER494" s="74" t="s">
        <v>455</v>
      </c>
      <c r="ES494" s="74" t="s">
        <v>194</v>
      </c>
      <c r="ET494" s="74" t="s">
        <v>529</v>
      </c>
      <c r="EU494" s="74" t="s">
        <v>330</v>
      </c>
      <c r="EV494" s="74" t="s">
        <v>302</v>
      </c>
      <c r="EW494" s="74" t="s">
        <v>456</v>
      </c>
      <c r="EX494" s="74">
        <v>2025</v>
      </c>
      <c r="EY494" s="74">
        <v>2.5474887322813231E-5</v>
      </c>
      <c r="EZ494" s="74">
        <v>1189.4558049999901</v>
      </c>
      <c r="FA494" s="74">
        <v>3.0301252607840855E-2</v>
      </c>
      <c r="FB494" s="74">
        <v>2025</v>
      </c>
      <c r="FC494" s="74" t="s">
        <v>209</v>
      </c>
      <c r="FD494" s="74">
        <v>4.6366130773367584E-2</v>
      </c>
      <c r="FE494" s="74">
        <v>1</v>
      </c>
      <c r="FF494" s="74">
        <v>0</v>
      </c>
      <c r="FG494" s="74" t="s">
        <v>457</v>
      </c>
      <c r="FH494" s="74">
        <v>0</v>
      </c>
      <c r="FI494" s="74">
        <v>0</v>
      </c>
      <c r="FJ494" s="74">
        <v>0</v>
      </c>
      <c r="FK494" s="74">
        <v>0</v>
      </c>
      <c r="FL494" s="74">
        <v>0</v>
      </c>
      <c r="FM494" s="74">
        <v>0</v>
      </c>
      <c r="FN494" s="74">
        <v>0</v>
      </c>
      <c r="FO494" s="74">
        <v>0</v>
      </c>
      <c r="FP494" s="74">
        <v>5.9736989338024394E-3</v>
      </c>
      <c r="FQ494" s="74">
        <v>4.3409376727209003E-5</v>
      </c>
      <c r="FR494" s="74">
        <v>0</v>
      </c>
      <c r="FS494" s="74">
        <v>0</v>
      </c>
      <c r="GV494" s="229"/>
      <c r="GW494" s="229"/>
    </row>
    <row r="495" spans="45:205" x14ac:dyDescent="0.25">
      <c r="AS495" s="74" t="s">
        <v>237</v>
      </c>
      <c r="AT495" s="74" t="s">
        <v>194</v>
      </c>
      <c r="AU495" s="74" t="s">
        <v>513</v>
      </c>
      <c r="AV495" s="74">
        <v>2023</v>
      </c>
      <c r="AW495" s="74">
        <v>0.87343872827321156</v>
      </c>
      <c r="AX495" s="74">
        <v>0</v>
      </c>
      <c r="AY495" s="74">
        <v>0</v>
      </c>
      <c r="AZ495" s="74">
        <v>0</v>
      </c>
      <c r="BA495" s="74">
        <v>0</v>
      </c>
      <c r="BB495" s="74">
        <v>0</v>
      </c>
      <c r="BC495" s="74">
        <v>0</v>
      </c>
      <c r="BD495" s="74">
        <v>0</v>
      </c>
      <c r="BE495" s="74">
        <v>0</v>
      </c>
      <c r="BF495" s="74">
        <v>0</v>
      </c>
      <c r="BG495" s="74">
        <v>0</v>
      </c>
      <c r="BH495" s="74">
        <v>0</v>
      </c>
      <c r="BI495" s="74">
        <v>0</v>
      </c>
      <c r="BJ495" s="74">
        <v>0</v>
      </c>
      <c r="BK495" s="74">
        <v>0</v>
      </c>
      <c r="BL495" s="74">
        <v>3.4049415811198816E-2</v>
      </c>
      <c r="BM495" s="74">
        <v>3.4049415811198816E-2</v>
      </c>
      <c r="BN495" s="74">
        <v>0</v>
      </c>
      <c r="BO495" s="74">
        <v>0</v>
      </c>
      <c r="BP495" s="74">
        <v>0</v>
      </c>
      <c r="BQ495" s="74">
        <v>2.9740078444579276E-2</v>
      </c>
      <c r="BR495" s="74">
        <v>0</v>
      </c>
      <c r="BS495" s="74">
        <v>0</v>
      </c>
      <c r="BT495" s="74">
        <v>0</v>
      </c>
      <c r="BU495" s="74">
        <v>0</v>
      </c>
      <c r="BV495" s="74">
        <v>0</v>
      </c>
      <c r="BW495" s="74">
        <v>0</v>
      </c>
      <c r="BX495" s="74">
        <v>0</v>
      </c>
      <c r="BY495" s="74">
        <v>0</v>
      </c>
      <c r="CT495" s="74" t="s">
        <v>194</v>
      </c>
      <c r="CU495" s="74" t="s">
        <v>529</v>
      </c>
      <c r="CV495" s="74" t="s">
        <v>330</v>
      </c>
      <c r="CW495" s="74">
        <v>2026</v>
      </c>
      <c r="CX495" s="74">
        <v>0</v>
      </c>
      <c r="CY495" s="74">
        <v>0</v>
      </c>
      <c r="CZ495" s="74">
        <v>0</v>
      </c>
      <c r="DA495" s="74">
        <v>0</v>
      </c>
      <c r="DB495" s="74">
        <v>0</v>
      </c>
      <c r="DC495" s="74">
        <v>4.3409376727209003E-5</v>
      </c>
      <c r="DD495" s="74">
        <v>7.7900575334948555E-2</v>
      </c>
      <c r="DE495" s="74">
        <v>3.6425060683954513E-2</v>
      </c>
      <c r="DF495" s="74">
        <v>1.5808724525432679E-3</v>
      </c>
      <c r="DG495" s="74">
        <v>3.9894642198450771E-2</v>
      </c>
      <c r="DH495" s="74">
        <v>0</v>
      </c>
      <c r="DI495" s="74">
        <v>0</v>
      </c>
      <c r="DJ495" s="74">
        <v>0</v>
      </c>
      <c r="DK495" s="74">
        <v>0</v>
      </c>
      <c r="DL495" s="74">
        <v>0</v>
      </c>
      <c r="DM495" s="74">
        <v>0</v>
      </c>
      <c r="DN495" s="74">
        <v>2.1013455300961231E-4</v>
      </c>
      <c r="DO495" s="74">
        <v>0</v>
      </c>
      <c r="DP495" s="74">
        <v>0</v>
      </c>
      <c r="DQ495" s="74">
        <v>0</v>
      </c>
      <c r="DR495" s="74">
        <v>0</v>
      </c>
      <c r="DS495" s="74">
        <v>0</v>
      </c>
      <c r="DT495" s="74">
        <v>0</v>
      </c>
      <c r="DU495" s="74">
        <v>0</v>
      </c>
      <c r="DV495" s="74">
        <v>0</v>
      </c>
      <c r="DW495" s="74">
        <v>0</v>
      </c>
      <c r="DX495" s="74">
        <v>0</v>
      </c>
      <c r="DY495" s="74">
        <v>0</v>
      </c>
      <c r="DZ495" s="74">
        <v>0</v>
      </c>
      <c r="EA495" s="74">
        <v>0</v>
      </c>
      <c r="EB495" s="74">
        <v>0</v>
      </c>
      <c r="EC495" s="74">
        <v>0</v>
      </c>
      <c r="ED495" s="74">
        <v>3.3816154219811076E-6</v>
      </c>
      <c r="EE495" s="74">
        <v>0</v>
      </c>
      <c r="EF495" s="74">
        <v>3.3816154219811076E-6</v>
      </c>
      <c r="ER495" s="74" t="s">
        <v>455</v>
      </c>
      <c r="ES495" s="74" t="s">
        <v>194</v>
      </c>
      <c r="ET495" s="74" t="s">
        <v>529</v>
      </c>
      <c r="EU495" s="74" t="s">
        <v>330</v>
      </c>
      <c r="EV495" s="74" t="s">
        <v>302</v>
      </c>
      <c r="EW495" s="74" t="s">
        <v>456</v>
      </c>
      <c r="EX495" s="74">
        <v>2026</v>
      </c>
      <c r="EY495" s="74">
        <v>2.5474887322813231E-5</v>
      </c>
      <c r="EZ495" s="74">
        <v>1189.4558049999901</v>
      </c>
      <c r="FA495" s="74">
        <v>3.0301252607840855E-2</v>
      </c>
      <c r="FB495" s="74">
        <v>2026</v>
      </c>
      <c r="FC495" s="74" t="s">
        <v>209</v>
      </c>
      <c r="FD495" s="74">
        <v>4.6366130773367584E-2</v>
      </c>
      <c r="FE495" s="74">
        <v>1</v>
      </c>
      <c r="FF495" s="74">
        <v>0</v>
      </c>
      <c r="FG495" s="74" t="s">
        <v>457</v>
      </c>
      <c r="FH495" s="74">
        <v>0</v>
      </c>
      <c r="FI495" s="74">
        <v>0</v>
      </c>
      <c r="FJ495" s="74">
        <v>0</v>
      </c>
      <c r="FK495" s="74">
        <v>0</v>
      </c>
      <c r="FL495" s="74">
        <v>0</v>
      </c>
      <c r="FM495" s="74">
        <v>0</v>
      </c>
      <c r="FN495" s="74">
        <v>0</v>
      </c>
      <c r="FO495" s="74">
        <v>0</v>
      </c>
      <c r="FP495" s="74">
        <v>0</v>
      </c>
      <c r="FQ495" s="74">
        <v>0</v>
      </c>
      <c r="FR495" s="74">
        <v>5.9736989338024394E-3</v>
      </c>
      <c r="FS495" s="74">
        <v>4.3409376727209003E-5</v>
      </c>
      <c r="GV495" s="229"/>
      <c r="GW495" s="229"/>
    </row>
    <row r="496" spans="45:205" x14ac:dyDescent="0.25">
      <c r="AS496" s="74" t="s">
        <v>237</v>
      </c>
      <c r="AT496" s="74" t="s">
        <v>194</v>
      </c>
      <c r="AU496" s="74" t="s">
        <v>514</v>
      </c>
      <c r="AV496" s="74">
        <v>2020</v>
      </c>
      <c r="AW496" s="74">
        <v>1</v>
      </c>
      <c r="AX496" s="74">
        <v>0</v>
      </c>
      <c r="AY496" s="74">
        <v>0</v>
      </c>
      <c r="AZ496" s="74">
        <v>9.87868064190295E-3</v>
      </c>
      <c r="BA496" s="74">
        <v>9.87868064190295E-3</v>
      </c>
      <c r="BB496" s="74">
        <v>0</v>
      </c>
      <c r="BC496" s="74">
        <v>0</v>
      </c>
      <c r="BD496" s="74">
        <v>0</v>
      </c>
      <c r="BE496" s="74">
        <v>0</v>
      </c>
      <c r="BF496" s="74">
        <v>0</v>
      </c>
      <c r="BG496" s="74">
        <v>0</v>
      </c>
      <c r="BH496" s="74">
        <v>0</v>
      </c>
      <c r="BI496" s="74">
        <v>0</v>
      </c>
      <c r="BJ496" s="74">
        <v>0</v>
      </c>
      <c r="BK496" s="74">
        <v>0</v>
      </c>
      <c r="BL496" s="74">
        <v>0</v>
      </c>
      <c r="BM496" s="74">
        <v>0</v>
      </c>
      <c r="BN496" s="74">
        <v>9.87868064190295E-3</v>
      </c>
      <c r="BO496" s="74">
        <v>0</v>
      </c>
      <c r="BP496" s="74">
        <v>0</v>
      </c>
      <c r="BQ496" s="74">
        <v>0</v>
      </c>
      <c r="BR496" s="74">
        <v>0</v>
      </c>
      <c r="BS496" s="74">
        <v>0</v>
      </c>
      <c r="BT496" s="74">
        <v>0</v>
      </c>
      <c r="BU496" s="74">
        <v>0</v>
      </c>
      <c r="BV496" s="74">
        <v>0</v>
      </c>
      <c r="BW496" s="74">
        <v>0</v>
      </c>
      <c r="BX496" s="74">
        <v>0</v>
      </c>
      <c r="BY496" s="74">
        <v>0</v>
      </c>
      <c r="CT496" s="74" t="s">
        <v>194</v>
      </c>
      <c r="CU496" s="74" t="s">
        <v>530</v>
      </c>
      <c r="CV496" s="74" t="s">
        <v>318</v>
      </c>
      <c r="CW496" s="74">
        <v>2021</v>
      </c>
      <c r="CX496" s="74">
        <v>9.3871351085339579E-9</v>
      </c>
      <c r="CY496" s="74">
        <v>0</v>
      </c>
      <c r="CZ496" s="74">
        <v>0</v>
      </c>
      <c r="DA496" s="74">
        <v>0</v>
      </c>
      <c r="DB496" s="74">
        <v>0</v>
      </c>
      <c r="DC496" s="74">
        <v>0</v>
      </c>
      <c r="DD496" s="74">
        <v>13887.861023877969</v>
      </c>
      <c r="DE496" s="74">
        <v>212.40338927922949</v>
      </c>
      <c r="DF496" s="74">
        <v>8426.4429804796</v>
      </c>
      <c r="DG496" s="74">
        <v>5249.0146541191398</v>
      </c>
      <c r="DH496" s="74">
        <v>0</v>
      </c>
      <c r="DI496" s="74">
        <v>0</v>
      </c>
      <c r="DJ496" s="74">
        <v>0</v>
      </c>
      <c r="DK496" s="74">
        <v>0</v>
      </c>
      <c r="DL496" s="74">
        <v>0</v>
      </c>
      <c r="DM496" s="74">
        <v>0</v>
      </c>
      <c r="DN496" s="74">
        <v>7.32523085242078E-6</v>
      </c>
      <c r="DO496" s="74">
        <v>1.3036722779968525E-4</v>
      </c>
      <c r="DP496" s="74">
        <v>0</v>
      </c>
      <c r="DQ496" s="74">
        <v>1.3036722779968525E-4</v>
      </c>
      <c r="DR496" s="74">
        <v>0</v>
      </c>
      <c r="DS496" s="74">
        <v>0</v>
      </c>
      <c r="DT496" s="74">
        <v>0</v>
      </c>
      <c r="DU496" s="74">
        <v>0</v>
      </c>
      <c r="DV496" s="74">
        <v>0</v>
      </c>
      <c r="DW496" s="74">
        <v>0</v>
      </c>
      <c r="DX496" s="74">
        <v>0</v>
      </c>
      <c r="DY496" s="74">
        <v>0</v>
      </c>
      <c r="DZ496" s="74">
        <v>0</v>
      </c>
      <c r="EA496" s="74">
        <v>0</v>
      </c>
      <c r="EB496" s="74">
        <v>0</v>
      </c>
      <c r="EC496" s="74">
        <v>0</v>
      </c>
      <c r="ED496" s="74">
        <v>0</v>
      </c>
      <c r="EE496" s="74">
        <v>0</v>
      </c>
      <c r="EF496" s="74">
        <v>0</v>
      </c>
      <c r="ER496" s="74" t="s">
        <v>455</v>
      </c>
      <c r="ES496" s="74" t="s">
        <v>194</v>
      </c>
      <c r="ET496" s="74" t="s">
        <v>530</v>
      </c>
      <c r="EU496" s="74" t="s">
        <v>318</v>
      </c>
      <c r="EV496" s="74" t="s">
        <v>302</v>
      </c>
      <c r="EW496" s="74" t="s">
        <v>456</v>
      </c>
      <c r="EX496" s="74">
        <v>2021</v>
      </c>
      <c r="EY496" s="74">
        <v>1.515770518734899E-7</v>
      </c>
      <c r="EZ496" s="74">
        <v>1088.6552449999899</v>
      </c>
      <c r="FA496" s="74">
        <v>1.6501515254371032E-4</v>
      </c>
      <c r="FB496" s="74">
        <v>2021</v>
      </c>
      <c r="FC496" s="74" t="s">
        <v>209</v>
      </c>
      <c r="FD496" s="74">
        <v>4.6366130773367584E-2</v>
      </c>
      <c r="FE496" s="74">
        <v>1</v>
      </c>
      <c r="FF496" s="74">
        <v>0</v>
      </c>
      <c r="FG496" s="74" t="s">
        <v>457</v>
      </c>
      <c r="FH496" s="74">
        <v>1.9553815668380631E-6</v>
      </c>
      <c r="FI496" s="74">
        <v>9.3871351085339579E-9</v>
      </c>
      <c r="FJ496" s="74">
        <v>0</v>
      </c>
      <c r="FK496" s="74">
        <v>0</v>
      </c>
      <c r="FL496" s="74">
        <v>0</v>
      </c>
      <c r="FM496" s="74">
        <v>0</v>
      </c>
      <c r="FN496" s="74">
        <v>0</v>
      </c>
      <c r="FO496" s="74">
        <v>0</v>
      </c>
      <c r="FP496" s="74">
        <v>0</v>
      </c>
      <c r="FQ496" s="74">
        <v>0</v>
      </c>
      <c r="FR496" s="74">
        <v>0</v>
      </c>
      <c r="FS496" s="74">
        <v>0</v>
      </c>
      <c r="GV496" s="229"/>
      <c r="GW496" s="229"/>
    </row>
    <row r="497" spans="45:205" x14ac:dyDescent="0.25">
      <c r="AS497" s="74" t="s">
        <v>237</v>
      </c>
      <c r="AT497" s="74" t="s">
        <v>194</v>
      </c>
      <c r="AU497" s="74" t="s">
        <v>514</v>
      </c>
      <c r="AV497" s="74">
        <v>2021</v>
      </c>
      <c r="AW497" s="74">
        <v>1</v>
      </c>
      <c r="AX497" s="74">
        <v>0</v>
      </c>
      <c r="AY497" s="74">
        <v>0</v>
      </c>
      <c r="AZ497" s="74">
        <v>0</v>
      </c>
      <c r="BA497" s="74">
        <v>0</v>
      </c>
      <c r="BB497" s="74">
        <v>0</v>
      </c>
      <c r="BC497" s="74">
        <v>0</v>
      </c>
      <c r="BD497" s="74">
        <v>9.87868064190295E-3</v>
      </c>
      <c r="BE497" s="74">
        <v>9.87868064190295E-3</v>
      </c>
      <c r="BF497" s="74">
        <v>0</v>
      </c>
      <c r="BG497" s="74">
        <v>0</v>
      </c>
      <c r="BH497" s="74">
        <v>0</v>
      </c>
      <c r="BI497" s="74">
        <v>0</v>
      </c>
      <c r="BJ497" s="74">
        <v>0</v>
      </c>
      <c r="BK497" s="74">
        <v>0</v>
      </c>
      <c r="BL497" s="74">
        <v>0</v>
      </c>
      <c r="BM497" s="74">
        <v>0</v>
      </c>
      <c r="BN497" s="74">
        <v>0</v>
      </c>
      <c r="BO497" s="74">
        <v>9.87868064190295E-3</v>
      </c>
      <c r="BP497" s="74">
        <v>0</v>
      </c>
      <c r="BQ497" s="74">
        <v>0</v>
      </c>
      <c r="BR497" s="74">
        <v>0</v>
      </c>
      <c r="BS497" s="74">
        <v>0</v>
      </c>
      <c r="BT497" s="74">
        <v>0</v>
      </c>
      <c r="BU497" s="74">
        <v>0</v>
      </c>
      <c r="BV497" s="74">
        <v>0</v>
      </c>
      <c r="BW497" s="74">
        <v>0</v>
      </c>
      <c r="BX497" s="74">
        <v>0</v>
      </c>
      <c r="BY497" s="74">
        <v>0</v>
      </c>
      <c r="CT497" s="74" t="s">
        <v>194</v>
      </c>
      <c r="CU497" s="74" t="s">
        <v>530</v>
      </c>
      <c r="CV497" s="74" t="s">
        <v>318</v>
      </c>
      <c r="CW497" s="74">
        <v>2022</v>
      </c>
      <c r="CX497" s="74">
        <v>0</v>
      </c>
      <c r="CY497" s="74">
        <v>9.317049539496282E-9</v>
      </c>
      <c r="CZ497" s="74">
        <v>0</v>
      </c>
      <c r="DA497" s="74">
        <v>0</v>
      </c>
      <c r="DB497" s="74">
        <v>0</v>
      </c>
      <c r="DC497" s="74">
        <v>0</v>
      </c>
      <c r="DD497" s="74">
        <v>13650.165455412071</v>
      </c>
      <c r="DE497" s="74">
        <v>202.84766498243039</v>
      </c>
      <c r="DF497" s="74">
        <v>8286.6933897120016</v>
      </c>
      <c r="DG497" s="74">
        <v>5160.6244007176329</v>
      </c>
      <c r="DH497" s="74">
        <v>0</v>
      </c>
      <c r="DI497" s="74">
        <v>0</v>
      </c>
      <c r="DJ497" s="74">
        <v>0</v>
      </c>
      <c r="DK497" s="74">
        <v>0</v>
      </c>
      <c r="DL497" s="74">
        <v>0</v>
      </c>
      <c r="DM497" s="74">
        <v>0</v>
      </c>
      <c r="DN497" s="74">
        <v>7.1115903594816671E-6</v>
      </c>
      <c r="DO497" s="74">
        <v>0</v>
      </c>
      <c r="DP497" s="74">
        <v>0</v>
      </c>
      <c r="DQ497" s="74">
        <v>0</v>
      </c>
      <c r="DR497" s="74">
        <v>1.271792677703951E-4</v>
      </c>
      <c r="DS497" s="74">
        <v>0</v>
      </c>
      <c r="DT497" s="74">
        <v>1.271792677703951E-4</v>
      </c>
      <c r="DU497" s="74">
        <v>0</v>
      </c>
      <c r="DV497" s="74">
        <v>0</v>
      </c>
      <c r="DW497" s="74">
        <v>0</v>
      </c>
      <c r="DX497" s="74">
        <v>0</v>
      </c>
      <c r="DY497" s="74">
        <v>0</v>
      </c>
      <c r="DZ497" s="74">
        <v>0</v>
      </c>
      <c r="EA497" s="74">
        <v>0</v>
      </c>
      <c r="EB497" s="74">
        <v>0</v>
      </c>
      <c r="EC497" s="74">
        <v>0</v>
      </c>
      <c r="ED497" s="74">
        <v>0</v>
      </c>
      <c r="EE497" s="74">
        <v>0</v>
      </c>
      <c r="EF497" s="74">
        <v>0</v>
      </c>
      <c r="ER497" s="74" t="s">
        <v>455</v>
      </c>
      <c r="ES497" s="74" t="s">
        <v>194</v>
      </c>
      <c r="ET497" s="74" t="s">
        <v>530</v>
      </c>
      <c r="EU497" s="74" t="s">
        <v>318</v>
      </c>
      <c r="EV497" s="74" t="s">
        <v>302</v>
      </c>
      <c r="EW497" s="74" t="s">
        <v>456</v>
      </c>
      <c r="EX497" s="74">
        <v>2022</v>
      </c>
      <c r="EY497" s="74">
        <v>1.4679641651165299E-7</v>
      </c>
      <c r="EZ497" s="74">
        <v>1088.6552449999899</v>
      </c>
      <c r="FA497" s="74">
        <v>1.5981068878261415E-4</v>
      </c>
      <c r="FB497" s="74">
        <v>2022</v>
      </c>
      <c r="FC497" s="74" t="s">
        <v>209</v>
      </c>
      <c r="FD497" s="74">
        <v>4.6366130773367584E-2</v>
      </c>
      <c r="FE497" s="74">
        <v>1</v>
      </c>
      <c r="FF497" s="74">
        <v>0</v>
      </c>
      <c r="FG497" s="74" t="s">
        <v>457</v>
      </c>
      <c r="FH497" s="74">
        <v>0</v>
      </c>
      <c r="FI497" s="74">
        <v>0</v>
      </c>
      <c r="FJ497" s="74">
        <v>1.9407824342791805E-6</v>
      </c>
      <c r="FK497" s="74">
        <v>9.317049539496282E-9</v>
      </c>
      <c r="FL497" s="74">
        <v>0</v>
      </c>
      <c r="FM497" s="74">
        <v>0</v>
      </c>
      <c r="FN497" s="74">
        <v>0</v>
      </c>
      <c r="FO497" s="74">
        <v>0</v>
      </c>
      <c r="FP497" s="74">
        <v>0</v>
      </c>
      <c r="FQ497" s="74">
        <v>0</v>
      </c>
      <c r="FR497" s="74">
        <v>0</v>
      </c>
      <c r="FS497" s="74">
        <v>0</v>
      </c>
      <c r="GV497" s="229"/>
      <c r="GW497" s="229"/>
    </row>
    <row r="498" spans="45:205" x14ac:dyDescent="0.25">
      <c r="AS498" s="74" t="s">
        <v>237</v>
      </c>
      <c r="AT498" s="74" t="s">
        <v>194</v>
      </c>
      <c r="AU498" s="74" t="s">
        <v>514</v>
      </c>
      <c r="AV498" s="74">
        <v>2022</v>
      </c>
      <c r="AW498" s="74">
        <v>0.93457943925233644</v>
      </c>
      <c r="AX498" s="74">
        <v>0</v>
      </c>
      <c r="AY498" s="74">
        <v>0</v>
      </c>
      <c r="AZ498" s="74">
        <v>0</v>
      </c>
      <c r="BA498" s="74">
        <v>0</v>
      </c>
      <c r="BB498" s="74">
        <v>0</v>
      </c>
      <c r="BC498" s="74">
        <v>0</v>
      </c>
      <c r="BD498" s="74">
        <v>0</v>
      </c>
      <c r="BE498" s="74">
        <v>0</v>
      </c>
      <c r="BF498" s="74">
        <v>0</v>
      </c>
      <c r="BG498" s="74">
        <v>0</v>
      </c>
      <c r="BH498" s="74">
        <v>9.87868064190295E-3</v>
      </c>
      <c r="BI498" s="74">
        <v>9.87868064190295E-3</v>
      </c>
      <c r="BJ498" s="74">
        <v>0</v>
      </c>
      <c r="BK498" s="74">
        <v>0</v>
      </c>
      <c r="BL498" s="74">
        <v>0</v>
      </c>
      <c r="BM498" s="74">
        <v>0</v>
      </c>
      <c r="BN498" s="74">
        <v>0</v>
      </c>
      <c r="BO498" s="74">
        <v>0</v>
      </c>
      <c r="BP498" s="74">
        <v>9.2324118148625692E-3</v>
      </c>
      <c r="BQ498" s="74">
        <v>0</v>
      </c>
      <c r="BR498" s="74">
        <v>0</v>
      </c>
      <c r="BS498" s="74">
        <v>0</v>
      </c>
      <c r="BT498" s="74">
        <v>0</v>
      </c>
      <c r="BU498" s="74">
        <v>0</v>
      </c>
      <c r="BV498" s="74">
        <v>9.87868064190295E-3</v>
      </c>
      <c r="BW498" s="74">
        <v>9.2324118148625692E-3</v>
      </c>
      <c r="BX498" s="74">
        <v>9.87868064190295E-3</v>
      </c>
      <c r="BY498" s="74">
        <v>9.2324118148625692E-3</v>
      </c>
      <c r="CT498" s="74" t="s">
        <v>194</v>
      </c>
      <c r="CU498" s="74" t="s">
        <v>530</v>
      </c>
      <c r="CV498" s="74" t="s">
        <v>318</v>
      </c>
      <c r="CW498" s="74">
        <v>2023</v>
      </c>
      <c r="CX498" s="74">
        <v>0</v>
      </c>
      <c r="CY498" s="74">
        <v>0</v>
      </c>
      <c r="CZ498" s="74">
        <v>1.4056102906330764E-8</v>
      </c>
      <c r="DA498" s="74">
        <v>0</v>
      </c>
      <c r="DB498" s="74">
        <v>0</v>
      </c>
      <c r="DC498" s="74">
        <v>0</v>
      </c>
      <c r="DD498" s="74">
        <v>13668.066997412399</v>
      </c>
      <c r="DE498" s="74">
        <v>202.84766498243039</v>
      </c>
      <c r="DF498" s="74">
        <v>8304.5949317123286</v>
      </c>
      <c r="DG498" s="74">
        <v>5160.6244007176338</v>
      </c>
      <c r="DH498" s="74">
        <v>0</v>
      </c>
      <c r="DI498" s="74">
        <v>0</v>
      </c>
      <c r="DJ498" s="74">
        <v>0</v>
      </c>
      <c r="DK498" s="74">
        <v>0</v>
      </c>
      <c r="DL498" s="74">
        <v>0</v>
      </c>
      <c r="DM498" s="74">
        <v>0</v>
      </c>
      <c r="DN498" s="74">
        <v>7.1070881960211352E-6</v>
      </c>
      <c r="DO498" s="74">
        <v>0</v>
      </c>
      <c r="DP498" s="74">
        <v>0</v>
      </c>
      <c r="DQ498" s="74">
        <v>0</v>
      </c>
      <c r="DR498" s="74">
        <v>0</v>
      </c>
      <c r="DS498" s="74">
        <v>0</v>
      </c>
      <c r="DT498" s="74">
        <v>0</v>
      </c>
      <c r="DU498" s="74">
        <v>1.9211975624625202E-4</v>
      </c>
      <c r="DV498" s="74">
        <v>0</v>
      </c>
      <c r="DW498" s="74">
        <v>1.9211975624625202E-4</v>
      </c>
      <c r="DX498" s="74">
        <v>0</v>
      </c>
      <c r="DY498" s="74">
        <v>0</v>
      </c>
      <c r="DZ498" s="74">
        <v>0</v>
      </c>
      <c r="EA498" s="74">
        <v>0</v>
      </c>
      <c r="EB498" s="74">
        <v>0</v>
      </c>
      <c r="EC498" s="74">
        <v>0</v>
      </c>
      <c r="ED498" s="74">
        <v>0</v>
      </c>
      <c r="EE498" s="74">
        <v>0</v>
      </c>
      <c r="EF498" s="74">
        <v>0</v>
      </c>
      <c r="ER498" s="74" t="s">
        <v>455</v>
      </c>
      <c r="ES498" s="74" t="s">
        <v>194</v>
      </c>
      <c r="ET498" s="74" t="s">
        <v>530</v>
      </c>
      <c r="EU498" s="74" t="s">
        <v>318</v>
      </c>
      <c r="EV498" s="74" t="s">
        <v>302</v>
      </c>
      <c r="EW498" s="74" t="s">
        <v>456</v>
      </c>
      <c r="EX498" s="74">
        <v>2023</v>
      </c>
      <c r="EY498" s="74">
        <v>1.4663298696186051E-7</v>
      </c>
      <c r="EZ498" s="74">
        <v>1088.6552449999899</v>
      </c>
      <c r="FA498" s="74">
        <v>1.5963277034604457E-4</v>
      </c>
      <c r="FB498" s="74">
        <v>2023</v>
      </c>
      <c r="FC498" s="74" t="s">
        <v>209</v>
      </c>
      <c r="FD498" s="74">
        <v>4.6366130773367584E-2</v>
      </c>
      <c r="FE498" s="74">
        <v>1</v>
      </c>
      <c r="FF498" s="74">
        <v>0</v>
      </c>
      <c r="FG498" s="74" t="s">
        <v>457</v>
      </c>
      <c r="FH498" s="74">
        <v>0</v>
      </c>
      <c r="FI498" s="74">
        <v>0</v>
      </c>
      <c r="FJ498" s="74">
        <v>0</v>
      </c>
      <c r="FK498" s="74">
        <v>0</v>
      </c>
      <c r="FL498" s="74">
        <v>1.9343039056429246E-6</v>
      </c>
      <c r="FM498" s="74">
        <v>1.4056102906330764E-8</v>
      </c>
      <c r="FN498" s="74">
        <v>0</v>
      </c>
      <c r="FO498" s="74">
        <v>0</v>
      </c>
      <c r="FP498" s="74">
        <v>0</v>
      </c>
      <c r="FQ498" s="74">
        <v>0</v>
      </c>
      <c r="FR498" s="74">
        <v>0</v>
      </c>
      <c r="FS498" s="74">
        <v>0</v>
      </c>
      <c r="GV498" s="229"/>
      <c r="GW498" s="229"/>
    </row>
    <row r="499" spans="45:205" x14ac:dyDescent="0.25">
      <c r="AS499" s="74" t="s">
        <v>237</v>
      </c>
      <c r="AT499" s="74" t="s">
        <v>194</v>
      </c>
      <c r="AU499" s="74" t="s">
        <v>514</v>
      </c>
      <c r="AV499" s="74">
        <v>2023</v>
      </c>
      <c r="AW499" s="74">
        <v>0.87343872827321156</v>
      </c>
      <c r="AX499" s="74">
        <v>0</v>
      </c>
      <c r="AY499" s="74">
        <v>0</v>
      </c>
      <c r="AZ499" s="74">
        <v>0</v>
      </c>
      <c r="BA499" s="74">
        <v>0</v>
      </c>
      <c r="BB499" s="74">
        <v>0</v>
      </c>
      <c r="BC499" s="74">
        <v>0</v>
      </c>
      <c r="BD499" s="74">
        <v>0</v>
      </c>
      <c r="BE499" s="74">
        <v>0</v>
      </c>
      <c r="BF499" s="74">
        <v>0</v>
      </c>
      <c r="BG499" s="74">
        <v>0</v>
      </c>
      <c r="BH499" s="74">
        <v>0</v>
      </c>
      <c r="BI499" s="74">
        <v>0</v>
      </c>
      <c r="BJ499" s="74">
        <v>0</v>
      </c>
      <c r="BK499" s="74">
        <v>0</v>
      </c>
      <c r="BL499" s="74">
        <v>1.0240653248107565E-2</v>
      </c>
      <c r="BM499" s="74">
        <v>1.0240653248107565E-2</v>
      </c>
      <c r="BN499" s="74">
        <v>0</v>
      </c>
      <c r="BO499" s="74">
        <v>0</v>
      </c>
      <c r="BP499" s="74">
        <v>0</v>
      </c>
      <c r="BQ499" s="74">
        <v>8.9445831497140041E-3</v>
      </c>
      <c r="BR499" s="74">
        <v>0</v>
      </c>
      <c r="BS499" s="74">
        <v>0</v>
      </c>
      <c r="BT499" s="74">
        <v>0</v>
      </c>
      <c r="BU499" s="74">
        <v>0</v>
      </c>
      <c r="BV499" s="74">
        <v>0</v>
      </c>
      <c r="BW499" s="74">
        <v>0</v>
      </c>
      <c r="BX499" s="74">
        <v>0</v>
      </c>
      <c r="BY499" s="74">
        <v>0</v>
      </c>
      <c r="CT499" s="74" t="s">
        <v>194</v>
      </c>
      <c r="CU499" s="74" t="s">
        <v>530</v>
      </c>
      <c r="CV499" s="74" t="s">
        <v>318</v>
      </c>
      <c r="CW499" s="74">
        <v>2024</v>
      </c>
      <c r="CX499" s="74">
        <v>0</v>
      </c>
      <c r="CY499" s="74">
        <v>0</v>
      </c>
      <c r="CZ499" s="74">
        <v>0</v>
      </c>
      <c r="DA499" s="74">
        <v>1.4056102906330764E-8</v>
      </c>
      <c r="DB499" s="74">
        <v>0</v>
      </c>
      <c r="DC499" s="74">
        <v>0</v>
      </c>
      <c r="DD499" s="74">
        <v>13668.066997412399</v>
      </c>
      <c r="DE499" s="74">
        <v>202.84766498243039</v>
      </c>
      <c r="DF499" s="74">
        <v>8304.5949317123286</v>
      </c>
      <c r="DG499" s="74">
        <v>5160.6244007176338</v>
      </c>
      <c r="DH499" s="74">
        <v>0</v>
      </c>
      <c r="DI499" s="74">
        <v>0</v>
      </c>
      <c r="DJ499" s="74">
        <v>0</v>
      </c>
      <c r="DK499" s="74">
        <v>0</v>
      </c>
      <c r="DL499" s="74">
        <v>0</v>
      </c>
      <c r="DM499" s="74">
        <v>0</v>
      </c>
      <c r="DN499" s="74">
        <v>7.1070881960211352E-6</v>
      </c>
      <c r="DO499" s="74">
        <v>0</v>
      </c>
      <c r="DP499" s="74">
        <v>0</v>
      </c>
      <c r="DQ499" s="74">
        <v>0</v>
      </c>
      <c r="DR499" s="74">
        <v>0</v>
      </c>
      <c r="DS499" s="74">
        <v>0</v>
      </c>
      <c r="DT499" s="74">
        <v>0</v>
      </c>
      <c r="DU499" s="74">
        <v>0</v>
      </c>
      <c r="DV499" s="74">
        <v>0</v>
      </c>
      <c r="DW499" s="74">
        <v>0</v>
      </c>
      <c r="DX499" s="74">
        <v>1.9211975624625202E-4</v>
      </c>
      <c r="DY499" s="74">
        <v>0</v>
      </c>
      <c r="DZ499" s="74">
        <v>1.9211975624625202E-4</v>
      </c>
      <c r="EA499" s="74">
        <v>0</v>
      </c>
      <c r="EB499" s="74">
        <v>0</v>
      </c>
      <c r="EC499" s="74">
        <v>0</v>
      </c>
      <c r="ED499" s="74">
        <v>0</v>
      </c>
      <c r="EE499" s="74">
        <v>0</v>
      </c>
      <c r="EF499" s="74">
        <v>0</v>
      </c>
      <c r="ER499" s="74" t="s">
        <v>455</v>
      </c>
      <c r="ES499" s="74" t="s">
        <v>194</v>
      </c>
      <c r="ET499" s="74" t="s">
        <v>530</v>
      </c>
      <c r="EU499" s="74" t="s">
        <v>318</v>
      </c>
      <c r="EV499" s="74" t="s">
        <v>302</v>
      </c>
      <c r="EW499" s="74" t="s">
        <v>456</v>
      </c>
      <c r="EX499" s="74">
        <v>2024</v>
      </c>
      <c r="EY499" s="74">
        <v>1.4663298696186051E-7</v>
      </c>
      <c r="EZ499" s="74">
        <v>1088.6552449999899</v>
      </c>
      <c r="FA499" s="74">
        <v>1.5963277034604457E-4</v>
      </c>
      <c r="FB499" s="74">
        <v>2024</v>
      </c>
      <c r="FC499" s="74" t="s">
        <v>209</v>
      </c>
      <c r="FD499" s="74">
        <v>4.6366130773367584E-2</v>
      </c>
      <c r="FE499" s="74">
        <v>1</v>
      </c>
      <c r="FF499" s="74">
        <v>0</v>
      </c>
      <c r="FG499" s="74" t="s">
        <v>457</v>
      </c>
      <c r="FH499" s="74">
        <v>0</v>
      </c>
      <c r="FI499" s="74">
        <v>0</v>
      </c>
      <c r="FJ499" s="74">
        <v>0</v>
      </c>
      <c r="FK499" s="74">
        <v>0</v>
      </c>
      <c r="FL499" s="74">
        <v>0</v>
      </c>
      <c r="FM499" s="74">
        <v>0</v>
      </c>
      <c r="FN499" s="74">
        <v>1.9343039056429246E-6</v>
      </c>
      <c r="FO499" s="74">
        <v>1.4056102906330764E-8</v>
      </c>
      <c r="FP499" s="74">
        <v>0</v>
      </c>
      <c r="FQ499" s="74">
        <v>0</v>
      </c>
      <c r="FR499" s="74">
        <v>0</v>
      </c>
      <c r="FS499" s="74">
        <v>0</v>
      </c>
      <c r="GV499" s="229"/>
      <c r="GW499" s="229"/>
    </row>
    <row r="500" spans="45:205" x14ac:dyDescent="0.25">
      <c r="AS500" s="74" t="s">
        <v>237</v>
      </c>
      <c r="AT500" s="74" t="s">
        <v>194</v>
      </c>
      <c r="AU500" s="74" t="s">
        <v>515</v>
      </c>
      <c r="AV500" s="74">
        <v>2020</v>
      </c>
      <c r="AW500" s="74">
        <v>1</v>
      </c>
      <c r="AX500" s="74">
        <v>0</v>
      </c>
      <c r="AY500" s="74">
        <v>0</v>
      </c>
      <c r="AZ500" s="74">
        <v>4.5417087935322654E-2</v>
      </c>
      <c r="BA500" s="74">
        <v>4.5417087935322654E-2</v>
      </c>
      <c r="BB500" s="74">
        <v>0</v>
      </c>
      <c r="BC500" s="74">
        <v>0</v>
      </c>
      <c r="BD500" s="74">
        <v>0</v>
      </c>
      <c r="BE500" s="74">
        <v>0</v>
      </c>
      <c r="BF500" s="74">
        <v>0</v>
      </c>
      <c r="BG500" s="74">
        <v>0</v>
      </c>
      <c r="BH500" s="74">
        <v>0</v>
      </c>
      <c r="BI500" s="74">
        <v>0</v>
      </c>
      <c r="BJ500" s="74">
        <v>0</v>
      </c>
      <c r="BK500" s="74">
        <v>0</v>
      </c>
      <c r="BL500" s="74">
        <v>0</v>
      </c>
      <c r="BM500" s="74">
        <v>0</v>
      </c>
      <c r="BN500" s="74">
        <v>4.5417087935322654E-2</v>
      </c>
      <c r="BO500" s="74">
        <v>0</v>
      </c>
      <c r="BP500" s="74">
        <v>0</v>
      </c>
      <c r="BQ500" s="74">
        <v>0</v>
      </c>
      <c r="BR500" s="74">
        <v>0</v>
      </c>
      <c r="BS500" s="74">
        <v>0</v>
      </c>
      <c r="BT500" s="74">
        <v>0</v>
      </c>
      <c r="BU500" s="74">
        <v>0</v>
      </c>
      <c r="BV500" s="74">
        <v>0</v>
      </c>
      <c r="BW500" s="74">
        <v>0</v>
      </c>
      <c r="BX500" s="74">
        <v>0</v>
      </c>
      <c r="BY500" s="74">
        <v>0</v>
      </c>
      <c r="CT500" s="74" t="s">
        <v>194</v>
      </c>
      <c r="CU500" s="74" t="s">
        <v>530</v>
      </c>
      <c r="CV500" s="74" t="s">
        <v>318</v>
      </c>
      <c r="CW500" s="74">
        <v>2025</v>
      </c>
      <c r="CX500" s="74">
        <v>0</v>
      </c>
      <c r="CY500" s="74">
        <v>0</v>
      </c>
      <c r="CZ500" s="74">
        <v>0</v>
      </c>
      <c r="DA500" s="74">
        <v>0</v>
      </c>
      <c r="DB500" s="74">
        <v>1.4056102906330764E-8</v>
      </c>
      <c r="DC500" s="74">
        <v>0</v>
      </c>
      <c r="DD500" s="74">
        <v>13668.066997412399</v>
      </c>
      <c r="DE500" s="74">
        <v>202.84766498243039</v>
      </c>
      <c r="DF500" s="74">
        <v>8304.5949317123286</v>
      </c>
      <c r="DG500" s="74">
        <v>5160.6244007176338</v>
      </c>
      <c r="DH500" s="74">
        <v>0</v>
      </c>
      <c r="DI500" s="74">
        <v>0</v>
      </c>
      <c r="DJ500" s="74">
        <v>0</v>
      </c>
      <c r="DK500" s="74">
        <v>0</v>
      </c>
      <c r="DL500" s="74">
        <v>0</v>
      </c>
      <c r="DM500" s="74">
        <v>0</v>
      </c>
      <c r="DN500" s="74">
        <v>7.1070881960211352E-6</v>
      </c>
      <c r="DO500" s="74">
        <v>0</v>
      </c>
      <c r="DP500" s="74">
        <v>0</v>
      </c>
      <c r="DQ500" s="74">
        <v>0</v>
      </c>
      <c r="DR500" s="74">
        <v>0</v>
      </c>
      <c r="DS500" s="74">
        <v>0</v>
      </c>
      <c r="DT500" s="74">
        <v>0</v>
      </c>
      <c r="DU500" s="74">
        <v>0</v>
      </c>
      <c r="DV500" s="74">
        <v>0</v>
      </c>
      <c r="DW500" s="74">
        <v>0</v>
      </c>
      <c r="DX500" s="74">
        <v>0</v>
      </c>
      <c r="DY500" s="74">
        <v>0</v>
      </c>
      <c r="DZ500" s="74">
        <v>0</v>
      </c>
      <c r="EA500" s="74">
        <v>1.9211975624625202E-4</v>
      </c>
      <c r="EB500" s="74">
        <v>0</v>
      </c>
      <c r="EC500" s="74">
        <v>1.9211975624625202E-4</v>
      </c>
      <c r="ED500" s="74">
        <v>0</v>
      </c>
      <c r="EE500" s="74">
        <v>0</v>
      </c>
      <c r="EF500" s="74">
        <v>0</v>
      </c>
      <c r="ER500" s="74" t="s">
        <v>455</v>
      </c>
      <c r="ES500" s="74" t="s">
        <v>194</v>
      </c>
      <c r="ET500" s="74" t="s">
        <v>530</v>
      </c>
      <c r="EU500" s="74" t="s">
        <v>318</v>
      </c>
      <c r="EV500" s="74" t="s">
        <v>302</v>
      </c>
      <c r="EW500" s="74" t="s">
        <v>456</v>
      </c>
      <c r="EX500" s="74">
        <v>2025</v>
      </c>
      <c r="EY500" s="74">
        <v>1.4663298696186051E-7</v>
      </c>
      <c r="EZ500" s="74">
        <v>1088.6552449999899</v>
      </c>
      <c r="FA500" s="74">
        <v>1.5963277034604457E-4</v>
      </c>
      <c r="FB500" s="74">
        <v>2025</v>
      </c>
      <c r="FC500" s="74" t="s">
        <v>209</v>
      </c>
      <c r="FD500" s="74">
        <v>4.6366130773367584E-2</v>
      </c>
      <c r="FE500" s="74">
        <v>1</v>
      </c>
      <c r="FF500" s="74">
        <v>0</v>
      </c>
      <c r="FG500" s="74" t="s">
        <v>457</v>
      </c>
      <c r="FH500" s="74">
        <v>0</v>
      </c>
      <c r="FI500" s="74">
        <v>0</v>
      </c>
      <c r="FJ500" s="74">
        <v>0</v>
      </c>
      <c r="FK500" s="74">
        <v>0</v>
      </c>
      <c r="FL500" s="74">
        <v>0</v>
      </c>
      <c r="FM500" s="74">
        <v>0</v>
      </c>
      <c r="FN500" s="74">
        <v>0</v>
      </c>
      <c r="FO500" s="74">
        <v>0</v>
      </c>
      <c r="FP500" s="74">
        <v>1.9343039056429246E-6</v>
      </c>
      <c r="FQ500" s="74">
        <v>1.4056102906330764E-8</v>
      </c>
      <c r="FR500" s="74">
        <v>0</v>
      </c>
      <c r="FS500" s="74">
        <v>0</v>
      </c>
      <c r="GV500" s="229"/>
      <c r="GW500" s="229"/>
    </row>
    <row r="501" spans="45:205" x14ac:dyDescent="0.25">
      <c r="AS501" s="74" t="s">
        <v>237</v>
      </c>
      <c r="AT501" s="74" t="s">
        <v>194</v>
      </c>
      <c r="AU501" s="74" t="s">
        <v>515</v>
      </c>
      <c r="AV501" s="74">
        <v>2021</v>
      </c>
      <c r="AW501" s="74">
        <v>1</v>
      </c>
      <c r="AX501" s="74">
        <v>0</v>
      </c>
      <c r="AY501" s="74">
        <v>0</v>
      </c>
      <c r="AZ501" s="74">
        <v>0</v>
      </c>
      <c r="BA501" s="74">
        <v>0</v>
      </c>
      <c r="BB501" s="74">
        <v>0</v>
      </c>
      <c r="BC501" s="74">
        <v>0</v>
      </c>
      <c r="BD501" s="74">
        <v>4.5417087935322654E-2</v>
      </c>
      <c r="BE501" s="74">
        <v>4.5417087935322654E-2</v>
      </c>
      <c r="BF501" s="74">
        <v>0</v>
      </c>
      <c r="BG501" s="74">
        <v>0</v>
      </c>
      <c r="BH501" s="74">
        <v>0</v>
      </c>
      <c r="BI501" s="74">
        <v>0</v>
      </c>
      <c r="BJ501" s="74">
        <v>0</v>
      </c>
      <c r="BK501" s="74">
        <v>0</v>
      </c>
      <c r="BL501" s="74">
        <v>0</v>
      </c>
      <c r="BM501" s="74">
        <v>0</v>
      </c>
      <c r="BN501" s="74">
        <v>0</v>
      </c>
      <c r="BO501" s="74">
        <v>4.5417087935322654E-2</v>
      </c>
      <c r="BP501" s="74">
        <v>0</v>
      </c>
      <c r="BQ501" s="74">
        <v>0</v>
      </c>
      <c r="BR501" s="74">
        <v>0</v>
      </c>
      <c r="BS501" s="74">
        <v>0</v>
      </c>
      <c r="BT501" s="74">
        <v>0</v>
      </c>
      <c r="BU501" s="74">
        <v>0</v>
      </c>
      <c r="BV501" s="74">
        <v>0</v>
      </c>
      <c r="BW501" s="74">
        <v>0</v>
      </c>
      <c r="BX501" s="74">
        <v>0</v>
      </c>
      <c r="BY501" s="74">
        <v>0</v>
      </c>
      <c r="CT501" s="74" t="s">
        <v>194</v>
      </c>
      <c r="CU501" s="74" t="s">
        <v>530</v>
      </c>
      <c r="CV501" s="74" t="s">
        <v>318</v>
      </c>
      <c r="CW501" s="74">
        <v>2026</v>
      </c>
      <c r="CX501" s="74">
        <v>0</v>
      </c>
      <c r="CY501" s="74">
        <v>0</v>
      </c>
      <c r="CZ501" s="74">
        <v>0</v>
      </c>
      <c r="DA501" s="74">
        <v>0</v>
      </c>
      <c r="DB501" s="74">
        <v>0</v>
      </c>
      <c r="DC501" s="74">
        <v>1.4056102906330764E-8</v>
      </c>
      <c r="DD501" s="74">
        <v>13668.066997412399</v>
      </c>
      <c r="DE501" s="74">
        <v>202.84766498243039</v>
      </c>
      <c r="DF501" s="74">
        <v>8304.5949317123286</v>
      </c>
      <c r="DG501" s="74">
        <v>5160.6244007176338</v>
      </c>
      <c r="DH501" s="74">
        <v>0</v>
      </c>
      <c r="DI501" s="74">
        <v>0</v>
      </c>
      <c r="DJ501" s="74">
        <v>0</v>
      </c>
      <c r="DK501" s="74">
        <v>0</v>
      </c>
      <c r="DL501" s="74">
        <v>0</v>
      </c>
      <c r="DM501" s="74">
        <v>0</v>
      </c>
      <c r="DN501" s="74">
        <v>7.1070881960211352E-6</v>
      </c>
      <c r="DO501" s="74">
        <v>0</v>
      </c>
      <c r="DP501" s="74">
        <v>0</v>
      </c>
      <c r="DQ501" s="74">
        <v>0</v>
      </c>
      <c r="DR501" s="74">
        <v>0</v>
      </c>
      <c r="DS501" s="74">
        <v>0</v>
      </c>
      <c r="DT501" s="74">
        <v>0</v>
      </c>
      <c r="DU501" s="74">
        <v>0</v>
      </c>
      <c r="DV501" s="74">
        <v>0</v>
      </c>
      <c r="DW501" s="74">
        <v>0</v>
      </c>
      <c r="DX501" s="74">
        <v>0</v>
      </c>
      <c r="DY501" s="74">
        <v>0</v>
      </c>
      <c r="DZ501" s="74">
        <v>0</v>
      </c>
      <c r="EA501" s="74">
        <v>0</v>
      </c>
      <c r="EB501" s="74">
        <v>0</v>
      </c>
      <c r="EC501" s="74">
        <v>0</v>
      </c>
      <c r="ED501" s="74">
        <v>1.9211975624625202E-4</v>
      </c>
      <c r="EE501" s="74">
        <v>0</v>
      </c>
      <c r="EF501" s="74">
        <v>1.9211975624625202E-4</v>
      </c>
      <c r="ER501" s="74" t="s">
        <v>455</v>
      </c>
      <c r="ES501" s="74" t="s">
        <v>194</v>
      </c>
      <c r="ET501" s="74" t="s">
        <v>530</v>
      </c>
      <c r="EU501" s="74" t="s">
        <v>318</v>
      </c>
      <c r="EV501" s="74" t="s">
        <v>302</v>
      </c>
      <c r="EW501" s="74" t="s">
        <v>456</v>
      </c>
      <c r="EX501" s="74">
        <v>2026</v>
      </c>
      <c r="EY501" s="74">
        <v>1.4663298696186051E-7</v>
      </c>
      <c r="EZ501" s="74">
        <v>1088.6552449999899</v>
      </c>
      <c r="FA501" s="74">
        <v>1.5963277034604457E-4</v>
      </c>
      <c r="FB501" s="74">
        <v>2026</v>
      </c>
      <c r="FC501" s="74" t="s">
        <v>209</v>
      </c>
      <c r="FD501" s="74">
        <v>4.6366130773367584E-2</v>
      </c>
      <c r="FE501" s="74">
        <v>1</v>
      </c>
      <c r="FF501" s="74">
        <v>0</v>
      </c>
      <c r="FG501" s="74" t="s">
        <v>457</v>
      </c>
      <c r="FH501" s="74">
        <v>0</v>
      </c>
      <c r="FI501" s="74">
        <v>0</v>
      </c>
      <c r="FJ501" s="74">
        <v>0</v>
      </c>
      <c r="FK501" s="74">
        <v>0</v>
      </c>
      <c r="FL501" s="74">
        <v>0</v>
      </c>
      <c r="FM501" s="74">
        <v>0</v>
      </c>
      <c r="FN501" s="74">
        <v>0</v>
      </c>
      <c r="FO501" s="74">
        <v>0</v>
      </c>
      <c r="FP501" s="74">
        <v>0</v>
      </c>
      <c r="FQ501" s="74">
        <v>0</v>
      </c>
      <c r="FR501" s="74">
        <v>1.9343039056429246E-6</v>
      </c>
      <c r="FS501" s="74">
        <v>1.4056102906330764E-8</v>
      </c>
      <c r="GV501" s="229"/>
      <c r="GW501" s="229"/>
    </row>
    <row r="502" spans="45:205" x14ac:dyDescent="0.25">
      <c r="AS502" s="74" t="s">
        <v>237</v>
      </c>
      <c r="AT502" s="74" t="s">
        <v>194</v>
      </c>
      <c r="AU502" s="74" t="s">
        <v>515</v>
      </c>
      <c r="AV502" s="74">
        <v>2022</v>
      </c>
      <c r="AW502" s="74">
        <v>0.93457943925233644</v>
      </c>
      <c r="AX502" s="74">
        <v>0</v>
      </c>
      <c r="AY502" s="74">
        <v>0</v>
      </c>
      <c r="AZ502" s="74">
        <v>0</v>
      </c>
      <c r="BA502" s="74">
        <v>0</v>
      </c>
      <c r="BB502" s="74">
        <v>0</v>
      </c>
      <c r="BC502" s="74">
        <v>0</v>
      </c>
      <c r="BD502" s="74">
        <v>0</v>
      </c>
      <c r="BE502" s="74">
        <v>0</v>
      </c>
      <c r="BF502" s="74">
        <v>0</v>
      </c>
      <c r="BG502" s="74">
        <v>0</v>
      </c>
      <c r="BH502" s="74">
        <v>4.5417087935322654E-2</v>
      </c>
      <c r="BI502" s="74">
        <v>4.5417087935322654E-2</v>
      </c>
      <c r="BJ502" s="74">
        <v>0</v>
      </c>
      <c r="BK502" s="74">
        <v>0</v>
      </c>
      <c r="BL502" s="74">
        <v>0</v>
      </c>
      <c r="BM502" s="74">
        <v>0</v>
      </c>
      <c r="BN502" s="74">
        <v>0</v>
      </c>
      <c r="BO502" s="74">
        <v>0</v>
      </c>
      <c r="BP502" s="74">
        <v>4.2445876575067903E-2</v>
      </c>
      <c r="BQ502" s="74">
        <v>0</v>
      </c>
      <c r="BR502" s="74">
        <v>0</v>
      </c>
      <c r="BS502" s="74">
        <v>0</v>
      </c>
      <c r="BT502" s="74">
        <v>0</v>
      </c>
      <c r="BU502" s="74">
        <v>0</v>
      </c>
      <c r="BV502" s="74">
        <v>4.5417087935322654E-2</v>
      </c>
      <c r="BW502" s="74">
        <v>4.2445876575067903E-2</v>
      </c>
      <c r="BX502" s="74">
        <v>4.5417087935322654E-2</v>
      </c>
      <c r="BY502" s="74">
        <v>4.2445876575067903E-2</v>
      </c>
      <c r="CT502" s="74" t="s">
        <v>194</v>
      </c>
      <c r="CU502" s="74" t="s">
        <v>530</v>
      </c>
      <c r="CV502" s="74" t="s">
        <v>320</v>
      </c>
      <c r="CW502" s="74">
        <v>2021</v>
      </c>
      <c r="CX502" s="74">
        <v>3.3903488027297502E-8</v>
      </c>
      <c r="CY502" s="74">
        <v>0</v>
      </c>
      <c r="CZ502" s="74">
        <v>0</v>
      </c>
      <c r="DA502" s="74">
        <v>0</v>
      </c>
      <c r="DB502" s="74">
        <v>0</v>
      </c>
      <c r="DC502" s="74">
        <v>0</v>
      </c>
      <c r="DD502" s="74">
        <v>8638.8463697588359</v>
      </c>
      <c r="DE502" s="74">
        <v>212.40338927922949</v>
      </c>
      <c r="DF502" s="74">
        <v>8426.4429804796055</v>
      </c>
      <c r="DG502" s="74">
        <v>0</v>
      </c>
      <c r="DH502" s="74">
        <v>0</v>
      </c>
      <c r="DI502" s="74">
        <v>0</v>
      </c>
      <c r="DJ502" s="74">
        <v>0</v>
      </c>
      <c r="DK502" s="74">
        <v>0</v>
      </c>
      <c r="DL502" s="74">
        <v>0</v>
      </c>
      <c r="DM502" s="74">
        <v>0</v>
      </c>
      <c r="DN502" s="74">
        <v>6.380276664579239E-6</v>
      </c>
      <c r="DO502" s="74">
        <v>2.9288702446678117E-4</v>
      </c>
      <c r="DP502" s="74">
        <v>0</v>
      </c>
      <c r="DQ502" s="74">
        <v>2.9288702446678117E-4</v>
      </c>
      <c r="DR502" s="74">
        <v>0</v>
      </c>
      <c r="DS502" s="74">
        <v>0</v>
      </c>
      <c r="DT502" s="74">
        <v>0</v>
      </c>
      <c r="DU502" s="74">
        <v>0</v>
      </c>
      <c r="DV502" s="74">
        <v>0</v>
      </c>
      <c r="DW502" s="74">
        <v>0</v>
      </c>
      <c r="DX502" s="74">
        <v>0</v>
      </c>
      <c r="DY502" s="74">
        <v>0</v>
      </c>
      <c r="DZ502" s="74">
        <v>0</v>
      </c>
      <c r="EA502" s="74">
        <v>0</v>
      </c>
      <c r="EB502" s="74">
        <v>0</v>
      </c>
      <c r="EC502" s="74">
        <v>0</v>
      </c>
      <c r="ED502" s="74">
        <v>0</v>
      </c>
      <c r="EE502" s="74">
        <v>0</v>
      </c>
      <c r="EF502" s="74">
        <v>0</v>
      </c>
      <c r="ER502" s="74" t="s">
        <v>455</v>
      </c>
      <c r="ES502" s="74" t="s">
        <v>194</v>
      </c>
      <c r="ET502" s="74" t="s">
        <v>530</v>
      </c>
      <c r="EU502" s="74" t="s">
        <v>320</v>
      </c>
      <c r="EV502" s="74" t="s">
        <v>302</v>
      </c>
      <c r="EW502" s="74" t="s">
        <v>456</v>
      </c>
      <c r="EX502" s="74">
        <v>2021</v>
      </c>
      <c r="EY502" s="74">
        <v>5.4745038864243021E-7</v>
      </c>
      <c r="EZ502" s="74">
        <v>1088.6552449999899</v>
      </c>
      <c r="FA502" s="74">
        <v>5.959847369728646E-4</v>
      </c>
      <c r="FB502" s="74">
        <v>2021</v>
      </c>
      <c r="FC502" s="74" t="s">
        <v>209</v>
      </c>
      <c r="FD502" s="74">
        <v>4.6366130773367584E-2</v>
      </c>
      <c r="FE502" s="74">
        <v>1</v>
      </c>
      <c r="FF502" s="74">
        <v>0</v>
      </c>
      <c r="FG502" s="74" t="s">
        <v>457</v>
      </c>
      <c r="FH502" s="74">
        <v>7.0622458048807233E-6</v>
      </c>
      <c r="FI502" s="74">
        <v>3.3903488027297502E-8</v>
      </c>
      <c r="FJ502" s="74">
        <v>0</v>
      </c>
      <c r="FK502" s="74">
        <v>0</v>
      </c>
      <c r="FL502" s="74">
        <v>0</v>
      </c>
      <c r="FM502" s="74">
        <v>0</v>
      </c>
      <c r="FN502" s="74">
        <v>0</v>
      </c>
      <c r="FO502" s="74">
        <v>0</v>
      </c>
      <c r="FP502" s="74">
        <v>0</v>
      </c>
      <c r="FQ502" s="74">
        <v>0</v>
      </c>
      <c r="FR502" s="74">
        <v>0</v>
      </c>
      <c r="FS502" s="74">
        <v>0</v>
      </c>
      <c r="GV502" s="229"/>
      <c r="GW502" s="229"/>
    </row>
    <row r="503" spans="45:205" x14ac:dyDescent="0.25">
      <c r="AS503" s="74" t="s">
        <v>237</v>
      </c>
      <c r="AT503" s="74" t="s">
        <v>194</v>
      </c>
      <c r="AU503" s="74" t="s">
        <v>515</v>
      </c>
      <c r="AV503" s="74">
        <v>2023</v>
      </c>
      <c r="AW503" s="74">
        <v>0.87343872827321156</v>
      </c>
      <c r="AX503" s="74">
        <v>0</v>
      </c>
      <c r="AY503" s="74">
        <v>0</v>
      </c>
      <c r="AZ503" s="74">
        <v>0</v>
      </c>
      <c r="BA503" s="74">
        <v>0</v>
      </c>
      <c r="BB503" s="74">
        <v>0</v>
      </c>
      <c r="BC503" s="74">
        <v>0</v>
      </c>
      <c r="BD503" s="74">
        <v>0</v>
      </c>
      <c r="BE503" s="74">
        <v>0</v>
      </c>
      <c r="BF503" s="74">
        <v>0</v>
      </c>
      <c r="BG503" s="74">
        <v>0</v>
      </c>
      <c r="BH503" s="74">
        <v>0</v>
      </c>
      <c r="BI503" s="74">
        <v>0</v>
      </c>
      <c r="BJ503" s="74">
        <v>0</v>
      </c>
      <c r="BK503" s="74">
        <v>0</v>
      </c>
      <c r="BL503" s="74">
        <v>4.7081293683742087E-2</v>
      </c>
      <c r="BM503" s="74">
        <v>4.7081293683742087E-2</v>
      </c>
      <c r="BN503" s="74">
        <v>0</v>
      </c>
      <c r="BO503" s="74">
        <v>0</v>
      </c>
      <c r="BP503" s="74">
        <v>0</v>
      </c>
      <c r="BQ503" s="74">
        <v>4.1122625280585273E-2</v>
      </c>
      <c r="BR503" s="74">
        <v>0</v>
      </c>
      <c r="BS503" s="74">
        <v>0</v>
      </c>
      <c r="BT503" s="74">
        <v>0</v>
      </c>
      <c r="BU503" s="74">
        <v>0</v>
      </c>
      <c r="BV503" s="74">
        <v>0</v>
      </c>
      <c r="BW503" s="74">
        <v>0</v>
      </c>
      <c r="BX503" s="74">
        <v>0</v>
      </c>
      <c r="BY503" s="74">
        <v>0</v>
      </c>
      <c r="CT503" s="74" t="s">
        <v>194</v>
      </c>
      <c r="CU503" s="74" t="s">
        <v>530</v>
      </c>
      <c r="CV503" s="74" t="s">
        <v>320</v>
      </c>
      <c r="CW503" s="74">
        <v>2022</v>
      </c>
      <c r="CX503" s="74">
        <v>0</v>
      </c>
      <c r="CY503" s="74">
        <v>3.3646749498887165E-8</v>
      </c>
      <c r="CZ503" s="74">
        <v>0</v>
      </c>
      <c r="DA503" s="74">
        <v>0</v>
      </c>
      <c r="DB503" s="74">
        <v>0</v>
      </c>
      <c r="DC503" s="74">
        <v>0</v>
      </c>
      <c r="DD503" s="74">
        <v>8489.5410546944295</v>
      </c>
      <c r="DE503" s="74">
        <v>202.84766498243039</v>
      </c>
      <c r="DF503" s="74">
        <v>8286.693389711998</v>
      </c>
      <c r="DG503" s="74">
        <v>0</v>
      </c>
      <c r="DH503" s="74">
        <v>0</v>
      </c>
      <c r="DI503" s="74">
        <v>0</v>
      </c>
      <c r="DJ503" s="74">
        <v>0</v>
      </c>
      <c r="DK503" s="74">
        <v>0</v>
      </c>
      <c r="DL503" s="74">
        <v>0</v>
      </c>
      <c r="DM503" s="74">
        <v>0</v>
      </c>
      <c r="DN503" s="74">
        <v>6.1905573131583284E-6</v>
      </c>
      <c r="DO503" s="74">
        <v>0</v>
      </c>
      <c r="DP503" s="74">
        <v>0</v>
      </c>
      <c r="DQ503" s="74">
        <v>0</v>
      </c>
      <c r="DR503" s="74">
        <v>2.8564546122782184E-4</v>
      </c>
      <c r="DS503" s="74">
        <v>0</v>
      </c>
      <c r="DT503" s="74">
        <v>2.8564546122782184E-4</v>
      </c>
      <c r="DU503" s="74">
        <v>0</v>
      </c>
      <c r="DV503" s="74">
        <v>0</v>
      </c>
      <c r="DW503" s="74">
        <v>0</v>
      </c>
      <c r="DX503" s="74">
        <v>0</v>
      </c>
      <c r="DY503" s="74">
        <v>0</v>
      </c>
      <c r="DZ503" s="74">
        <v>0</v>
      </c>
      <c r="EA503" s="74">
        <v>0</v>
      </c>
      <c r="EB503" s="74">
        <v>0</v>
      </c>
      <c r="EC503" s="74">
        <v>0</v>
      </c>
      <c r="ED503" s="74">
        <v>0</v>
      </c>
      <c r="EE503" s="74">
        <v>0</v>
      </c>
      <c r="EF503" s="74">
        <v>0</v>
      </c>
      <c r="ER503" s="74" t="s">
        <v>455</v>
      </c>
      <c r="ES503" s="74" t="s">
        <v>194</v>
      </c>
      <c r="ET503" s="74" t="s">
        <v>530</v>
      </c>
      <c r="EU503" s="74" t="s">
        <v>320</v>
      </c>
      <c r="EV503" s="74" t="s">
        <v>302</v>
      </c>
      <c r="EW503" s="74" t="s">
        <v>456</v>
      </c>
      <c r="EX503" s="74">
        <v>2022</v>
      </c>
      <c r="EY503" s="74">
        <v>5.3012729327710833E-7</v>
      </c>
      <c r="EZ503" s="74">
        <v>1088.6552449999899</v>
      </c>
      <c r="FA503" s="74">
        <v>5.7712585834377187E-4</v>
      </c>
      <c r="FB503" s="74">
        <v>2022</v>
      </c>
      <c r="FC503" s="74" t="s">
        <v>209</v>
      </c>
      <c r="FD503" s="74">
        <v>4.6366130773367584E-2</v>
      </c>
      <c r="FE503" s="74">
        <v>1</v>
      </c>
      <c r="FF503" s="74">
        <v>0</v>
      </c>
      <c r="FG503" s="74" t="s">
        <v>457</v>
      </c>
      <c r="FH503" s="74">
        <v>0</v>
      </c>
      <c r="FI503" s="74">
        <v>0</v>
      </c>
      <c r="FJ503" s="74">
        <v>7.0087660392071358E-6</v>
      </c>
      <c r="FK503" s="74">
        <v>3.3646749498887165E-8</v>
      </c>
      <c r="FL503" s="74">
        <v>0</v>
      </c>
      <c r="FM503" s="74">
        <v>0</v>
      </c>
      <c r="FN503" s="74">
        <v>0</v>
      </c>
      <c r="FO503" s="74">
        <v>0</v>
      </c>
      <c r="FP503" s="74">
        <v>0</v>
      </c>
      <c r="FQ503" s="74">
        <v>0</v>
      </c>
      <c r="FR503" s="74">
        <v>0</v>
      </c>
      <c r="FS503" s="74">
        <v>0</v>
      </c>
      <c r="GV503" s="229"/>
      <c r="GW503" s="229"/>
    </row>
    <row r="504" spans="45:205" x14ac:dyDescent="0.25">
      <c r="AS504" s="74" t="s">
        <v>237</v>
      </c>
      <c r="AT504" s="74" t="s">
        <v>194</v>
      </c>
      <c r="AU504" s="74" t="s">
        <v>516</v>
      </c>
      <c r="AV504" s="74">
        <v>2020</v>
      </c>
      <c r="AW504" s="74">
        <v>1</v>
      </c>
      <c r="AX504" s="74">
        <v>0</v>
      </c>
      <c r="AY504" s="74">
        <v>0</v>
      </c>
      <c r="AZ504" s="74">
        <v>1.3034339052334561E-2</v>
      </c>
      <c r="BA504" s="74">
        <v>1.3034339052334561E-2</v>
      </c>
      <c r="BB504" s="74">
        <v>0</v>
      </c>
      <c r="BC504" s="74">
        <v>0</v>
      </c>
      <c r="BD504" s="74">
        <v>0</v>
      </c>
      <c r="BE504" s="74">
        <v>0</v>
      </c>
      <c r="BF504" s="74">
        <v>0</v>
      </c>
      <c r="BG504" s="74">
        <v>0</v>
      </c>
      <c r="BH504" s="74">
        <v>0</v>
      </c>
      <c r="BI504" s="74">
        <v>0</v>
      </c>
      <c r="BJ504" s="74">
        <v>0</v>
      </c>
      <c r="BK504" s="74">
        <v>0</v>
      </c>
      <c r="BL504" s="74">
        <v>0</v>
      </c>
      <c r="BM504" s="74">
        <v>0</v>
      </c>
      <c r="BN504" s="74">
        <v>1.3034339052334561E-2</v>
      </c>
      <c r="BO504" s="74">
        <v>0</v>
      </c>
      <c r="BP504" s="74">
        <v>0</v>
      </c>
      <c r="BQ504" s="74">
        <v>0</v>
      </c>
      <c r="BR504" s="74">
        <v>0</v>
      </c>
      <c r="BS504" s="74">
        <v>0</v>
      </c>
      <c r="BT504" s="74">
        <v>0</v>
      </c>
      <c r="BU504" s="74">
        <v>0</v>
      </c>
      <c r="BV504" s="74">
        <v>0</v>
      </c>
      <c r="BW504" s="74">
        <v>0</v>
      </c>
      <c r="BX504" s="74">
        <v>0</v>
      </c>
      <c r="BY504" s="74">
        <v>0</v>
      </c>
      <c r="CT504" s="74" t="s">
        <v>194</v>
      </c>
      <c r="CU504" s="74" t="s">
        <v>530</v>
      </c>
      <c r="CV504" s="74" t="s">
        <v>320</v>
      </c>
      <c r="CW504" s="74">
        <v>2023</v>
      </c>
      <c r="CX504" s="74">
        <v>0</v>
      </c>
      <c r="CY504" s="74">
        <v>0</v>
      </c>
      <c r="CZ504" s="74">
        <v>5.0760937935880103E-8</v>
      </c>
      <c r="DA504" s="74">
        <v>0</v>
      </c>
      <c r="DB504" s="74">
        <v>0</v>
      </c>
      <c r="DC504" s="74">
        <v>0</v>
      </c>
      <c r="DD504" s="74">
        <v>8507.4425966947583</v>
      </c>
      <c r="DE504" s="74">
        <v>202.84766498243039</v>
      </c>
      <c r="DF504" s="74">
        <v>8304.5949317123286</v>
      </c>
      <c r="DG504" s="74">
        <v>0</v>
      </c>
      <c r="DH504" s="74">
        <v>0</v>
      </c>
      <c r="DI504" s="74">
        <v>0</v>
      </c>
      <c r="DJ504" s="74">
        <v>0</v>
      </c>
      <c r="DK504" s="74">
        <v>0</v>
      </c>
      <c r="DL504" s="74">
        <v>0</v>
      </c>
      <c r="DM504" s="74">
        <v>0</v>
      </c>
      <c r="DN504" s="74">
        <v>6.1923619146014856E-6</v>
      </c>
      <c r="DO504" s="74">
        <v>0</v>
      </c>
      <c r="DP504" s="74">
        <v>0</v>
      </c>
      <c r="DQ504" s="74">
        <v>0</v>
      </c>
      <c r="DR504" s="74">
        <v>0</v>
      </c>
      <c r="DS504" s="74">
        <v>0</v>
      </c>
      <c r="DT504" s="74">
        <v>0</v>
      </c>
      <c r="DU504" s="74">
        <v>4.318457656438853E-4</v>
      </c>
      <c r="DV504" s="74">
        <v>0</v>
      </c>
      <c r="DW504" s="74">
        <v>4.318457656438853E-4</v>
      </c>
      <c r="DX504" s="74">
        <v>0</v>
      </c>
      <c r="DY504" s="74">
        <v>0</v>
      </c>
      <c r="DZ504" s="74">
        <v>0</v>
      </c>
      <c r="EA504" s="74">
        <v>0</v>
      </c>
      <c r="EB504" s="74">
        <v>0</v>
      </c>
      <c r="EC504" s="74">
        <v>0</v>
      </c>
      <c r="ED504" s="74">
        <v>0</v>
      </c>
      <c r="EE504" s="74">
        <v>0</v>
      </c>
      <c r="EF504" s="74">
        <v>0</v>
      </c>
      <c r="ER504" s="74" t="s">
        <v>455</v>
      </c>
      <c r="ES504" s="74" t="s">
        <v>194</v>
      </c>
      <c r="ET504" s="74" t="s">
        <v>530</v>
      </c>
      <c r="EU504" s="74" t="s">
        <v>320</v>
      </c>
      <c r="EV504" s="74" t="s">
        <v>302</v>
      </c>
      <c r="EW504" s="74" t="s">
        <v>456</v>
      </c>
      <c r="EX504" s="74">
        <v>2023</v>
      </c>
      <c r="EY504" s="74">
        <v>5.2953709859162623E-7</v>
      </c>
      <c r="EZ504" s="74">
        <v>1088.6552449999899</v>
      </c>
      <c r="FA504" s="74">
        <v>5.7648333980385067E-4</v>
      </c>
      <c r="FB504" s="74">
        <v>2023</v>
      </c>
      <c r="FC504" s="74" t="s">
        <v>209</v>
      </c>
      <c r="FD504" s="74">
        <v>4.6366130773367584E-2</v>
      </c>
      <c r="FE504" s="74">
        <v>1</v>
      </c>
      <c r="FF504" s="74">
        <v>0</v>
      </c>
      <c r="FG504" s="74" t="s">
        <v>457</v>
      </c>
      <c r="FH504" s="74">
        <v>0</v>
      </c>
      <c r="FI504" s="74">
        <v>0</v>
      </c>
      <c r="FJ504" s="74">
        <v>0</v>
      </c>
      <c r="FK504" s="74">
        <v>0</v>
      </c>
      <c r="FL504" s="74">
        <v>6.985370067207479E-6</v>
      </c>
      <c r="FM504" s="74">
        <v>5.0760937935880103E-8</v>
      </c>
      <c r="FN504" s="74">
        <v>0</v>
      </c>
      <c r="FO504" s="74">
        <v>0</v>
      </c>
      <c r="FP504" s="74">
        <v>0</v>
      </c>
      <c r="FQ504" s="74">
        <v>0</v>
      </c>
      <c r="FR504" s="74">
        <v>0</v>
      </c>
      <c r="FS504" s="74">
        <v>0</v>
      </c>
      <c r="GV504" s="229"/>
      <c r="GW504" s="229"/>
    </row>
    <row r="505" spans="45:205" x14ac:dyDescent="0.25">
      <c r="AS505" s="74" t="s">
        <v>237</v>
      </c>
      <c r="AT505" s="74" t="s">
        <v>194</v>
      </c>
      <c r="AU505" s="74" t="s">
        <v>516</v>
      </c>
      <c r="AV505" s="74">
        <v>2021</v>
      </c>
      <c r="AW505" s="74">
        <v>1</v>
      </c>
      <c r="AX505" s="74">
        <v>0</v>
      </c>
      <c r="AY505" s="74">
        <v>0</v>
      </c>
      <c r="AZ505" s="74">
        <v>0</v>
      </c>
      <c r="BA505" s="74">
        <v>0</v>
      </c>
      <c r="BB505" s="74">
        <v>0</v>
      </c>
      <c r="BC505" s="74">
        <v>0</v>
      </c>
      <c r="BD505" s="74">
        <v>1.3034339052334561E-2</v>
      </c>
      <c r="BE505" s="74">
        <v>1.3034339052334561E-2</v>
      </c>
      <c r="BF505" s="74">
        <v>0</v>
      </c>
      <c r="BG505" s="74">
        <v>0</v>
      </c>
      <c r="BH505" s="74">
        <v>0</v>
      </c>
      <c r="BI505" s="74">
        <v>0</v>
      </c>
      <c r="BJ505" s="74">
        <v>0</v>
      </c>
      <c r="BK505" s="74">
        <v>0</v>
      </c>
      <c r="BL505" s="74">
        <v>0</v>
      </c>
      <c r="BM505" s="74">
        <v>0</v>
      </c>
      <c r="BN505" s="74">
        <v>0</v>
      </c>
      <c r="BO505" s="74">
        <v>1.3034339052334561E-2</v>
      </c>
      <c r="BP505" s="74">
        <v>0</v>
      </c>
      <c r="BQ505" s="74">
        <v>0</v>
      </c>
      <c r="BR505" s="74">
        <v>0</v>
      </c>
      <c r="BS505" s="74">
        <v>0</v>
      </c>
      <c r="BT505" s="74">
        <v>0</v>
      </c>
      <c r="BU505" s="74">
        <v>0</v>
      </c>
      <c r="BV505" s="74">
        <v>0</v>
      </c>
      <c r="BW505" s="74">
        <v>0</v>
      </c>
      <c r="BX505" s="74">
        <v>0</v>
      </c>
      <c r="BY505" s="74">
        <v>0</v>
      </c>
      <c r="CT505" s="74" t="s">
        <v>194</v>
      </c>
      <c r="CU505" s="74" t="s">
        <v>530</v>
      </c>
      <c r="CV505" s="74" t="s">
        <v>320</v>
      </c>
      <c r="CW505" s="74">
        <v>2024</v>
      </c>
      <c r="CX505" s="74">
        <v>0</v>
      </c>
      <c r="CY505" s="74">
        <v>0</v>
      </c>
      <c r="CZ505" s="74">
        <v>0</v>
      </c>
      <c r="DA505" s="74">
        <v>5.0760937935880103E-8</v>
      </c>
      <c r="DB505" s="74">
        <v>0</v>
      </c>
      <c r="DC505" s="74">
        <v>0</v>
      </c>
      <c r="DD505" s="74">
        <v>8507.4425966947583</v>
      </c>
      <c r="DE505" s="74">
        <v>202.84766498243039</v>
      </c>
      <c r="DF505" s="74">
        <v>8304.5949317123286</v>
      </c>
      <c r="DG505" s="74">
        <v>0</v>
      </c>
      <c r="DH505" s="74">
        <v>0</v>
      </c>
      <c r="DI505" s="74">
        <v>0</v>
      </c>
      <c r="DJ505" s="74">
        <v>0</v>
      </c>
      <c r="DK505" s="74">
        <v>0</v>
      </c>
      <c r="DL505" s="74">
        <v>0</v>
      </c>
      <c r="DM505" s="74">
        <v>0</v>
      </c>
      <c r="DN505" s="74">
        <v>6.1923619146014856E-6</v>
      </c>
      <c r="DO505" s="74">
        <v>0</v>
      </c>
      <c r="DP505" s="74">
        <v>0</v>
      </c>
      <c r="DQ505" s="74">
        <v>0</v>
      </c>
      <c r="DR505" s="74">
        <v>0</v>
      </c>
      <c r="DS505" s="74">
        <v>0</v>
      </c>
      <c r="DT505" s="74">
        <v>0</v>
      </c>
      <c r="DU505" s="74">
        <v>0</v>
      </c>
      <c r="DV505" s="74">
        <v>0</v>
      </c>
      <c r="DW505" s="74">
        <v>0</v>
      </c>
      <c r="DX505" s="74">
        <v>4.318457656438853E-4</v>
      </c>
      <c r="DY505" s="74">
        <v>0</v>
      </c>
      <c r="DZ505" s="74">
        <v>4.318457656438853E-4</v>
      </c>
      <c r="EA505" s="74">
        <v>0</v>
      </c>
      <c r="EB505" s="74">
        <v>0</v>
      </c>
      <c r="EC505" s="74">
        <v>0</v>
      </c>
      <c r="ED505" s="74">
        <v>0</v>
      </c>
      <c r="EE505" s="74">
        <v>0</v>
      </c>
      <c r="EF505" s="74">
        <v>0</v>
      </c>
      <c r="ER505" s="74" t="s">
        <v>455</v>
      </c>
      <c r="ES505" s="74" t="s">
        <v>194</v>
      </c>
      <c r="ET505" s="74" t="s">
        <v>530</v>
      </c>
      <c r="EU505" s="74" t="s">
        <v>320</v>
      </c>
      <c r="EV505" s="74" t="s">
        <v>302</v>
      </c>
      <c r="EW505" s="74" t="s">
        <v>456</v>
      </c>
      <c r="EX505" s="74">
        <v>2024</v>
      </c>
      <c r="EY505" s="74">
        <v>5.2953709859162623E-7</v>
      </c>
      <c r="EZ505" s="74">
        <v>1088.6552449999899</v>
      </c>
      <c r="FA505" s="74">
        <v>5.7648333980385067E-4</v>
      </c>
      <c r="FB505" s="74">
        <v>2024</v>
      </c>
      <c r="FC505" s="74" t="s">
        <v>209</v>
      </c>
      <c r="FD505" s="74">
        <v>4.6366130773367584E-2</v>
      </c>
      <c r="FE505" s="74">
        <v>1</v>
      </c>
      <c r="FF505" s="74">
        <v>0</v>
      </c>
      <c r="FG505" s="74" t="s">
        <v>457</v>
      </c>
      <c r="FH505" s="74">
        <v>0</v>
      </c>
      <c r="FI505" s="74">
        <v>0</v>
      </c>
      <c r="FJ505" s="74">
        <v>0</v>
      </c>
      <c r="FK505" s="74">
        <v>0</v>
      </c>
      <c r="FL505" s="74">
        <v>0</v>
      </c>
      <c r="FM505" s="74">
        <v>0</v>
      </c>
      <c r="FN505" s="74">
        <v>6.985370067207479E-6</v>
      </c>
      <c r="FO505" s="74">
        <v>5.0760937935880103E-8</v>
      </c>
      <c r="FP505" s="74">
        <v>0</v>
      </c>
      <c r="FQ505" s="74">
        <v>0</v>
      </c>
      <c r="FR505" s="74">
        <v>0</v>
      </c>
      <c r="FS505" s="74">
        <v>0</v>
      </c>
      <c r="GV505" s="229"/>
      <c r="GW505" s="229"/>
    </row>
    <row r="506" spans="45:205" x14ac:dyDescent="0.25">
      <c r="AS506" s="74" t="s">
        <v>237</v>
      </c>
      <c r="AT506" s="74" t="s">
        <v>194</v>
      </c>
      <c r="AU506" s="74" t="s">
        <v>516</v>
      </c>
      <c r="AV506" s="74">
        <v>2022</v>
      </c>
      <c r="AW506" s="74">
        <v>0.93457943925233644</v>
      </c>
      <c r="AX506" s="74">
        <v>0</v>
      </c>
      <c r="AY506" s="74">
        <v>0</v>
      </c>
      <c r="AZ506" s="74">
        <v>0</v>
      </c>
      <c r="BA506" s="74">
        <v>0</v>
      </c>
      <c r="BB506" s="74">
        <v>0</v>
      </c>
      <c r="BC506" s="74">
        <v>0</v>
      </c>
      <c r="BD506" s="74">
        <v>0</v>
      </c>
      <c r="BE506" s="74">
        <v>0</v>
      </c>
      <c r="BF506" s="74">
        <v>0</v>
      </c>
      <c r="BG506" s="74">
        <v>0</v>
      </c>
      <c r="BH506" s="74">
        <v>1.3034339052334561E-2</v>
      </c>
      <c r="BI506" s="74">
        <v>1.3034339052334561E-2</v>
      </c>
      <c r="BJ506" s="74">
        <v>0</v>
      </c>
      <c r="BK506" s="74">
        <v>0</v>
      </c>
      <c r="BL506" s="74">
        <v>0</v>
      </c>
      <c r="BM506" s="74">
        <v>0</v>
      </c>
      <c r="BN506" s="74">
        <v>0</v>
      </c>
      <c r="BO506" s="74">
        <v>0</v>
      </c>
      <c r="BP506" s="74">
        <v>1.2181625282555664E-2</v>
      </c>
      <c r="BQ506" s="74">
        <v>0</v>
      </c>
      <c r="BR506" s="74">
        <v>0</v>
      </c>
      <c r="BS506" s="74">
        <v>0</v>
      </c>
      <c r="BT506" s="74">
        <v>0</v>
      </c>
      <c r="BU506" s="74">
        <v>0</v>
      </c>
      <c r="BV506" s="74">
        <v>1.3034339052334561E-2</v>
      </c>
      <c r="BW506" s="74">
        <v>1.2181625282555664E-2</v>
      </c>
      <c r="BX506" s="74">
        <v>1.3034339052334561E-2</v>
      </c>
      <c r="BY506" s="74">
        <v>1.2181625282555664E-2</v>
      </c>
      <c r="CT506" s="74" t="s">
        <v>194</v>
      </c>
      <c r="CU506" s="74" t="s">
        <v>530</v>
      </c>
      <c r="CV506" s="74" t="s">
        <v>320</v>
      </c>
      <c r="CW506" s="74">
        <v>2025</v>
      </c>
      <c r="CX506" s="74">
        <v>0</v>
      </c>
      <c r="CY506" s="74">
        <v>0</v>
      </c>
      <c r="CZ506" s="74">
        <v>0</v>
      </c>
      <c r="DA506" s="74">
        <v>0</v>
      </c>
      <c r="DB506" s="74">
        <v>5.0760937935880103E-8</v>
      </c>
      <c r="DC506" s="74">
        <v>0</v>
      </c>
      <c r="DD506" s="74">
        <v>8507.4425966947583</v>
      </c>
      <c r="DE506" s="74">
        <v>202.84766498243039</v>
      </c>
      <c r="DF506" s="74">
        <v>8304.5949317123286</v>
      </c>
      <c r="DG506" s="74">
        <v>0</v>
      </c>
      <c r="DH506" s="74">
        <v>0</v>
      </c>
      <c r="DI506" s="74">
        <v>0</v>
      </c>
      <c r="DJ506" s="74">
        <v>0</v>
      </c>
      <c r="DK506" s="74">
        <v>0</v>
      </c>
      <c r="DL506" s="74">
        <v>0</v>
      </c>
      <c r="DM506" s="74">
        <v>0</v>
      </c>
      <c r="DN506" s="74">
        <v>6.1923619146014856E-6</v>
      </c>
      <c r="DO506" s="74">
        <v>0</v>
      </c>
      <c r="DP506" s="74">
        <v>0</v>
      </c>
      <c r="DQ506" s="74">
        <v>0</v>
      </c>
      <c r="DR506" s="74">
        <v>0</v>
      </c>
      <c r="DS506" s="74">
        <v>0</v>
      </c>
      <c r="DT506" s="74">
        <v>0</v>
      </c>
      <c r="DU506" s="74">
        <v>0</v>
      </c>
      <c r="DV506" s="74">
        <v>0</v>
      </c>
      <c r="DW506" s="74">
        <v>0</v>
      </c>
      <c r="DX506" s="74">
        <v>0</v>
      </c>
      <c r="DY506" s="74">
        <v>0</v>
      </c>
      <c r="DZ506" s="74">
        <v>0</v>
      </c>
      <c r="EA506" s="74">
        <v>4.318457656438853E-4</v>
      </c>
      <c r="EB506" s="74">
        <v>0</v>
      </c>
      <c r="EC506" s="74">
        <v>4.318457656438853E-4</v>
      </c>
      <c r="ED506" s="74">
        <v>0</v>
      </c>
      <c r="EE506" s="74">
        <v>0</v>
      </c>
      <c r="EF506" s="74">
        <v>0</v>
      </c>
      <c r="ER506" s="74" t="s">
        <v>455</v>
      </c>
      <c r="ES506" s="74" t="s">
        <v>194</v>
      </c>
      <c r="ET506" s="74" t="s">
        <v>530</v>
      </c>
      <c r="EU506" s="74" t="s">
        <v>320</v>
      </c>
      <c r="EV506" s="74" t="s">
        <v>302</v>
      </c>
      <c r="EW506" s="74" t="s">
        <v>456</v>
      </c>
      <c r="EX506" s="74">
        <v>2025</v>
      </c>
      <c r="EY506" s="74">
        <v>5.2953709859162623E-7</v>
      </c>
      <c r="EZ506" s="74">
        <v>1088.6552449999899</v>
      </c>
      <c r="FA506" s="74">
        <v>5.7648333980385067E-4</v>
      </c>
      <c r="FB506" s="74">
        <v>2025</v>
      </c>
      <c r="FC506" s="74" t="s">
        <v>209</v>
      </c>
      <c r="FD506" s="74">
        <v>4.6366130773367584E-2</v>
      </c>
      <c r="FE506" s="74">
        <v>1</v>
      </c>
      <c r="FF506" s="74">
        <v>0</v>
      </c>
      <c r="FG506" s="74" t="s">
        <v>457</v>
      </c>
      <c r="FH506" s="74">
        <v>0</v>
      </c>
      <c r="FI506" s="74">
        <v>0</v>
      </c>
      <c r="FJ506" s="74">
        <v>0</v>
      </c>
      <c r="FK506" s="74">
        <v>0</v>
      </c>
      <c r="FL506" s="74">
        <v>0</v>
      </c>
      <c r="FM506" s="74">
        <v>0</v>
      </c>
      <c r="FN506" s="74">
        <v>0</v>
      </c>
      <c r="FO506" s="74">
        <v>0</v>
      </c>
      <c r="FP506" s="74">
        <v>6.985370067207479E-6</v>
      </c>
      <c r="FQ506" s="74">
        <v>5.0760937935880103E-8</v>
      </c>
      <c r="FR506" s="74">
        <v>0</v>
      </c>
      <c r="FS506" s="74">
        <v>0</v>
      </c>
      <c r="GV506" s="229"/>
      <c r="GW506" s="229"/>
    </row>
    <row r="507" spans="45:205" x14ac:dyDescent="0.25">
      <c r="AS507" s="74" t="s">
        <v>237</v>
      </c>
      <c r="AT507" s="74" t="s">
        <v>194</v>
      </c>
      <c r="AU507" s="74" t="s">
        <v>516</v>
      </c>
      <c r="AV507" s="74">
        <v>2023</v>
      </c>
      <c r="AW507" s="74">
        <v>0.87343872827321156</v>
      </c>
      <c r="AX507" s="74">
        <v>0</v>
      </c>
      <c r="AY507" s="74">
        <v>0</v>
      </c>
      <c r="AZ507" s="74">
        <v>0</v>
      </c>
      <c r="BA507" s="74">
        <v>0</v>
      </c>
      <c r="BB507" s="74">
        <v>0</v>
      </c>
      <c r="BC507" s="74">
        <v>0</v>
      </c>
      <c r="BD507" s="74">
        <v>0</v>
      </c>
      <c r="BE507" s="74">
        <v>0</v>
      </c>
      <c r="BF507" s="74">
        <v>0</v>
      </c>
      <c r="BG507" s="74">
        <v>0</v>
      </c>
      <c r="BH507" s="74">
        <v>0</v>
      </c>
      <c r="BI507" s="74">
        <v>0</v>
      </c>
      <c r="BJ507" s="74">
        <v>0</v>
      </c>
      <c r="BK507" s="74">
        <v>0</v>
      </c>
      <c r="BL507" s="74">
        <v>1.3511972868346349E-2</v>
      </c>
      <c r="BM507" s="74">
        <v>1.3511972868346349E-2</v>
      </c>
      <c r="BN507" s="74">
        <v>0</v>
      </c>
      <c r="BO507" s="74">
        <v>0</v>
      </c>
      <c r="BP507" s="74">
        <v>0</v>
      </c>
      <c r="BQ507" s="74">
        <v>1.1801880398590573E-2</v>
      </c>
      <c r="BR507" s="74">
        <v>0</v>
      </c>
      <c r="BS507" s="74">
        <v>0</v>
      </c>
      <c r="BT507" s="74">
        <v>0</v>
      </c>
      <c r="BU507" s="74">
        <v>0</v>
      </c>
      <c r="BV507" s="74">
        <v>0</v>
      </c>
      <c r="BW507" s="74">
        <v>0</v>
      </c>
      <c r="BX507" s="74">
        <v>0</v>
      </c>
      <c r="BY507" s="74">
        <v>0</v>
      </c>
      <c r="CT507" s="74" t="s">
        <v>194</v>
      </c>
      <c r="CU507" s="74" t="s">
        <v>530</v>
      </c>
      <c r="CV507" s="74" t="s">
        <v>320</v>
      </c>
      <c r="CW507" s="74">
        <v>2026</v>
      </c>
      <c r="CX507" s="74">
        <v>0</v>
      </c>
      <c r="CY507" s="74">
        <v>0</v>
      </c>
      <c r="CZ507" s="74">
        <v>0</v>
      </c>
      <c r="DA507" s="74">
        <v>0</v>
      </c>
      <c r="DB507" s="74">
        <v>0</v>
      </c>
      <c r="DC507" s="74">
        <v>5.0760937935880103E-8</v>
      </c>
      <c r="DD507" s="74">
        <v>8507.4425966947583</v>
      </c>
      <c r="DE507" s="74">
        <v>202.84766498243039</v>
      </c>
      <c r="DF507" s="74">
        <v>8304.5949317123286</v>
      </c>
      <c r="DG507" s="74">
        <v>0</v>
      </c>
      <c r="DH507" s="74">
        <v>0</v>
      </c>
      <c r="DI507" s="74">
        <v>0</v>
      </c>
      <c r="DJ507" s="74">
        <v>0</v>
      </c>
      <c r="DK507" s="74">
        <v>0</v>
      </c>
      <c r="DL507" s="74">
        <v>0</v>
      </c>
      <c r="DM507" s="74">
        <v>0</v>
      </c>
      <c r="DN507" s="74">
        <v>6.1923619146014856E-6</v>
      </c>
      <c r="DO507" s="74">
        <v>0</v>
      </c>
      <c r="DP507" s="74">
        <v>0</v>
      </c>
      <c r="DQ507" s="74">
        <v>0</v>
      </c>
      <c r="DR507" s="74">
        <v>0</v>
      </c>
      <c r="DS507" s="74">
        <v>0</v>
      </c>
      <c r="DT507" s="74">
        <v>0</v>
      </c>
      <c r="DU507" s="74">
        <v>0</v>
      </c>
      <c r="DV507" s="74">
        <v>0</v>
      </c>
      <c r="DW507" s="74">
        <v>0</v>
      </c>
      <c r="DX507" s="74">
        <v>0</v>
      </c>
      <c r="DY507" s="74">
        <v>0</v>
      </c>
      <c r="DZ507" s="74">
        <v>0</v>
      </c>
      <c r="EA507" s="74">
        <v>0</v>
      </c>
      <c r="EB507" s="74">
        <v>0</v>
      </c>
      <c r="EC507" s="74">
        <v>0</v>
      </c>
      <c r="ED507" s="74">
        <v>4.318457656438853E-4</v>
      </c>
      <c r="EE507" s="74">
        <v>0</v>
      </c>
      <c r="EF507" s="74">
        <v>4.318457656438853E-4</v>
      </c>
      <c r="ER507" s="74" t="s">
        <v>455</v>
      </c>
      <c r="ES507" s="74" t="s">
        <v>194</v>
      </c>
      <c r="ET507" s="74" t="s">
        <v>530</v>
      </c>
      <c r="EU507" s="74" t="s">
        <v>320</v>
      </c>
      <c r="EV507" s="74" t="s">
        <v>302</v>
      </c>
      <c r="EW507" s="74" t="s">
        <v>456</v>
      </c>
      <c r="EX507" s="74">
        <v>2026</v>
      </c>
      <c r="EY507" s="74">
        <v>5.2953709859162623E-7</v>
      </c>
      <c r="EZ507" s="74">
        <v>1088.6552449999899</v>
      </c>
      <c r="FA507" s="74">
        <v>5.7648333980385067E-4</v>
      </c>
      <c r="FB507" s="74">
        <v>2026</v>
      </c>
      <c r="FC507" s="74" t="s">
        <v>209</v>
      </c>
      <c r="FD507" s="74">
        <v>4.6366130773367584E-2</v>
      </c>
      <c r="FE507" s="74">
        <v>1</v>
      </c>
      <c r="FF507" s="74">
        <v>0</v>
      </c>
      <c r="FG507" s="74" t="s">
        <v>457</v>
      </c>
      <c r="FH507" s="74">
        <v>0</v>
      </c>
      <c r="FI507" s="74">
        <v>0</v>
      </c>
      <c r="FJ507" s="74">
        <v>0</v>
      </c>
      <c r="FK507" s="74">
        <v>0</v>
      </c>
      <c r="FL507" s="74">
        <v>0</v>
      </c>
      <c r="FM507" s="74">
        <v>0</v>
      </c>
      <c r="FN507" s="74">
        <v>0</v>
      </c>
      <c r="FO507" s="74">
        <v>0</v>
      </c>
      <c r="FP507" s="74">
        <v>0</v>
      </c>
      <c r="FQ507" s="74">
        <v>0</v>
      </c>
      <c r="FR507" s="74">
        <v>6.985370067207479E-6</v>
      </c>
      <c r="FS507" s="74">
        <v>5.0760937935880103E-8</v>
      </c>
      <c r="GV507" s="229"/>
      <c r="GW507" s="229"/>
    </row>
    <row r="508" spans="45:205" x14ac:dyDescent="0.25">
      <c r="AS508" s="74" t="s">
        <v>237</v>
      </c>
      <c r="AT508" s="74" t="s">
        <v>194</v>
      </c>
      <c r="AU508" s="74" t="s">
        <v>517</v>
      </c>
      <c r="AV508" s="74">
        <v>2020</v>
      </c>
      <c r="AW508" s="74">
        <v>1</v>
      </c>
      <c r="AX508" s="74">
        <v>0</v>
      </c>
      <c r="AY508" s="74">
        <v>0</v>
      </c>
      <c r="AZ508" s="74">
        <v>3.5872016777527211E-3</v>
      </c>
      <c r="BA508" s="74">
        <v>3.5872016777527211E-3</v>
      </c>
      <c r="BB508" s="74">
        <v>0</v>
      </c>
      <c r="BC508" s="74">
        <v>0</v>
      </c>
      <c r="BD508" s="74">
        <v>0</v>
      </c>
      <c r="BE508" s="74">
        <v>0</v>
      </c>
      <c r="BF508" s="74">
        <v>0</v>
      </c>
      <c r="BG508" s="74">
        <v>0</v>
      </c>
      <c r="BH508" s="74">
        <v>0</v>
      </c>
      <c r="BI508" s="74">
        <v>0</v>
      </c>
      <c r="BJ508" s="74">
        <v>0</v>
      </c>
      <c r="BK508" s="74">
        <v>0</v>
      </c>
      <c r="BL508" s="74">
        <v>0</v>
      </c>
      <c r="BM508" s="74">
        <v>0</v>
      </c>
      <c r="BN508" s="74">
        <v>3.5872016777527211E-3</v>
      </c>
      <c r="BO508" s="74">
        <v>0</v>
      </c>
      <c r="BP508" s="74">
        <v>0</v>
      </c>
      <c r="BQ508" s="74">
        <v>0</v>
      </c>
      <c r="BR508" s="74">
        <v>0</v>
      </c>
      <c r="BS508" s="74">
        <v>0</v>
      </c>
      <c r="BT508" s="74">
        <v>0</v>
      </c>
      <c r="BU508" s="74">
        <v>0</v>
      </c>
      <c r="BV508" s="74">
        <v>0</v>
      </c>
      <c r="BW508" s="74">
        <v>0</v>
      </c>
      <c r="BX508" s="74">
        <v>0</v>
      </c>
      <c r="BY508" s="74">
        <v>0</v>
      </c>
      <c r="CT508" s="74" t="s">
        <v>194</v>
      </c>
      <c r="CU508" s="74" t="s">
        <v>530</v>
      </c>
      <c r="CV508" s="74" t="s">
        <v>327</v>
      </c>
      <c r="CW508" s="74">
        <v>2021</v>
      </c>
      <c r="CX508" s="74">
        <v>3.8022201851618491E-7</v>
      </c>
      <c r="CY508" s="74">
        <v>0</v>
      </c>
      <c r="CZ508" s="74">
        <v>0</v>
      </c>
      <c r="DA508" s="74">
        <v>0</v>
      </c>
      <c r="DB508" s="74">
        <v>0</v>
      </c>
      <c r="DC508" s="74">
        <v>0</v>
      </c>
      <c r="DD508" s="74">
        <v>5.1077508752881391</v>
      </c>
      <c r="DE508" s="74">
        <v>0.69026898617840471</v>
      </c>
      <c r="DF508" s="74">
        <v>2.826372167532806</v>
      </c>
      <c r="DG508" s="74">
        <v>1.5911097215769281</v>
      </c>
      <c r="DH508" s="74">
        <v>0</v>
      </c>
      <c r="DI508" s="74">
        <v>0</v>
      </c>
      <c r="DJ508" s="74">
        <v>0</v>
      </c>
      <c r="DK508" s="74">
        <v>0</v>
      </c>
      <c r="DL508" s="74">
        <v>0</v>
      </c>
      <c r="DM508" s="74">
        <v>0</v>
      </c>
      <c r="DN508" s="74">
        <v>5.5583857252000573E-5</v>
      </c>
      <c r="DO508" s="74">
        <v>1.9420793478798666E-6</v>
      </c>
      <c r="DP508" s="74">
        <v>0</v>
      </c>
      <c r="DQ508" s="74">
        <v>1.9420793478798666E-6</v>
      </c>
      <c r="DR508" s="74">
        <v>0</v>
      </c>
      <c r="DS508" s="74">
        <v>0</v>
      </c>
      <c r="DT508" s="74">
        <v>0</v>
      </c>
      <c r="DU508" s="74">
        <v>0</v>
      </c>
      <c r="DV508" s="74">
        <v>0</v>
      </c>
      <c r="DW508" s="74">
        <v>0</v>
      </c>
      <c r="DX508" s="74">
        <v>0</v>
      </c>
      <c r="DY508" s="74">
        <v>0</v>
      </c>
      <c r="DZ508" s="74">
        <v>0</v>
      </c>
      <c r="EA508" s="74">
        <v>0</v>
      </c>
      <c r="EB508" s="74">
        <v>0</v>
      </c>
      <c r="EC508" s="74">
        <v>0</v>
      </c>
      <c r="ED508" s="74">
        <v>0</v>
      </c>
      <c r="EE508" s="74">
        <v>0</v>
      </c>
      <c r="EF508" s="74">
        <v>0</v>
      </c>
      <c r="ER508" s="74" t="s">
        <v>455</v>
      </c>
      <c r="ES508" s="74" t="s">
        <v>194</v>
      </c>
      <c r="ET508" s="74" t="s">
        <v>530</v>
      </c>
      <c r="EU508" s="74" t="s">
        <v>327</v>
      </c>
      <c r="EV508" s="74" t="s">
        <v>302</v>
      </c>
      <c r="EW508" s="74" t="s">
        <v>456</v>
      </c>
      <c r="EX508" s="74">
        <v>2021</v>
      </c>
      <c r="EY508" s="74">
        <v>6.139565688329764E-6</v>
      </c>
      <c r="EZ508" s="74">
        <v>1088.6552449999899</v>
      </c>
      <c r="FA508" s="74">
        <v>6.6838703886221706E-3</v>
      </c>
      <c r="FB508" s="74">
        <v>2021</v>
      </c>
      <c r="FC508" s="74" t="s">
        <v>209</v>
      </c>
      <c r="FD508" s="74">
        <v>4.6366130773367584E-2</v>
      </c>
      <c r="FE508" s="74">
        <v>1</v>
      </c>
      <c r="FF508" s="74">
        <v>0</v>
      </c>
      <c r="FG508" s="74" t="s">
        <v>457</v>
      </c>
      <c r="FH508" s="74">
        <v>7.9201920257502501E-5</v>
      </c>
      <c r="FI508" s="74">
        <v>3.8022201851618491E-7</v>
      </c>
      <c r="FJ508" s="74">
        <v>0</v>
      </c>
      <c r="FK508" s="74">
        <v>0</v>
      </c>
      <c r="FL508" s="74">
        <v>0</v>
      </c>
      <c r="FM508" s="74">
        <v>0</v>
      </c>
      <c r="FN508" s="74">
        <v>0</v>
      </c>
      <c r="FO508" s="74">
        <v>0</v>
      </c>
      <c r="FP508" s="74">
        <v>0</v>
      </c>
      <c r="FQ508" s="74">
        <v>0</v>
      </c>
      <c r="FR508" s="74">
        <v>0</v>
      </c>
      <c r="FS508" s="74">
        <v>0</v>
      </c>
      <c r="GV508" s="229"/>
      <c r="GW508" s="229"/>
    </row>
    <row r="509" spans="45:205" x14ac:dyDescent="0.25">
      <c r="AS509" s="74" t="s">
        <v>237</v>
      </c>
      <c r="AT509" s="74" t="s">
        <v>194</v>
      </c>
      <c r="AU509" s="74" t="s">
        <v>517</v>
      </c>
      <c r="AV509" s="74">
        <v>2021</v>
      </c>
      <c r="AW509" s="74">
        <v>1</v>
      </c>
      <c r="AX509" s="74">
        <v>0</v>
      </c>
      <c r="AY509" s="74">
        <v>0</v>
      </c>
      <c r="AZ509" s="74">
        <v>0</v>
      </c>
      <c r="BA509" s="74">
        <v>0</v>
      </c>
      <c r="BB509" s="74">
        <v>0</v>
      </c>
      <c r="BC509" s="74">
        <v>0</v>
      </c>
      <c r="BD509" s="74">
        <v>3.5872016777527211E-3</v>
      </c>
      <c r="BE509" s="74">
        <v>3.5872016777527211E-3</v>
      </c>
      <c r="BF509" s="74">
        <v>0</v>
      </c>
      <c r="BG509" s="74">
        <v>0</v>
      </c>
      <c r="BH509" s="74">
        <v>0</v>
      </c>
      <c r="BI509" s="74">
        <v>0</v>
      </c>
      <c r="BJ509" s="74">
        <v>0</v>
      </c>
      <c r="BK509" s="74">
        <v>0</v>
      </c>
      <c r="BL509" s="74">
        <v>0</v>
      </c>
      <c r="BM509" s="74">
        <v>0</v>
      </c>
      <c r="BN509" s="74">
        <v>0</v>
      </c>
      <c r="BO509" s="74">
        <v>3.5872016777527211E-3</v>
      </c>
      <c r="BP509" s="74">
        <v>0</v>
      </c>
      <c r="BQ509" s="74">
        <v>0</v>
      </c>
      <c r="BR509" s="74">
        <v>0</v>
      </c>
      <c r="BS509" s="74">
        <v>0</v>
      </c>
      <c r="BT509" s="74">
        <v>0</v>
      </c>
      <c r="BU509" s="74">
        <v>0</v>
      </c>
      <c r="BV509" s="74">
        <v>0</v>
      </c>
      <c r="BW509" s="74">
        <v>0</v>
      </c>
      <c r="BX509" s="74">
        <v>0</v>
      </c>
      <c r="BY509" s="74">
        <v>0</v>
      </c>
      <c r="CT509" s="74" t="s">
        <v>194</v>
      </c>
      <c r="CU509" s="74" t="s">
        <v>530</v>
      </c>
      <c r="CV509" s="74" t="s">
        <v>327</v>
      </c>
      <c r="CW509" s="74">
        <v>2022</v>
      </c>
      <c r="CX509" s="74">
        <v>0</v>
      </c>
      <c r="CY509" s="74">
        <v>3.7732206515238029E-7</v>
      </c>
      <c r="CZ509" s="74">
        <v>0</v>
      </c>
      <c r="DA509" s="74">
        <v>0</v>
      </c>
      <c r="DB509" s="74">
        <v>0</v>
      </c>
      <c r="DC509" s="74">
        <v>0</v>
      </c>
      <c r="DD509" s="74">
        <v>5.0739075797640956</v>
      </c>
      <c r="DE509" s="74">
        <v>0.68414811484627169</v>
      </c>
      <c r="DF509" s="74">
        <v>2.8096478759428591</v>
      </c>
      <c r="DG509" s="74">
        <v>1.5801115889749651</v>
      </c>
      <c r="DH509" s="74">
        <v>0</v>
      </c>
      <c r="DI509" s="74">
        <v>0</v>
      </c>
      <c r="DJ509" s="74">
        <v>0</v>
      </c>
      <c r="DK509" s="74">
        <v>0</v>
      </c>
      <c r="DL509" s="74">
        <v>0</v>
      </c>
      <c r="DM509" s="74">
        <v>0</v>
      </c>
      <c r="DN509" s="74">
        <v>5.390223592797775E-5</v>
      </c>
      <c r="DO509" s="74">
        <v>0</v>
      </c>
      <c r="DP509" s="74">
        <v>0</v>
      </c>
      <c r="DQ509" s="74">
        <v>0</v>
      </c>
      <c r="DR509" s="74">
        <v>1.9144972863889043E-6</v>
      </c>
      <c r="DS509" s="74">
        <v>0</v>
      </c>
      <c r="DT509" s="74">
        <v>1.9144972863889043E-6</v>
      </c>
      <c r="DU509" s="74">
        <v>0</v>
      </c>
      <c r="DV509" s="74">
        <v>0</v>
      </c>
      <c r="DW509" s="74">
        <v>0</v>
      </c>
      <c r="DX509" s="74">
        <v>0</v>
      </c>
      <c r="DY509" s="74">
        <v>0</v>
      </c>
      <c r="DZ509" s="74">
        <v>0</v>
      </c>
      <c r="EA509" s="74">
        <v>0</v>
      </c>
      <c r="EB509" s="74">
        <v>0</v>
      </c>
      <c r="EC509" s="74">
        <v>0</v>
      </c>
      <c r="ED509" s="74">
        <v>0</v>
      </c>
      <c r="EE509" s="74">
        <v>0</v>
      </c>
      <c r="EF509" s="74">
        <v>0</v>
      </c>
      <c r="ER509" s="74" t="s">
        <v>455</v>
      </c>
      <c r="ES509" s="74" t="s">
        <v>194</v>
      </c>
      <c r="ET509" s="74" t="s">
        <v>530</v>
      </c>
      <c r="EU509" s="74" t="s">
        <v>327</v>
      </c>
      <c r="EV509" s="74" t="s">
        <v>302</v>
      </c>
      <c r="EW509" s="74" t="s">
        <v>456</v>
      </c>
      <c r="EX509" s="74">
        <v>2022</v>
      </c>
      <c r="EY509" s="74">
        <v>5.9449643151881829E-6</v>
      </c>
      <c r="EZ509" s="74">
        <v>1088.6552449999899</v>
      </c>
      <c r="FA509" s="74">
        <v>6.4720165830673883E-3</v>
      </c>
      <c r="FB509" s="74">
        <v>2022</v>
      </c>
      <c r="FC509" s="74" t="s">
        <v>209</v>
      </c>
      <c r="FD509" s="74">
        <v>4.6366130773367584E-2</v>
      </c>
      <c r="FE509" s="74">
        <v>1</v>
      </c>
      <c r="FF509" s="74">
        <v>0</v>
      </c>
      <c r="FG509" s="74" t="s">
        <v>457</v>
      </c>
      <c r="FH509" s="74">
        <v>0</v>
      </c>
      <c r="FI509" s="74">
        <v>0</v>
      </c>
      <c r="FJ509" s="74">
        <v>7.8597847205744842E-5</v>
      </c>
      <c r="FK509" s="74">
        <v>3.7732206515238029E-7</v>
      </c>
      <c r="FL509" s="74">
        <v>0</v>
      </c>
      <c r="FM509" s="74">
        <v>0</v>
      </c>
      <c r="FN509" s="74">
        <v>0</v>
      </c>
      <c r="FO509" s="74">
        <v>0</v>
      </c>
      <c r="FP509" s="74">
        <v>0</v>
      </c>
      <c r="FQ509" s="74">
        <v>0</v>
      </c>
      <c r="FR509" s="74">
        <v>0</v>
      </c>
      <c r="FS509" s="74">
        <v>0</v>
      </c>
      <c r="GV509" s="229"/>
      <c r="GW509" s="229"/>
    </row>
    <row r="510" spans="45:205" x14ac:dyDescent="0.25">
      <c r="AS510" s="74" t="s">
        <v>237</v>
      </c>
      <c r="AT510" s="74" t="s">
        <v>194</v>
      </c>
      <c r="AU510" s="74" t="s">
        <v>517</v>
      </c>
      <c r="AV510" s="74">
        <v>2022</v>
      </c>
      <c r="AW510" s="74">
        <v>0.93457943925233644</v>
      </c>
      <c r="AX510" s="74">
        <v>0</v>
      </c>
      <c r="AY510" s="74">
        <v>0</v>
      </c>
      <c r="AZ510" s="74">
        <v>0</v>
      </c>
      <c r="BA510" s="74">
        <v>0</v>
      </c>
      <c r="BB510" s="74">
        <v>0</v>
      </c>
      <c r="BC510" s="74">
        <v>0</v>
      </c>
      <c r="BD510" s="74">
        <v>0</v>
      </c>
      <c r="BE510" s="74">
        <v>0</v>
      </c>
      <c r="BF510" s="74">
        <v>0</v>
      </c>
      <c r="BG510" s="74">
        <v>0</v>
      </c>
      <c r="BH510" s="74">
        <v>3.5872016777527211E-3</v>
      </c>
      <c r="BI510" s="74">
        <v>3.5872016777527211E-3</v>
      </c>
      <c r="BJ510" s="74">
        <v>0</v>
      </c>
      <c r="BK510" s="74">
        <v>0</v>
      </c>
      <c r="BL510" s="74">
        <v>0</v>
      </c>
      <c r="BM510" s="74">
        <v>0</v>
      </c>
      <c r="BN510" s="74">
        <v>0</v>
      </c>
      <c r="BO510" s="74">
        <v>0</v>
      </c>
      <c r="BP510" s="74">
        <v>3.3525249324791785E-3</v>
      </c>
      <c r="BQ510" s="74">
        <v>0</v>
      </c>
      <c r="BR510" s="74">
        <v>0</v>
      </c>
      <c r="BS510" s="74">
        <v>0</v>
      </c>
      <c r="BT510" s="74">
        <v>0</v>
      </c>
      <c r="BU510" s="74">
        <v>0</v>
      </c>
      <c r="BV510" s="74">
        <v>3.5872016777527211E-3</v>
      </c>
      <c r="BW510" s="74">
        <v>3.3525249324791785E-3</v>
      </c>
      <c r="BX510" s="74">
        <v>3.5872016777527211E-3</v>
      </c>
      <c r="BY510" s="74">
        <v>3.3525249324791785E-3</v>
      </c>
      <c r="CT510" s="74" t="s">
        <v>194</v>
      </c>
      <c r="CU510" s="74" t="s">
        <v>530</v>
      </c>
      <c r="CV510" s="74" t="s">
        <v>327</v>
      </c>
      <c r="CW510" s="74">
        <v>2023</v>
      </c>
      <c r="CX510" s="74">
        <v>0</v>
      </c>
      <c r="CY510" s="74">
        <v>0</v>
      </c>
      <c r="CZ510" s="74">
        <v>5.6924434652065138E-7</v>
      </c>
      <c r="DA510" s="74">
        <v>0</v>
      </c>
      <c r="DB510" s="74">
        <v>0</v>
      </c>
      <c r="DC510" s="74">
        <v>0</v>
      </c>
      <c r="DD510" s="74">
        <v>5.1712462144137774</v>
      </c>
      <c r="DE510" s="74">
        <v>0.68414811484627192</v>
      </c>
      <c r="DF510" s="74">
        <v>2.9069865105925379</v>
      </c>
      <c r="DG510" s="74">
        <v>1.580111588974966</v>
      </c>
      <c r="DH510" s="74">
        <v>0</v>
      </c>
      <c r="DI510" s="74">
        <v>0</v>
      </c>
      <c r="DJ510" s="74">
        <v>0</v>
      </c>
      <c r="DK510" s="74">
        <v>0</v>
      </c>
      <c r="DL510" s="74">
        <v>0</v>
      </c>
      <c r="DM510" s="74">
        <v>0</v>
      </c>
      <c r="DN510" s="74">
        <v>5.3945899701136162E-5</v>
      </c>
      <c r="DO510" s="74">
        <v>0</v>
      </c>
      <c r="DP510" s="74">
        <v>0</v>
      </c>
      <c r="DQ510" s="74">
        <v>0</v>
      </c>
      <c r="DR510" s="74">
        <v>0</v>
      </c>
      <c r="DS510" s="74">
        <v>0</v>
      </c>
      <c r="DT510" s="74">
        <v>0</v>
      </c>
      <c r="DU510" s="74">
        <v>2.9437026720213628E-6</v>
      </c>
      <c r="DV510" s="74">
        <v>0</v>
      </c>
      <c r="DW510" s="74">
        <v>2.9437026720213628E-6</v>
      </c>
      <c r="DX510" s="74">
        <v>0</v>
      </c>
      <c r="DY510" s="74">
        <v>0</v>
      </c>
      <c r="DZ510" s="74">
        <v>0</v>
      </c>
      <c r="EA510" s="74">
        <v>0</v>
      </c>
      <c r="EB510" s="74">
        <v>0</v>
      </c>
      <c r="EC510" s="74">
        <v>0</v>
      </c>
      <c r="ED510" s="74">
        <v>0</v>
      </c>
      <c r="EE510" s="74">
        <v>0</v>
      </c>
      <c r="EF510" s="74">
        <v>0</v>
      </c>
      <c r="ER510" s="74" t="s">
        <v>455</v>
      </c>
      <c r="ES510" s="74" t="s">
        <v>194</v>
      </c>
      <c r="ET510" s="74" t="s">
        <v>530</v>
      </c>
      <c r="EU510" s="74" t="s">
        <v>327</v>
      </c>
      <c r="EV510" s="74" t="s">
        <v>302</v>
      </c>
      <c r="EW510" s="74" t="s">
        <v>456</v>
      </c>
      <c r="EX510" s="74">
        <v>2023</v>
      </c>
      <c r="EY510" s="74">
        <v>5.9383457418970106E-6</v>
      </c>
      <c r="EZ510" s="74">
        <v>1088.6552449999899</v>
      </c>
      <c r="FA510" s="74">
        <v>6.4648112385395371E-3</v>
      </c>
      <c r="FB510" s="74">
        <v>2023</v>
      </c>
      <c r="FC510" s="74" t="s">
        <v>209</v>
      </c>
      <c r="FD510" s="74">
        <v>4.6366130773367584E-2</v>
      </c>
      <c r="FE510" s="74">
        <v>1</v>
      </c>
      <c r="FF510" s="74">
        <v>0</v>
      </c>
      <c r="FG510" s="74" t="s">
        <v>457</v>
      </c>
      <c r="FH510" s="74">
        <v>0</v>
      </c>
      <c r="FI510" s="74">
        <v>0</v>
      </c>
      <c r="FJ510" s="74">
        <v>0</v>
      </c>
      <c r="FK510" s="74">
        <v>0</v>
      </c>
      <c r="FL510" s="74">
        <v>7.8335479618901115E-5</v>
      </c>
      <c r="FM510" s="74">
        <v>5.6924434652065138E-7</v>
      </c>
      <c r="FN510" s="74">
        <v>0</v>
      </c>
      <c r="FO510" s="74">
        <v>0</v>
      </c>
      <c r="FP510" s="74">
        <v>0</v>
      </c>
      <c r="FQ510" s="74">
        <v>0</v>
      </c>
      <c r="FR510" s="74">
        <v>0</v>
      </c>
      <c r="FS510" s="74">
        <v>0</v>
      </c>
      <c r="GV510" s="229"/>
      <c r="GW510" s="229"/>
    </row>
    <row r="511" spans="45:205" x14ac:dyDescent="0.25">
      <c r="AS511" s="74" t="s">
        <v>237</v>
      </c>
      <c r="AT511" s="74" t="s">
        <v>194</v>
      </c>
      <c r="AU511" s="74" t="s">
        <v>517</v>
      </c>
      <c r="AV511" s="74">
        <v>2023</v>
      </c>
      <c r="AW511" s="74">
        <v>0.87343872827321156</v>
      </c>
      <c r="AX511" s="74">
        <v>0</v>
      </c>
      <c r="AY511" s="74">
        <v>0</v>
      </c>
      <c r="AZ511" s="74">
        <v>0</v>
      </c>
      <c r="BA511" s="74">
        <v>0</v>
      </c>
      <c r="BB511" s="74">
        <v>0</v>
      </c>
      <c r="BC511" s="74">
        <v>0</v>
      </c>
      <c r="BD511" s="74">
        <v>0</v>
      </c>
      <c r="BE511" s="74">
        <v>0</v>
      </c>
      <c r="BF511" s="74">
        <v>0</v>
      </c>
      <c r="BG511" s="74">
        <v>0</v>
      </c>
      <c r="BH511" s="74">
        <v>0</v>
      </c>
      <c r="BI511" s="74">
        <v>0</v>
      </c>
      <c r="BJ511" s="74">
        <v>0</v>
      </c>
      <c r="BK511" s="74">
        <v>0</v>
      </c>
      <c r="BL511" s="74">
        <v>3.7186566448044133E-3</v>
      </c>
      <c r="BM511" s="74">
        <v>3.7186566448044133E-3</v>
      </c>
      <c r="BN511" s="74">
        <v>0</v>
      </c>
      <c r="BO511" s="74">
        <v>0</v>
      </c>
      <c r="BP511" s="74">
        <v>0</v>
      </c>
      <c r="BQ511" s="74">
        <v>3.2480187307226947E-3</v>
      </c>
      <c r="BR511" s="74">
        <v>0</v>
      </c>
      <c r="BS511" s="74">
        <v>0</v>
      </c>
      <c r="BT511" s="74">
        <v>0</v>
      </c>
      <c r="BU511" s="74">
        <v>0</v>
      </c>
      <c r="BV511" s="74">
        <v>0</v>
      </c>
      <c r="BW511" s="74">
        <v>0</v>
      </c>
      <c r="BX511" s="74">
        <v>0</v>
      </c>
      <c r="BY511" s="74">
        <v>0</v>
      </c>
      <c r="CT511" s="74" t="s">
        <v>194</v>
      </c>
      <c r="CU511" s="74" t="s">
        <v>530</v>
      </c>
      <c r="CV511" s="74" t="s">
        <v>327</v>
      </c>
      <c r="CW511" s="74">
        <v>2024</v>
      </c>
      <c r="CX511" s="74">
        <v>0</v>
      </c>
      <c r="CY511" s="74">
        <v>0</v>
      </c>
      <c r="CZ511" s="74">
        <v>0</v>
      </c>
      <c r="DA511" s="74">
        <v>5.6924434652065138E-7</v>
      </c>
      <c r="DB511" s="74">
        <v>0</v>
      </c>
      <c r="DC511" s="74">
        <v>0</v>
      </c>
      <c r="DD511" s="74">
        <v>5.1712462144137774</v>
      </c>
      <c r="DE511" s="74">
        <v>0.68414811484627192</v>
      </c>
      <c r="DF511" s="74">
        <v>2.9069865105925379</v>
      </c>
      <c r="DG511" s="74">
        <v>1.580111588974966</v>
      </c>
      <c r="DH511" s="74">
        <v>0</v>
      </c>
      <c r="DI511" s="74">
        <v>0</v>
      </c>
      <c r="DJ511" s="74">
        <v>0</v>
      </c>
      <c r="DK511" s="74">
        <v>0</v>
      </c>
      <c r="DL511" s="74">
        <v>0</v>
      </c>
      <c r="DM511" s="74">
        <v>0</v>
      </c>
      <c r="DN511" s="74">
        <v>5.3945899701136162E-5</v>
      </c>
      <c r="DO511" s="74">
        <v>0</v>
      </c>
      <c r="DP511" s="74">
        <v>0</v>
      </c>
      <c r="DQ511" s="74">
        <v>0</v>
      </c>
      <c r="DR511" s="74">
        <v>0</v>
      </c>
      <c r="DS511" s="74">
        <v>0</v>
      </c>
      <c r="DT511" s="74">
        <v>0</v>
      </c>
      <c r="DU511" s="74">
        <v>0</v>
      </c>
      <c r="DV511" s="74">
        <v>0</v>
      </c>
      <c r="DW511" s="74">
        <v>0</v>
      </c>
      <c r="DX511" s="74">
        <v>2.9437026720213628E-6</v>
      </c>
      <c r="DY511" s="74">
        <v>0</v>
      </c>
      <c r="DZ511" s="74">
        <v>2.9437026720213628E-6</v>
      </c>
      <c r="EA511" s="74">
        <v>0</v>
      </c>
      <c r="EB511" s="74">
        <v>0</v>
      </c>
      <c r="EC511" s="74">
        <v>0</v>
      </c>
      <c r="ED511" s="74">
        <v>0</v>
      </c>
      <c r="EE511" s="74">
        <v>0</v>
      </c>
      <c r="EF511" s="74">
        <v>0</v>
      </c>
      <c r="ER511" s="74" t="s">
        <v>455</v>
      </c>
      <c r="ES511" s="74" t="s">
        <v>194</v>
      </c>
      <c r="ET511" s="74" t="s">
        <v>530</v>
      </c>
      <c r="EU511" s="74" t="s">
        <v>327</v>
      </c>
      <c r="EV511" s="74" t="s">
        <v>302</v>
      </c>
      <c r="EW511" s="74" t="s">
        <v>456</v>
      </c>
      <c r="EX511" s="74">
        <v>2024</v>
      </c>
      <c r="EY511" s="74">
        <v>5.9383457418970106E-6</v>
      </c>
      <c r="EZ511" s="74">
        <v>1088.6552449999899</v>
      </c>
      <c r="FA511" s="74">
        <v>6.4648112385395371E-3</v>
      </c>
      <c r="FB511" s="74">
        <v>2024</v>
      </c>
      <c r="FC511" s="74" t="s">
        <v>209</v>
      </c>
      <c r="FD511" s="74">
        <v>4.6366130773367584E-2</v>
      </c>
      <c r="FE511" s="74">
        <v>1</v>
      </c>
      <c r="FF511" s="74">
        <v>0</v>
      </c>
      <c r="FG511" s="74" t="s">
        <v>457</v>
      </c>
      <c r="FH511" s="74">
        <v>0</v>
      </c>
      <c r="FI511" s="74">
        <v>0</v>
      </c>
      <c r="FJ511" s="74">
        <v>0</v>
      </c>
      <c r="FK511" s="74">
        <v>0</v>
      </c>
      <c r="FL511" s="74">
        <v>0</v>
      </c>
      <c r="FM511" s="74">
        <v>0</v>
      </c>
      <c r="FN511" s="74">
        <v>7.8335479618901115E-5</v>
      </c>
      <c r="FO511" s="74">
        <v>5.6924434652065138E-7</v>
      </c>
      <c r="FP511" s="74">
        <v>0</v>
      </c>
      <c r="FQ511" s="74">
        <v>0</v>
      </c>
      <c r="FR511" s="74">
        <v>0</v>
      </c>
      <c r="FS511" s="74">
        <v>0</v>
      </c>
      <c r="GV511" s="229"/>
      <c r="GW511" s="229"/>
    </row>
    <row r="512" spans="45:205" x14ac:dyDescent="0.25">
      <c r="AS512" s="74" t="s">
        <v>237</v>
      </c>
      <c r="AT512" s="74" t="s">
        <v>194</v>
      </c>
      <c r="AU512" s="74" t="s">
        <v>518</v>
      </c>
      <c r="AV512" s="74">
        <v>2020</v>
      </c>
      <c r="AW512" s="74">
        <v>1</v>
      </c>
      <c r="AX512" s="74">
        <v>0</v>
      </c>
      <c r="AY512" s="74">
        <v>0</v>
      </c>
      <c r="AZ512" s="74">
        <v>1.3748918377840567E-2</v>
      </c>
      <c r="BA512" s="74">
        <v>1.3748918377840567E-2</v>
      </c>
      <c r="BB512" s="74">
        <v>0</v>
      </c>
      <c r="BC512" s="74">
        <v>0</v>
      </c>
      <c r="BD512" s="74">
        <v>0</v>
      </c>
      <c r="BE512" s="74">
        <v>0</v>
      </c>
      <c r="BF512" s="74">
        <v>0</v>
      </c>
      <c r="BG512" s="74">
        <v>0</v>
      </c>
      <c r="BH512" s="74">
        <v>0</v>
      </c>
      <c r="BI512" s="74">
        <v>0</v>
      </c>
      <c r="BJ512" s="74">
        <v>0</v>
      </c>
      <c r="BK512" s="74">
        <v>0</v>
      </c>
      <c r="BL512" s="74">
        <v>0</v>
      </c>
      <c r="BM512" s="74">
        <v>0</v>
      </c>
      <c r="BN512" s="74">
        <v>1.3748918377840567E-2</v>
      </c>
      <c r="BO512" s="74">
        <v>0</v>
      </c>
      <c r="BP512" s="74">
        <v>0</v>
      </c>
      <c r="BQ512" s="74">
        <v>0</v>
      </c>
      <c r="BR512" s="74">
        <v>0</v>
      </c>
      <c r="BS512" s="74">
        <v>0</v>
      </c>
      <c r="BT512" s="74">
        <v>0</v>
      </c>
      <c r="BU512" s="74">
        <v>0</v>
      </c>
      <c r="BV512" s="74">
        <v>0</v>
      </c>
      <c r="BW512" s="74">
        <v>0</v>
      </c>
      <c r="BX512" s="74">
        <v>0</v>
      </c>
      <c r="BY512" s="74">
        <v>0</v>
      </c>
      <c r="CT512" s="74" t="s">
        <v>194</v>
      </c>
      <c r="CU512" s="74" t="s">
        <v>530</v>
      </c>
      <c r="CV512" s="74" t="s">
        <v>327</v>
      </c>
      <c r="CW512" s="74">
        <v>2025</v>
      </c>
      <c r="CX512" s="74">
        <v>0</v>
      </c>
      <c r="CY512" s="74">
        <v>0</v>
      </c>
      <c r="CZ512" s="74">
        <v>0</v>
      </c>
      <c r="DA512" s="74">
        <v>0</v>
      </c>
      <c r="DB512" s="74">
        <v>5.6924434652065138E-7</v>
      </c>
      <c r="DC512" s="74">
        <v>0</v>
      </c>
      <c r="DD512" s="74">
        <v>5.1712462144137774</v>
      </c>
      <c r="DE512" s="74">
        <v>0.68414811484627192</v>
      </c>
      <c r="DF512" s="74">
        <v>2.9069865105925379</v>
      </c>
      <c r="DG512" s="74">
        <v>1.580111588974966</v>
      </c>
      <c r="DH512" s="74">
        <v>0</v>
      </c>
      <c r="DI512" s="74">
        <v>0</v>
      </c>
      <c r="DJ512" s="74">
        <v>0</v>
      </c>
      <c r="DK512" s="74">
        <v>0</v>
      </c>
      <c r="DL512" s="74">
        <v>0</v>
      </c>
      <c r="DM512" s="74">
        <v>0</v>
      </c>
      <c r="DN512" s="74">
        <v>5.3945899701136162E-5</v>
      </c>
      <c r="DO512" s="74">
        <v>0</v>
      </c>
      <c r="DP512" s="74">
        <v>0</v>
      </c>
      <c r="DQ512" s="74">
        <v>0</v>
      </c>
      <c r="DR512" s="74">
        <v>0</v>
      </c>
      <c r="DS512" s="74">
        <v>0</v>
      </c>
      <c r="DT512" s="74">
        <v>0</v>
      </c>
      <c r="DU512" s="74">
        <v>0</v>
      </c>
      <c r="DV512" s="74">
        <v>0</v>
      </c>
      <c r="DW512" s="74">
        <v>0</v>
      </c>
      <c r="DX512" s="74">
        <v>0</v>
      </c>
      <c r="DY512" s="74">
        <v>0</v>
      </c>
      <c r="DZ512" s="74">
        <v>0</v>
      </c>
      <c r="EA512" s="74">
        <v>2.9437026720213628E-6</v>
      </c>
      <c r="EB512" s="74">
        <v>0</v>
      </c>
      <c r="EC512" s="74">
        <v>2.9437026720213628E-6</v>
      </c>
      <c r="ED512" s="74">
        <v>0</v>
      </c>
      <c r="EE512" s="74">
        <v>0</v>
      </c>
      <c r="EF512" s="74">
        <v>0</v>
      </c>
      <c r="ER512" s="74" t="s">
        <v>455</v>
      </c>
      <c r="ES512" s="74" t="s">
        <v>194</v>
      </c>
      <c r="ET512" s="74" t="s">
        <v>530</v>
      </c>
      <c r="EU512" s="74" t="s">
        <v>327</v>
      </c>
      <c r="EV512" s="74" t="s">
        <v>302</v>
      </c>
      <c r="EW512" s="74" t="s">
        <v>456</v>
      </c>
      <c r="EX512" s="74">
        <v>2025</v>
      </c>
      <c r="EY512" s="74">
        <v>5.9383457418970106E-6</v>
      </c>
      <c r="EZ512" s="74">
        <v>1088.6552449999899</v>
      </c>
      <c r="FA512" s="74">
        <v>6.4648112385395371E-3</v>
      </c>
      <c r="FB512" s="74">
        <v>2025</v>
      </c>
      <c r="FC512" s="74" t="s">
        <v>209</v>
      </c>
      <c r="FD512" s="74">
        <v>4.6366130773367584E-2</v>
      </c>
      <c r="FE512" s="74">
        <v>1</v>
      </c>
      <c r="FF512" s="74">
        <v>0</v>
      </c>
      <c r="FG512" s="74" t="s">
        <v>457</v>
      </c>
      <c r="FH512" s="74">
        <v>0</v>
      </c>
      <c r="FI512" s="74">
        <v>0</v>
      </c>
      <c r="FJ512" s="74">
        <v>0</v>
      </c>
      <c r="FK512" s="74">
        <v>0</v>
      </c>
      <c r="FL512" s="74">
        <v>0</v>
      </c>
      <c r="FM512" s="74">
        <v>0</v>
      </c>
      <c r="FN512" s="74">
        <v>0</v>
      </c>
      <c r="FO512" s="74">
        <v>0</v>
      </c>
      <c r="FP512" s="74">
        <v>7.8335479618901115E-5</v>
      </c>
      <c r="FQ512" s="74">
        <v>5.6924434652065138E-7</v>
      </c>
      <c r="FR512" s="74">
        <v>0</v>
      </c>
      <c r="FS512" s="74">
        <v>0</v>
      </c>
      <c r="GV512" s="229"/>
      <c r="GW512" s="229"/>
    </row>
    <row r="513" spans="45:205" x14ac:dyDescent="0.25">
      <c r="AS513" s="74" t="s">
        <v>237</v>
      </c>
      <c r="AT513" s="74" t="s">
        <v>194</v>
      </c>
      <c r="AU513" s="74" t="s">
        <v>518</v>
      </c>
      <c r="AV513" s="74">
        <v>2021</v>
      </c>
      <c r="AW513" s="74">
        <v>1</v>
      </c>
      <c r="AX513" s="74">
        <v>0</v>
      </c>
      <c r="AY513" s="74">
        <v>0</v>
      </c>
      <c r="AZ513" s="74">
        <v>0</v>
      </c>
      <c r="BA513" s="74">
        <v>0</v>
      </c>
      <c r="BB513" s="74">
        <v>0</v>
      </c>
      <c r="BC513" s="74">
        <v>0</v>
      </c>
      <c r="BD513" s="74">
        <v>1.3748918377840567E-2</v>
      </c>
      <c r="BE513" s="74">
        <v>1.3748918377840567E-2</v>
      </c>
      <c r="BF513" s="74">
        <v>0</v>
      </c>
      <c r="BG513" s="74">
        <v>0</v>
      </c>
      <c r="BH513" s="74">
        <v>0</v>
      </c>
      <c r="BI513" s="74">
        <v>0</v>
      </c>
      <c r="BJ513" s="74">
        <v>0</v>
      </c>
      <c r="BK513" s="74">
        <v>0</v>
      </c>
      <c r="BL513" s="74">
        <v>0</v>
      </c>
      <c r="BM513" s="74">
        <v>0</v>
      </c>
      <c r="BN513" s="74">
        <v>0</v>
      </c>
      <c r="BO513" s="74">
        <v>1.3748918377840567E-2</v>
      </c>
      <c r="BP513" s="74">
        <v>0</v>
      </c>
      <c r="BQ513" s="74">
        <v>0</v>
      </c>
      <c r="BR513" s="74">
        <v>0</v>
      </c>
      <c r="BS513" s="74">
        <v>0</v>
      </c>
      <c r="BT513" s="74">
        <v>0</v>
      </c>
      <c r="BU513" s="74">
        <v>0</v>
      </c>
      <c r="BV513" s="74">
        <v>0</v>
      </c>
      <c r="BW513" s="74">
        <v>0</v>
      </c>
      <c r="BX513" s="74">
        <v>0</v>
      </c>
      <c r="BY513" s="74">
        <v>0</v>
      </c>
      <c r="CT513" s="74" t="s">
        <v>194</v>
      </c>
      <c r="CU513" s="74" t="s">
        <v>530</v>
      </c>
      <c r="CV513" s="74" t="s">
        <v>327</v>
      </c>
      <c r="CW513" s="74">
        <v>2026</v>
      </c>
      <c r="CX513" s="74">
        <v>0</v>
      </c>
      <c r="CY513" s="74">
        <v>0</v>
      </c>
      <c r="CZ513" s="74">
        <v>0</v>
      </c>
      <c r="DA513" s="74">
        <v>0</v>
      </c>
      <c r="DB513" s="74">
        <v>0</v>
      </c>
      <c r="DC513" s="74">
        <v>5.6924434652065138E-7</v>
      </c>
      <c r="DD513" s="74">
        <v>5.1712462144137774</v>
      </c>
      <c r="DE513" s="74">
        <v>0.68414811484627192</v>
      </c>
      <c r="DF513" s="74">
        <v>2.9069865105925379</v>
      </c>
      <c r="DG513" s="74">
        <v>1.580111588974966</v>
      </c>
      <c r="DH513" s="74">
        <v>0</v>
      </c>
      <c r="DI513" s="74">
        <v>0</v>
      </c>
      <c r="DJ513" s="74">
        <v>0</v>
      </c>
      <c r="DK513" s="74">
        <v>0</v>
      </c>
      <c r="DL513" s="74">
        <v>0</v>
      </c>
      <c r="DM513" s="74">
        <v>0</v>
      </c>
      <c r="DN513" s="74">
        <v>5.3945899701136162E-5</v>
      </c>
      <c r="DO513" s="74">
        <v>0</v>
      </c>
      <c r="DP513" s="74">
        <v>0</v>
      </c>
      <c r="DQ513" s="74">
        <v>0</v>
      </c>
      <c r="DR513" s="74">
        <v>0</v>
      </c>
      <c r="DS513" s="74">
        <v>0</v>
      </c>
      <c r="DT513" s="74">
        <v>0</v>
      </c>
      <c r="DU513" s="74">
        <v>0</v>
      </c>
      <c r="DV513" s="74">
        <v>0</v>
      </c>
      <c r="DW513" s="74">
        <v>0</v>
      </c>
      <c r="DX513" s="74">
        <v>0</v>
      </c>
      <c r="DY513" s="74">
        <v>0</v>
      </c>
      <c r="DZ513" s="74">
        <v>0</v>
      </c>
      <c r="EA513" s="74">
        <v>0</v>
      </c>
      <c r="EB513" s="74">
        <v>0</v>
      </c>
      <c r="EC513" s="74">
        <v>0</v>
      </c>
      <c r="ED513" s="74">
        <v>2.9437026720213628E-6</v>
      </c>
      <c r="EE513" s="74">
        <v>0</v>
      </c>
      <c r="EF513" s="74">
        <v>2.9437026720213628E-6</v>
      </c>
      <c r="ER513" s="74" t="s">
        <v>455</v>
      </c>
      <c r="ES513" s="74" t="s">
        <v>194</v>
      </c>
      <c r="ET513" s="74" t="s">
        <v>530</v>
      </c>
      <c r="EU513" s="74" t="s">
        <v>327</v>
      </c>
      <c r="EV513" s="74" t="s">
        <v>302</v>
      </c>
      <c r="EW513" s="74" t="s">
        <v>456</v>
      </c>
      <c r="EX513" s="74">
        <v>2026</v>
      </c>
      <c r="EY513" s="74">
        <v>5.9383457418970106E-6</v>
      </c>
      <c r="EZ513" s="74">
        <v>1088.6552449999899</v>
      </c>
      <c r="FA513" s="74">
        <v>6.4648112385395371E-3</v>
      </c>
      <c r="FB513" s="74">
        <v>2026</v>
      </c>
      <c r="FC513" s="74" t="s">
        <v>209</v>
      </c>
      <c r="FD513" s="74">
        <v>4.6366130773367584E-2</v>
      </c>
      <c r="FE513" s="74">
        <v>1</v>
      </c>
      <c r="FF513" s="74">
        <v>0</v>
      </c>
      <c r="FG513" s="74" t="s">
        <v>457</v>
      </c>
      <c r="FH513" s="74">
        <v>0</v>
      </c>
      <c r="FI513" s="74">
        <v>0</v>
      </c>
      <c r="FJ513" s="74">
        <v>0</v>
      </c>
      <c r="FK513" s="74">
        <v>0</v>
      </c>
      <c r="FL513" s="74">
        <v>0</v>
      </c>
      <c r="FM513" s="74">
        <v>0</v>
      </c>
      <c r="FN513" s="74">
        <v>0</v>
      </c>
      <c r="FO513" s="74">
        <v>0</v>
      </c>
      <c r="FP513" s="74">
        <v>0</v>
      </c>
      <c r="FQ513" s="74">
        <v>0</v>
      </c>
      <c r="FR513" s="74">
        <v>7.8335479618901115E-5</v>
      </c>
      <c r="FS513" s="74">
        <v>5.6924434652065138E-7</v>
      </c>
      <c r="GV513" s="229"/>
      <c r="GW513" s="229"/>
    </row>
    <row r="514" spans="45:205" x14ac:dyDescent="0.25">
      <c r="AS514" s="74" t="s">
        <v>237</v>
      </c>
      <c r="AT514" s="74" t="s">
        <v>194</v>
      </c>
      <c r="AU514" s="74" t="s">
        <v>518</v>
      </c>
      <c r="AV514" s="74">
        <v>2022</v>
      </c>
      <c r="AW514" s="74">
        <v>0.93457943925233644</v>
      </c>
      <c r="AX514" s="74">
        <v>0</v>
      </c>
      <c r="AY514" s="74">
        <v>0</v>
      </c>
      <c r="AZ514" s="74">
        <v>0</v>
      </c>
      <c r="BA514" s="74">
        <v>0</v>
      </c>
      <c r="BB514" s="74">
        <v>0</v>
      </c>
      <c r="BC514" s="74">
        <v>0</v>
      </c>
      <c r="BD514" s="74">
        <v>0</v>
      </c>
      <c r="BE514" s="74">
        <v>0</v>
      </c>
      <c r="BF514" s="74">
        <v>0</v>
      </c>
      <c r="BG514" s="74">
        <v>0</v>
      </c>
      <c r="BH514" s="74">
        <v>1.3748918377840567E-2</v>
      </c>
      <c r="BI514" s="74">
        <v>1.3748918377840567E-2</v>
      </c>
      <c r="BJ514" s="74">
        <v>0</v>
      </c>
      <c r="BK514" s="74">
        <v>0</v>
      </c>
      <c r="BL514" s="74">
        <v>0</v>
      </c>
      <c r="BM514" s="74">
        <v>0</v>
      </c>
      <c r="BN514" s="74">
        <v>0</v>
      </c>
      <c r="BO514" s="74">
        <v>0</v>
      </c>
      <c r="BP514" s="74">
        <v>1.284945642788838E-2</v>
      </c>
      <c r="BQ514" s="74">
        <v>0</v>
      </c>
      <c r="BR514" s="74">
        <v>0</v>
      </c>
      <c r="BS514" s="74">
        <v>0</v>
      </c>
      <c r="BT514" s="74">
        <v>0</v>
      </c>
      <c r="BU514" s="74">
        <v>0</v>
      </c>
      <c r="BV514" s="74">
        <v>1.3748918377840567E-2</v>
      </c>
      <c r="BW514" s="74">
        <v>1.284945642788838E-2</v>
      </c>
      <c r="BX514" s="74">
        <v>1.3748918377840567E-2</v>
      </c>
      <c r="BY514" s="74">
        <v>1.284945642788838E-2</v>
      </c>
      <c r="CT514" s="74" t="s">
        <v>194</v>
      </c>
      <c r="CU514" s="74" t="s">
        <v>530</v>
      </c>
      <c r="CV514" s="74" t="s">
        <v>328</v>
      </c>
      <c r="CW514" s="74">
        <v>2021</v>
      </c>
      <c r="CX514" s="74">
        <v>1.9145611655454946E-4</v>
      </c>
      <c r="CY514" s="74">
        <v>0</v>
      </c>
      <c r="CZ514" s="74">
        <v>0</v>
      </c>
      <c r="DA514" s="74">
        <v>0</v>
      </c>
      <c r="DB514" s="74">
        <v>0</v>
      </c>
      <c r="DC514" s="74">
        <v>0</v>
      </c>
      <c r="DD514" s="74">
        <v>7.7861316135679426E-2</v>
      </c>
      <c r="DE514" s="74">
        <v>3.6425060683954513E-2</v>
      </c>
      <c r="DF514" s="74">
        <v>1.541613253274161E-3</v>
      </c>
      <c r="DG514" s="74">
        <v>3.9894642198450757E-2</v>
      </c>
      <c r="DH514" s="74">
        <v>0</v>
      </c>
      <c r="DI514" s="74">
        <v>0</v>
      </c>
      <c r="DJ514" s="74">
        <v>0</v>
      </c>
      <c r="DK514" s="74">
        <v>0</v>
      </c>
      <c r="DL514" s="74">
        <v>0</v>
      </c>
      <c r="DM514" s="74">
        <v>0</v>
      </c>
      <c r="DN514" s="74">
        <v>1.185757228620009E-2</v>
      </c>
      <c r="DO514" s="74">
        <v>1.4907025217163262E-5</v>
      </c>
      <c r="DP514" s="74">
        <v>0</v>
      </c>
      <c r="DQ514" s="74">
        <v>1.4907025217163262E-5</v>
      </c>
      <c r="DR514" s="74">
        <v>0</v>
      </c>
      <c r="DS514" s="74">
        <v>0</v>
      </c>
      <c r="DT514" s="74">
        <v>0</v>
      </c>
      <c r="DU514" s="74">
        <v>0</v>
      </c>
      <c r="DV514" s="74">
        <v>0</v>
      </c>
      <c r="DW514" s="74">
        <v>0</v>
      </c>
      <c r="DX514" s="74">
        <v>0</v>
      </c>
      <c r="DY514" s="74">
        <v>0</v>
      </c>
      <c r="DZ514" s="74">
        <v>0</v>
      </c>
      <c r="EA514" s="74">
        <v>0</v>
      </c>
      <c r="EB514" s="74">
        <v>0</v>
      </c>
      <c r="EC514" s="74">
        <v>0</v>
      </c>
      <c r="ED514" s="74">
        <v>0</v>
      </c>
      <c r="EE514" s="74">
        <v>0</v>
      </c>
      <c r="EF514" s="74">
        <v>0</v>
      </c>
      <c r="ER514" s="74" t="s">
        <v>455</v>
      </c>
      <c r="ES514" s="74" t="s">
        <v>194</v>
      </c>
      <c r="ET514" s="74" t="s">
        <v>530</v>
      </c>
      <c r="EU514" s="74" t="s">
        <v>328</v>
      </c>
      <c r="EV514" s="74" t="s">
        <v>302</v>
      </c>
      <c r="EW514" s="74" t="s">
        <v>456</v>
      </c>
      <c r="EX514" s="74">
        <v>2021</v>
      </c>
      <c r="EY514" s="74">
        <v>3.0915027188756568E-3</v>
      </c>
      <c r="EZ514" s="74">
        <v>1088.6552449999899</v>
      </c>
      <c r="FA514" s="74">
        <v>3.3655806498357133</v>
      </c>
      <c r="FB514" s="74">
        <v>2021</v>
      </c>
      <c r="FC514" s="74" t="s">
        <v>209</v>
      </c>
      <c r="FD514" s="74">
        <v>4.6366130773367584E-2</v>
      </c>
      <c r="FE514" s="74">
        <v>1</v>
      </c>
      <c r="FF514" s="74">
        <v>0</v>
      </c>
      <c r="FG514" s="74" t="s">
        <v>457</v>
      </c>
      <c r="FH514" s="74">
        <v>3.9881151899989344E-2</v>
      </c>
      <c r="FI514" s="74">
        <v>1.9145611655454946E-4</v>
      </c>
      <c r="FJ514" s="74">
        <v>0</v>
      </c>
      <c r="FK514" s="74">
        <v>0</v>
      </c>
      <c r="FL514" s="74">
        <v>0</v>
      </c>
      <c r="FM514" s="74">
        <v>0</v>
      </c>
      <c r="FN514" s="74">
        <v>0</v>
      </c>
      <c r="FO514" s="74">
        <v>0</v>
      </c>
      <c r="FP514" s="74">
        <v>0</v>
      </c>
      <c r="FQ514" s="74">
        <v>0</v>
      </c>
      <c r="FR514" s="74">
        <v>0</v>
      </c>
      <c r="FS514" s="74">
        <v>0</v>
      </c>
      <c r="GV514" s="229"/>
      <c r="GW514" s="229"/>
    </row>
    <row r="515" spans="45:205" x14ac:dyDescent="0.25">
      <c r="AS515" s="74" t="s">
        <v>237</v>
      </c>
      <c r="AT515" s="74" t="s">
        <v>194</v>
      </c>
      <c r="AU515" s="74" t="s">
        <v>518</v>
      </c>
      <c r="AV515" s="74">
        <v>2023</v>
      </c>
      <c r="AW515" s="74">
        <v>0.87343872827321156</v>
      </c>
      <c r="AX515" s="74">
        <v>0</v>
      </c>
      <c r="AY515" s="74">
        <v>0</v>
      </c>
      <c r="AZ515" s="74">
        <v>0</v>
      </c>
      <c r="BA515" s="74">
        <v>0</v>
      </c>
      <c r="BB515" s="74">
        <v>0</v>
      </c>
      <c r="BC515" s="74">
        <v>0</v>
      </c>
      <c r="BD515" s="74">
        <v>0</v>
      </c>
      <c r="BE515" s="74">
        <v>0</v>
      </c>
      <c r="BF515" s="74">
        <v>0</v>
      </c>
      <c r="BG515" s="74">
        <v>0</v>
      </c>
      <c r="BH515" s="74">
        <v>0</v>
      </c>
      <c r="BI515" s="74">
        <v>0</v>
      </c>
      <c r="BJ515" s="74">
        <v>0</v>
      </c>
      <c r="BK515" s="74">
        <v>0</v>
      </c>
      <c r="BL515" s="74">
        <v>1.4252764834627351E-2</v>
      </c>
      <c r="BM515" s="74">
        <v>1.4252764834627351E-2</v>
      </c>
      <c r="BN515" s="74">
        <v>0</v>
      </c>
      <c r="BO515" s="74">
        <v>0</v>
      </c>
      <c r="BP515" s="74">
        <v>0</v>
      </c>
      <c r="BQ515" s="74">
        <v>1.2448916791534063E-2</v>
      </c>
      <c r="BR515" s="74">
        <v>0</v>
      </c>
      <c r="BS515" s="74">
        <v>0</v>
      </c>
      <c r="BT515" s="74">
        <v>0</v>
      </c>
      <c r="BU515" s="74">
        <v>0</v>
      </c>
      <c r="BV515" s="74">
        <v>0</v>
      </c>
      <c r="BW515" s="74">
        <v>0</v>
      </c>
      <c r="BX515" s="74">
        <v>0</v>
      </c>
      <c r="BY515" s="74">
        <v>0</v>
      </c>
      <c r="CT515" s="74" t="s">
        <v>194</v>
      </c>
      <c r="CU515" s="74" t="s">
        <v>530</v>
      </c>
      <c r="CV515" s="74" t="s">
        <v>328</v>
      </c>
      <c r="CW515" s="74">
        <v>2022</v>
      </c>
      <c r="CX515" s="74">
        <v>0</v>
      </c>
      <c r="CY515" s="74">
        <v>1.9151571271989586E-4</v>
      </c>
      <c r="CZ515" s="74">
        <v>0</v>
      </c>
      <c r="DA515" s="74">
        <v>0</v>
      </c>
      <c r="DB515" s="74">
        <v>0</v>
      </c>
      <c r="DC515" s="74">
        <v>0</v>
      </c>
      <c r="DD515" s="74">
        <v>7.7861316135679412E-2</v>
      </c>
      <c r="DE515" s="74">
        <v>3.6425060683954492E-2</v>
      </c>
      <c r="DF515" s="74">
        <v>1.541613253274161E-3</v>
      </c>
      <c r="DG515" s="74">
        <v>3.9894642198450757E-2</v>
      </c>
      <c r="DH515" s="74">
        <v>0</v>
      </c>
      <c r="DI515" s="74">
        <v>0</v>
      </c>
      <c r="DJ515" s="74">
        <v>0</v>
      </c>
      <c r="DK515" s="74">
        <v>0</v>
      </c>
      <c r="DL515" s="74">
        <v>0</v>
      </c>
      <c r="DM515" s="74">
        <v>0</v>
      </c>
      <c r="DN515" s="74">
        <v>1.1574240022374159E-2</v>
      </c>
      <c r="DO515" s="74">
        <v>0</v>
      </c>
      <c r="DP515" s="74">
        <v>0</v>
      </c>
      <c r="DQ515" s="74">
        <v>0</v>
      </c>
      <c r="DR515" s="74">
        <v>1.491166545303377E-5</v>
      </c>
      <c r="DS515" s="74">
        <v>0</v>
      </c>
      <c r="DT515" s="74">
        <v>1.491166545303377E-5</v>
      </c>
      <c r="DU515" s="74">
        <v>0</v>
      </c>
      <c r="DV515" s="74">
        <v>0</v>
      </c>
      <c r="DW515" s="74">
        <v>0</v>
      </c>
      <c r="DX515" s="74">
        <v>0</v>
      </c>
      <c r="DY515" s="74">
        <v>0</v>
      </c>
      <c r="DZ515" s="74">
        <v>0</v>
      </c>
      <c r="EA515" s="74">
        <v>0</v>
      </c>
      <c r="EB515" s="74">
        <v>0</v>
      </c>
      <c r="EC515" s="74">
        <v>0</v>
      </c>
      <c r="ED515" s="74">
        <v>0</v>
      </c>
      <c r="EE515" s="74">
        <v>0</v>
      </c>
      <c r="EF515" s="74">
        <v>0</v>
      </c>
      <c r="ER515" s="74" t="s">
        <v>455</v>
      </c>
      <c r="ES515" s="74" t="s">
        <v>194</v>
      </c>
      <c r="ET515" s="74" t="s">
        <v>530</v>
      </c>
      <c r="EU515" s="74" t="s">
        <v>328</v>
      </c>
      <c r="EV515" s="74" t="s">
        <v>302</v>
      </c>
      <c r="EW515" s="74" t="s">
        <v>456</v>
      </c>
      <c r="EX515" s="74">
        <v>2022</v>
      </c>
      <c r="EY515" s="74">
        <v>3.0174595738465789E-3</v>
      </c>
      <c r="EZ515" s="74">
        <v>1088.6552449999899</v>
      </c>
      <c r="FA515" s="74">
        <v>3.2849731916435125</v>
      </c>
      <c r="FB515" s="74">
        <v>2022</v>
      </c>
      <c r="FC515" s="74" t="s">
        <v>209</v>
      </c>
      <c r="FD515" s="74">
        <v>4.6366130773367584E-2</v>
      </c>
      <c r="FE515" s="74">
        <v>1</v>
      </c>
      <c r="FF515" s="74">
        <v>0</v>
      </c>
      <c r="FG515" s="74" t="s">
        <v>457</v>
      </c>
      <c r="FH515" s="74">
        <v>0</v>
      </c>
      <c r="FI515" s="74">
        <v>0</v>
      </c>
      <c r="FJ515" s="74">
        <v>3.9893566043583233E-2</v>
      </c>
      <c r="FK515" s="74">
        <v>1.9151571271989586E-4</v>
      </c>
      <c r="FL515" s="74">
        <v>0</v>
      </c>
      <c r="FM515" s="74">
        <v>0</v>
      </c>
      <c r="FN515" s="74">
        <v>0</v>
      </c>
      <c r="FO515" s="74">
        <v>0</v>
      </c>
      <c r="FP515" s="74">
        <v>0</v>
      </c>
      <c r="FQ515" s="74">
        <v>0</v>
      </c>
      <c r="FR515" s="74">
        <v>0</v>
      </c>
      <c r="FS515" s="74">
        <v>0</v>
      </c>
      <c r="GV515" s="229"/>
      <c r="GW515" s="229"/>
    </row>
    <row r="516" spans="45:205" x14ac:dyDescent="0.25">
      <c r="AS516" s="74" t="s">
        <v>237</v>
      </c>
      <c r="AT516" s="74" t="s">
        <v>194</v>
      </c>
      <c r="AU516" s="74" t="s">
        <v>519</v>
      </c>
      <c r="AV516" s="74">
        <v>2020</v>
      </c>
      <c r="AW516" s="74">
        <v>1</v>
      </c>
      <c r="AX516" s="74">
        <v>0</v>
      </c>
      <c r="AY516" s="74">
        <v>0</v>
      </c>
      <c r="AZ516" s="74">
        <v>2.8785646633087045E-5</v>
      </c>
      <c r="BA516" s="74">
        <v>2.8785646633087045E-5</v>
      </c>
      <c r="BB516" s="74">
        <v>0</v>
      </c>
      <c r="BC516" s="74">
        <v>0</v>
      </c>
      <c r="BD516" s="74">
        <v>0</v>
      </c>
      <c r="BE516" s="74">
        <v>0</v>
      </c>
      <c r="BF516" s="74">
        <v>0</v>
      </c>
      <c r="BG516" s="74">
        <v>0</v>
      </c>
      <c r="BH516" s="74">
        <v>0</v>
      </c>
      <c r="BI516" s="74">
        <v>0</v>
      </c>
      <c r="BJ516" s="74">
        <v>0</v>
      </c>
      <c r="BK516" s="74">
        <v>0</v>
      </c>
      <c r="BL516" s="74">
        <v>0</v>
      </c>
      <c r="BM516" s="74">
        <v>0</v>
      </c>
      <c r="BN516" s="74">
        <v>2.8785646633087045E-5</v>
      </c>
      <c r="BO516" s="74">
        <v>0</v>
      </c>
      <c r="BP516" s="74">
        <v>0</v>
      </c>
      <c r="BQ516" s="74">
        <v>0</v>
      </c>
      <c r="BR516" s="74">
        <v>0</v>
      </c>
      <c r="BS516" s="74">
        <v>0</v>
      </c>
      <c r="BT516" s="74">
        <v>0</v>
      </c>
      <c r="BU516" s="74">
        <v>0</v>
      </c>
      <c r="BV516" s="74">
        <v>0</v>
      </c>
      <c r="BW516" s="74">
        <v>0</v>
      </c>
      <c r="BX516" s="74">
        <v>0</v>
      </c>
      <c r="BY516" s="74">
        <v>0</v>
      </c>
      <c r="CT516" s="74" t="s">
        <v>194</v>
      </c>
      <c r="CU516" s="74" t="s">
        <v>530</v>
      </c>
      <c r="CV516" s="74" t="s">
        <v>328</v>
      </c>
      <c r="CW516" s="74">
        <v>2023</v>
      </c>
      <c r="CX516" s="74">
        <v>0</v>
      </c>
      <c r="CY516" s="74">
        <v>0</v>
      </c>
      <c r="CZ516" s="74">
        <v>2.8850772495600302E-4</v>
      </c>
      <c r="DA516" s="74">
        <v>0</v>
      </c>
      <c r="DB516" s="74">
        <v>0</v>
      </c>
      <c r="DC516" s="74">
        <v>0</v>
      </c>
      <c r="DD516" s="74">
        <v>7.7900575334948513E-2</v>
      </c>
      <c r="DE516" s="74">
        <v>3.6425060683954492E-2</v>
      </c>
      <c r="DF516" s="74">
        <v>1.5808724525432679E-3</v>
      </c>
      <c r="DG516" s="74">
        <v>3.9894642198450743E-2</v>
      </c>
      <c r="DH516" s="74">
        <v>0</v>
      </c>
      <c r="DI516" s="74">
        <v>0</v>
      </c>
      <c r="DJ516" s="74">
        <v>0</v>
      </c>
      <c r="DK516" s="74">
        <v>0</v>
      </c>
      <c r="DL516" s="74">
        <v>0</v>
      </c>
      <c r="DM516" s="74">
        <v>0</v>
      </c>
      <c r="DN516" s="74">
        <v>1.1573477711436721E-2</v>
      </c>
      <c r="DO516" s="74">
        <v>0</v>
      </c>
      <c r="DP516" s="74">
        <v>0</v>
      </c>
      <c r="DQ516" s="74">
        <v>0</v>
      </c>
      <c r="DR516" s="74">
        <v>0</v>
      </c>
      <c r="DS516" s="74">
        <v>0</v>
      </c>
      <c r="DT516" s="74">
        <v>0</v>
      </c>
      <c r="DU516" s="74">
        <v>2.247491776264972E-5</v>
      </c>
      <c r="DV516" s="74">
        <v>0</v>
      </c>
      <c r="DW516" s="74">
        <v>2.247491776264972E-5</v>
      </c>
      <c r="DX516" s="74">
        <v>0</v>
      </c>
      <c r="DY516" s="74">
        <v>0</v>
      </c>
      <c r="DZ516" s="74">
        <v>0</v>
      </c>
      <c r="EA516" s="74">
        <v>0</v>
      </c>
      <c r="EB516" s="74">
        <v>0</v>
      </c>
      <c r="EC516" s="74">
        <v>0</v>
      </c>
      <c r="ED516" s="74">
        <v>0</v>
      </c>
      <c r="EE516" s="74">
        <v>0</v>
      </c>
      <c r="EF516" s="74">
        <v>0</v>
      </c>
      <c r="ER516" s="74" t="s">
        <v>455</v>
      </c>
      <c r="ES516" s="74" t="s">
        <v>194</v>
      </c>
      <c r="ET516" s="74" t="s">
        <v>530</v>
      </c>
      <c r="EU516" s="74" t="s">
        <v>328</v>
      </c>
      <c r="EV516" s="74" t="s">
        <v>302</v>
      </c>
      <c r="EW516" s="74" t="s">
        <v>456</v>
      </c>
      <c r="EX516" s="74">
        <v>2023</v>
      </c>
      <c r="EY516" s="74">
        <v>3.0097068692358452E-3</v>
      </c>
      <c r="EZ516" s="74">
        <v>1088.6552449999899</v>
      </c>
      <c r="FA516" s="74">
        <v>3.2765331691061017</v>
      </c>
      <c r="FB516" s="74">
        <v>2023</v>
      </c>
      <c r="FC516" s="74" t="s">
        <v>209</v>
      </c>
      <c r="FD516" s="74">
        <v>4.6366130773367584E-2</v>
      </c>
      <c r="FE516" s="74">
        <v>1</v>
      </c>
      <c r="FF516" s="74">
        <v>0</v>
      </c>
      <c r="FG516" s="74" t="s">
        <v>457</v>
      </c>
      <c r="FH516" s="74">
        <v>0</v>
      </c>
      <c r="FI516" s="74">
        <v>0</v>
      </c>
      <c r="FJ516" s="74">
        <v>0</v>
      </c>
      <c r="FK516" s="74">
        <v>0</v>
      </c>
      <c r="FL516" s="74">
        <v>3.9702442626483939E-2</v>
      </c>
      <c r="FM516" s="74">
        <v>2.8850772495600302E-4</v>
      </c>
      <c r="FN516" s="74">
        <v>0</v>
      </c>
      <c r="FO516" s="74">
        <v>0</v>
      </c>
      <c r="FP516" s="74">
        <v>0</v>
      </c>
      <c r="FQ516" s="74">
        <v>0</v>
      </c>
      <c r="FR516" s="74">
        <v>0</v>
      </c>
      <c r="FS516" s="74">
        <v>0</v>
      </c>
      <c r="GV516" s="229"/>
      <c r="GW516" s="229"/>
    </row>
    <row r="517" spans="45:205" x14ac:dyDescent="0.25">
      <c r="AS517" s="74" t="s">
        <v>237</v>
      </c>
      <c r="AT517" s="74" t="s">
        <v>194</v>
      </c>
      <c r="AU517" s="74" t="s">
        <v>519</v>
      </c>
      <c r="AV517" s="74">
        <v>2021</v>
      </c>
      <c r="AW517" s="74">
        <v>1</v>
      </c>
      <c r="AX517" s="74">
        <v>0</v>
      </c>
      <c r="AY517" s="74">
        <v>0</v>
      </c>
      <c r="AZ517" s="74">
        <v>0</v>
      </c>
      <c r="BA517" s="74">
        <v>0</v>
      </c>
      <c r="BB517" s="74">
        <v>0</v>
      </c>
      <c r="BC517" s="74">
        <v>0</v>
      </c>
      <c r="BD517" s="74">
        <v>2.8785646633087045E-5</v>
      </c>
      <c r="BE517" s="74">
        <v>2.8785646633087045E-5</v>
      </c>
      <c r="BF517" s="74">
        <v>0</v>
      </c>
      <c r="BG517" s="74">
        <v>0</v>
      </c>
      <c r="BH517" s="74">
        <v>0</v>
      </c>
      <c r="BI517" s="74">
        <v>0</v>
      </c>
      <c r="BJ517" s="74">
        <v>0</v>
      </c>
      <c r="BK517" s="74">
        <v>0</v>
      </c>
      <c r="BL517" s="74">
        <v>0</v>
      </c>
      <c r="BM517" s="74">
        <v>0</v>
      </c>
      <c r="BN517" s="74">
        <v>0</v>
      </c>
      <c r="BO517" s="74">
        <v>2.8785646633087045E-5</v>
      </c>
      <c r="BP517" s="74">
        <v>0</v>
      </c>
      <c r="BQ517" s="74">
        <v>0</v>
      </c>
      <c r="BR517" s="74">
        <v>0</v>
      </c>
      <c r="BS517" s="74">
        <v>0</v>
      </c>
      <c r="BT517" s="74">
        <v>0</v>
      </c>
      <c r="BU517" s="74">
        <v>0</v>
      </c>
      <c r="BV517" s="74">
        <v>0</v>
      </c>
      <c r="BW517" s="74">
        <v>0</v>
      </c>
      <c r="BX517" s="74">
        <v>0</v>
      </c>
      <c r="BY517" s="74">
        <v>0</v>
      </c>
      <c r="CT517" s="74" t="s">
        <v>194</v>
      </c>
      <c r="CU517" s="74" t="s">
        <v>530</v>
      </c>
      <c r="CV517" s="74" t="s">
        <v>328</v>
      </c>
      <c r="CW517" s="74">
        <v>2024</v>
      </c>
      <c r="CX517" s="74">
        <v>0</v>
      </c>
      <c r="CY517" s="74">
        <v>0</v>
      </c>
      <c r="CZ517" s="74">
        <v>0</v>
      </c>
      <c r="DA517" s="74">
        <v>2.8850772495600302E-4</v>
      </c>
      <c r="DB517" s="74">
        <v>0</v>
      </c>
      <c r="DC517" s="74">
        <v>0</v>
      </c>
      <c r="DD517" s="74">
        <v>7.7900575334948513E-2</v>
      </c>
      <c r="DE517" s="74">
        <v>3.6425060683954492E-2</v>
      </c>
      <c r="DF517" s="74">
        <v>1.5808724525432679E-3</v>
      </c>
      <c r="DG517" s="74">
        <v>3.9894642198450743E-2</v>
      </c>
      <c r="DH517" s="74">
        <v>0</v>
      </c>
      <c r="DI517" s="74">
        <v>0</v>
      </c>
      <c r="DJ517" s="74">
        <v>0</v>
      </c>
      <c r="DK517" s="74">
        <v>0</v>
      </c>
      <c r="DL517" s="74">
        <v>0</v>
      </c>
      <c r="DM517" s="74">
        <v>0</v>
      </c>
      <c r="DN517" s="74">
        <v>1.1573477711436721E-2</v>
      </c>
      <c r="DO517" s="74">
        <v>0</v>
      </c>
      <c r="DP517" s="74">
        <v>0</v>
      </c>
      <c r="DQ517" s="74">
        <v>0</v>
      </c>
      <c r="DR517" s="74">
        <v>0</v>
      </c>
      <c r="DS517" s="74">
        <v>0</v>
      </c>
      <c r="DT517" s="74">
        <v>0</v>
      </c>
      <c r="DU517" s="74">
        <v>0</v>
      </c>
      <c r="DV517" s="74">
        <v>0</v>
      </c>
      <c r="DW517" s="74">
        <v>0</v>
      </c>
      <c r="DX517" s="74">
        <v>2.247491776264972E-5</v>
      </c>
      <c r="DY517" s="74">
        <v>0</v>
      </c>
      <c r="DZ517" s="74">
        <v>2.247491776264972E-5</v>
      </c>
      <c r="EA517" s="74">
        <v>0</v>
      </c>
      <c r="EB517" s="74">
        <v>0</v>
      </c>
      <c r="EC517" s="74">
        <v>0</v>
      </c>
      <c r="ED517" s="74">
        <v>0</v>
      </c>
      <c r="EE517" s="74">
        <v>0</v>
      </c>
      <c r="EF517" s="74">
        <v>0</v>
      </c>
      <c r="ER517" s="74" t="s">
        <v>455</v>
      </c>
      <c r="ES517" s="74" t="s">
        <v>194</v>
      </c>
      <c r="ET517" s="74" t="s">
        <v>530</v>
      </c>
      <c r="EU517" s="74" t="s">
        <v>328</v>
      </c>
      <c r="EV517" s="74" t="s">
        <v>302</v>
      </c>
      <c r="EW517" s="74" t="s">
        <v>456</v>
      </c>
      <c r="EX517" s="74">
        <v>2024</v>
      </c>
      <c r="EY517" s="74">
        <v>3.0097068692358452E-3</v>
      </c>
      <c r="EZ517" s="74">
        <v>1088.6552449999899</v>
      </c>
      <c r="FA517" s="74">
        <v>3.2765331691061017</v>
      </c>
      <c r="FB517" s="74">
        <v>2024</v>
      </c>
      <c r="FC517" s="74" t="s">
        <v>209</v>
      </c>
      <c r="FD517" s="74">
        <v>4.6366130773367584E-2</v>
      </c>
      <c r="FE517" s="74">
        <v>1</v>
      </c>
      <c r="FF517" s="74">
        <v>0</v>
      </c>
      <c r="FG517" s="74" t="s">
        <v>457</v>
      </c>
      <c r="FH517" s="74">
        <v>0</v>
      </c>
      <c r="FI517" s="74">
        <v>0</v>
      </c>
      <c r="FJ517" s="74">
        <v>0</v>
      </c>
      <c r="FK517" s="74">
        <v>0</v>
      </c>
      <c r="FL517" s="74">
        <v>0</v>
      </c>
      <c r="FM517" s="74">
        <v>0</v>
      </c>
      <c r="FN517" s="74">
        <v>3.9702442626483939E-2</v>
      </c>
      <c r="FO517" s="74">
        <v>2.8850772495600302E-4</v>
      </c>
      <c r="FP517" s="74">
        <v>0</v>
      </c>
      <c r="FQ517" s="74">
        <v>0</v>
      </c>
      <c r="FR517" s="74">
        <v>0</v>
      </c>
      <c r="FS517" s="74">
        <v>0</v>
      </c>
      <c r="GV517" s="229"/>
      <c r="GW517" s="229"/>
    </row>
    <row r="518" spans="45:205" x14ac:dyDescent="0.25">
      <c r="AS518" s="74" t="s">
        <v>237</v>
      </c>
      <c r="AT518" s="74" t="s">
        <v>194</v>
      </c>
      <c r="AU518" s="74" t="s">
        <v>519</v>
      </c>
      <c r="AV518" s="74">
        <v>2022</v>
      </c>
      <c r="AW518" s="74">
        <v>0.93457943925233644</v>
      </c>
      <c r="AX518" s="74">
        <v>0</v>
      </c>
      <c r="AY518" s="74">
        <v>0</v>
      </c>
      <c r="AZ518" s="74">
        <v>0</v>
      </c>
      <c r="BA518" s="74">
        <v>0</v>
      </c>
      <c r="BB518" s="74">
        <v>0</v>
      </c>
      <c r="BC518" s="74">
        <v>0</v>
      </c>
      <c r="BD518" s="74">
        <v>0</v>
      </c>
      <c r="BE518" s="74">
        <v>0</v>
      </c>
      <c r="BF518" s="74">
        <v>0</v>
      </c>
      <c r="BG518" s="74">
        <v>0</v>
      </c>
      <c r="BH518" s="74">
        <v>2.8785646633087045E-5</v>
      </c>
      <c r="BI518" s="74">
        <v>2.8785646633087045E-5</v>
      </c>
      <c r="BJ518" s="74">
        <v>0</v>
      </c>
      <c r="BK518" s="74">
        <v>0</v>
      </c>
      <c r="BL518" s="74">
        <v>0</v>
      </c>
      <c r="BM518" s="74">
        <v>0</v>
      </c>
      <c r="BN518" s="74">
        <v>0</v>
      </c>
      <c r="BO518" s="74">
        <v>0</v>
      </c>
      <c r="BP518" s="74">
        <v>2.6902473488866395E-5</v>
      </c>
      <c r="BQ518" s="74">
        <v>0</v>
      </c>
      <c r="BR518" s="74">
        <v>0</v>
      </c>
      <c r="BS518" s="74">
        <v>0</v>
      </c>
      <c r="BT518" s="74">
        <v>0</v>
      </c>
      <c r="BU518" s="74">
        <v>0</v>
      </c>
      <c r="BV518" s="74">
        <v>2.8785646633087045E-5</v>
      </c>
      <c r="BW518" s="74">
        <v>2.6902473488866395E-5</v>
      </c>
      <c r="BX518" s="74">
        <v>2.8785646633087045E-5</v>
      </c>
      <c r="BY518" s="74">
        <v>2.6902473488866395E-5</v>
      </c>
      <c r="CT518" s="74" t="s">
        <v>194</v>
      </c>
      <c r="CU518" s="74" t="s">
        <v>530</v>
      </c>
      <c r="CV518" s="74" t="s">
        <v>328</v>
      </c>
      <c r="CW518" s="74">
        <v>2025</v>
      </c>
      <c r="CX518" s="74">
        <v>0</v>
      </c>
      <c r="CY518" s="74">
        <v>0</v>
      </c>
      <c r="CZ518" s="74">
        <v>0</v>
      </c>
      <c r="DA518" s="74">
        <v>0</v>
      </c>
      <c r="DB518" s="74">
        <v>2.8850772495600302E-4</v>
      </c>
      <c r="DC518" s="74">
        <v>0</v>
      </c>
      <c r="DD518" s="74">
        <v>7.7900575334948513E-2</v>
      </c>
      <c r="DE518" s="74">
        <v>3.6425060683954492E-2</v>
      </c>
      <c r="DF518" s="74">
        <v>1.5808724525432679E-3</v>
      </c>
      <c r="DG518" s="74">
        <v>3.9894642198450743E-2</v>
      </c>
      <c r="DH518" s="74">
        <v>0</v>
      </c>
      <c r="DI518" s="74">
        <v>0</v>
      </c>
      <c r="DJ518" s="74">
        <v>0</v>
      </c>
      <c r="DK518" s="74">
        <v>0</v>
      </c>
      <c r="DL518" s="74">
        <v>0</v>
      </c>
      <c r="DM518" s="74">
        <v>0</v>
      </c>
      <c r="DN518" s="74">
        <v>1.1573477711436721E-2</v>
      </c>
      <c r="DO518" s="74">
        <v>0</v>
      </c>
      <c r="DP518" s="74">
        <v>0</v>
      </c>
      <c r="DQ518" s="74">
        <v>0</v>
      </c>
      <c r="DR518" s="74">
        <v>0</v>
      </c>
      <c r="DS518" s="74">
        <v>0</v>
      </c>
      <c r="DT518" s="74">
        <v>0</v>
      </c>
      <c r="DU518" s="74">
        <v>0</v>
      </c>
      <c r="DV518" s="74">
        <v>0</v>
      </c>
      <c r="DW518" s="74">
        <v>0</v>
      </c>
      <c r="DX518" s="74">
        <v>0</v>
      </c>
      <c r="DY518" s="74">
        <v>0</v>
      </c>
      <c r="DZ518" s="74">
        <v>0</v>
      </c>
      <c r="EA518" s="74">
        <v>2.247491776264972E-5</v>
      </c>
      <c r="EB518" s="74">
        <v>0</v>
      </c>
      <c r="EC518" s="74">
        <v>2.247491776264972E-5</v>
      </c>
      <c r="ED518" s="74">
        <v>0</v>
      </c>
      <c r="EE518" s="74">
        <v>0</v>
      </c>
      <c r="EF518" s="74">
        <v>0</v>
      </c>
      <c r="ER518" s="74" t="s">
        <v>455</v>
      </c>
      <c r="ES518" s="74" t="s">
        <v>194</v>
      </c>
      <c r="ET518" s="74" t="s">
        <v>530</v>
      </c>
      <c r="EU518" s="74" t="s">
        <v>328</v>
      </c>
      <c r="EV518" s="74" t="s">
        <v>302</v>
      </c>
      <c r="EW518" s="74" t="s">
        <v>456</v>
      </c>
      <c r="EX518" s="74">
        <v>2025</v>
      </c>
      <c r="EY518" s="74">
        <v>3.0097068692358452E-3</v>
      </c>
      <c r="EZ518" s="74">
        <v>1088.6552449999899</v>
      </c>
      <c r="FA518" s="74">
        <v>3.2765331691061017</v>
      </c>
      <c r="FB518" s="74">
        <v>2025</v>
      </c>
      <c r="FC518" s="74" t="s">
        <v>209</v>
      </c>
      <c r="FD518" s="74">
        <v>4.6366130773367584E-2</v>
      </c>
      <c r="FE518" s="74">
        <v>1</v>
      </c>
      <c r="FF518" s="74">
        <v>0</v>
      </c>
      <c r="FG518" s="74" t="s">
        <v>457</v>
      </c>
      <c r="FH518" s="74">
        <v>0</v>
      </c>
      <c r="FI518" s="74">
        <v>0</v>
      </c>
      <c r="FJ518" s="74">
        <v>0</v>
      </c>
      <c r="FK518" s="74">
        <v>0</v>
      </c>
      <c r="FL518" s="74">
        <v>0</v>
      </c>
      <c r="FM518" s="74">
        <v>0</v>
      </c>
      <c r="FN518" s="74">
        <v>0</v>
      </c>
      <c r="FO518" s="74">
        <v>0</v>
      </c>
      <c r="FP518" s="74">
        <v>3.9702442626483939E-2</v>
      </c>
      <c r="FQ518" s="74">
        <v>2.8850772495600302E-4</v>
      </c>
      <c r="FR518" s="74">
        <v>0</v>
      </c>
      <c r="FS518" s="74">
        <v>0</v>
      </c>
      <c r="GV518" s="229"/>
      <c r="GW518" s="229"/>
    </row>
    <row r="519" spans="45:205" x14ac:dyDescent="0.25">
      <c r="AS519" s="74" t="s">
        <v>237</v>
      </c>
      <c r="AT519" s="74" t="s">
        <v>194</v>
      </c>
      <c r="AU519" s="74" t="s">
        <v>519</v>
      </c>
      <c r="AV519" s="74">
        <v>2023</v>
      </c>
      <c r="AW519" s="74">
        <v>0.87343872827321156</v>
      </c>
      <c r="AX519" s="74">
        <v>0</v>
      </c>
      <c r="AY519" s="74">
        <v>0</v>
      </c>
      <c r="AZ519" s="74">
        <v>0</v>
      </c>
      <c r="BA519" s="74">
        <v>0</v>
      </c>
      <c r="BB519" s="74">
        <v>0</v>
      </c>
      <c r="BC519" s="74">
        <v>0</v>
      </c>
      <c r="BD519" s="74">
        <v>0</v>
      </c>
      <c r="BE519" s="74">
        <v>0</v>
      </c>
      <c r="BF519" s="74">
        <v>0</v>
      </c>
      <c r="BG519" s="74">
        <v>0</v>
      </c>
      <c r="BH519" s="74">
        <v>0</v>
      </c>
      <c r="BI519" s="74">
        <v>0</v>
      </c>
      <c r="BJ519" s="74">
        <v>0</v>
      </c>
      <c r="BK519" s="74">
        <v>0</v>
      </c>
      <c r="BL519" s="74">
        <v>2.9840252884957924E-5</v>
      </c>
      <c r="BM519" s="74">
        <v>2.9840252884957924E-5</v>
      </c>
      <c r="BN519" s="74">
        <v>0</v>
      </c>
      <c r="BO519" s="74">
        <v>0</v>
      </c>
      <c r="BP519" s="74">
        <v>0</v>
      </c>
      <c r="BQ519" s="74">
        <v>2.6063632531188683E-5</v>
      </c>
      <c r="BR519" s="74">
        <v>0</v>
      </c>
      <c r="BS519" s="74">
        <v>0</v>
      </c>
      <c r="BT519" s="74">
        <v>0</v>
      </c>
      <c r="BU519" s="74">
        <v>0</v>
      </c>
      <c r="BV519" s="74">
        <v>0</v>
      </c>
      <c r="BW519" s="74">
        <v>0</v>
      </c>
      <c r="BX519" s="74">
        <v>0</v>
      </c>
      <c r="BY519" s="74">
        <v>0</v>
      </c>
      <c r="CT519" s="74" t="s">
        <v>194</v>
      </c>
      <c r="CU519" s="74" t="s">
        <v>530</v>
      </c>
      <c r="CV519" s="74" t="s">
        <v>328</v>
      </c>
      <c r="CW519" s="74">
        <v>2026</v>
      </c>
      <c r="CX519" s="74">
        <v>0</v>
      </c>
      <c r="CY519" s="74">
        <v>0</v>
      </c>
      <c r="CZ519" s="74">
        <v>0</v>
      </c>
      <c r="DA519" s="74">
        <v>0</v>
      </c>
      <c r="DB519" s="74">
        <v>0</v>
      </c>
      <c r="DC519" s="74">
        <v>2.8850772495600302E-4</v>
      </c>
      <c r="DD519" s="74">
        <v>7.7900575334948513E-2</v>
      </c>
      <c r="DE519" s="74">
        <v>3.6425060683954492E-2</v>
      </c>
      <c r="DF519" s="74">
        <v>1.5808724525432679E-3</v>
      </c>
      <c r="DG519" s="74">
        <v>3.9894642198450743E-2</v>
      </c>
      <c r="DH519" s="74">
        <v>0</v>
      </c>
      <c r="DI519" s="74">
        <v>0</v>
      </c>
      <c r="DJ519" s="74">
        <v>0</v>
      </c>
      <c r="DK519" s="74">
        <v>0</v>
      </c>
      <c r="DL519" s="74">
        <v>0</v>
      </c>
      <c r="DM519" s="74">
        <v>0</v>
      </c>
      <c r="DN519" s="74">
        <v>1.1573477711436721E-2</v>
      </c>
      <c r="DO519" s="74">
        <v>0</v>
      </c>
      <c r="DP519" s="74">
        <v>0</v>
      </c>
      <c r="DQ519" s="74">
        <v>0</v>
      </c>
      <c r="DR519" s="74">
        <v>0</v>
      </c>
      <c r="DS519" s="74">
        <v>0</v>
      </c>
      <c r="DT519" s="74">
        <v>0</v>
      </c>
      <c r="DU519" s="74">
        <v>0</v>
      </c>
      <c r="DV519" s="74">
        <v>0</v>
      </c>
      <c r="DW519" s="74">
        <v>0</v>
      </c>
      <c r="DX519" s="74">
        <v>0</v>
      </c>
      <c r="DY519" s="74">
        <v>0</v>
      </c>
      <c r="DZ519" s="74">
        <v>0</v>
      </c>
      <c r="EA519" s="74">
        <v>0</v>
      </c>
      <c r="EB519" s="74">
        <v>0</v>
      </c>
      <c r="EC519" s="74">
        <v>0</v>
      </c>
      <c r="ED519" s="74">
        <v>2.247491776264972E-5</v>
      </c>
      <c r="EE519" s="74">
        <v>0</v>
      </c>
      <c r="EF519" s="74">
        <v>2.247491776264972E-5</v>
      </c>
      <c r="ER519" s="74" t="s">
        <v>455</v>
      </c>
      <c r="ES519" s="74" t="s">
        <v>194</v>
      </c>
      <c r="ET519" s="74" t="s">
        <v>530</v>
      </c>
      <c r="EU519" s="74" t="s">
        <v>328</v>
      </c>
      <c r="EV519" s="74" t="s">
        <v>302</v>
      </c>
      <c r="EW519" s="74" t="s">
        <v>456</v>
      </c>
      <c r="EX519" s="74">
        <v>2026</v>
      </c>
      <c r="EY519" s="74">
        <v>3.0097068692358452E-3</v>
      </c>
      <c r="EZ519" s="74">
        <v>1088.6552449999899</v>
      </c>
      <c r="FA519" s="74">
        <v>3.2765331691061017</v>
      </c>
      <c r="FB519" s="74">
        <v>2026</v>
      </c>
      <c r="FC519" s="74" t="s">
        <v>209</v>
      </c>
      <c r="FD519" s="74">
        <v>4.6366130773367584E-2</v>
      </c>
      <c r="FE519" s="74">
        <v>1</v>
      </c>
      <c r="FF519" s="74">
        <v>0</v>
      </c>
      <c r="FG519" s="74" t="s">
        <v>457</v>
      </c>
      <c r="FH519" s="74">
        <v>0</v>
      </c>
      <c r="FI519" s="74">
        <v>0</v>
      </c>
      <c r="FJ519" s="74">
        <v>0</v>
      </c>
      <c r="FK519" s="74">
        <v>0</v>
      </c>
      <c r="FL519" s="74">
        <v>0</v>
      </c>
      <c r="FM519" s="74">
        <v>0</v>
      </c>
      <c r="FN519" s="74">
        <v>0</v>
      </c>
      <c r="FO519" s="74">
        <v>0</v>
      </c>
      <c r="FP519" s="74">
        <v>0</v>
      </c>
      <c r="FQ519" s="74">
        <v>0</v>
      </c>
      <c r="FR519" s="74">
        <v>3.9702442626483939E-2</v>
      </c>
      <c r="FS519" s="74">
        <v>2.8850772495600302E-4</v>
      </c>
      <c r="GV519" s="229"/>
      <c r="GW519" s="229"/>
    </row>
    <row r="520" spans="45:205" x14ac:dyDescent="0.25">
      <c r="AS520" s="74" t="s">
        <v>237</v>
      </c>
      <c r="AT520" s="74" t="s">
        <v>194</v>
      </c>
      <c r="AU520" s="74" t="s">
        <v>520</v>
      </c>
      <c r="AV520" s="74">
        <v>2020</v>
      </c>
      <c r="AW520" s="74">
        <v>1</v>
      </c>
      <c r="AX520" s="74">
        <v>0</v>
      </c>
      <c r="AY520" s="74">
        <v>0</v>
      </c>
      <c r="AZ520" s="74">
        <v>1.5695793137197603E-5</v>
      </c>
      <c r="BA520" s="74">
        <v>1.5695793137197603E-5</v>
      </c>
      <c r="BB520" s="74">
        <v>0</v>
      </c>
      <c r="BC520" s="74">
        <v>0</v>
      </c>
      <c r="BD520" s="74">
        <v>0</v>
      </c>
      <c r="BE520" s="74">
        <v>0</v>
      </c>
      <c r="BF520" s="74">
        <v>0</v>
      </c>
      <c r="BG520" s="74">
        <v>0</v>
      </c>
      <c r="BH520" s="74">
        <v>0</v>
      </c>
      <c r="BI520" s="74">
        <v>0</v>
      </c>
      <c r="BJ520" s="74">
        <v>0</v>
      </c>
      <c r="BK520" s="74">
        <v>0</v>
      </c>
      <c r="BL520" s="74">
        <v>0</v>
      </c>
      <c r="BM520" s="74">
        <v>0</v>
      </c>
      <c r="BN520" s="74">
        <v>1.5695793137197603E-5</v>
      </c>
      <c r="BO520" s="74">
        <v>0</v>
      </c>
      <c r="BP520" s="74">
        <v>0</v>
      </c>
      <c r="BQ520" s="74">
        <v>0</v>
      </c>
      <c r="BR520" s="74">
        <v>0</v>
      </c>
      <c r="BS520" s="74">
        <v>0</v>
      </c>
      <c r="BT520" s="74">
        <v>0</v>
      </c>
      <c r="BU520" s="74">
        <v>0</v>
      </c>
      <c r="BV520" s="74">
        <v>0</v>
      </c>
      <c r="BW520" s="74">
        <v>0</v>
      </c>
      <c r="BX520" s="74">
        <v>0</v>
      </c>
      <c r="BY520" s="74">
        <v>0</v>
      </c>
      <c r="CT520" s="74" t="s">
        <v>194</v>
      </c>
      <c r="CU520" s="74" t="s">
        <v>530</v>
      </c>
      <c r="CV520" s="74" t="s">
        <v>321</v>
      </c>
      <c r="CW520" s="74">
        <v>2021</v>
      </c>
      <c r="CX520" s="74">
        <v>2.4742041753020189E-6</v>
      </c>
      <c r="CY520" s="74">
        <v>0</v>
      </c>
      <c r="CZ520" s="74">
        <v>0</v>
      </c>
      <c r="DA520" s="74">
        <v>0</v>
      </c>
      <c r="DB520" s="74">
        <v>0</v>
      </c>
      <c r="DC520" s="74">
        <v>0</v>
      </c>
      <c r="DD520" s="74">
        <v>13887.86102387798</v>
      </c>
      <c r="DE520" s="74">
        <v>212.40338927922949</v>
      </c>
      <c r="DF520" s="74">
        <v>8426.4429804796055</v>
      </c>
      <c r="DG520" s="74">
        <v>5249.0146541191434</v>
      </c>
      <c r="DH520" s="74">
        <v>0</v>
      </c>
      <c r="DI520" s="74">
        <v>0</v>
      </c>
      <c r="DJ520" s="74">
        <v>0</v>
      </c>
      <c r="DK520" s="74">
        <v>0</v>
      </c>
      <c r="DL520" s="74">
        <v>0</v>
      </c>
      <c r="DM520" s="74">
        <v>0</v>
      </c>
      <c r="DN520" s="74">
        <v>8.072052507155553E-5</v>
      </c>
      <c r="DO520" s="74">
        <v>3.4361403731293066E-2</v>
      </c>
      <c r="DP520" s="74">
        <v>0</v>
      </c>
      <c r="DQ520" s="74">
        <v>3.4361403731293066E-2</v>
      </c>
      <c r="DR520" s="74">
        <v>0</v>
      </c>
      <c r="DS520" s="74">
        <v>0</v>
      </c>
      <c r="DT520" s="74">
        <v>0</v>
      </c>
      <c r="DU520" s="74">
        <v>0</v>
      </c>
      <c r="DV520" s="74">
        <v>0</v>
      </c>
      <c r="DW520" s="74">
        <v>0</v>
      </c>
      <c r="DX520" s="74">
        <v>0</v>
      </c>
      <c r="DY520" s="74">
        <v>0</v>
      </c>
      <c r="DZ520" s="74">
        <v>0</v>
      </c>
      <c r="EA520" s="74">
        <v>0</v>
      </c>
      <c r="EB520" s="74">
        <v>0</v>
      </c>
      <c r="EC520" s="74">
        <v>0</v>
      </c>
      <c r="ED520" s="74">
        <v>0</v>
      </c>
      <c r="EE520" s="74">
        <v>0</v>
      </c>
      <c r="EF520" s="74">
        <v>0</v>
      </c>
      <c r="ER520" s="74" t="s">
        <v>455</v>
      </c>
      <c r="ES520" s="74" t="s">
        <v>194</v>
      </c>
      <c r="ET520" s="74" t="s">
        <v>530</v>
      </c>
      <c r="EU520" s="74" t="s">
        <v>321</v>
      </c>
      <c r="EV520" s="74" t="s">
        <v>302</v>
      </c>
      <c r="EW520" s="74" t="s">
        <v>456</v>
      </c>
      <c r="EX520" s="74">
        <v>2021</v>
      </c>
      <c r="EY520" s="74">
        <v>3.9951760605257797E-5</v>
      </c>
      <c r="EZ520" s="74">
        <v>1088.6552449999899</v>
      </c>
      <c r="FA520" s="74">
        <v>4.3493693729897871E-2</v>
      </c>
      <c r="FB520" s="74">
        <v>2021</v>
      </c>
      <c r="FC520" s="74" t="s">
        <v>209</v>
      </c>
      <c r="FD520" s="74">
        <v>4.6366130773367584E-2</v>
      </c>
      <c r="FE520" s="74">
        <v>1</v>
      </c>
      <c r="FF520" s="74">
        <v>0</v>
      </c>
      <c r="FG520" s="74" t="s">
        <v>457</v>
      </c>
      <c r="FH520" s="74">
        <v>5.1538762157381148E-4</v>
      </c>
      <c r="FI520" s="74">
        <v>2.4742041753020189E-6</v>
      </c>
      <c r="FJ520" s="74">
        <v>0</v>
      </c>
      <c r="FK520" s="74">
        <v>0</v>
      </c>
      <c r="FL520" s="74">
        <v>0</v>
      </c>
      <c r="FM520" s="74">
        <v>0</v>
      </c>
      <c r="FN520" s="74">
        <v>0</v>
      </c>
      <c r="FO520" s="74">
        <v>0</v>
      </c>
      <c r="FP520" s="74">
        <v>0</v>
      </c>
      <c r="FQ520" s="74">
        <v>0</v>
      </c>
      <c r="FR520" s="74">
        <v>0</v>
      </c>
      <c r="FS520" s="74">
        <v>0</v>
      </c>
      <c r="GV520" s="229"/>
      <c r="GW520" s="229"/>
    </row>
    <row r="521" spans="45:205" x14ac:dyDescent="0.25">
      <c r="AS521" s="74" t="s">
        <v>237</v>
      </c>
      <c r="AT521" s="74" t="s">
        <v>194</v>
      </c>
      <c r="AU521" s="74" t="s">
        <v>520</v>
      </c>
      <c r="AV521" s="74">
        <v>2021</v>
      </c>
      <c r="AW521" s="74">
        <v>1</v>
      </c>
      <c r="AX521" s="74">
        <v>0</v>
      </c>
      <c r="AY521" s="74">
        <v>0</v>
      </c>
      <c r="AZ521" s="74">
        <v>0</v>
      </c>
      <c r="BA521" s="74">
        <v>0</v>
      </c>
      <c r="BB521" s="74">
        <v>0</v>
      </c>
      <c r="BC521" s="74">
        <v>0</v>
      </c>
      <c r="BD521" s="74">
        <v>1.5695793137197603E-5</v>
      </c>
      <c r="BE521" s="74">
        <v>1.5695793137197603E-5</v>
      </c>
      <c r="BF521" s="74">
        <v>0</v>
      </c>
      <c r="BG521" s="74">
        <v>0</v>
      </c>
      <c r="BH521" s="74">
        <v>0</v>
      </c>
      <c r="BI521" s="74">
        <v>0</v>
      </c>
      <c r="BJ521" s="74">
        <v>0</v>
      </c>
      <c r="BK521" s="74">
        <v>0</v>
      </c>
      <c r="BL521" s="74">
        <v>0</v>
      </c>
      <c r="BM521" s="74">
        <v>0</v>
      </c>
      <c r="BN521" s="74">
        <v>0</v>
      </c>
      <c r="BO521" s="74">
        <v>1.5695793137197603E-5</v>
      </c>
      <c r="BP521" s="74">
        <v>0</v>
      </c>
      <c r="BQ521" s="74">
        <v>0</v>
      </c>
      <c r="BR521" s="74">
        <v>0</v>
      </c>
      <c r="BS521" s="74">
        <v>0</v>
      </c>
      <c r="BT521" s="74">
        <v>0</v>
      </c>
      <c r="BU521" s="74">
        <v>0</v>
      </c>
      <c r="BV521" s="74">
        <v>0</v>
      </c>
      <c r="BW521" s="74">
        <v>0</v>
      </c>
      <c r="BX521" s="74">
        <v>0</v>
      </c>
      <c r="BY521" s="74">
        <v>0</v>
      </c>
      <c r="CT521" s="74" t="s">
        <v>194</v>
      </c>
      <c r="CU521" s="74" t="s">
        <v>530</v>
      </c>
      <c r="CV521" s="74" t="s">
        <v>321</v>
      </c>
      <c r="CW521" s="74">
        <v>2022</v>
      </c>
      <c r="CX521" s="74">
        <v>0</v>
      </c>
      <c r="CY521" s="74">
        <v>2.454015331115863E-6</v>
      </c>
      <c r="CZ521" s="74">
        <v>0</v>
      </c>
      <c r="DA521" s="74">
        <v>0</v>
      </c>
      <c r="DB521" s="74">
        <v>0</v>
      </c>
      <c r="DC521" s="74">
        <v>0</v>
      </c>
      <c r="DD521" s="74">
        <v>13650.165455412071</v>
      </c>
      <c r="DE521" s="74">
        <v>202.8476649824305</v>
      </c>
      <c r="DF521" s="74">
        <v>8286.6933897120034</v>
      </c>
      <c r="DG521" s="74">
        <v>5160.6244007176356</v>
      </c>
      <c r="DH521" s="74">
        <v>0</v>
      </c>
      <c r="DI521" s="74">
        <v>0</v>
      </c>
      <c r="DJ521" s="74">
        <v>0</v>
      </c>
      <c r="DK521" s="74">
        <v>0</v>
      </c>
      <c r="DL521" s="74">
        <v>0</v>
      </c>
      <c r="DM521" s="74">
        <v>0</v>
      </c>
      <c r="DN521" s="74">
        <v>7.7796466391003398E-5</v>
      </c>
      <c r="DO521" s="74">
        <v>0</v>
      </c>
      <c r="DP521" s="74">
        <v>0</v>
      </c>
      <c r="DQ521" s="74">
        <v>0</v>
      </c>
      <c r="DR521" s="74">
        <v>3.3497715299849365E-2</v>
      </c>
      <c r="DS521" s="74">
        <v>0</v>
      </c>
      <c r="DT521" s="74">
        <v>3.3497715299849365E-2</v>
      </c>
      <c r="DU521" s="74">
        <v>0</v>
      </c>
      <c r="DV521" s="74">
        <v>0</v>
      </c>
      <c r="DW521" s="74">
        <v>0</v>
      </c>
      <c r="DX521" s="74">
        <v>0</v>
      </c>
      <c r="DY521" s="74">
        <v>0</v>
      </c>
      <c r="DZ521" s="74">
        <v>0</v>
      </c>
      <c r="EA521" s="74">
        <v>0</v>
      </c>
      <c r="EB521" s="74">
        <v>0</v>
      </c>
      <c r="EC521" s="74">
        <v>0</v>
      </c>
      <c r="ED521" s="74">
        <v>0</v>
      </c>
      <c r="EE521" s="74">
        <v>0</v>
      </c>
      <c r="EF521" s="74">
        <v>0</v>
      </c>
      <c r="ER521" s="74" t="s">
        <v>455</v>
      </c>
      <c r="ES521" s="74" t="s">
        <v>194</v>
      </c>
      <c r="ET521" s="74" t="s">
        <v>530</v>
      </c>
      <c r="EU521" s="74" t="s">
        <v>321</v>
      </c>
      <c r="EV521" s="74" t="s">
        <v>302</v>
      </c>
      <c r="EW521" s="74" t="s">
        <v>456</v>
      </c>
      <c r="EX521" s="74">
        <v>2022</v>
      </c>
      <c r="EY521" s="74">
        <v>3.8664671164981523E-5</v>
      </c>
      <c r="EZ521" s="74">
        <v>1088.6552449999899</v>
      </c>
      <c r="FA521" s="74">
        <v>4.2092497059957004E-2</v>
      </c>
      <c r="FB521" s="74">
        <v>2022</v>
      </c>
      <c r="FC521" s="74" t="s">
        <v>209</v>
      </c>
      <c r="FD521" s="74">
        <v>4.6366130773367584E-2</v>
      </c>
      <c r="FE521" s="74">
        <v>1</v>
      </c>
      <c r="FF521" s="74">
        <v>0</v>
      </c>
      <c r="FG521" s="74" t="s">
        <v>457</v>
      </c>
      <c r="FH521" s="74">
        <v>0</v>
      </c>
      <c r="FI521" s="74">
        <v>0</v>
      </c>
      <c r="FJ521" s="74">
        <v>5.1118219645518437E-4</v>
      </c>
      <c r="FK521" s="74">
        <v>2.454015331115863E-6</v>
      </c>
      <c r="FL521" s="74">
        <v>0</v>
      </c>
      <c r="FM521" s="74">
        <v>0</v>
      </c>
      <c r="FN521" s="74">
        <v>0</v>
      </c>
      <c r="FO521" s="74">
        <v>0</v>
      </c>
      <c r="FP521" s="74">
        <v>0</v>
      </c>
      <c r="FQ521" s="74">
        <v>0</v>
      </c>
      <c r="FR521" s="74">
        <v>0</v>
      </c>
      <c r="FS521" s="74">
        <v>0</v>
      </c>
      <c r="GV521" s="229"/>
      <c r="GW521" s="229"/>
    </row>
    <row r="522" spans="45:205" x14ac:dyDescent="0.25">
      <c r="AS522" s="74" t="s">
        <v>237</v>
      </c>
      <c r="AT522" s="74" t="s">
        <v>194</v>
      </c>
      <c r="AU522" s="74" t="s">
        <v>520</v>
      </c>
      <c r="AV522" s="74">
        <v>2022</v>
      </c>
      <c r="AW522" s="74">
        <v>0.93457943925233644</v>
      </c>
      <c r="AX522" s="74">
        <v>0</v>
      </c>
      <c r="AY522" s="74">
        <v>0</v>
      </c>
      <c r="AZ522" s="74">
        <v>0</v>
      </c>
      <c r="BA522" s="74">
        <v>0</v>
      </c>
      <c r="BB522" s="74">
        <v>0</v>
      </c>
      <c r="BC522" s="74">
        <v>0</v>
      </c>
      <c r="BD522" s="74">
        <v>0</v>
      </c>
      <c r="BE522" s="74">
        <v>0</v>
      </c>
      <c r="BF522" s="74">
        <v>0</v>
      </c>
      <c r="BG522" s="74">
        <v>0</v>
      </c>
      <c r="BH522" s="74">
        <v>1.5695793137197603E-5</v>
      </c>
      <c r="BI522" s="74">
        <v>1.5695793137197603E-5</v>
      </c>
      <c r="BJ522" s="74">
        <v>0</v>
      </c>
      <c r="BK522" s="74">
        <v>0</v>
      </c>
      <c r="BL522" s="74">
        <v>0</v>
      </c>
      <c r="BM522" s="74">
        <v>0</v>
      </c>
      <c r="BN522" s="74">
        <v>0</v>
      </c>
      <c r="BO522" s="74">
        <v>0</v>
      </c>
      <c r="BP522" s="74">
        <v>1.4668965548782806E-5</v>
      </c>
      <c r="BQ522" s="74">
        <v>0</v>
      </c>
      <c r="BR522" s="74">
        <v>0</v>
      </c>
      <c r="BS522" s="74">
        <v>0</v>
      </c>
      <c r="BT522" s="74">
        <v>0</v>
      </c>
      <c r="BU522" s="74">
        <v>0</v>
      </c>
      <c r="BV522" s="74">
        <v>1.5695793137197603E-5</v>
      </c>
      <c r="BW522" s="74">
        <v>1.4668965548782806E-5</v>
      </c>
      <c r="BX522" s="74">
        <v>1.5695793137197603E-5</v>
      </c>
      <c r="BY522" s="74">
        <v>1.4668965548782806E-5</v>
      </c>
      <c r="CT522" s="74" t="s">
        <v>194</v>
      </c>
      <c r="CU522" s="74" t="s">
        <v>530</v>
      </c>
      <c r="CV522" s="74" t="s">
        <v>321</v>
      </c>
      <c r="CW522" s="74">
        <v>2023</v>
      </c>
      <c r="CX522" s="74">
        <v>0</v>
      </c>
      <c r="CY522" s="74">
        <v>0</v>
      </c>
      <c r="CZ522" s="74">
        <v>3.8304833282831179E-6</v>
      </c>
      <c r="DA522" s="74">
        <v>0</v>
      </c>
      <c r="DB522" s="74">
        <v>0</v>
      </c>
      <c r="DC522" s="74">
        <v>0</v>
      </c>
      <c r="DD522" s="74">
        <v>13668.06699741239</v>
      </c>
      <c r="DE522" s="74">
        <v>202.84766498243039</v>
      </c>
      <c r="DF522" s="74">
        <v>8304.5949317123304</v>
      </c>
      <c r="DG522" s="74">
        <v>5160.6244007176338</v>
      </c>
      <c r="DH522" s="74">
        <v>0</v>
      </c>
      <c r="DI522" s="74">
        <v>0</v>
      </c>
      <c r="DJ522" s="74">
        <v>0</v>
      </c>
      <c r="DK522" s="74">
        <v>0</v>
      </c>
      <c r="DL522" s="74">
        <v>0</v>
      </c>
      <c r="DM522" s="74">
        <v>0</v>
      </c>
      <c r="DN522" s="74">
        <v>8.0654774187987769E-5</v>
      </c>
      <c r="DO522" s="74">
        <v>0</v>
      </c>
      <c r="DP522" s="74">
        <v>0</v>
      </c>
      <c r="DQ522" s="74">
        <v>0</v>
      </c>
      <c r="DR522" s="74">
        <v>0</v>
      </c>
      <c r="DS522" s="74">
        <v>0</v>
      </c>
      <c r="DT522" s="74">
        <v>0</v>
      </c>
      <c r="DU522" s="74">
        <v>5.2355302763444855E-2</v>
      </c>
      <c r="DV522" s="74">
        <v>0</v>
      </c>
      <c r="DW522" s="74">
        <v>5.2355302763444855E-2</v>
      </c>
      <c r="DX522" s="74">
        <v>0</v>
      </c>
      <c r="DY522" s="74">
        <v>0</v>
      </c>
      <c r="DZ522" s="74">
        <v>0</v>
      </c>
      <c r="EA522" s="74">
        <v>0</v>
      </c>
      <c r="EB522" s="74">
        <v>0</v>
      </c>
      <c r="EC522" s="74">
        <v>0</v>
      </c>
      <c r="ED522" s="74">
        <v>0</v>
      </c>
      <c r="EE522" s="74">
        <v>0</v>
      </c>
      <c r="EF522" s="74">
        <v>0</v>
      </c>
      <c r="ER522" s="74" t="s">
        <v>455</v>
      </c>
      <c r="ES522" s="74" t="s">
        <v>194</v>
      </c>
      <c r="ET522" s="74" t="s">
        <v>530</v>
      </c>
      <c r="EU522" s="74" t="s">
        <v>321</v>
      </c>
      <c r="EV522" s="74" t="s">
        <v>302</v>
      </c>
      <c r="EW522" s="74" t="s">
        <v>456</v>
      </c>
      <c r="EX522" s="74">
        <v>2023</v>
      </c>
      <c r="EY522" s="74">
        <v>3.9959526170001803E-5</v>
      </c>
      <c r="EZ522" s="74">
        <v>1088.6552449999899</v>
      </c>
      <c r="FA522" s="74">
        <v>4.3502147752686821E-2</v>
      </c>
      <c r="FB522" s="74">
        <v>2023</v>
      </c>
      <c r="FC522" s="74" t="s">
        <v>209</v>
      </c>
      <c r="FD522" s="74">
        <v>4.6366130773367584E-2</v>
      </c>
      <c r="FE522" s="74">
        <v>1</v>
      </c>
      <c r="FF522" s="74">
        <v>0</v>
      </c>
      <c r="FG522" s="74" t="s">
        <v>457</v>
      </c>
      <c r="FH522" s="74">
        <v>0</v>
      </c>
      <c r="FI522" s="74">
        <v>0</v>
      </c>
      <c r="FJ522" s="74">
        <v>0</v>
      </c>
      <c r="FK522" s="74">
        <v>0</v>
      </c>
      <c r="FL522" s="74">
        <v>5.2712468824207609E-4</v>
      </c>
      <c r="FM522" s="74">
        <v>3.8304833282831179E-6</v>
      </c>
      <c r="FN522" s="74">
        <v>0</v>
      </c>
      <c r="FO522" s="74">
        <v>0</v>
      </c>
      <c r="FP522" s="74">
        <v>0</v>
      </c>
      <c r="FQ522" s="74">
        <v>0</v>
      </c>
      <c r="FR522" s="74">
        <v>0</v>
      </c>
      <c r="FS522" s="74">
        <v>0</v>
      </c>
      <c r="GV522" s="229"/>
      <c r="GW522" s="229"/>
    </row>
    <row r="523" spans="45:205" x14ac:dyDescent="0.25">
      <c r="AS523" s="74" t="s">
        <v>237</v>
      </c>
      <c r="AT523" s="74" t="s">
        <v>194</v>
      </c>
      <c r="AU523" s="74" t="s">
        <v>520</v>
      </c>
      <c r="AV523" s="74">
        <v>2023</v>
      </c>
      <c r="AW523" s="74">
        <v>0.87343872827321156</v>
      </c>
      <c r="AX523" s="74">
        <v>0</v>
      </c>
      <c r="AY523" s="74">
        <v>0</v>
      </c>
      <c r="AZ523" s="74">
        <v>0</v>
      </c>
      <c r="BA523" s="74">
        <v>0</v>
      </c>
      <c r="BB523" s="74">
        <v>0</v>
      </c>
      <c r="BC523" s="74">
        <v>0</v>
      </c>
      <c r="BD523" s="74">
        <v>0</v>
      </c>
      <c r="BE523" s="74">
        <v>0</v>
      </c>
      <c r="BF523" s="74">
        <v>0</v>
      </c>
      <c r="BG523" s="74">
        <v>0</v>
      </c>
      <c r="BH523" s="74">
        <v>0</v>
      </c>
      <c r="BI523" s="74">
        <v>0</v>
      </c>
      <c r="BJ523" s="74">
        <v>0</v>
      </c>
      <c r="BK523" s="74">
        <v>0</v>
      </c>
      <c r="BL523" s="74">
        <v>1.6270864850883795E-5</v>
      </c>
      <c r="BM523" s="74">
        <v>1.6270864850883795E-5</v>
      </c>
      <c r="BN523" s="74">
        <v>0</v>
      </c>
      <c r="BO523" s="74">
        <v>0</v>
      </c>
      <c r="BP523" s="74">
        <v>0</v>
      </c>
      <c r="BQ523" s="74">
        <v>1.421160350326124E-5</v>
      </c>
      <c r="BR523" s="74">
        <v>0</v>
      </c>
      <c r="BS523" s="74">
        <v>0</v>
      </c>
      <c r="BT523" s="74">
        <v>0</v>
      </c>
      <c r="BU523" s="74">
        <v>0</v>
      </c>
      <c r="BV523" s="74">
        <v>0</v>
      </c>
      <c r="BW523" s="74">
        <v>0</v>
      </c>
      <c r="BX523" s="74">
        <v>0</v>
      </c>
      <c r="BY523" s="74">
        <v>0</v>
      </c>
      <c r="CT523" s="74" t="s">
        <v>194</v>
      </c>
      <c r="CU523" s="74" t="s">
        <v>530</v>
      </c>
      <c r="CV523" s="74" t="s">
        <v>321</v>
      </c>
      <c r="CW523" s="74">
        <v>2024</v>
      </c>
      <c r="CX523" s="74">
        <v>0</v>
      </c>
      <c r="CY523" s="74">
        <v>0</v>
      </c>
      <c r="CZ523" s="74">
        <v>0</v>
      </c>
      <c r="DA523" s="74">
        <v>3.8304833282831179E-6</v>
      </c>
      <c r="DB523" s="74">
        <v>0</v>
      </c>
      <c r="DC523" s="74">
        <v>0</v>
      </c>
      <c r="DD523" s="74">
        <v>13668.06699741239</v>
      </c>
      <c r="DE523" s="74">
        <v>202.84766498243039</v>
      </c>
      <c r="DF523" s="74">
        <v>8304.5949317123304</v>
      </c>
      <c r="DG523" s="74">
        <v>5160.6244007176338</v>
      </c>
      <c r="DH523" s="74">
        <v>0</v>
      </c>
      <c r="DI523" s="74">
        <v>0</v>
      </c>
      <c r="DJ523" s="74">
        <v>0</v>
      </c>
      <c r="DK523" s="74">
        <v>0</v>
      </c>
      <c r="DL523" s="74">
        <v>0</v>
      </c>
      <c r="DM523" s="74">
        <v>0</v>
      </c>
      <c r="DN523" s="74">
        <v>8.0654774187987769E-5</v>
      </c>
      <c r="DO523" s="74">
        <v>0</v>
      </c>
      <c r="DP523" s="74">
        <v>0</v>
      </c>
      <c r="DQ523" s="74">
        <v>0</v>
      </c>
      <c r="DR523" s="74">
        <v>0</v>
      </c>
      <c r="DS523" s="74">
        <v>0</v>
      </c>
      <c r="DT523" s="74">
        <v>0</v>
      </c>
      <c r="DU523" s="74">
        <v>0</v>
      </c>
      <c r="DV523" s="74">
        <v>0</v>
      </c>
      <c r="DW523" s="74">
        <v>0</v>
      </c>
      <c r="DX523" s="74">
        <v>5.2355302763444855E-2</v>
      </c>
      <c r="DY523" s="74">
        <v>0</v>
      </c>
      <c r="DZ523" s="74">
        <v>5.2355302763444855E-2</v>
      </c>
      <c r="EA523" s="74">
        <v>0</v>
      </c>
      <c r="EB523" s="74">
        <v>0</v>
      </c>
      <c r="EC523" s="74">
        <v>0</v>
      </c>
      <c r="ED523" s="74">
        <v>0</v>
      </c>
      <c r="EE523" s="74">
        <v>0</v>
      </c>
      <c r="EF523" s="74">
        <v>0</v>
      </c>
      <c r="ER523" s="74" t="s">
        <v>455</v>
      </c>
      <c r="ES523" s="74" t="s">
        <v>194</v>
      </c>
      <c r="ET523" s="74" t="s">
        <v>530</v>
      </c>
      <c r="EU523" s="74" t="s">
        <v>321</v>
      </c>
      <c r="EV523" s="74" t="s">
        <v>302</v>
      </c>
      <c r="EW523" s="74" t="s">
        <v>456</v>
      </c>
      <c r="EX523" s="74">
        <v>2024</v>
      </c>
      <c r="EY523" s="74">
        <v>3.9959526170001803E-5</v>
      </c>
      <c r="EZ523" s="74">
        <v>1088.6552449999899</v>
      </c>
      <c r="FA523" s="74">
        <v>4.3502147752686821E-2</v>
      </c>
      <c r="FB523" s="74">
        <v>2024</v>
      </c>
      <c r="FC523" s="74" t="s">
        <v>209</v>
      </c>
      <c r="FD523" s="74">
        <v>4.6366130773367584E-2</v>
      </c>
      <c r="FE523" s="74">
        <v>1</v>
      </c>
      <c r="FF523" s="74">
        <v>0</v>
      </c>
      <c r="FG523" s="74" t="s">
        <v>457</v>
      </c>
      <c r="FH523" s="74">
        <v>0</v>
      </c>
      <c r="FI523" s="74">
        <v>0</v>
      </c>
      <c r="FJ523" s="74">
        <v>0</v>
      </c>
      <c r="FK523" s="74">
        <v>0</v>
      </c>
      <c r="FL523" s="74">
        <v>0</v>
      </c>
      <c r="FM523" s="74">
        <v>0</v>
      </c>
      <c r="FN523" s="74">
        <v>5.2712468824207609E-4</v>
      </c>
      <c r="FO523" s="74">
        <v>3.8304833282831179E-6</v>
      </c>
      <c r="FP523" s="74">
        <v>0</v>
      </c>
      <c r="FQ523" s="74">
        <v>0</v>
      </c>
      <c r="FR523" s="74">
        <v>0</v>
      </c>
      <c r="FS523" s="74">
        <v>0</v>
      </c>
      <c r="GV523" s="229"/>
      <c r="GW523" s="229"/>
    </row>
    <row r="524" spans="45:205" x14ac:dyDescent="0.25">
      <c r="AS524" s="74" t="s">
        <v>237</v>
      </c>
      <c r="AT524" s="74" t="s">
        <v>194</v>
      </c>
      <c r="AU524" s="74" t="s">
        <v>521</v>
      </c>
      <c r="AV524" s="74">
        <v>2020</v>
      </c>
      <c r="AW524" s="74">
        <v>1</v>
      </c>
      <c r="AX524" s="74">
        <v>0</v>
      </c>
      <c r="AY524" s="74">
        <v>0</v>
      </c>
      <c r="AZ524" s="74">
        <v>5.2102624532887208E-5</v>
      </c>
      <c r="BA524" s="74">
        <v>5.2102624532887208E-5</v>
      </c>
      <c r="BB524" s="74">
        <v>0</v>
      </c>
      <c r="BC524" s="74">
        <v>0</v>
      </c>
      <c r="BD524" s="74">
        <v>0</v>
      </c>
      <c r="BE524" s="74">
        <v>0</v>
      </c>
      <c r="BF524" s="74">
        <v>0</v>
      </c>
      <c r="BG524" s="74">
        <v>0</v>
      </c>
      <c r="BH524" s="74">
        <v>0</v>
      </c>
      <c r="BI524" s="74">
        <v>0</v>
      </c>
      <c r="BJ524" s="74">
        <v>0</v>
      </c>
      <c r="BK524" s="74">
        <v>0</v>
      </c>
      <c r="BL524" s="74">
        <v>0</v>
      </c>
      <c r="BM524" s="74">
        <v>0</v>
      </c>
      <c r="BN524" s="74">
        <v>5.2102624532887208E-5</v>
      </c>
      <c r="BO524" s="74">
        <v>0</v>
      </c>
      <c r="BP524" s="74">
        <v>0</v>
      </c>
      <c r="BQ524" s="74">
        <v>0</v>
      </c>
      <c r="BR524" s="74">
        <v>0</v>
      </c>
      <c r="BS524" s="74">
        <v>0</v>
      </c>
      <c r="BT524" s="74">
        <v>0</v>
      </c>
      <c r="BU524" s="74">
        <v>0</v>
      </c>
      <c r="BV524" s="74">
        <v>0</v>
      </c>
      <c r="BW524" s="74">
        <v>0</v>
      </c>
      <c r="BX524" s="74">
        <v>0</v>
      </c>
      <c r="BY524" s="74">
        <v>0</v>
      </c>
      <c r="CT524" s="74" t="s">
        <v>194</v>
      </c>
      <c r="CU524" s="74" t="s">
        <v>530</v>
      </c>
      <c r="CV524" s="74" t="s">
        <v>321</v>
      </c>
      <c r="CW524" s="74">
        <v>2025</v>
      </c>
      <c r="CX524" s="74">
        <v>0</v>
      </c>
      <c r="CY524" s="74">
        <v>0</v>
      </c>
      <c r="CZ524" s="74">
        <v>0</v>
      </c>
      <c r="DA524" s="74">
        <v>0</v>
      </c>
      <c r="DB524" s="74">
        <v>3.8304833282831179E-6</v>
      </c>
      <c r="DC524" s="74">
        <v>0</v>
      </c>
      <c r="DD524" s="74">
        <v>13668.06699741239</v>
      </c>
      <c r="DE524" s="74">
        <v>202.84766498243039</v>
      </c>
      <c r="DF524" s="74">
        <v>8304.5949317123304</v>
      </c>
      <c r="DG524" s="74">
        <v>5160.6244007176338</v>
      </c>
      <c r="DH524" s="74">
        <v>0</v>
      </c>
      <c r="DI524" s="74">
        <v>0</v>
      </c>
      <c r="DJ524" s="74">
        <v>0</v>
      </c>
      <c r="DK524" s="74">
        <v>0</v>
      </c>
      <c r="DL524" s="74">
        <v>0</v>
      </c>
      <c r="DM524" s="74">
        <v>0</v>
      </c>
      <c r="DN524" s="74">
        <v>8.0654774187987769E-5</v>
      </c>
      <c r="DO524" s="74">
        <v>0</v>
      </c>
      <c r="DP524" s="74">
        <v>0</v>
      </c>
      <c r="DQ524" s="74">
        <v>0</v>
      </c>
      <c r="DR524" s="74">
        <v>0</v>
      </c>
      <c r="DS524" s="74">
        <v>0</v>
      </c>
      <c r="DT524" s="74">
        <v>0</v>
      </c>
      <c r="DU524" s="74">
        <v>0</v>
      </c>
      <c r="DV524" s="74">
        <v>0</v>
      </c>
      <c r="DW524" s="74">
        <v>0</v>
      </c>
      <c r="DX524" s="74">
        <v>0</v>
      </c>
      <c r="DY524" s="74">
        <v>0</v>
      </c>
      <c r="DZ524" s="74">
        <v>0</v>
      </c>
      <c r="EA524" s="74">
        <v>5.2355302763444855E-2</v>
      </c>
      <c r="EB524" s="74">
        <v>0</v>
      </c>
      <c r="EC524" s="74">
        <v>5.2355302763444855E-2</v>
      </c>
      <c r="ED524" s="74">
        <v>0</v>
      </c>
      <c r="EE524" s="74">
        <v>0</v>
      </c>
      <c r="EF524" s="74">
        <v>0</v>
      </c>
      <c r="ER524" s="74" t="s">
        <v>455</v>
      </c>
      <c r="ES524" s="74" t="s">
        <v>194</v>
      </c>
      <c r="ET524" s="74" t="s">
        <v>530</v>
      </c>
      <c r="EU524" s="74" t="s">
        <v>321</v>
      </c>
      <c r="EV524" s="74" t="s">
        <v>302</v>
      </c>
      <c r="EW524" s="74" t="s">
        <v>456</v>
      </c>
      <c r="EX524" s="74">
        <v>2025</v>
      </c>
      <c r="EY524" s="74">
        <v>3.9959526170001803E-5</v>
      </c>
      <c r="EZ524" s="74">
        <v>1088.6552449999899</v>
      </c>
      <c r="FA524" s="74">
        <v>4.3502147752686821E-2</v>
      </c>
      <c r="FB524" s="74">
        <v>2025</v>
      </c>
      <c r="FC524" s="74" t="s">
        <v>209</v>
      </c>
      <c r="FD524" s="74">
        <v>4.6366130773367584E-2</v>
      </c>
      <c r="FE524" s="74">
        <v>1</v>
      </c>
      <c r="FF524" s="74">
        <v>0</v>
      </c>
      <c r="FG524" s="74" t="s">
        <v>457</v>
      </c>
      <c r="FH524" s="74">
        <v>0</v>
      </c>
      <c r="FI524" s="74">
        <v>0</v>
      </c>
      <c r="FJ524" s="74">
        <v>0</v>
      </c>
      <c r="FK524" s="74">
        <v>0</v>
      </c>
      <c r="FL524" s="74">
        <v>0</v>
      </c>
      <c r="FM524" s="74">
        <v>0</v>
      </c>
      <c r="FN524" s="74">
        <v>0</v>
      </c>
      <c r="FO524" s="74">
        <v>0</v>
      </c>
      <c r="FP524" s="74">
        <v>5.2712468824207609E-4</v>
      </c>
      <c r="FQ524" s="74">
        <v>3.8304833282831179E-6</v>
      </c>
      <c r="FR524" s="74">
        <v>0</v>
      </c>
      <c r="FS524" s="74">
        <v>0</v>
      </c>
      <c r="GV524" s="229"/>
      <c r="GW524" s="229"/>
    </row>
    <row r="525" spans="45:205" x14ac:dyDescent="0.25">
      <c r="AS525" s="74" t="s">
        <v>237</v>
      </c>
      <c r="AT525" s="74" t="s">
        <v>194</v>
      </c>
      <c r="AU525" s="74" t="s">
        <v>521</v>
      </c>
      <c r="AV525" s="74">
        <v>2021</v>
      </c>
      <c r="AW525" s="74">
        <v>1</v>
      </c>
      <c r="AX525" s="74">
        <v>0</v>
      </c>
      <c r="AY525" s="74">
        <v>0</v>
      </c>
      <c r="AZ525" s="74">
        <v>0</v>
      </c>
      <c r="BA525" s="74">
        <v>0</v>
      </c>
      <c r="BB525" s="74">
        <v>0</v>
      </c>
      <c r="BC525" s="74">
        <v>0</v>
      </c>
      <c r="BD525" s="74">
        <v>5.2102624532887208E-5</v>
      </c>
      <c r="BE525" s="74">
        <v>5.2102624532887208E-5</v>
      </c>
      <c r="BF525" s="74">
        <v>0</v>
      </c>
      <c r="BG525" s="74">
        <v>0</v>
      </c>
      <c r="BH525" s="74">
        <v>0</v>
      </c>
      <c r="BI525" s="74">
        <v>0</v>
      </c>
      <c r="BJ525" s="74">
        <v>0</v>
      </c>
      <c r="BK525" s="74">
        <v>0</v>
      </c>
      <c r="BL525" s="74">
        <v>0</v>
      </c>
      <c r="BM525" s="74">
        <v>0</v>
      </c>
      <c r="BN525" s="74">
        <v>0</v>
      </c>
      <c r="BO525" s="74">
        <v>5.2102624532887208E-5</v>
      </c>
      <c r="BP525" s="74">
        <v>0</v>
      </c>
      <c r="BQ525" s="74">
        <v>0</v>
      </c>
      <c r="BR525" s="74">
        <v>0</v>
      </c>
      <c r="BS525" s="74">
        <v>0</v>
      </c>
      <c r="BT525" s="74">
        <v>0</v>
      </c>
      <c r="BU525" s="74">
        <v>0</v>
      </c>
      <c r="BV525" s="74">
        <v>0</v>
      </c>
      <c r="BW525" s="74">
        <v>0</v>
      </c>
      <c r="BX525" s="74">
        <v>0</v>
      </c>
      <c r="BY525" s="74">
        <v>0</v>
      </c>
      <c r="CT525" s="74" t="s">
        <v>194</v>
      </c>
      <c r="CU525" s="74" t="s">
        <v>530</v>
      </c>
      <c r="CV525" s="74" t="s">
        <v>321</v>
      </c>
      <c r="CW525" s="74">
        <v>2026</v>
      </c>
      <c r="CX525" s="74">
        <v>0</v>
      </c>
      <c r="CY525" s="74">
        <v>0</v>
      </c>
      <c r="CZ525" s="74">
        <v>0</v>
      </c>
      <c r="DA525" s="74">
        <v>0</v>
      </c>
      <c r="DB525" s="74">
        <v>0</v>
      </c>
      <c r="DC525" s="74">
        <v>3.8304833282831179E-6</v>
      </c>
      <c r="DD525" s="74">
        <v>13668.06699741239</v>
      </c>
      <c r="DE525" s="74">
        <v>202.84766498243039</v>
      </c>
      <c r="DF525" s="74">
        <v>8304.5949317123304</v>
      </c>
      <c r="DG525" s="74">
        <v>5160.6244007176338</v>
      </c>
      <c r="DH525" s="74">
        <v>0</v>
      </c>
      <c r="DI525" s="74">
        <v>0</v>
      </c>
      <c r="DJ525" s="74">
        <v>0</v>
      </c>
      <c r="DK525" s="74">
        <v>0</v>
      </c>
      <c r="DL525" s="74">
        <v>0</v>
      </c>
      <c r="DM525" s="74">
        <v>0</v>
      </c>
      <c r="DN525" s="74">
        <v>8.0654774187987769E-5</v>
      </c>
      <c r="DO525" s="74">
        <v>0</v>
      </c>
      <c r="DP525" s="74">
        <v>0</v>
      </c>
      <c r="DQ525" s="74">
        <v>0</v>
      </c>
      <c r="DR525" s="74">
        <v>0</v>
      </c>
      <c r="DS525" s="74">
        <v>0</v>
      </c>
      <c r="DT525" s="74">
        <v>0</v>
      </c>
      <c r="DU525" s="74">
        <v>0</v>
      </c>
      <c r="DV525" s="74">
        <v>0</v>
      </c>
      <c r="DW525" s="74">
        <v>0</v>
      </c>
      <c r="DX525" s="74">
        <v>0</v>
      </c>
      <c r="DY525" s="74">
        <v>0</v>
      </c>
      <c r="DZ525" s="74">
        <v>0</v>
      </c>
      <c r="EA525" s="74">
        <v>0</v>
      </c>
      <c r="EB525" s="74">
        <v>0</v>
      </c>
      <c r="EC525" s="74">
        <v>0</v>
      </c>
      <c r="ED525" s="74">
        <v>5.2355302763444855E-2</v>
      </c>
      <c r="EE525" s="74">
        <v>0</v>
      </c>
      <c r="EF525" s="74">
        <v>5.2355302763444855E-2</v>
      </c>
      <c r="ER525" s="74" t="s">
        <v>455</v>
      </c>
      <c r="ES525" s="74" t="s">
        <v>194</v>
      </c>
      <c r="ET525" s="74" t="s">
        <v>530</v>
      </c>
      <c r="EU525" s="74" t="s">
        <v>321</v>
      </c>
      <c r="EV525" s="74" t="s">
        <v>302</v>
      </c>
      <c r="EW525" s="74" t="s">
        <v>456</v>
      </c>
      <c r="EX525" s="74">
        <v>2026</v>
      </c>
      <c r="EY525" s="74">
        <v>3.9959526170001803E-5</v>
      </c>
      <c r="EZ525" s="74">
        <v>1088.6552449999899</v>
      </c>
      <c r="FA525" s="74">
        <v>4.3502147752686821E-2</v>
      </c>
      <c r="FB525" s="74">
        <v>2026</v>
      </c>
      <c r="FC525" s="74" t="s">
        <v>209</v>
      </c>
      <c r="FD525" s="74">
        <v>4.6366130773367584E-2</v>
      </c>
      <c r="FE525" s="74">
        <v>1</v>
      </c>
      <c r="FF525" s="74">
        <v>0</v>
      </c>
      <c r="FG525" s="74" t="s">
        <v>457</v>
      </c>
      <c r="FH525" s="74">
        <v>0</v>
      </c>
      <c r="FI525" s="74">
        <v>0</v>
      </c>
      <c r="FJ525" s="74">
        <v>0</v>
      </c>
      <c r="FK525" s="74">
        <v>0</v>
      </c>
      <c r="FL525" s="74">
        <v>0</v>
      </c>
      <c r="FM525" s="74">
        <v>0</v>
      </c>
      <c r="FN525" s="74">
        <v>0</v>
      </c>
      <c r="FO525" s="74">
        <v>0</v>
      </c>
      <c r="FP525" s="74">
        <v>0</v>
      </c>
      <c r="FQ525" s="74">
        <v>0</v>
      </c>
      <c r="FR525" s="74">
        <v>5.2712468824207609E-4</v>
      </c>
      <c r="FS525" s="74">
        <v>3.8304833282831179E-6</v>
      </c>
      <c r="GV525" s="229"/>
      <c r="GW525" s="229"/>
    </row>
    <row r="526" spans="45:205" x14ac:dyDescent="0.25">
      <c r="AS526" s="74" t="s">
        <v>237</v>
      </c>
      <c r="AT526" s="74" t="s">
        <v>194</v>
      </c>
      <c r="AU526" s="74" t="s">
        <v>521</v>
      </c>
      <c r="AV526" s="74">
        <v>2022</v>
      </c>
      <c r="AW526" s="74">
        <v>0.93457943925233644</v>
      </c>
      <c r="AX526" s="74">
        <v>0</v>
      </c>
      <c r="AY526" s="74">
        <v>0</v>
      </c>
      <c r="AZ526" s="74">
        <v>0</v>
      </c>
      <c r="BA526" s="74">
        <v>0</v>
      </c>
      <c r="BB526" s="74">
        <v>0</v>
      </c>
      <c r="BC526" s="74">
        <v>0</v>
      </c>
      <c r="BD526" s="74">
        <v>0</v>
      </c>
      <c r="BE526" s="74">
        <v>0</v>
      </c>
      <c r="BF526" s="74">
        <v>0</v>
      </c>
      <c r="BG526" s="74">
        <v>0</v>
      </c>
      <c r="BH526" s="74">
        <v>5.2102624532887208E-5</v>
      </c>
      <c r="BI526" s="74">
        <v>5.2102624532887208E-5</v>
      </c>
      <c r="BJ526" s="74">
        <v>0</v>
      </c>
      <c r="BK526" s="74">
        <v>0</v>
      </c>
      <c r="BL526" s="74">
        <v>0</v>
      </c>
      <c r="BM526" s="74">
        <v>0</v>
      </c>
      <c r="BN526" s="74">
        <v>0</v>
      </c>
      <c r="BO526" s="74">
        <v>0</v>
      </c>
      <c r="BP526" s="74">
        <v>4.8694041619520755E-5</v>
      </c>
      <c r="BQ526" s="74">
        <v>0</v>
      </c>
      <c r="BR526" s="74">
        <v>0</v>
      </c>
      <c r="BS526" s="74">
        <v>0</v>
      </c>
      <c r="BT526" s="74">
        <v>0</v>
      </c>
      <c r="BU526" s="74">
        <v>0</v>
      </c>
      <c r="BV526" s="74">
        <v>5.2102624532887208E-5</v>
      </c>
      <c r="BW526" s="74">
        <v>4.8694041619520755E-5</v>
      </c>
      <c r="BX526" s="74">
        <v>5.2102624532887208E-5</v>
      </c>
      <c r="BY526" s="74">
        <v>4.8694041619520755E-5</v>
      </c>
      <c r="CT526" s="74" t="s">
        <v>194</v>
      </c>
      <c r="CU526" s="74" t="s">
        <v>530</v>
      </c>
      <c r="CV526" s="74" t="s">
        <v>323</v>
      </c>
      <c r="CW526" s="74">
        <v>2021</v>
      </c>
      <c r="CX526" s="74">
        <v>4.6602307425362313E-7</v>
      </c>
      <c r="CY526" s="74">
        <v>0</v>
      </c>
      <c r="CZ526" s="74">
        <v>0</v>
      </c>
      <c r="DA526" s="74">
        <v>0</v>
      </c>
      <c r="DB526" s="74">
        <v>0</v>
      </c>
      <c r="DC526" s="74">
        <v>0</v>
      </c>
      <c r="DD526" s="74">
        <v>8638.8463697588322</v>
      </c>
      <c r="DE526" s="74">
        <v>212.40338927922949</v>
      </c>
      <c r="DF526" s="74">
        <v>8426.4429804796</v>
      </c>
      <c r="DG526" s="74">
        <v>0</v>
      </c>
      <c r="DH526" s="74">
        <v>0</v>
      </c>
      <c r="DI526" s="74">
        <v>0</v>
      </c>
      <c r="DJ526" s="74">
        <v>0</v>
      </c>
      <c r="DK526" s="74">
        <v>0</v>
      </c>
      <c r="DL526" s="74">
        <v>0</v>
      </c>
      <c r="DM526" s="74">
        <v>0</v>
      </c>
      <c r="DN526" s="74">
        <v>1.2802258196037161E-5</v>
      </c>
      <c r="DO526" s="74">
        <v>4.0259017432397633E-3</v>
      </c>
      <c r="DP526" s="74">
        <v>0</v>
      </c>
      <c r="DQ526" s="74">
        <v>4.0259017432397633E-3</v>
      </c>
      <c r="DR526" s="74">
        <v>0</v>
      </c>
      <c r="DS526" s="74">
        <v>0</v>
      </c>
      <c r="DT526" s="74">
        <v>0</v>
      </c>
      <c r="DU526" s="74">
        <v>0</v>
      </c>
      <c r="DV526" s="74">
        <v>0</v>
      </c>
      <c r="DW526" s="74">
        <v>0</v>
      </c>
      <c r="DX526" s="74">
        <v>0</v>
      </c>
      <c r="DY526" s="74">
        <v>0</v>
      </c>
      <c r="DZ526" s="74">
        <v>0</v>
      </c>
      <c r="EA526" s="74">
        <v>0</v>
      </c>
      <c r="EB526" s="74">
        <v>0</v>
      </c>
      <c r="EC526" s="74">
        <v>0</v>
      </c>
      <c r="ED526" s="74">
        <v>0</v>
      </c>
      <c r="EE526" s="74">
        <v>0</v>
      </c>
      <c r="EF526" s="74">
        <v>0</v>
      </c>
      <c r="ER526" s="74" t="s">
        <v>455</v>
      </c>
      <c r="ES526" s="74" t="s">
        <v>194</v>
      </c>
      <c r="ET526" s="74" t="s">
        <v>530</v>
      </c>
      <c r="EU526" s="74" t="s">
        <v>323</v>
      </c>
      <c r="EV526" s="74" t="s">
        <v>302</v>
      </c>
      <c r="EW526" s="74" t="s">
        <v>456</v>
      </c>
      <c r="EX526" s="74">
        <v>2021</v>
      </c>
      <c r="EY526" s="74">
        <v>7.5250225850234569E-6</v>
      </c>
      <c r="EZ526" s="74">
        <v>1088.6552449999899</v>
      </c>
      <c r="FA526" s="74">
        <v>8.1921553059291687E-3</v>
      </c>
      <c r="FB526" s="74">
        <v>2021</v>
      </c>
      <c r="FC526" s="74" t="s">
        <v>209</v>
      </c>
      <c r="FD526" s="74">
        <v>4.6366130773367584E-2</v>
      </c>
      <c r="FE526" s="74">
        <v>1</v>
      </c>
      <c r="FF526" s="74">
        <v>0</v>
      </c>
      <c r="FG526" s="74" t="s">
        <v>457</v>
      </c>
      <c r="FH526" s="74">
        <v>9.7074657878132544E-5</v>
      </c>
      <c r="FI526" s="74">
        <v>4.6602307425362313E-7</v>
      </c>
      <c r="FJ526" s="74">
        <v>0</v>
      </c>
      <c r="FK526" s="74">
        <v>0</v>
      </c>
      <c r="FL526" s="74">
        <v>0</v>
      </c>
      <c r="FM526" s="74">
        <v>0</v>
      </c>
      <c r="FN526" s="74">
        <v>0</v>
      </c>
      <c r="FO526" s="74">
        <v>0</v>
      </c>
      <c r="FP526" s="74">
        <v>0</v>
      </c>
      <c r="FQ526" s="74">
        <v>0</v>
      </c>
      <c r="FR526" s="74">
        <v>0</v>
      </c>
      <c r="FS526" s="74">
        <v>0</v>
      </c>
      <c r="GV526" s="229"/>
      <c r="GW526" s="229"/>
    </row>
    <row r="527" spans="45:205" x14ac:dyDescent="0.25">
      <c r="AS527" s="74" t="s">
        <v>237</v>
      </c>
      <c r="AT527" s="74" t="s">
        <v>194</v>
      </c>
      <c r="AU527" s="74" t="s">
        <v>521</v>
      </c>
      <c r="AV527" s="74">
        <v>2023</v>
      </c>
      <c r="AW527" s="74">
        <v>0.87343872827321156</v>
      </c>
      <c r="AX527" s="74">
        <v>0</v>
      </c>
      <c r="AY527" s="74">
        <v>0</v>
      </c>
      <c r="AZ527" s="74">
        <v>0</v>
      </c>
      <c r="BA527" s="74">
        <v>0</v>
      </c>
      <c r="BB527" s="74">
        <v>0</v>
      </c>
      <c r="BC527" s="74">
        <v>0</v>
      </c>
      <c r="BD527" s="74">
        <v>0</v>
      </c>
      <c r="BE527" s="74">
        <v>0</v>
      </c>
      <c r="BF527" s="74">
        <v>0</v>
      </c>
      <c r="BG527" s="74">
        <v>0</v>
      </c>
      <c r="BH527" s="74">
        <v>0</v>
      </c>
      <c r="BI527" s="74">
        <v>0</v>
      </c>
      <c r="BJ527" s="74">
        <v>0</v>
      </c>
      <c r="BK527" s="74">
        <v>0</v>
      </c>
      <c r="BL527" s="74">
        <v>5.4011649930657803E-5</v>
      </c>
      <c r="BM527" s="74">
        <v>5.4011649930657803E-5</v>
      </c>
      <c r="BN527" s="74">
        <v>0</v>
      </c>
      <c r="BO527" s="74">
        <v>0</v>
      </c>
      <c r="BP527" s="74">
        <v>0</v>
      </c>
      <c r="BQ527" s="74">
        <v>4.7175866827371649E-5</v>
      </c>
      <c r="BR527" s="74">
        <v>0</v>
      </c>
      <c r="BS527" s="74">
        <v>0</v>
      </c>
      <c r="BT527" s="74">
        <v>0</v>
      </c>
      <c r="BU527" s="74">
        <v>0</v>
      </c>
      <c r="BV527" s="74">
        <v>0</v>
      </c>
      <c r="BW527" s="74">
        <v>0</v>
      </c>
      <c r="BX527" s="74">
        <v>0</v>
      </c>
      <c r="BY527" s="74">
        <v>0</v>
      </c>
      <c r="CT527" s="74" t="s">
        <v>194</v>
      </c>
      <c r="CU527" s="74" t="s">
        <v>530</v>
      </c>
      <c r="CV527" s="74" t="s">
        <v>323</v>
      </c>
      <c r="CW527" s="74">
        <v>2022</v>
      </c>
      <c r="CX527" s="74">
        <v>0</v>
      </c>
      <c r="CY527" s="74">
        <v>4.6219214431239113E-7</v>
      </c>
      <c r="CZ527" s="74">
        <v>0</v>
      </c>
      <c r="DA527" s="74">
        <v>0</v>
      </c>
      <c r="DB527" s="74">
        <v>0</v>
      </c>
      <c r="DC527" s="74">
        <v>0</v>
      </c>
      <c r="DD527" s="74">
        <v>8489.5410546944331</v>
      </c>
      <c r="DE527" s="74">
        <v>202.84766498243039</v>
      </c>
      <c r="DF527" s="74">
        <v>8286.6933897120016</v>
      </c>
      <c r="DG527" s="74">
        <v>0</v>
      </c>
      <c r="DH527" s="74">
        <v>0</v>
      </c>
      <c r="DI527" s="74">
        <v>0</v>
      </c>
      <c r="DJ527" s="74">
        <v>0</v>
      </c>
      <c r="DK527" s="74">
        <v>0</v>
      </c>
      <c r="DL527" s="74">
        <v>0</v>
      </c>
      <c r="DM527" s="74">
        <v>0</v>
      </c>
      <c r="DN527" s="74">
        <v>1.2347500467901551E-5</v>
      </c>
      <c r="DO527" s="74">
        <v>0</v>
      </c>
      <c r="DP527" s="74">
        <v>0</v>
      </c>
      <c r="DQ527" s="74">
        <v>0</v>
      </c>
      <c r="DR527" s="74">
        <v>3.9237991842972983E-3</v>
      </c>
      <c r="DS527" s="74">
        <v>0</v>
      </c>
      <c r="DT527" s="74">
        <v>3.9237991842972983E-3</v>
      </c>
      <c r="DU527" s="74">
        <v>0</v>
      </c>
      <c r="DV527" s="74">
        <v>0</v>
      </c>
      <c r="DW527" s="74">
        <v>0</v>
      </c>
      <c r="DX527" s="74">
        <v>0</v>
      </c>
      <c r="DY527" s="74">
        <v>0</v>
      </c>
      <c r="DZ527" s="74">
        <v>0</v>
      </c>
      <c r="EA527" s="74">
        <v>0</v>
      </c>
      <c r="EB527" s="74">
        <v>0</v>
      </c>
      <c r="EC527" s="74">
        <v>0</v>
      </c>
      <c r="ED527" s="74">
        <v>0</v>
      </c>
      <c r="EE527" s="74">
        <v>0</v>
      </c>
      <c r="EF527" s="74">
        <v>0</v>
      </c>
      <c r="ER527" s="74" t="s">
        <v>455</v>
      </c>
      <c r="ES527" s="74" t="s">
        <v>194</v>
      </c>
      <c r="ET527" s="74" t="s">
        <v>530</v>
      </c>
      <c r="EU527" s="74" t="s">
        <v>323</v>
      </c>
      <c r="EV527" s="74" t="s">
        <v>302</v>
      </c>
      <c r="EW527" s="74" t="s">
        <v>456</v>
      </c>
      <c r="EX527" s="74">
        <v>2022</v>
      </c>
      <c r="EY527" s="74">
        <v>7.2821498090439422E-6</v>
      </c>
      <c r="EZ527" s="74">
        <v>1088.6552449999899</v>
      </c>
      <c r="FA527" s="74">
        <v>7.9277505844913623E-3</v>
      </c>
      <c r="FB527" s="74">
        <v>2022</v>
      </c>
      <c r="FC527" s="74" t="s">
        <v>209</v>
      </c>
      <c r="FD527" s="74">
        <v>4.6366130773367584E-2</v>
      </c>
      <c r="FE527" s="74">
        <v>1</v>
      </c>
      <c r="FF527" s="74">
        <v>0</v>
      </c>
      <c r="FG527" s="74" t="s">
        <v>457</v>
      </c>
      <c r="FH527" s="74">
        <v>0</v>
      </c>
      <c r="FI527" s="74">
        <v>0</v>
      </c>
      <c r="FJ527" s="74">
        <v>9.6276658306982979E-5</v>
      </c>
      <c r="FK527" s="74">
        <v>4.6219214431239113E-7</v>
      </c>
      <c r="FL527" s="74">
        <v>0</v>
      </c>
      <c r="FM527" s="74">
        <v>0</v>
      </c>
      <c r="FN527" s="74">
        <v>0</v>
      </c>
      <c r="FO527" s="74">
        <v>0</v>
      </c>
      <c r="FP527" s="74">
        <v>0</v>
      </c>
      <c r="FQ527" s="74">
        <v>0</v>
      </c>
      <c r="FR527" s="74">
        <v>0</v>
      </c>
      <c r="FS527" s="74">
        <v>0</v>
      </c>
      <c r="GV527" s="229"/>
      <c r="GW527" s="229"/>
    </row>
    <row r="528" spans="45:205" x14ac:dyDescent="0.25">
      <c r="AS528" s="74" t="s">
        <v>243</v>
      </c>
      <c r="AT528" s="74" t="s">
        <v>194</v>
      </c>
      <c r="AU528" s="74" t="s">
        <v>453</v>
      </c>
      <c r="AV528" s="74">
        <v>2022</v>
      </c>
      <c r="AW528" s="74">
        <v>0.93457943925233644</v>
      </c>
      <c r="BF528" s="74">
        <v>1.3313377917180549</v>
      </c>
      <c r="BG528" s="74">
        <v>749.43097512379325</v>
      </c>
      <c r="BH528" s="74">
        <v>0</v>
      </c>
      <c r="BI528" s="74">
        <v>749.43097512379325</v>
      </c>
      <c r="BJ528" s="74">
        <v>0</v>
      </c>
      <c r="BK528" s="74">
        <v>0</v>
      </c>
      <c r="BL528" s="74">
        <v>0</v>
      </c>
      <c r="BM528" s="74">
        <v>0</v>
      </c>
      <c r="BP528" s="74">
        <v>700.40278048952644</v>
      </c>
      <c r="BQ528" s="74">
        <v>0</v>
      </c>
      <c r="BR528" s="74">
        <v>1.3313377917180549</v>
      </c>
      <c r="BS528" s="74">
        <v>1.2442409268393035</v>
      </c>
      <c r="BT528" s="74">
        <v>749.43097512379325</v>
      </c>
      <c r="BU528" s="74">
        <v>700.40278048952644</v>
      </c>
      <c r="BV528" s="74">
        <v>0</v>
      </c>
      <c r="BW528" s="74">
        <v>0</v>
      </c>
      <c r="BX528" s="74">
        <v>749.43097512379325</v>
      </c>
      <c r="BY528" s="74">
        <v>700.40278048952644</v>
      </c>
      <c r="CT528" s="74" t="s">
        <v>194</v>
      </c>
      <c r="CU528" s="74" t="s">
        <v>530</v>
      </c>
      <c r="CV528" s="74" t="s">
        <v>323</v>
      </c>
      <c r="CW528" s="74">
        <v>2023</v>
      </c>
      <c r="CX528" s="74">
        <v>0</v>
      </c>
      <c r="CY528" s="74">
        <v>0</v>
      </c>
      <c r="CZ528" s="74">
        <v>7.2143775175480019E-7</v>
      </c>
      <c r="DA528" s="74">
        <v>0</v>
      </c>
      <c r="DB528" s="74">
        <v>0</v>
      </c>
      <c r="DC528" s="74">
        <v>0</v>
      </c>
      <c r="DD528" s="74">
        <v>8507.4425966947601</v>
      </c>
      <c r="DE528" s="74">
        <v>202.8476649824305</v>
      </c>
      <c r="DF528" s="74">
        <v>8304.5949317123304</v>
      </c>
      <c r="DG528" s="74">
        <v>0</v>
      </c>
      <c r="DH528" s="74">
        <v>0</v>
      </c>
      <c r="DI528" s="74">
        <v>0</v>
      </c>
      <c r="DJ528" s="74">
        <v>0</v>
      </c>
      <c r="DK528" s="74">
        <v>0</v>
      </c>
      <c r="DL528" s="74">
        <v>0</v>
      </c>
      <c r="DM528" s="74">
        <v>0</v>
      </c>
      <c r="DN528" s="74">
        <v>1.2793754484558699E-5</v>
      </c>
      <c r="DO528" s="74">
        <v>0</v>
      </c>
      <c r="DP528" s="74">
        <v>0</v>
      </c>
      <c r="DQ528" s="74">
        <v>0</v>
      </c>
      <c r="DR528" s="74">
        <v>0</v>
      </c>
      <c r="DS528" s="74">
        <v>0</v>
      </c>
      <c r="DT528" s="74">
        <v>0</v>
      </c>
      <c r="DU528" s="74">
        <v>6.1375902601424875E-3</v>
      </c>
      <c r="DV528" s="74">
        <v>0</v>
      </c>
      <c r="DW528" s="74">
        <v>6.1375902601424875E-3</v>
      </c>
      <c r="DX528" s="74">
        <v>0</v>
      </c>
      <c r="DY528" s="74">
        <v>0</v>
      </c>
      <c r="DZ528" s="74">
        <v>0</v>
      </c>
      <c r="EA528" s="74">
        <v>0</v>
      </c>
      <c r="EB528" s="74">
        <v>0</v>
      </c>
      <c r="EC528" s="74">
        <v>0</v>
      </c>
      <c r="ED528" s="74">
        <v>0</v>
      </c>
      <c r="EE528" s="74">
        <v>0</v>
      </c>
      <c r="EF528" s="74">
        <v>0</v>
      </c>
      <c r="ER528" s="74" t="s">
        <v>455</v>
      </c>
      <c r="ES528" s="74" t="s">
        <v>194</v>
      </c>
      <c r="ET528" s="74" t="s">
        <v>530</v>
      </c>
      <c r="EU528" s="74" t="s">
        <v>323</v>
      </c>
      <c r="EV528" s="74" t="s">
        <v>302</v>
      </c>
      <c r="EW528" s="74" t="s">
        <v>456</v>
      </c>
      <c r="EX528" s="74">
        <v>2023</v>
      </c>
      <c r="EY528" s="74">
        <v>7.5260243292050812E-6</v>
      </c>
      <c r="EZ528" s="74">
        <v>1088.6552449999899</v>
      </c>
      <c r="FA528" s="74">
        <v>8.1932458599866427E-3</v>
      </c>
      <c r="FB528" s="74">
        <v>2023</v>
      </c>
      <c r="FC528" s="74" t="s">
        <v>209</v>
      </c>
      <c r="FD528" s="74">
        <v>4.6366130773367584E-2</v>
      </c>
      <c r="FE528" s="74">
        <v>1</v>
      </c>
      <c r="FF528" s="74">
        <v>0</v>
      </c>
      <c r="FG528" s="74" t="s">
        <v>457</v>
      </c>
      <c r="FH528" s="74">
        <v>0</v>
      </c>
      <c r="FI528" s="74">
        <v>0</v>
      </c>
      <c r="FJ528" s="74">
        <v>0</v>
      </c>
      <c r="FK528" s="74">
        <v>0</v>
      </c>
      <c r="FL528" s="74">
        <v>9.9279286029490209E-5</v>
      </c>
      <c r="FM528" s="74">
        <v>7.2143775175480019E-7</v>
      </c>
      <c r="FN528" s="74">
        <v>0</v>
      </c>
      <c r="FO528" s="74">
        <v>0</v>
      </c>
      <c r="FP528" s="74">
        <v>0</v>
      </c>
      <c r="FQ528" s="74">
        <v>0</v>
      </c>
      <c r="FR528" s="74">
        <v>0</v>
      </c>
      <c r="FS528" s="74">
        <v>0</v>
      </c>
      <c r="GV528" s="229"/>
      <c r="GW528" s="229"/>
    </row>
    <row r="529" spans="45:205" x14ac:dyDescent="0.25">
      <c r="AS529" s="74" t="s">
        <v>243</v>
      </c>
      <c r="AT529" s="74" t="s">
        <v>194</v>
      </c>
      <c r="AU529" s="74" t="s">
        <v>453</v>
      </c>
      <c r="AV529" s="74">
        <v>2023</v>
      </c>
      <c r="AW529" s="74">
        <v>0.87343872827321156</v>
      </c>
      <c r="BF529" s="74">
        <v>0</v>
      </c>
      <c r="BG529" s="74">
        <v>0</v>
      </c>
      <c r="BH529" s="74">
        <v>0</v>
      </c>
      <c r="BI529" s="74">
        <v>0</v>
      </c>
      <c r="BJ529" s="74">
        <v>1.3313377917180549</v>
      </c>
      <c r="BK529" s="74">
        <v>776.88879781746095</v>
      </c>
      <c r="BL529" s="74">
        <v>0</v>
      </c>
      <c r="BM529" s="74">
        <v>776.88879781746095</v>
      </c>
      <c r="BP529" s="74">
        <v>0</v>
      </c>
      <c r="BQ529" s="74">
        <v>678.56476357538725</v>
      </c>
      <c r="BR529" s="74">
        <v>0</v>
      </c>
      <c r="BS529" s="74">
        <v>0</v>
      </c>
      <c r="BT529" s="74">
        <v>0</v>
      </c>
      <c r="BU529" s="74">
        <v>0</v>
      </c>
      <c r="BV529" s="74">
        <v>0</v>
      </c>
      <c r="BW529" s="74">
        <v>0</v>
      </c>
      <c r="BX529" s="74">
        <v>0</v>
      </c>
      <c r="BY529" s="74">
        <v>0</v>
      </c>
      <c r="CT529" s="74" t="s">
        <v>194</v>
      </c>
      <c r="CU529" s="74" t="s">
        <v>530</v>
      </c>
      <c r="CV529" s="74" t="s">
        <v>323</v>
      </c>
      <c r="CW529" s="74">
        <v>2024</v>
      </c>
      <c r="CX529" s="74">
        <v>0</v>
      </c>
      <c r="CY529" s="74">
        <v>0</v>
      </c>
      <c r="CZ529" s="74">
        <v>0</v>
      </c>
      <c r="DA529" s="74">
        <v>7.2143775175480019E-7</v>
      </c>
      <c r="DB529" s="74">
        <v>0</v>
      </c>
      <c r="DC529" s="74">
        <v>0</v>
      </c>
      <c r="DD529" s="74">
        <v>8507.4425966947601</v>
      </c>
      <c r="DE529" s="74">
        <v>202.8476649824305</v>
      </c>
      <c r="DF529" s="74">
        <v>8304.5949317123304</v>
      </c>
      <c r="DG529" s="74">
        <v>0</v>
      </c>
      <c r="DH529" s="74">
        <v>0</v>
      </c>
      <c r="DI529" s="74">
        <v>0</v>
      </c>
      <c r="DJ529" s="74">
        <v>0</v>
      </c>
      <c r="DK529" s="74">
        <v>0</v>
      </c>
      <c r="DL529" s="74">
        <v>0</v>
      </c>
      <c r="DM529" s="74">
        <v>0</v>
      </c>
      <c r="DN529" s="74">
        <v>1.2793754484558699E-5</v>
      </c>
      <c r="DO529" s="74">
        <v>0</v>
      </c>
      <c r="DP529" s="74">
        <v>0</v>
      </c>
      <c r="DQ529" s="74">
        <v>0</v>
      </c>
      <c r="DR529" s="74">
        <v>0</v>
      </c>
      <c r="DS529" s="74">
        <v>0</v>
      </c>
      <c r="DT529" s="74">
        <v>0</v>
      </c>
      <c r="DU529" s="74">
        <v>0</v>
      </c>
      <c r="DV529" s="74">
        <v>0</v>
      </c>
      <c r="DW529" s="74">
        <v>0</v>
      </c>
      <c r="DX529" s="74">
        <v>6.1375902601424875E-3</v>
      </c>
      <c r="DY529" s="74">
        <v>0</v>
      </c>
      <c r="DZ529" s="74">
        <v>6.1375902601424875E-3</v>
      </c>
      <c r="EA529" s="74">
        <v>0</v>
      </c>
      <c r="EB529" s="74">
        <v>0</v>
      </c>
      <c r="EC529" s="74">
        <v>0</v>
      </c>
      <c r="ED529" s="74">
        <v>0</v>
      </c>
      <c r="EE529" s="74">
        <v>0</v>
      </c>
      <c r="EF529" s="74">
        <v>0</v>
      </c>
      <c r="ER529" s="74" t="s">
        <v>455</v>
      </c>
      <c r="ES529" s="74" t="s">
        <v>194</v>
      </c>
      <c r="ET529" s="74" t="s">
        <v>530</v>
      </c>
      <c r="EU529" s="74" t="s">
        <v>323</v>
      </c>
      <c r="EV529" s="74" t="s">
        <v>302</v>
      </c>
      <c r="EW529" s="74" t="s">
        <v>456</v>
      </c>
      <c r="EX529" s="74">
        <v>2024</v>
      </c>
      <c r="EY529" s="74">
        <v>7.5260243292050812E-6</v>
      </c>
      <c r="EZ529" s="74">
        <v>1088.6552449999899</v>
      </c>
      <c r="FA529" s="74">
        <v>8.1932458599866427E-3</v>
      </c>
      <c r="FB529" s="74">
        <v>2024</v>
      </c>
      <c r="FC529" s="74" t="s">
        <v>209</v>
      </c>
      <c r="FD529" s="74">
        <v>4.6366130773367584E-2</v>
      </c>
      <c r="FE529" s="74">
        <v>1</v>
      </c>
      <c r="FF529" s="74">
        <v>0</v>
      </c>
      <c r="FG529" s="74" t="s">
        <v>457</v>
      </c>
      <c r="FH529" s="74">
        <v>0</v>
      </c>
      <c r="FI529" s="74">
        <v>0</v>
      </c>
      <c r="FJ529" s="74">
        <v>0</v>
      </c>
      <c r="FK529" s="74">
        <v>0</v>
      </c>
      <c r="FL529" s="74">
        <v>0</v>
      </c>
      <c r="FM529" s="74">
        <v>0</v>
      </c>
      <c r="FN529" s="74">
        <v>9.9279286029490209E-5</v>
      </c>
      <c r="FO529" s="74">
        <v>7.2143775175480019E-7</v>
      </c>
      <c r="FP529" s="74">
        <v>0</v>
      </c>
      <c r="FQ529" s="74">
        <v>0</v>
      </c>
      <c r="FR529" s="74">
        <v>0</v>
      </c>
      <c r="FS529" s="74">
        <v>0</v>
      </c>
      <c r="GV529" s="229"/>
      <c r="GW529" s="229"/>
    </row>
    <row r="530" spans="45:205" x14ac:dyDescent="0.25">
      <c r="AS530" s="74" t="s">
        <v>243</v>
      </c>
      <c r="AT530" s="74" t="s">
        <v>194</v>
      </c>
      <c r="AU530" s="74" t="s">
        <v>458</v>
      </c>
      <c r="AV530" s="74">
        <v>2022</v>
      </c>
      <c r="AW530" s="74">
        <v>0.93457943925233644</v>
      </c>
      <c r="BF530" s="74">
        <v>1.4610572767413712</v>
      </c>
      <c r="BG530" s="74">
        <v>886.60692977052031</v>
      </c>
      <c r="BH530" s="74">
        <v>0</v>
      </c>
      <c r="BI530" s="74">
        <v>886.60692977052031</v>
      </c>
      <c r="BJ530" s="74">
        <v>0</v>
      </c>
      <c r="BK530" s="74">
        <v>0</v>
      </c>
      <c r="BL530" s="74">
        <v>0</v>
      </c>
      <c r="BM530" s="74">
        <v>0</v>
      </c>
      <c r="BP530" s="74">
        <v>828.60460726216854</v>
      </c>
      <c r="BQ530" s="74">
        <v>0</v>
      </c>
      <c r="BR530" s="74">
        <v>1.4610572767413712</v>
      </c>
      <c r="BS530" s="74">
        <v>1.3654740904124965</v>
      </c>
      <c r="BT530" s="74">
        <v>886.60692977052031</v>
      </c>
      <c r="BU530" s="74">
        <v>828.60460726216854</v>
      </c>
      <c r="BV530" s="74">
        <v>0</v>
      </c>
      <c r="BW530" s="74">
        <v>0</v>
      </c>
      <c r="BX530" s="74">
        <v>886.60692977052031</v>
      </c>
      <c r="BY530" s="74">
        <v>828.60460726216854</v>
      </c>
      <c r="CT530" s="74" t="s">
        <v>194</v>
      </c>
      <c r="CU530" s="74" t="s">
        <v>530</v>
      </c>
      <c r="CV530" s="74" t="s">
        <v>323</v>
      </c>
      <c r="CW530" s="74">
        <v>2025</v>
      </c>
      <c r="CX530" s="74">
        <v>0</v>
      </c>
      <c r="CY530" s="74">
        <v>0</v>
      </c>
      <c r="CZ530" s="74">
        <v>0</v>
      </c>
      <c r="DA530" s="74">
        <v>0</v>
      </c>
      <c r="DB530" s="74">
        <v>7.2143775175480019E-7</v>
      </c>
      <c r="DC530" s="74">
        <v>0</v>
      </c>
      <c r="DD530" s="74">
        <v>8507.4425966947601</v>
      </c>
      <c r="DE530" s="74">
        <v>202.8476649824305</v>
      </c>
      <c r="DF530" s="74">
        <v>8304.5949317123304</v>
      </c>
      <c r="DG530" s="74">
        <v>0</v>
      </c>
      <c r="DH530" s="74">
        <v>0</v>
      </c>
      <c r="DI530" s="74">
        <v>0</v>
      </c>
      <c r="DJ530" s="74">
        <v>0</v>
      </c>
      <c r="DK530" s="74">
        <v>0</v>
      </c>
      <c r="DL530" s="74">
        <v>0</v>
      </c>
      <c r="DM530" s="74">
        <v>0</v>
      </c>
      <c r="DN530" s="74">
        <v>1.2793754484558699E-5</v>
      </c>
      <c r="DO530" s="74">
        <v>0</v>
      </c>
      <c r="DP530" s="74">
        <v>0</v>
      </c>
      <c r="DQ530" s="74">
        <v>0</v>
      </c>
      <c r="DR530" s="74">
        <v>0</v>
      </c>
      <c r="DS530" s="74">
        <v>0</v>
      </c>
      <c r="DT530" s="74">
        <v>0</v>
      </c>
      <c r="DU530" s="74">
        <v>0</v>
      </c>
      <c r="DV530" s="74">
        <v>0</v>
      </c>
      <c r="DW530" s="74">
        <v>0</v>
      </c>
      <c r="DX530" s="74">
        <v>0</v>
      </c>
      <c r="DY530" s="74">
        <v>0</v>
      </c>
      <c r="DZ530" s="74">
        <v>0</v>
      </c>
      <c r="EA530" s="74">
        <v>6.1375902601424875E-3</v>
      </c>
      <c r="EB530" s="74">
        <v>0</v>
      </c>
      <c r="EC530" s="74">
        <v>6.1375902601424875E-3</v>
      </c>
      <c r="ED530" s="74">
        <v>0</v>
      </c>
      <c r="EE530" s="74">
        <v>0</v>
      </c>
      <c r="EF530" s="74">
        <v>0</v>
      </c>
      <c r="ER530" s="74" t="s">
        <v>455</v>
      </c>
      <c r="ES530" s="74" t="s">
        <v>194</v>
      </c>
      <c r="ET530" s="74" t="s">
        <v>530</v>
      </c>
      <c r="EU530" s="74" t="s">
        <v>323</v>
      </c>
      <c r="EV530" s="74" t="s">
        <v>302</v>
      </c>
      <c r="EW530" s="74" t="s">
        <v>456</v>
      </c>
      <c r="EX530" s="74">
        <v>2025</v>
      </c>
      <c r="EY530" s="74">
        <v>7.5260243292050812E-6</v>
      </c>
      <c r="EZ530" s="74">
        <v>1088.6552449999899</v>
      </c>
      <c r="FA530" s="74">
        <v>8.1932458599866427E-3</v>
      </c>
      <c r="FB530" s="74">
        <v>2025</v>
      </c>
      <c r="FC530" s="74" t="s">
        <v>209</v>
      </c>
      <c r="FD530" s="74">
        <v>4.6366130773367584E-2</v>
      </c>
      <c r="FE530" s="74">
        <v>1</v>
      </c>
      <c r="FF530" s="74">
        <v>0</v>
      </c>
      <c r="FG530" s="74" t="s">
        <v>457</v>
      </c>
      <c r="FH530" s="74">
        <v>0</v>
      </c>
      <c r="FI530" s="74">
        <v>0</v>
      </c>
      <c r="FJ530" s="74">
        <v>0</v>
      </c>
      <c r="FK530" s="74">
        <v>0</v>
      </c>
      <c r="FL530" s="74">
        <v>0</v>
      </c>
      <c r="FM530" s="74">
        <v>0</v>
      </c>
      <c r="FN530" s="74">
        <v>0</v>
      </c>
      <c r="FO530" s="74">
        <v>0</v>
      </c>
      <c r="FP530" s="74">
        <v>9.9279286029490209E-5</v>
      </c>
      <c r="FQ530" s="74">
        <v>7.2143775175480019E-7</v>
      </c>
      <c r="FR530" s="74">
        <v>0</v>
      </c>
      <c r="FS530" s="74">
        <v>0</v>
      </c>
      <c r="GV530" s="229"/>
      <c r="GW530" s="229"/>
    </row>
    <row r="531" spans="45:205" x14ac:dyDescent="0.25">
      <c r="AS531" s="74" t="s">
        <v>243</v>
      </c>
      <c r="AT531" s="74" t="s">
        <v>194</v>
      </c>
      <c r="AU531" s="74" t="s">
        <v>458</v>
      </c>
      <c r="AV531" s="74">
        <v>2023</v>
      </c>
      <c r="AW531" s="74">
        <v>0.87343872827321156</v>
      </c>
      <c r="BF531" s="74">
        <v>0</v>
      </c>
      <c r="BG531" s="74">
        <v>0</v>
      </c>
      <c r="BH531" s="74">
        <v>0</v>
      </c>
      <c r="BI531" s="74">
        <v>0</v>
      </c>
      <c r="BJ531" s="74">
        <v>1.4610572767413712</v>
      </c>
      <c r="BK531" s="74">
        <v>919.09354992507213</v>
      </c>
      <c r="BL531" s="74">
        <v>0</v>
      </c>
      <c r="BM531" s="74">
        <v>919.09354992507213</v>
      </c>
      <c r="BP531" s="74">
        <v>0</v>
      </c>
      <c r="BQ531" s="74">
        <v>802.77190141066649</v>
      </c>
      <c r="BR531" s="74">
        <v>0</v>
      </c>
      <c r="BS531" s="74">
        <v>0</v>
      </c>
      <c r="BT531" s="74">
        <v>0</v>
      </c>
      <c r="BU531" s="74">
        <v>0</v>
      </c>
      <c r="BV531" s="74">
        <v>0</v>
      </c>
      <c r="BW531" s="74">
        <v>0</v>
      </c>
      <c r="BX531" s="74">
        <v>0</v>
      </c>
      <c r="BY531" s="74">
        <v>0</v>
      </c>
      <c r="CT531" s="74" t="s">
        <v>194</v>
      </c>
      <c r="CU531" s="74" t="s">
        <v>530</v>
      </c>
      <c r="CV531" s="74" t="s">
        <v>323</v>
      </c>
      <c r="CW531" s="74">
        <v>2026</v>
      </c>
      <c r="CX531" s="74">
        <v>0</v>
      </c>
      <c r="CY531" s="74">
        <v>0</v>
      </c>
      <c r="CZ531" s="74">
        <v>0</v>
      </c>
      <c r="DA531" s="74">
        <v>0</v>
      </c>
      <c r="DB531" s="74">
        <v>0</v>
      </c>
      <c r="DC531" s="74">
        <v>7.2143775175480019E-7</v>
      </c>
      <c r="DD531" s="74">
        <v>8507.4425966947601</v>
      </c>
      <c r="DE531" s="74">
        <v>202.8476649824305</v>
      </c>
      <c r="DF531" s="74">
        <v>8304.5949317123304</v>
      </c>
      <c r="DG531" s="74">
        <v>0</v>
      </c>
      <c r="DH531" s="74">
        <v>0</v>
      </c>
      <c r="DI531" s="74">
        <v>0</v>
      </c>
      <c r="DJ531" s="74">
        <v>0</v>
      </c>
      <c r="DK531" s="74">
        <v>0</v>
      </c>
      <c r="DL531" s="74">
        <v>0</v>
      </c>
      <c r="DM531" s="74">
        <v>0</v>
      </c>
      <c r="DN531" s="74">
        <v>1.2793754484558699E-5</v>
      </c>
      <c r="DO531" s="74">
        <v>0</v>
      </c>
      <c r="DP531" s="74">
        <v>0</v>
      </c>
      <c r="DQ531" s="74">
        <v>0</v>
      </c>
      <c r="DR531" s="74">
        <v>0</v>
      </c>
      <c r="DS531" s="74">
        <v>0</v>
      </c>
      <c r="DT531" s="74">
        <v>0</v>
      </c>
      <c r="DU531" s="74">
        <v>0</v>
      </c>
      <c r="DV531" s="74">
        <v>0</v>
      </c>
      <c r="DW531" s="74">
        <v>0</v>
      </c>
      <c r="DX531" s="74">
        <v>0</v>
      </c>
      <c r="DY531" s="74">
        <v>0</v>
      </c>
      <c r="DZ531" s="74">
        <v>0</v>
      </c>
      <c r="EA531" s="74">
        <v>0</v>
      </c>
      <c r="EB531" s="74">
        <v>0</v>
      </c>
      <c r="EC531" s="74">
        <v>0</v>
      </c>
      <c r="ED531" s="74">
        <v>6.1375902601424875E-3</v>
      </c>
      <c r="EE531" s="74">
        <v>0</v>
      </c>
      <c r="EF531" s="74">
        <v>6.1375902601424875E-3</v>
      </c>
      <c r="ER531" s="74" t="s">
        <v>455</v>
      </c>
      <c r="ES531" s="74" t="s">
        <v>194</v>
      </c>
      <c r="ET531" s="74" t="s">
        <v>530</v>
      </c>
      <c r="EU531" s="74" t="s">
        <v>323</v>
      </c>
      <c r="EV531" s="74" t="s">
        <v>302</v>
      </c>
      <c r="EW531" s="74" t="s">
        <v>456</v>
      </c>
      <c r="EX531" s="74">
        <v>2026</v>
      </c>
      <c r="EY531" s="74">
        <v>7.5260243292050812E-6</v>
      </c>
      <c r="EZ531" s="74">
        <v>1088.6552449999899</v>
      </c>
      <c r="FA531" s="74">
        <v>8.1932458599866427E-3</v>
      </c>
      <c r="FB531" s="74">
        <v>2026</v>
      </c>
      <c r="FC531" s="74" t="s">
        <v>209</v>
      </c>
      <c r="FD531" s="74">
        <v>4.6366130773367584E-2</v>
      </c>
      <c r="FE531" s="74">
        <v>1</v>
      </c>
      <c r="FF531" s="74">
        <v>0</v>
      </c>
      <c r="FG531" s="74" t="s">
        <v>457</v>
      </c>
      <c r="FH531" s="74">
        <v>0</v>
      </c>
      <c r="FI531" s="74">
        <v>0</v>
      </c>
      <c r="FJ531" s="74">
        <v>0</v>
      </c>
      <c r="FK531" s="74">
        <v>0</v>
      </c>
      <c r="FL531" s="74">
        <v>0</v>
      </c>
      <c r="FM531" s="74">
        <v>0</v>
      </c>
      <c r="FN531" s="74">
        <v>0</v>
      </c>
      <c r="FO531" s="74">
        <v>0</v>
      </c>
      <c r="FP531" s="74">
        <v>0</v>
      </c>
      <c r="FQ531" s="74">
        <v>0</v>
      </c>
      <c r="FR531" s="74">
        <v>9.9279286029490209E-5</v>
      </c>
      <c r="FS531" s="74">
        <v>7.2143775175480019E-7</v>
      </c>
      <c r="GV531" s="229"/>
      <c r="GW531" s="229"/>
    </row>
    <row r="532" spans="45:205" x14ac:dyDescent="0.25">
      <c r="AS532" s="74" t="s">
        <v>243</v>
      </c>
      <c r="AT532" s="74" t="s">
        <v>194</v>
      </c>
      <c r="AU532" s="74" t="s">
        <v>459</v>
      </c>
      <c r="AV532" s="74">
        <v>2022</v>
      </c>
      <c r="AW532" s="74">
        <v>0.93457943925233644</v>
      </c>
      <c r="BF532" s="74">
        <v>3.324995469568965</v>
      </c>
      <c r="BG532" s="74">
        <v>2044.1617702255799</v>
      </c>
      <c r="BH532" s="74">
        <v>0</v>
      </c>
      <c r="BI532" s="74">
        <v>2044.1617702255799</v>
      </c>
      <c r="BJ532" s="74">
        <v>0</v>
      </c>
      <c r="BK532" s="74">
        <v>0</v>
      </c>
      <c r="BL532" s="74">
        <v>0</v>
      </c>
      <c r="BM532" s="74">
        <v>0</v>
      </c>
      <c r="BP532" s="74">
        <v>1910.4315609584858</v>
      </c>
      <c r="BQ532" s="74">
        <v>0</v>
      </c>
      <c r="BR532" s="74">
        <v>3.324995469568965</v>
      </c>
      <c r="BS532" s="74">
        <v>3.1074724014663224</v>
      </c>
      <c r="BT532" s="74">
        <v>2044.1617702255799</v>
      </c>
      <c r="BU532" s="74">
        <v>1910.4315609584858</v>
      </c>
      <c r="BV532" s="74">
        <v>0</v>
      </c>
      <c r="BW532" s="74">
        <v>0</v>
      </c>
      <c r="BX532" s="74">
        <v>2044.1617702255799</v>
      </c>
      <c r="BY532" s="74">
        <v>1910.4315609584858</v>
      </c>
      <c r="CT532" s="74" t="s">
        <v>194</v>
      </c>
      <c r="CU532" s="74" t="s">
        <v>530</v>
      </c>
      <c r="CV532" s="74" t="s">
        <v>329</v>
      </c>
      <c r="CW532" s="74">
        <v>2021</v>
      </c>
      <c r="CX532" s="74">
        <v>3.1136258429433E-6</v>
      </c>
      <c r="CY532" s="74">
        <v>0</v>
      </c>
      <c r="CZ532" s="74">
        <v>0</v>
      </c>
      <c r="DA532" s="74">
        <v>0</v>
      </c>
      <c r="DB532" s="74">
        <v>0</v>
      </c>
      <c r="DC532" s="74">
        <v>0</v>
      </c>
      <c r="DD532" s="74">
        <v>5.1077508752881391</v>
      </c>
      <c r="DE532" s="74">
        <v>0.69026898617840471</v>
      </c>
      <c r="DF532" s="74">
        <v>2.826372167532806</v>
      </c>
      <c r="DG532" s="74">
        <v>1.5911097215769281</v>
      </c>
      <c r="DH532" s="74">
        <v>0</v>
      </c>
      <c r="DI532" s="74">
        <v>0</v>
      </c>
      <c r="DJ532" s="74">
        <v>0</v>
      </c>
      <c r="DK532" s="74">
        <v>0</v>
      </c>
      <c r="DL532" s="74">
        <v>0</v>
      </c>
      <c r="DM532" s="74">
        <v>0</v>
      </c>
      <c r="DN532" s="74">
        <v>8.4105093482032779E-5</v>
      </c>
      <c r="DO532" s="74">
        <v>1.590362512461341E-5</v>
      </c>
      <c r="DP532" s="74">
        <v>0</v>
      </c>
      <c r="DQ532" s="74">
        <v>1.590362512461341E-5</v>
      </c>
      <c r="DR532" s="74">
        <v>0</v>
      </c>
      <c r="DS532" s="74">
        <v>0</v>
      </c>
      <c r="DT532" s="74">
        <v>0</v>
      </c>
      <c r="DU532" s="74">
        <v>0</v>
      </c>
      <c r="DV532" s="74">
        <v>0</v>
      </c>
      <c r="DW532" s="74">
        <v>0</v>
      </c>
      <c r="DX532" s="74">
        <v>0</v>
      </c>
      <c r="DY532" s="74">
        <v>0</v>
      </c>
      <c r="DZ532" s="74">
        <v>0</v>
      </c>
      <c r="EA532" s="74">
        <v>0</v>
      </c>
      <c r="EB532" s="74">
        <v>0</v>
      </c>
      <c r="EC532" s="74">
        <v>0</v>
      </c>
      <c r="ED532" s="74">
        <v>0</v>
      </c>
      <c r="EE532" s="74">
        <v>0</v>
      </c>
      <c r="EF532" s="74">
        <v>0</v>
      </c>
      <c r="ER532" s="74" t="s">
        <v>455</v>
      </c>
      <c r="ES532" s="74" t="s">
        <v>194</v>
      </c>
      <c r="ET532" s="74" t="s">
        <v>530</v>
      </c>
      <c r="EU532" s="74" t="s">
        <v>329</v>
      </c>
      <c r="EV532" s="74" t="s">
        <v>302</v>
      </c>
      <c r="EW532" s="74" t="s">
        <v>456</v>
      </c>
      <c r="EX532" s="74">
        <v>2021</v>
      </c>
      <c r="EY532" s="74">
        <v>5.027670534766203E-5</v>
      </c>
      <c r="EZ532" s="74">
        <v>1088.6552449999899</v>
      </c>
      <c r="FA532" s="74">
        <v>5.4733998978051313E-2</v>
      </c>
      <c r="FB532" s="74">
        <v>2021</v>
      </c>
      <c r="FC532" s="74" t="s">
        <v>209</v>
      </c>
      <c r="FD532" s="74">
        <v>4.6366130773367584E-2</v>
      </c>
      <c r="FE532" s="74">
        <v>1</v>
      </c>
      <c r="FF532" s="74">
        <v>0</v>
      </c>
      <c r="FG532" s="74" t="s">
        <v>457</v>
      </c>
      <c r="FH532" s="74">
        <v>6.4858196978404871E-4</v>
      </c>
      <c r="FI532" s="74">
        <v>3.1136258429433E-6</v>
      </c>
      <c r="FJ532" s="74">
        <v>0</v>
      </c>
      <c r="FK532" s="74">
        <v>0</v>
      </c>
      <c r="FL532" s="74">
        <v>0</v>
      </c>
      <c r="FM532" s="74">
        <v>0</v>
      </c>
      <c r="FN532" s="74">
        <v>0</v>
      </c>
      <c r="FO532" s="74">
        <v>0</v>
      </c>
      <c r="FP532" s="74">
        <v>0</v>
      </c>
      <c r="FQ532" s="74">
        <v>0</v>
      </c>
      <c r="FR532" s="74">
        <v>0</v>
      </c>
      <c r="FS532" s="74">
        <v>0</v>
      </c>
      <c r="GV532" s="229"/>
      <c r="GW532" s="229"/>
    </row>
    <row r="533" spans="45:205" x14ac:dyDescent="0.25">
      <c r="AS533" s="74" t="s">
        <v>243</v>
      </c>
      <c r="AT533" s="74" t="s">
        <v>194</v>
      </c>
      <c r="AU533" s="74" t="s">
        <v>459</v>
      </c>
      <c r="AV533" s="74">
        <v>2023</v>
      </c>
      <c r="AW533" s="74">
        <v>0.87343872827321156</v>
      </c>
      <c r="BF533" s="74">
        <v>0</v>
      </c>
      <c r="BG533" s="74">
        <v>0</v>
      </c>
      <c r="BH533" s="74">
        <v>0</v>
      </c>
      <c r="BI533" s="74">
        <v>0</v>
      </c>
      <c r="BJ533" s="74">
        <v>3.324995469568965</v>
      </c>
      <c r="BK533" s="74">
        <v>2119.0660263593991</v>
      </c>
      <c r="BL533" s="74">
        <v>0</v>
      </c>
      <c r="BM533" s="74">
        <v>2119.0660263593991</v>
      </c>
      <c r="BP533" s="74">
        <v>0</v>
      </c>
      <c r="BQ533" s="74">
        <v>1850.8743351903213</v>
      </c>
      <c r="BR533" s="74">
        <v>0</v>
      </c>
      <c r="BS533" s="74">
        <v>0</v>
      </c>
      <c r="BT533" s="74">
        <v>0</v>
      </c>
      <c r="BU533" s="74">
        <v>0</v>
      </c>
      <c r="BV533" s="74">
        <v>0</v>
      </c>
      <c r="BW533" s="74">
        <v>0</v>
      </c>
      <c r="BX533" s="74">
        <v>0</v>
      </c>
      <c r="BY533" s="74">
        <v>0</v>
      </c>
      <c r="CT533" s="74" t="s">
        <v>194</v>
      </c>
      <c r="CU533" s="74" t="s">
        <v>530</v>
      </c>
      <c r="CV533" s="74" t="s">
        <v>329</v>
      </c>
      <c r="CW533" s="74">
        <v>2022</v>
      </c>
      <c r="CX533" s="74">
        <v>0</v>
      </c>
      <c r="CY533" s="74">
        <v>3.0884176067743872E-6</v>
      </c>
      <c r="CZ533" s="74">
        <v>0</v>
      </c>
      <c r="DA533" s="74">
        <v>0</v>
      </c>
      <c r="DB533" s="74">
        <v>0</v>
      </c>
      <c r="DC533" s="74">
        <v>0</v>
      </c>
      <c r="DD533" s="74">
        <v>5.0739075797640973</v>
      </c>
      <c r="DE533" s="74">
        <v>0.68414811484627192</v>
      </c>
      <c r="DF533" s="74">
        <v>2.8096478759428591</v>
      </c>
      <c r="DG533" s="74">
        <v>1.5801115889749651</v>
      </c>
      <c r="DH533" s="74">
        <v>0</v>
      </c>
      <c r="DI533" s="74">
        <v>0</v>
      </c>
      <c r="DJ533" s="74">
        <v>0</v>
      </c>
      <c r="DK533" s="74">
        <v>0</v>
      </c>
      <c r="DL533" s="74">
        <v>0</v>
      </c>
      <c r="DM533" s="74">
        <v>0</v>
      </c>
      <c r="DN533" s="74">
        <v>8.1139836929714886E-5</v>
      </c>
      <c r="DO533" s="74">
        <v>0</v>
      </c>
      <c r="DP533" s="74">
        <v>0</v>
      </c>
      <c r="DQ533" s="74">
        <v>0</v>
      </c>
      <c r="DR533" s="74">
        <v>1.5670345504489457E-5</v>
      </c>
      <c r="DS533" s="74">
        <v>0</v>
      </c>
      <c r="DT533" s="74">
        <v>1.5670345504489457E-5</v>
      </c>
      <c r="DU533" s="74">
        <v>0</v>
      </c>
      <c r="DV533" s="74">
        <v>0</v>
      </c>
      <c r="DW533" s="74">
        <v>0</v>
      </c>
      <c r="DX533" s="74">
        <v>0</v>
      </c>
      <c r="DY533" s="74">
        <v>0</v>
      </c>
      <c r="DZ533" s="74">
        <v>0</v>
      </c>
      <c r="EA533" s="74">
        <v>0</v>
      </c>
      <c r="EB533" s="74">
        <v>0</v>
      </c>
      <c r="EC533" s="74">
        <v>0</v>
      </c>
      <c r="ED533" s="74">
        <v>0</v>
      </c>
      <c r="EE533" s="74">
        <v>0</v>
      </c>
      <c r="EF533" s="74">
        <v>0</v>
      </c>
      <c r="ER533" s="74" t="s">
        <v>455</v>
      </c>
      <c r="ES533" s="74" t="s">
        <v>194</v>
      </c>
      <c r="ET533" s="74" t="s">
        <v>530</v>
      </c>
      <c r="EU533" s="74" t="s">
        <v>329</v>
      </c>
      <c r="EV533" s="74" t="s">
        <v>302</v>
      </c>
      <c r="EW533" s="74" t="s">
        <v>456</v>
      </c>
      <c r="EX533" s="74">
        <v>2022</v>
      </c>
      <c r="EY533" s="74">
        <v>4.8660108057178627E-5</v>
      </c>
      <c r="EZ533" s="74">
        <v>1088.6552449999899</v>
      </c>
      <c r="FA533" s="74">
        <v>5.297408185871378E-2</v>
      </c>
      <c r="FB533" s="74">
        <v>2022</v>
      </c>
      <c r="FC533" s="74" t="s">
        <v>209</v>
      </c>
      <c r="FD533" s="74">
        <v>4.6366130773367584E-2</v>
      </c>
      <c r="FE533" s="74">
        <v>1</v>
      </c>
      <c r="FF533" s="74">
        <v>0</v>
      </c>
      <c r="FG533" s="74" t="s">
        <v>457</v>
      </c>
      <c r="FH533" s="74">
        <v>0</v>
      </c>
      <c r="FI533" s="74">
        <v>0</v>
      </c>
      <c r="FJ533" s="74">
        <v>6.4333098321921482E-4</v>
      </c>
      <c r="FK533" s="74">
        <v>3.0884176067743872E-6</v>
      </c>
      <c r="FL533" s="74">
        <v>0</v>
      </c>
      <c r="FM533" s="74">
        <v>0</v>
      </c>
      <c r="FN533" s="74">
        <v>0</v>
      </c>
      <c r="FO533" s="74">
        <v>0</v>
      </c>
      <c r="FP533" s="74">
        <v>0</v>
      </c>
      <c r="FQ533" s="74">
        <v>0</v>
      </c>
      <c r="FR533" s="74">
        <v>0</v>
      </c>
      <c r="FS533" s="74">
        <v>0</v>
      </c>
      <c r="GV533" s="229"/>
      <c r="GW533" s="229"/>
    </row>
    <row r="534" spans="45:205" x14ac:dyDescent="0.25">
      <c r="AS534" s="74" t="s">
        <v>243</v>
      </c>
      <c r="AT534" s="74" t="s">
        <v>194</v>
      </c>
      <c r="AU534" s="74" t="s">
        <v>460</v>
      </c>
      <c r="AV534" s="74">
        <v>2022</v>
      </c>
      <c r="AW534" s="74">
        <v>0.93457943925233644</v>
      </c>
      <c r="BF534" s="74">
        <v>3.8349057669844768</v>
      </c>
      <c r="BG534" s="74">
        <v>2646.3359590610262</v>
      </c>
      <c r="BH534" s="74">
        <v>0</v>
      </c>
      <c r="BI534" s="74">
        <v>2646.3359590610262</v>
      </c>
      <c r="BJ534" s="74">
        <v>0</v>
      </c>
      <c r="BK534" s="74">
        <v>0</v>
      </c>
      <c r="BL534" s="74">
        <v>0</v>
      </c>
      <c r="BM534" s="74">
        <v>0</v>
      </c>
      <c r="BP534" s="74">
        <v>2473.2111766925477</v>
      </c>
      <c r="BQ534" s="74">
        <v>0</v>
      </c>
      <c r="BR534" s="74">
        <v>3.8349057669844768</v>
      </c>
      <c r="BS534" s="74">
        <v>3.5840240812939035</v>
      </c>
      <c r="BT534" s="74">
        <v>2646.3359590610262</v>
      </c>
      <c r="BU534" s="74">
        <v>2473.2111766925477</v>
      </c>
      <c r="BV534" s="74">
        <v>0</v>
      </c>
      <c r="BW534" s="74">
        <v>0</v>
      </c>
      <c r="BX534" s="74">
        <v>2646.3359590610262</v>
      </c>
      <c r="BY534" s="74">
        <v>2473.2111766925477</v>
      </c>
      <c r="CT534" s="74" t="s">
        <v>194</v>
      </c>
      <c r="CU534" s="74" t="s">
        <v>530</v>
      </c>
      <c r="CV534" s="74" t="s">
        <v>329</v>
      </c>
      <c r="CW534" s="74">
        <v>2023</v>
      </c>
      <c r="CX534" s="74">
        <v>0</v>
      </c>
      <c r="CY534" s="74">
        <v>0</v>
      </c>
      <c r="CZ534" s="74">
        <v>4.8207246318001068E-6</v>
      </c>
      <c r="DA534" s="74">
        <v>0</v>
      </c>
      <c r="DB534" s="74">
        <v>0</v>
      </c>
      <c r="DC534" s="74">
        <v>0</v>
      </c>
      <c r="DD534" s="74">
        <v>5.1712462144137756</v>
      </c>
      <c r="DE534" s="74">
        <v>0.68414811484627192</v>
      </c>
      <c r="DF534" s="74">
        <v>2.906986510592537</v>
      </c>
      <c r="DG534" s="74">
        <v>1.580111588974966</v>
      </c>
      <c r="DH534" s="74">
        <v>0</v>
      </c>
      <c r="DI534" s="74">
        <v>0</v>
      </c>
      <c r="DJ534" s="74">
        <v>0</v>
      </c>
      <c r="DK534" s="74">
        <v>0</v>
      </c>
      <c r="DL534" s="74">
        <v>0</v>
      </c>
      <c r="DM534" s="74">
        <v>0</v>
      </c>
      <c r="DN534" s="74">
        <v>8.4068061674760644E-5</v>
      </c>
      <c r="DO534" s="74">
        <v>0</v>
      </c>
      <c r="DP534" s="74">
        <v>0</v>
      </c>
      <c r="DQ534" s="74">
        <v>0</v>
      </c>
      <c r="DR534" s="74">
        <v>0</v>
      </c>
      <c r="DS534" s="74">
        <v>0</v>
      </c>
      <c r="DT534" s="74">
        <v>0</v>
      </c>
      <c r="DU534" s="74">
        <v>2.4929154002927545E-5</v>
      </c>
      <c r="DV534" s="74">
        <v>0</v>
      </c>
      <c r="DW534" s="74">
        <v>2.4929154002927545E-5</v>
      </c>
      <c r="DX534" s="74">
        <v>0</v>
      </c>
      <c r="DY534" s="74">
        <v>0</v>
      </c>
      <c r="DZ534" s="74">
        <v>0</v>
      </c>
      <c r="EA534" s="74">
        <v>0</v>
      </c>
      <c r="EB534" s="74">
        <v>0</v>
      </c>
      <c r="EC534" s="74">
        <v>0</v>
      </c>
      <c r="ED534" s="74">
        <v>0</v>
      </c>
      <c r="EE534" s="74">
        <v>0</v>
      </c>
      <c r="EF534" s="74">
        <v>0</v>
      </c>
      <c r="ER534" s="74" t="s">
        <v>455</v>
      </c>
      <c r="ES534" s="74" t="s">
        <v>194</v>
      </c>
      <c r="ET534" s="74" t="s">
        <v>530</v>
      </c>
      <c r="EU534" s="74" t="s">
        <v>329</v>
      </c>
      <c r="EV534" s="74" t="s">
        <v>302</v>
      </c>
      <c r="EW534" s="74" t="s">
        <v>456</v>
      </c>
      <c r="EX534" s="74">
        <v>2023</v>
      </c>
      <c r="EY534" s="74">
        <v>5.028970382417254E-5</v>
      </c>
      <c r="EZ534" s="74">
        <v>1088.6552449999899</v>
      </c>
      <c r="FA534" s="74">
        <v>5.474814983768149E-2</v>
      </c>
      <c r="FB534" s="74">
        <v>2023</v>
      </c>
      <c r="FC534" s="74" t="s">
        <v>209</v>
      </c>
      <c r="FD534" s="74">
        <v>4.6366130773367584E-2</v>
      </c>
      <c r="FE534" s="74">
        <v>1</v>
      </c>
      <c r="FF534" s="74">
        <v>0</v>
      </c>
      <c r="FG534" s="74" t="s">
        <v>457</v>
      </c>
      <c r="FH534" s="74">
        <v>0</v>
      </c>
      <c r="FI534" s="74">
        <v>0</v>
      </c>
      <c r="FJ534" s="74">
        <v>0</v>
      </c>
      <c r="FK534" s="74">
        <v>0</v>
      </c>
      <c r="FL534" s="74">
        <v>6.6339486452679562E-4</v>
      </c>
      <c r="FM534" s="74">
        <v>4.8207246318001068E-6</v>
      </c>
      <c r="FN534" s="74">
        <v>0</v>
      </c>
      <c r="FO534" s="74">
        <v>0</v>
      </c>
      <c r="FP534" s="74">
        <v>0</v>
      </c>
      <c r="FQ534" s="74">
        <v>0</v>
      </c>
      <c r="FR534" s="74">
        <v>0</v>
      </c>
      <c r="FS534" s="74">
        <v>0</v>
      </c>
      <c r="GV534" s="229"/>
      <c r="GW534" s="229"/>
    </row>
    <row r="535" spans="45:205" x14ac:dyDescent="0.25">
      <c r="AS535" s="74" t="s">
        <v>243</v>
      </c>
      <c r="AT535" s="74" t="s">
        <v>194</v>
      </c>
      <c r="AU535" s="74" t="s">
        <v>460</v>
      </c>
      <c r="AV535" s="74">
        <v>2023</v>
      </c>
      <c r="AW535" s="74">
        <v>0.87343872827321156</v>
      </c>
      <c r="BF535" s="74">
        <v>0</v>
      </c>
      <c r="BG535" s="74">
        <v>0</v>
      </c>
      <c r="BH535" s="74">
        <v>0</v>
      </c>
      <c r="BI535" s="74">
        <v>0</v>
      </c>
      <c r="BJ535" s="74">
        <v>3.8349057669844768</v>
      </c>
      <c r="BK535" s="74">
        <v>2743.3075232050114</v>
      </c>
      <c r="BL535" s="74">
        <v>0</v>
      </c>
      <c r="BM535" s="74">
        <v>2743.3075232050114</v>
      </c>
      <c r="BP535" s="74">
        <v>0</v>
      </c>
      <c r="BQ535" s="74">
        <v>2396.111034330519</v>
      </c>
      <c r="BR535" s="74">
        <v>0</v>
      </c>
      <c r="BS535" s="74">
        <v>0</v>
      </c>
      <c r="BT535" s="74">
        <v>0</v>
      </c>
      <c r="BU535" s="74">
        <v>0</v>
      </c>
      <c r="BV535" s="74">
        <v>0</v>
      </c>
      <c r="BW535" s="74">
        <v>0</v>
      </c>
      <c r="BX535" s="74">
        <v>0</v>
      </c>
      <c r="BY535" s="74">
        <v>0</v>
      </c>
      <c r="CT535" s="74" t="s">
        <v>194</v>
      </c>
      <c r="CU535" s="74" t="s">
        <v>530</v>
      </c>
      <c r="CV535" s="74" t="s">
        <v>329</v>
      </c>
      <c r="CW535" s="74">
        <v>2024</v>
      </c>
      <c r="CX535" s="74">
        <v>0</v>
      </c>
      <c r="CY535" s="74">
        <v>0</v>
      </c>
      <c r="CZ535" s="74">
        <v>0</v>
      </c>
      <c r="DA535" s="74">
        <v>4.8207246318001068E-6</v>
      </c>
      <c r="DB535" s="74">
        <v>0</v>
      </c>
      <c r="DC535" s="74">
        <v>0</v>
      </c>
      <c r="DD535" s="74">
        <v>5.1712462144137756</v>
      </c>
      <c r="DE535" s="74">
        <v>0.68414811484627192</v>
      </c>
      <c r="DF535" s="74">
        <v>2.906986510592537</v>
      </c>
      <c r="DG535" s="74">
        <v>1.580111588974966</v>
      </c>
      <c r="DH535" s="74">
        <v>0</v>
      </c>
      <c r="DI535" s="74">
        <v>0</v>
      </c>
      <c r="DJ535" s="74">
        <v>0</v>
      </c>
      <c r="DK535" s="74">
        <v>0</v>
      </c>
      <c r="DL535" s="74">
        <v>0</v>
      </c>
      <c r="DM535" s="74">
        <v>0</v>
      </c>
      <c r="DN535" s="74">
        <v>8.4068061674760644E-5</v>
      </c>
      <c r="DO535" s="74">
        <v>0</v>
      </c>
      <c r="DP535" s="74">
        <v>0</v>
      </c>
      <c r="DQ535" s="74">
        <v>0</v>
      </c>
      <c r="DR535" s="74">
        <v>0</v>
      </c>
      <c r="DS535" s="74">
        <v>0</v>
      </c>
      <c r="DT535" s="74">
        <v>0</v>
      </c>
      <c r="DU535" s="74">
        <v>0</v>
      </c>
      <c r="DV535" s="74">
        <v>0</v>
      </c>
      <c r="DW535" s="74">
        <v>0</v>
      </c>
      <c r="DX535" s="74">
        <v>2.4929154002927545E-5</v>
      </c>
      <c r="DY535" s="74">
        <v>0</v>
      </c>
      <c r="DZ535" s="74">
        <v>2.4929154002927545E-5</v>
      </c>
      <c r="EA535" s="74">
        <v>0</v>
      </c>
      <c r="EB535" s="74">
        <v>0</v>
      </c>
      <c r="EC535" s="74">
        <v>0</v>
      </c>
      <c r="ED535" s="74">
        <v>0</v>
      </c>
      <c r="EE535" s="74">
        <v>0</v>
      </c>
      <c r="EF535" s="74">
        <v>0</v>
      </c>
      <c r="ER535" s="74" t="s">
        <v>455</v>
      </c>
      <c r="ES535" s="74" t="s">
        <v>194</v>
      </c>
      <c r="ET535" s="74" t="s">
        <v>530</v>
      </c>
      <c r="EU535" s="74" t="s">
        <v>329</v>
      </c>
      <c r="EV535" s="74" t="s">
        <v>302</v>
      </c>
      <c r="EW535" s="74" t="s">
        <v>456</v>
      </c>
      <c r="EX535" s="74">
        <v>2024</v>
      </c>
      <c r="EY535" s="74">
        <v>5.028970382417254E-5</v>
      </c>
      <c r="EZ535" s="74">
        <v>1088.6552449999899</v>
      </c>
      <c r="FA535" s="74">
        <v>5.474814983768149E-2</v>
      </c>
      <c r="FB535" s="74">
        <v>2024</v>
      </c>
      <c r="FC535" s="74" t="s">
        <v>209</v>
      </c>
      <c r="FD535" s="74">
        <v>4.6366130773367584E-2</v>
      </c>
      <c r="FE535" s="74">
        <v>1</v>
      </c>
      <c r="FF535" s="74">
        <v>0</v>
      </c>
      <c r="FG535" s="74" t="s">
        <v>457</v>
      </c>
      <c r="FH535" s="74">
        <v>0</v>
      </c>
      <c r="FI535" s="74">
        <v>0</v>
      </c>
      <c r="FJ535" s="74">
        <v>0</v>
      </c>
      <c r="FK535" s="74">
        <v>0</v>
      </c>
      <c r="FL535" s="74">
        <v>0</v>
      </c>
      <c r="FM535" s="74">
        <v>0</v>
      </c>
      <c r="FN535" s="74">
        <v>6.6339486452679562E-4</v>
      </c>
      <c r="FO535" s="74">
        <v>4.8207246318001068E-6</v>
      </c>
      <c r="FP535" s="74">
        <v>0</v>
      </c>
      <c r="FQ535" s="74">
        <v>0</v>
      </c>
      <c r="FR535" s="74">
        <v>0</v>
      </c>
      <c r="FS535" s="74">
        <v>0</v>
      </c>
      <c r="GV535" s="229"/>
      <c r="GW535" s="229"/>
    </row>
    <row r="536" spans="45:205" x14ac:dyDescent="0.25">
      <c r="AS536" s="74" t="s">
        <v>243</v>
      </c>
      <c r="AT536" s="74" t="s">
        <v>194</v>
      </c>
      <c r="AU536" s="74" t="s">
        <v>461</v>
      </c>
      <c r="AV536" s="74">
        <v>2022</v>
      </c>
      <c r="AW536" s="74">
        <v>0.93457943925233644</v>
      </c>
      <c r="BF536" s="74">
        <v>2.6856353640323456</v>
      </c>
      <c r="BG536" s="74">
        <v>2083.8649036096272</v>
      </c>
      <c r="BH536" s="74">
        <v>0</v>
      </c>
      <c r="BI536" s="74">
        <v>2083.8649036096272</v>
      </c>
      <c r="BJ536" s="74">
        <v>0</v>
      </c>
      <c r="BK536" s="74">
        <v>0</v>
      </c>
      <c r="BL536" s="74">
        <v>0</v>
      </c>
      <c r="BM536" s="74">
        <v>0</v>
      </c>
      <c r="BP536" s="74">
        <v>1947.5372930931094</v>
      </c>
      <c r="BQ536" s="74">
        <v>0</v>
      </c>
      <c r="BR536" s="74">
        <v>2.6856353640323456</v>
      </c>
      <c r="BS536" s="74">
        <v>2.5099395925535939</v>
      </c>
      <c r="BT536" s="74">
        <v>2083.8649036096272</v>
      </c>
      <c r="BU536" s="74">
        <v>1947.5372930931094</v>
      </c>
      <c r="BV536" s="74">
        <v>0</v>
      </c>
      <c r="BW536" s="74">
        <v>0</v>
      </c>
      <c r="BX536" s="74">
        <v>2083.8649036096272</v>
      </c>
      <c r="BY536" s="74">
        <v>1947.5372930931094</v>
      </c>
      <c r="CT536" s="74" t="s">
        <v>194</v>
      </c>
      <c r="CU536" s="74" t="s">
        <v>530</v>
      </c>
      <c r="CV536" s="74" t="s">
        <v>329</v>
      </c>
      <c r="CW536" s="74">
        <v>2025</v>
      </c>
      <c r="CX536" s="74">
        <v>0</v>
      </c>
      <c r="CY536" s="74">
        <v>0</v>
      </c>
      <c r="CZ536" s="74">
        <v>0</v>
      </c>
      <c r="DA536" s="74">
        <v>0</v>
      </c>
      <c r="DB536" s="74">
        <v>4.8207246318001068E-6</v>
      </c>
      <c r="DC536" s="74">
        <v>0</v>
      </c>
      <c r="DD536" s="74">
        <v>5.1712462144137756</v>
      </c>
      <c r="DE536" s="74">
        <v>0.68414811484627192</v>
      </c>
      <c r="DF536" s="74">
        <v>2.906986510592537</v>
      </c>
      <c r="DG536" s="74">
        <v>1.580111588974966</v>
      </c>
      <c r="DH536" s="74">
        <v>0</v>
      </c>
      <c r="DI536" s="74">
        <v>0</v>
      </c>
      <c r="DJ536" s="74">
        <v>0</v>
      </c>
      <c r="DK536" s="74">
        <v>0</v>
      </c>
      <c r="DL536" s="74">
        <v>0</v>
      </c>
      <c r="DM536" s="74">
        <v>0</v>
      </c>
      <c r="DN536" s="74">
        <v>8.4068061674760644E-5</v>
      </c>
      <c r="DO536" s="74">
        <v>0</v>
      </c>
      <c r="DP536" s="74">
        <v>0</v>
      </c>
      <c r="DQ536" s="74">
        <v>0</v>
      </c>
      <c r="DR536" s="74">
        <v>0</v>
      </c>
      <c r="DS536" s="74">
        <v>0</v>
      </c>
      <c r="DT536" s="74">
        <v>0</v>
      </c>
      <c r="DU536" s="74">
        <v>0</v>
      </c>
      <c r="DV536" s="74">
        <v>0</v>
      </c>
      <c r="DW536" s="74">
        <v>0</v>
      </c>
      <c r="DX536" s="74">
        <v>0</v>
      </c>
      <c r="DY536" s="74">
        <v>0</v>
      </c>
      <c r="DZ536" s="74">
        <v>0</v>
      </c>
      <c r="EA536" s="74">
        <v>2.4929154002927545E-5</v>
      </c>
      <c r="EB536" s="74">
        <v>0</v>
      </c>
      <c r="EC536" s="74">
        <v>2.4929154002927545E-5</v>
      </c>
      <c r="ED536" s="74">
        <v>0</v>
      </c>
      <c r="EE536" s="74">
        <v>0</v>
      </c>
      <c r="EF536" s="74">
        <v>0</v>
      </c>
      <c r="ER536" s="74" t="s">
        <v>455</v>
      </c>
      <c r="ES536" s="74" t="s">
        <v>194</v>
      </c>
      <c r="ET536" s="74" t="s">
        <v>530</v>
      </c>
      <c r="EU536" s="74" t="s">
        <v>329</v>
      </c>
      <c r="EV536" s="74" t="s">
        <v>302</v>
      </c>
      <c r="EW536" s="74" t="s">
        <v>456</v>
      </c>
      <c r="EX536" s="74">
        <v>2025</v>
      </c>
      <c r="EY536" s="74">
        <v>5.028970382417254E-5</v>
      </c>
      <c r="EZ536" s="74">
        <v>1088.6552449999899</v>
      </c>
      <c r="FA536" s="74">
        <v>5.474814983768149E-2</v>
      </c>
      <c r="FB536" s="74">
        <v>2025</v>
      </c>
      <c r="FC536" s="74" t="s">
        <v>209</v>
      </c>
      <c r="FD536" s="74">
        <v>4.6366130773367584E-2</v>
      </c>
      <c r="FE536" s="74">
        <v>1</v>
      </c>
      <c r="FF536" s="74">
        <v>0</v>
      </c>
      <c r="FG536" s="74" t="s">
        <v>457</v>
      </c>
      <c r="FH536" s="74">
        <v>0</v>
      </c>
      <c r="FI536" s="74">
        <v>0</v>
      </c>
      <c r="FJ536" s="74">
        <v>0</v>
      </c>
      <c r="FK536" s="74">
        <v>0</v>
      </c>
      <c r="FL536" s="74">
        <v>0</v>
      </c>
      <c r="FM536" s="74">
        <v>0</v>
      </c>
      <c r="FN536" s="74">
        <v>0</v>
      </c>
      <c r="FO536" s="74">
        <v>0</v>
      </c>
      <c r="FP536" s="74">
        <v>6.6339486452679562E-4</v>
      </c>
      <c r="FQ536" s="74">
        <v>4.8207246318001068E-6</v>
      </c>
      <c r="FR536" s="74">
        <v>0</v>
      </c>
      <c r="FS536" s="74">
        <v>0</v>
      </c>
      <c r="GV536" s="229"/>
      <c r="GW536" s="229"/>
    </row>
    <row r="537" spans="45:205" x14ac:dyDescent="0.25">
      <c r="AS537" s="74" t="s">
        <v>243</v>
      </c>
      <c r="AT537" s="74" t="s">
        <v>194</v>
      </c>
      <c r="AU537" s="74" t="s">
        <v>461</v>
      </c>
      <c r="AV537" s="74">
        <v>2023</v>
      </c>
      <c r="AW537" s="74">
        <v>0.87343872827321156</v>
      </c>
      <c r="BF537" s="74">
        <v>0</v>
      </c>
      <c r="BG537" s="74">
        <v>0</v>
      </c>
      <c r="BH537" s="74">
        <v>0</v>
      </c>
      <c r="BI537" s="74">
        <v>0</v>
      </c>
      <c r="BJ537" s="74">
        <v>2.6856353640323456</v>
      </c>
      <c r="BK537" s="74">
        <v>2160.2249698238061</v>
      </c>
      <c r="BL537" s="74">
        <v>0</v>
      </c>
      <c r="BM537" s="74">
        <v>2160.2249698238061</v>
      </c>
      <c r="BP537" s="74">
        <v>0</v>
      </c>
      <c r="BQ537" s="74">
        <v>1886.824150426942</v>
      </c>
      <c r="BR537" s="74">
        <v>0</v>
      </c>
      <c r="BS537" s="74">
        <v>0</v>
      </c>
      <c r="BT537" s="74">
        <v>0</v>
      </c>
      <c r="BU537" s="74">
        <v>0</v>
      </c>
      <c r="BV537" s="74">
        <v>0</v>
      </c>
      <c r="BW537" s="74">
        <v>0</v>
      </c>
      <c r="BX537" s="74">
        <v>0</v>
      </c>
      <c r="BY537" s="74">
        <v>0</v>
      </c>
      <c r="CT537" s="74" t="s">
        <v>194</v>
      </c>
      <c r="CU537" s="74" t="s">
        <v>530</v>
      </c>
      <c r="CV537" s="74" t="s">
        <v>329</v>
      </c>
      <c r="CW537" s="74">
        <v>2026</v>
      </c>
      <c r="CX537" s="74">
        <v>0</v>
      </c>
      <c r="CY537" s="74">
        <v>0</v>
      </c>
      <c r="CZ537" s="74">
        <v>0</v>
      </c>
      <c r="DA537" s="74">
        <v>0</v>
      </c>
      <c r="DB537" s="74">
        <v>0</v>
      </c>
      <c r="DC537" s="74">
        <v>4.8207246318001068E-6</v>
      </c>
      <c r="DD537" s="74">
        <v>5.1712462144137756</v>
      </c>
      <c r="DE537" s="74">
        <v>0.68414811484627192</v>
      </c>
      <c r="DF537" s="74">
        <v>2.906986510592537</v>
      </c>
      <c r="DG537" s="74">
        <v>1.580111588974966</v>
      </c>
      <c r="DH537" s="74">
        <v>0</v>
      </c>
      <c r="DI537" s="74">
        <v>0</v>
      </c>
      <c r="DJ537" s="74">
        <v>0</v>
      </c>
      <c r="DK537" s="74">
        <v>0</v>
      </c>
      <c r="DL537" s="74">
        <v>0</v>
      </c>
      <c r="DM537" s="74">
        <v>0</v>
      </c>
      <c r="DN537" s="74">
        <v>8.4068061674760644E-5</v>
      </c>
      <c r="DO537" s="74">
        <v>0</v>
      </c>
      <c r="DP537" s="74">
        <v>0</v>
      </c>
      <c r="DQ537" s="74">
        <v>0</v>
      </c>
      <c r="DR537" s="74">
        <v>0</v>
      </c>
      <c r="DS537" s="74">
        <v>0</v>
      </c>
      <c r="DT537" s="74">
        <v>0</v>
      </c>
      <c r="DU537" s="74">
        <v>0</v>
      </c>
      <c r="DV537" s="74">
        <v>0</v>
      </c>
      <c r="DW537" s="74">
        <v>0</v>
      </c>
      <c r="DX537" s="74">
        <v>0</v>
      </c>
      <c r="DY537" s="74">
        <v>0</v>
      </c>
      <c r="DZ537" s="74">
        <v>0</v>
      </c>
      <c r="EA537" s="74">
        <v>0</v>
      </c>
      <c r="EB537" s="74">
        <v>0</v>
      </c>
      <c r="EC537" s="74">
        <v>0</v>
      </c>
      <c r="ED537" s="74">
        <v>2.4929154002927545E-5</v>
      </c>
      <c r="EE537" s="74">
        <v>0</v>
      </c>
      <c r="EF537" s="74">
        <v>2.4929154002927545E-5</v>
      </c>
      <c r="ER537" s="74" t="s">
        <v>455</v>
      </c>
      <c r="ES537" s="74" t="s">
        <v>194</v>
      </c>
      <c r="ET537" s="74" t="s">
        <v>530</v>
      </c>
      <c r="EU537" s="74" t="s">
        <v>329</v>
      </c>
      <c r="EV537" s="74" t="s">
        <v>302</v>
      </c>
      <c r="EW537" s="74" t="s">
        <v>456</v>
      </c>
      <c r="EX537" s="74">
        <v>2026</v>
      </c>
      <c r="EY537" s="74">
        <v>5.028970382417254E-5</v>
      </c>
      <c r="EZ537" s="74">
        <v>1088.6552449999899</v>
      </c>
      <c r="FA537" s="74">
        <v>5.474814983768149E-2</v>
      </c>
      <c r="FB537" s="74">
        <v>2026</v>
      </c>
      <c r="FC537" s="74" t="s">
        <v>209</v>
      </c>
      <c r="FD537" s="74">
        <v>4.6366130773367584E-2</v>
      </c>
      <c r="FE537" s="74">
        <v>1</v>
      </c>
      <c r="FF537" s="74">
        <v>0</v>
      </c>
      <c r="FG537" s="74" t="s">
        <v>457</v>
      </c>
      <c r="FH537" s="74">
        <v>0</v>
      </c>
      <c r="FI537" s="74">
        <v>0</v>
      </c>
      <c r="FJ537" s="74">
        <v>0</v>
      </c>
      <c r="FK537" s="74">
        <v>0</v>
      </c>
      <c r="FL537" s="74">
        <v>0</v>
      </c>
      <c r="FM537" s="74">
        <v>0</v>
      </c>
      <c r="FN537" s="74">
        <v>0</v>
      </c>
      <c r="FO537" s="74">
        <v>0</v>
      </c>
      <c r="FP537" s="74">
        <v>0</v>
      </c>
      <c r="FQ537" s="74">
        <v>0</v>
      </c>
      <c r="FR537" s="74">
        <v>6.6339486452679562E-4</v>
      </c>
      <c r="FS537" s="74">
        <v>4.8207246318001068E-6</v>
      </c>
      <c r="GV537" s="229"/>
      <c r="GW537" s="229"/>
    </row>
    <row r="538" spans="45:205" x14ac:dyDescent="0.25">
      <c r="AS538" s="74" t="s">
        <v>243</v>
      </c>
      <c r="AT538" s="74" t="s">
        <v>194</v>
      </c>
      <c r="AU538" s="74" t="s">
        <v>462</v>
      </c>
      <c r="AV538" s="74">
        <v>2022</v>
      </c>
      <c r="AW538" s="74">
        <v>0.93457943925233644</v>
      </c>
      <c r="BF538" s="74">
        <v>1.3904300619432057</v>
      </c>
      <c r="BG538" s="74">
        <v>301.09451389878086</v>
      </c>
      <c r="BH538" s="74">
        <v>0</v>
      </c>
      <c r="BI538" s="74">
        <v>301.09451389878086</v>
      </c>
      <c r="BJ538" s="74">
        <v>0</v>
      </c>
      <c r="BK538" s="74">
        <v>0</v>
      </c>
      <c r="BL538" s="74">
        <v>0</v>
      </c>
      <c r="BM538" s="74">
        <v>0</v>
      </c>
      <c r="BP538" s="74">
        <v>281.39674196147746</v>
      </c>
      <c r="BQ538" s="74">
        <v>0</v>
      </c>
      <c r="BR538" s="74">
        <v>1.3904300619432057</v>
      </c>
      <c r="BS538" s="74">
        <v>1.2994673476104726</v>
      </c>
      <c r="BT538" s="74">
        <v>301.09451389878086</v>
      </c>
      <c r="BU538" s="74">
        <v>281.39674196147746</v>
      </c>
      <c r="BV538" s="74">
        <v>0</v>
      </c>
      <c r="BW538" s="74">
        <v>0</v>
      </c>
      <c r="BX538" s="74">
        <v>301.09451389878086</v>
      </c>
      <c r="BY538" s="74">
        <v>281.39674196147746</v>
      </c>
      <c r="CT538" s="74" t="s">
        <v>194</v>
      </c>
      <c r="CU538" s="74" t="s">
        <v>530</v>
      </c>
      <c r="CV538" s="74" t="s">
        <v>330</v>
      </c>
      <c r="CW538" s="74">
        <v>2021</v>
      </c>
      <c r="CX538" s="74">
        <v>2.4654856177313621E-5</v>
      </c>
      <c r="CY538" s="74">
        <v>0</v>
      </c>
      <c r="CZ538" s="74">
        <v>0</v>
      </c>
      <c r="DA538" s="74">
        <v>0</v>
      </c>
      <c r="DB538" s="74">
        <v>0</v>
      </c>
      <c r="DC538" s="74">
        <v>0</v>
      </c>
      <c r="DD538" s="74">
        <v>7.7861316135679398E-2</v>
      </c>
      <c r="DE538" s="74">
        <v>3.6425060683954499E-2</v>
      </c>
      <c r="DF538" s="74">
        <v>1.5416132532741599E-3</v>
      </c>
      <c r="DG538" s="74">
        <v>3.9894642198450757E-2</v>
      </c>
      <c r="DH538" s="74">
        <v>0</v>
      </c>
      <c r="DI538" s="74">
        <v>0</v>
      </c>
      <c r="DJ538" s="74">
        <v>0</v>
      </c>
      <c r="DK538" s="74">
        <v>0</v>
      </c>
      <c r="DL538" s="74">
        <v>0</v>
      </c>
      <c r="DM538" s="74">
        <v>0</v>
      </c>
      <c r="DN538" s="74">
        <v>1.391188680479814E-3</v>
      </c>
      <c r="DO538" s="74">
        <v>1.919659551101524E-6</v>
      </c>
      <c r="DP538" s="74">
        <v>0</v>
      </c>
      <c r="DQ538" s="74">
        <v>1.919659551101524E-6</v>
      </c>
      <c r="DR538" s="74">
        <v>0</v>
      </c>
      <c r="DS538" s="74">
        <v>0</v>
      </c>
      <c r="DT538" s="74">
        <v>0</v>
      </c>
      <c r="DU538" s="74">
        <v>0</v>
      </c>
      <c r="DV538" s="74">
        <v>0</v>
      </c>
      <c r="DW538" s="74">
        <v>0</v>
      </c>
      <c r="DX538" s="74">
        <v>0</v>
      </c>
      <c r="DY538" s="74">
        <v>0</v>
      </c>
      <c r="DZ538" s="74">
        <v>0</v>
      </c>
      <c r="EA538" s="74">
        <v>0</v>
      </c>
      <c r="EB538" s="74">
        <v>0</v>
      </c>
      <c r="EC538" s="74">
        <v>0</v>
      </c>
      <c r="ED538" s="74">
        <v>0</v>
      </c>
      <c r="EE538" s="74">
        <v>0</v>
      </c>
      <c r="EF538" s="74">
        <v>0</v>
      </c>
      <c r="ER538" s="74" t="s">
        <v>455</v>
      </c>
      <c r="ES538" s="74" t="s">
        <v>194</v>
      </c>
      <c r="ET538" s="74" t="s">
        <v>530</v>
      </c>
      <c r="EU538" s="74" t="s">
        <v>330</v>
      </c>
      <c r="EV538" s="74" t="s">
        <v>302</v>
      </c>
      <c r="EW538" s="74" t="s">
        <v>456</v>
      </c>
      <c r="EX538" s="74">
        <v>2021</v>
      </c>
      <c r="EY538" s="74">
        <v>3.9810979287223071E-4</v>
      </c>
      <c r="EZ538" s="74">
        <v>1088.6552449999899</v>
      </c>
      <c r="FA538" s="74">
        <v>0.43340431409621355</v>
      </c>
      <c r="FB538" s="74">
        <v>2021</v>
      </c>
      <c r="FC538" s="74" t="s">
        <v>209</v>
      </c>
      <c r="FD538" s="74">
        <v>4.6366130773367584E-2</v>
      </c>
      <c r="FE538" s="74">
        <v>1</v>
      </c>
      <c r="FF538" s="74">
        <v>0</v>
      </c>
      <c r="FG538" s="74" t="s">
        <v>457</v>
      </c>
      <c r="FH538" s="74">
        <v>5.1357150765130276E-3</v>
      </c>
      <c r="FI538" s="74">
        <v>2.4654856177313621E-5</v>
      </c>
      <c r="FJ538" s="74">
        <v>0</v>
      </c>
      <c r="FK538" s="74">
        <v>0</v>
      </c>
      <c r="FL538" s="74">
        <v>0</v>
      </c>
      <c r="FM538" s="74">
        <v>0</v>
      </c>
      <c r="FN538" s="74">
        <v>0</v>
      </c>
      <c r="FO538" s="74">
        <v>0</v>
      </c>
      <c r="FP538" s="74">
        <v>0</v>
      </c>
      <c r="FQ538" s="74">
        <v>0</v>
      </c>
      <c r="FR538" s="74">
        <v>0</v>
      </c>
      <c r="FS538" s="74">
        <v>0</v>
      </c>
      <c r="GV538" s="229"/>
      <c r="GW538" s="229"/>
    </row>
    <row r="539" spans="45:205" x14ac:dyDescent="0.25">
      <c r="AS539" s="74" t="s">
        <v>243</v>
      </c>
      <c r="AT539" s="74" t="s">
        <v>194</v>
      </c>
      <c r="AU539" s="74" t="s">
        <v>462</v>
      </c>
      <c r="AV539" s="74">
        <v>2023</v>
      </c>
      <c r="AW539" s="74">
        <v>0.87343872827321156</v>
      </c>
      <c r="BF539" s="74">
        <v>0</v>
      </c>
      <c r="BG539" s="74">
        <v>0</v>
      </c>
      <c r="BH539" s="74">
        <v>0</v>
      </c>
      <c r="BI539" s="74">
        <v>0</v>
      </c>
      <c r="BJ539" s="74">
        <v>1.3904300619432057</v>
      </c>
      <c r="BK539" s="74">
        <v>312.12634519697252</v>
      </c>
      <c r="BL539" s="74">
        <v>0</v>
      </c>
      <c r="BM539" s="74">
        <v>312.12634519697252</v>
      </c>
      <c r="BP539" s="74">
        <v>0</v>
      </c>
      <c r="BQ539" s="74">
        <v>272.62323800940914</v>
      </c>
      <c r="BR539" s="74">
        <v>0</v>
      </c>
      <c r="BS539" s="74">
        <v>0</v>
      </c>
      <c r="BT539" s="74">
        <v>0</v>
      </c>
      <c r="BU539" s="74">
        <v>0</v>
      </c>
      <c r="BV539" s="74">
        <v>0</v>
      </c>
      <c r="BW539" s="74">
        <v>0</v>
      </c>
      <c r="BX539" s="74">
        <v>0</v>
      </c>
      <c r="BY539" s="74">
        <v>0</v>
      </c>
      <c r="CT539" s="74" t="s">
        <v>194</v>
      </c>
      <c r="CU539" s="74" t="s">
        <v>530</v>
      </c>
      <c r="CV539" s="74" t="s">
        <v>330</v>
      </c>
      <c r="CW539" s="74">
        <v>2022</v>
      </c>
      <c r="CX539" s="74">
        <v>0</v>
      </c>
      <c r="CY539" s="74">
        <v>2.4647714799724747E-5</v>
      </c>
      <c r="CZ539" s="74">
        <v>0</v>
      </c>
      <c r="DA539" s="74">
        <v>0</v>
      </c>
      <c r="DB539" s="74">
        <v>0</v>
      </c>
      <c r="DC539" s="74">
        <v>0</v>
      </c>
      <c r="DD539" s="74">
        <v>7.7861316135679398E-2</v>
      </c>
      <c r="DE539" s="74">
        <v>3.6425060683954492E-2</v>
      </c>
      <c r="DF539" s="74">
        <v>1.541613253274161E-3</v>
      </c>
      <c r="DG539" s="74">
        <v>3.989464219845075E-2</v>
      </c>
      <c r="DH539" s="74">
        <v>0</v>
      </c>
      <c r="DI539" s="74">
        <v>0</v>
      </c>
      <c r="DJ539" s="74">
        <v>0</v>
      </c>
      <c r="DK539" s="74">
        <v>0</v>
      </c>
      <c r="DL539" s="74">
        <v>0</v>
      </c>
      <c r="DM539" s="74">
        <v>0</v>
      </c>
      <c r="DN539" s="74">
        <v>1.3508894417983419E-3</v>
      </c>
      <c r="DO539" s="74">
        <v>0</v>
      </c>
      <c r="DP539" s="74">
        <v>0</v>
      </c>
      <c r="DQ539" s="74">
        <v>0</v>
      </c>
      <c r="DR539" s="74">
        <v>1.9191035140434323E-6</v>
      </c>
      <c r="DS539" s="74">
        <v>0</v>
      </c>
      <c r="DT539" s="74">
        <v>1.9191035140434323E-6</v>
      </c>
      <c r="DU539" s="74">
        <v>0</v>
      </c>
      <c r="DV539" s="74">
        <v>0</v>
      </c>
      <c r="DW539" s="74">
        <v>0</v>
      </c>
      <c r="DX539" s="74">
        <v>0</v>
      </c>
      <c r="DY539" s="74">
        <v>0</v>
      </c>
      <c r="DZ539" s="74">
        <v>0</v>
      </c>
      <c r="EA539" s="74">
        <v>0</v>
      </c>
      <c r="EB539" s="74">
        <v>0</v>
      </c>
      <c r="EC539" s="74">
        <v>0</v>
      </c>
      <c r="ED539" s="74">
        <v>0</v>
      </c>
      <c r="EE539" s="74">
        <v>0</v>
      </c>
      <c r="EF539" s="74">
        <v>0</v>
      </c>
      <c r="ER539" s="74" t="s">
        <v>455</v>
      </c>
      <c r="ES539" s="74" t="s">
        <v>194</v>
      </c>
      <c r="ET539" s="74" t="s">
        <v>530</v>
      </c>
      <c r="EU539" s="74" t="s">
        <v>330</v>
      </c>
      <c r="EV539" s="74" t="s">
        <v>302</v>
      </c>
      <c r="EW539" s="74" t="s">
        <v>456</v>
      </c>
      <c r="EX539" s="74">
        <v>2022</v>
      </c>
      <c r="EY539" s="74">
        <v>3.8834141564481181E-4</v>
      </c>
      <c r="EZ539" s="74">
        <v>1088.6552449999899</v>
      </c>
      <c r="FA539" s="74">
        <v>0.42276991899244554</v>
      </c>
      <c r="FB539" s="74">
        <v>2022</v>
      </c>
      <c r="FC539" s="74" t="s">
        <v>209</v>
      </c>
      <c r="FD539" s="74">
        <v>4.6366130773367584E-2</v>
      </c>
      <c r="FE539" s="74">
        <v>1</v>
      </c>
      <c r="FF539" s="74">
        <v>0</v>
      </c>
      <c r="FG539" s="74" t="s">
        <v>457</v>
      </c>
      <c r="FH539" s="74">
        <v>0</v>
      </c>
      <c r="FI539" s="74">
        <v>0</v>
      </c>
      <c r="FJ539" s="74">
        <v>5.1342274961237331E-3</v>
      </c>
      <c r="FK539" s="74">
        <v>2.4647714799724747E-5</v>
      </c>
      <c r="FL539" s="74">
        <v>0</v>
      </c>
      <c r="FM539" s="74">
        <v>0</v>
      </c>
      <c r="FN539" s="74">
        <v>0</v>
      </c>
      <c r="FO539" s="74">
        <v>0</v>
      </c>
      <c r="FP539" s="74">
        <v>0</v>
      </c>
      <c r="FQ539" s="74">
        <v>0</v>
      </c>
      <c r="FR539" s="74">
        <v>0</v>
      </c>
      <c r="FS539" s="74">
        <v>0</v>
      </c>
      <c r="GV539" s="229"/>
      <c r="GW539" s="229"/>
    </row>
    <row r="540" spans="45:205" x14ac:dyDescent="0.25">
      <c r="AS540" s="74" t="s">
        <v>243</v>
      </c>
      <c r="AT540" s="74" t="s">
        <v>194</v>
      </c>
      <c r="AU540" s="74" t="s">
        <v>463</v>
      </c>
      <c r="AV540" s="74">
        <v>2022</v>
      </c>
      <c r="AW540" s="74">
        <v>0.93457943925233644</v>
      </c>
      <c r="BF540" s="74">
        <v>2.2576304999333678</v>
      </c>
      <c r="BG540" s="74">
        <v>488.27347885489536</v>
      </c>
      <c r="BH540" s="74">
        <v>0</v>
      </c>
      <c r="BI540" s="74">
        <v>488.27347885489536</v>
      </c>
      <c r="BJ540" s="74">
        <v>0</v>
      </c>
      <c r="BK540" s="74">
        <v>0</v>
      </c>
      <c r="BL540" s="74">
        <v>0</v>
      </c>
      <c r="BM540" s="74">
        <v>0</v>
      </c>
      <c r="BP540" s="74">
        <v>456.33035406999568</v>
      </c>
      <c r="BQ540" s="74">
        <v>0</v>
      </c>
      <c r="BR540" s="74">
        <v>2.2576304999333678</v>
      </c>
      <c r="BS540" s="74">
        <v>2.1099350466666991</v>
      </c>
      <c r="BT540" s="74">
        <v>488.27347885489536</v>
      </c>
      <c r="BU540" s="74">
        <v>456.33035406999568</v>
      </c>
      <c r="BV540" s="74">
        <v>0</v>
      </c>
      <c r="BW540" s="74">
        <v>0</v>
      </c>
      <c r="BX540" s="74">
        <v>488.27347885489536</v>
      </c>
      <c r="BY540" s="74">
        <v>456.33035406999568</v>
      </c>
      <c r="CT540" s="74" t="s">
        <v>194</v>
      </c>
      <c r="CU540" s="74" t="s">
        <v>530</v>
      </c>
      <c r="CV540" s="74" t="s">
        <v>330</v>
      </c>
      <c r="CW540" s="74">
        <v>2023</v>
      </c>
      <c r="CX540" s="74">
        <v>0</v>
      </c>
      <c r="CY540" s="74">
        <v>0</v>
      </c>
      <c r="CZ540" s="74">
        <v>3.8416648742165998E-5</v>
      </c>
      <c r="DA540" s="74">
        <v>0</v>
      </c>
      <c r="DB540" s="74">
        <v>0</v>
      </c>
      <c r="DC540" s="74">
        <v>0</v>
      </c>
      <c r="DD540" s="74">
        <v>7.7900575334948541E-2</v>
      </c>
      <c r="DE540" s="74">
        <v>3.6425060683954513E-2</v>
      </c>
      <c r="DF540" s="74">
        <v>1.580872452543269E-3</v>
      </c>
      <c r="DG540" s="74">
        <v>3.9894642198450757E-2</v>
      </c>
      <c r="DH540" s="74">
        <v>0</v>
      </c>
      <c r="DI540" s="74">
        <v>0</v>
      </c>
      <c r="DJ540" s="74">
        <v>0</v>
      </c>
      <c r="DK540" s="74">
        <v>0</v>
      </c>
      <c r="DL540" s="74">
        <v>0</v>
      </c>
      <c r="DM540" s="74">
        <v>0</v>
      </c>
      <c r="DN540" s="74">
        <v>1.3993898304590999E-3</v>
      </c>
      <c r="DO540" s="74">
        <v>0</v>
      </c>
      <c r="DP540" s="74">
        <v>0</v>
      </c>
      <c r="DQ540" s="74">
        <v>0</v>
      </c>
      <c r="DR540" s="74">
        <v>0</v>
      </c>
      <c r="DS540" s="74">
        <v>0</v>
      </c>
      <c r="DT540" s="74">
        <v>0</v>
      </c>
      <c r="DU540" s="74">
        <v>2.9926790394553586E-6</v>
      </c>
      <c r="DV540" s="74">
        <v>0</v>
      </c>
      <c r="DW540" s="74">
        <v>2.9926790394553586E-6</v>
      </c>
      <c r="DX540" s="74">
        <v>0</v>
      </c>
      <c r="DY540" s="74">
        <v>0</v>
      </c>
      <c r="DZ540" s="74">
        <v>0</v>
      </c>
      <c r="EA540" s="74">
        <v>0</v>
      </c>
      <c r="EB540" s="74">
        <v>0</v>
      </c>
      <c r="EC540" s="74">
        <v>0</v>
      </c>
      <c r="ED540" s="74">
        <v>0</v>
      </c>
      <c r="EE540" s="74">
        <v>0</v>
      </c>
      <c r="EF540" s="74">
        <v>0</v>
      </c>
      <c r="ER540" s="74" t="s">
        <v>455</v>
      </c>
      <c r="ES540" s="74" t="s">
        <v>194</v>
      </c>
      <c r="ET540" s="74" t="s">
        <v>530</v>
      </c>
      <c r="EU540" s="74" t="s">
        <v>330</v>
      </c>
      <c r="EV540" s="74" t="s">
        <v>302</v>
      </c>
      <c r="EW540" s="74" t="s">
        <v>456</v>
      </c>
      <c r="EX540" s="74">
        <v>2023</v>
      </c>
      <c r="EY540" s="74">
        <v>4.007617183558947E-4</v>
      </c>
      <c r="EZ540" s="74">
        <v>1088.6552449999899</v>
      </c>
      <c r="FA540" s="74">
        <v>0.43629134668335351</v>
      </c>
      <c r="FB540" s="74">
        <v>2023</v>
      </c>
      <c r="FC540" s="74" t="s">
        <v>209</v>
      </c>
      <c r="FD540" s="74">
        <v>4.6366130773367584E-2</v>
      </c>
      <c r="FE540" s="74">
        <v>1</v>
      </c>
      <c r="FF540" s="74">
        <v>0</v>
      </c>
      <c r="FG540" s="74" t="s">
        <v>457</v>
      </c>
      <c r="FH540" s="74">
        <v>0</v>
      </c>
      <c r="FI540" s="74">
        <v>0</v>
      </c>
      <c r="FJ540" s="74">
        <v>0</v>
      </c>
      <c r="FK540" s="74">
        <v>0</v>
      </c>
      <c r="FL540" s="74">
        <v>5.2866341544935335E-3</v>
      </c>
      <c r="FM540" s="74">
        <v>3.8416648742165998E-5</v>
      </c>
      <c r="FN540" s="74">
        <v>0</v>
      </c>
      <c r="FO540" s="74">
        <v>0</v>
      </c>
      <c r="FP540" s="74">
        <v>0</v>
      </c>
      <c r="FQ540" s="74">
        <v>0</v>
      </c>
      <c r="FR540" s="74">
        <v>0</v>
      </c>
      <c r="FS540" s="74">
        <v>0</v>
      </c>
      <c r="GV540" s="229"/>
      <c r="GW540" s="229"/>
    </row>
    <row r="541" spans="45:205" x14ac:dyDescent="0.25">
      <c r="AS541" s="74" t="s">
        <v>243</v>
      </c>
      <c r="AT541" s="74" t="s">
        <v>194</v>
      </c>
      <c r="AU541" s="74" t="s">
        <v>463</v>
      </c>
      <c r="AV541" s="74">
        <v>2023</v>
      </c>
      <c r="AW541" s="74">
        <v>0.87343872827321156</v>
      </c>
      <c r="BF541" s="74">
        <v>0</v>
      </c>
      <c r="BG541" s="74">
        <v>0</v>
      </c>
      <c r="BH541" s="74">
        <v>0</v>
      </c>
      <c r="BI541" s="74">
        <v>0</v>
      </c>
      <c r="BJ541" s="74">
        <v>2.2576304999333678</v>
      </c>
      <c r="BK541" s="74">
        <v>506.16478552377646</v>
      </c>
      <c r="BL541" s="74">
        <v>0</v>
      </c>
      <c r="BM541" s="74">
        <v>506.16478552377646</v>
      </c>
      <c r="BP541" s="74">
        <v>0</v>
      </c>
      <c r="BQ541" s="74">
        <v>442.1039265645702</v>
      </c>
      <c r="BR541" s="74">
        <v>0</v>
      </c>
      <c r="BS541" s="74">
        <v>0</v>
      </c>
      <c r="BT541" s="74">
        <v>0</v>
      </c>
      <c r="BU541" s="74">
        <v>0</v>
      </c>
      <c r="BV541" s="74">
        <v>0</v>
      </c>
      <c r="BW541" s="74">
        <v>0</v>
      </c>
      <c r="BX541" s="74">
        <v>0</v>
      </c>
      <c r="BY541" s="74">
        <v>0</v>
      </c>
      <c r="CT541" s="74" t="s">
        <v>194</v>
      </c>
      <c r="CU541" s="74" t="s">
        <v>530</v>
      </c>
      <c r="CV541" s="74" t="s">
        <v>330</v>
      </c>
      <c r="CW541" s="74">
        <v>2024</v>
      </c>
      <c r="CX541" s="74">
        <v>0</v>
      </c>
      <c r="CY541" s="74">
        <v>0</v>
      </c>
      <c r="CZ541" s="74">
        <v>0</v>
      </c>
      <c r="DA541" s="74">
        <v>3.8416648742165998E-5</v>
      </c>
      <c r="DB541" s="74">
        <v>0</v>
      </c>
      <c r="DC541" s="74">
        <v>0</v>
      </c>
      <c r="DD541" s="74">
        <v>7.7900575334948541E-2</v>
      </c>
      <c r="DE541" s="74">
        <v>3.6425060683954513E-2</v>
      </c>
      <c r="DF541" s="74">
        <v>1.580872452543269E-3</v>
      </c>
      <c r="DG541" s="74">
        <v>3.9894642198450757E-2</v>
      </c>
      <c r="DH541" s="74">
        <v>0</v>
      </c>
      <c r="DI541" s="74">
        <v>0</v>
      </c>
      <c r="DJ541" s="74">
        <v>0</v>
      </c>
      <c r="DK541" s="74">
        <v>0</v>
      </c>
      <c r="DL541" s="74">
        <v>0</v>
      </c>
      <c r="DM541" s="74">
        <v>0</v>
      </c>
      <c r="DN541" s="74">
        <v>1.3993898304590999E-3</v>
      </c>
      <c r="DO541" s="74">
        <v>0</v>
      </c>
      <c r="DP541" s="74">
        <v>0</v>
      </c>
      <c r="DQ541" s="74">
        <v>0</v>
      </c>
      <c r="DR541" s="74">
        <v>0</v>
      </c>
      <c r="DS541" s="74">
        <v>0</v>
      </c>
      <c r="DT541" s="74">
        <v>0</v>
      </c>
      <c r="DU541" s="74">
        <v>0</v>
      </c>
      <c r="DV541" s="74">
        <v>0</v>
      </c>
      <c r="DW541" s="74">
        <v>0</v>
      </c>
      <c r="DX541" s="74">
        <v>2.9926790394553586E-6</v>
      </c>
      <c r="DY541" s="74">
        <v>0</v>
      </c>
      <c r="DZ541" s="74">
        <v>2.9926790394553586E-6</v>
      </c>
      <c r="EA541" s="74">
        <v>0</v>
      </c>
      <c r="EB541" s="74">
        <v>0</v>
      </c>
      <c r="EC541" s="74">
        <v>0</v>
      </c>
      <c r="ED541" s="74">
        <v>0</v>
      </c>
      <c r="EE541" s="74">
        <v>0</v>
      </c>
      <c r="EF541" s="74">
        <v>0</v>
      </c>
      <c r="ER541" s="74" t="s">
        <v>455</v>
      </c>
      <c r="ES541" s="74" t="s">
        <v>194</v>
      </c>
      <c r="ET541" s="74" t="s">
        <v>530</v>
      </c>
      <c r="EU541" s="74" t="s">
        <v>330</v>
      </c>
      <c r="EV541" s="74" t="s">
        <v>302</v>
      </c>
      <c r="EW541" s="74" t="s">
        <v>456</v>
      </c>
      <c r="EX541" s="74">
        <v>2024</v>
      </c>
      <c r="EY541" s="74">
        <v>4.007617183558947E-4</v>
      </c>
      <c r="EZ541" s="74">
        <v>1088.6552449999899</v>
      </c>
      <c r="FA541" s="74">
        <v>0.43629134668335351</v>
      </c>
      <c r="FB541" s="74">
        <v>2024</v>
      </c>
      <c r="FC541" s="74" t="s">
        <v>209</v>
      </c>
      <c r="FD541" s="74">
        <v>4.6366130773367584E-2</v>
      </c>
      <c r="FE541" s="74">
        <v>1</v>
      </c>
      <c r="FF541" s="74">
        <v>0</v>
      </c>
      <c r="FG541" s="74" t="s">
        <v>457</v>
      </c>
      <c r="FH541" s="74">
        <v>0</v>
      </c>
      <c r="FI541" s="74">
        <v>0</v>
      </c>
      <c r="FJ541" s="74">
        <v>0</v>
      </c>
      <c r="FK541" s="74">
        <v>0</v>
      </c>
      <c r="FL541" s="74">
        <v>0</v>
      </c>
      <c r="FM541" s="74">
        <v>0</v>
      </c>
      <c r="FN541" s="74">
        <v>5.2866341544935335E-3</v>
      </c>
      <c r="FO541" s="74">
        <v>3.8416648742165998E-5</v>
      </c>
      <c r="FP541" s="74">
        <v>0</v>
      </c>
      <c r="FQ541" s="74">
        <v>0</v>
      </c>
      <c r="FR541" s="74">
        <v>0</v>
      </c>
      <c r="FS541" s="74">
        <v>0</v>
      </c>
      <c r="GV541" s="229"/>
      <c r="GW541" s="229"/>
    </row>
    <row r="542" spans="45:205" x14ac:dyDescent="0.25">
      <c r="AS542" s="74" t="s">
        <v>243</v>
      </c>
      <c r="AT542" s="74" t="s">
        <v>194</v>
      </c>
      <c r="AU542" s="74" t="s">
        <v>464</v>
      </c>
      <c r="AV542" s="74">
        <v>2022</v>
      </c>
      <c r="AW542" s="74">
        <v>0.93457943925233644</v>
      </c>
      <c r="BF542" s="74">
        <v>3.091193158382711</v>
      </c>
      <c r="BG542" s="74">
        <v>717.61718944199492</v>
      </c>
      <c r="BH542" s="74">
        <v>0</v>
      </c>
      <c r="BI542" s="74">
        <v>717.61718944199492</v>
      </c>
      <c r="BJ542" s="74">
        <v>0</v>
      </c>
      <c r="BK542" s="74">
        <v>0</v>
      </c>
      <c r="BL542" s="74">
        <v>0</v>
      </c>
      <c r="BM542" s="74">
        <v>0</v>
      </c>
      <c r="BP542" s="74">
        <v>670.67027050653735</v>
      </c>
      <c r="BQ542" s="74">
        <v>0</v>
      </c>
      <c r="BR542" s="74">
        <v>3.091193158382711</v>
      </c>
      <c r="BS542" s="74">
        <v>2.8889655685819728</v>
      </c>
      <c r="BT542" s="74">
        <v>717.61718944199492</v>
      </c>
      <c r="BU542" s="74">
        <v>670.67027050653735</v>
      </c>
      <c r="BV542" s="74">
        <v>0</v>
      </c>
      <c r="BW542" s="74">
        <v>0</v>
      </c>
      <c r="BX542" s="74">
        <v>717.61718944199492</v>
      </c>
      <c r="BY542" s="74">
        <v>670.67027050653735</v>
      </c>
      <c r="CT542" s="74" t="s">
        <v>194</v>
      </c>
      <c r="CU542" s="74" t="s">
        <v>530</v>
      </c>
      <c r="CV542" s="74" t="s">
        <v>330</v>
      </c>
      <c r="CW542" s="74">
        <v>2025</v>
      </c>
      <c r="CX542" s="74">
        <v>0</v>
      </c>
      <c r="CY542" s="74">
        <v>0</v>
      </c>
      <c r="CZ542" s="74">
        <v>0</v>
      </c>
      <c r="DA542" s="74">
        <v>0</v>
      </c>
      <c r="DB542" s="74">
        <v>3.8416648742165998E-5</v>
      </c>
      <c r="DC542" s="74">
        <v>0</v>
      </c>
      <c r="DD542" s="74">
        <v>7.7900575334948541E-2</v>
      </c>
      <c r="DE542" s="74">
        <v>3.6425060683954513E-2</v>
      </c>
      <c r="DF542" s="74">
        <v>1.580872452543269E-3</v>
      </c>
      <c r="DG542" s="74">
        <v>3.9894642198450757E-2</v>
      </c>
      <c r="DH542" s="74">
        <v>0</v>
      </c>
      <c r="DI542" s="74">
        <v>0</v>
      </c>
      <c r="DJ542" s="74">
        <v>0</v>
      </c>
      <c r="DK542" s="74">
        <v>0</v>
      </c>
      <c r="DL542" s="74">
        <v>0</v>
      </c>
      <c r="DM542" s="74">
        <v>0</v>
      </c>
      <c r="DN542" s="74">
        <v>1.3993898304590999E-3</v>
      </c>
      <c r="DO542" s="74">
        <v>0</v>
      </c>
      <c r="DP542" s="74">
        <v>0</v>
      </c>
      <c r="DQ542" s="74">
        <v>0</v>
      </c>
      <c r="DR542" s="74">
        <v>0</v>
      </c>
      <c r="DS542" s="74">
        <v>0</v>
      </c>
      <c r="DT542" s="74">
        <v>0</v>
      </c>
      <c r="DU542" s="74">
        <v>0</v>
      </c>
      <c r="DV542" s="74">
        <v>0</v>
      </c>
      <c r="DW542" s="74">
        <v>0</v>
      </c>
      <c r="DX542" s="74">
        <v>0</v>
      </c>
      <c r="DY542" s="74">
        <v>0</v>
      </c>
      <c r="DZ542" s="74">
        <v>0</v>
      </c>
      <c r="EA542" s="74">
        <v>2.9926790394553586E-6</v>
      </c>
      <c r="EB542" s="74">
        <v>0</v>
      </c>
      <c r="EC542" s="74">
        <v>2.9926790394553586E-6</v>
      </c>
      <c r="ED542" s="74">
        <v>0</v>
      </c>
      <c r="EE542" s="74">
        <v>0</v>
      </c>
      <c r="EF542" s="74">
        <v>0</v>
      </c>
      <c r="ER542" s="74" t="s">
        <v>455</v>
      </c>
      <c r="ES542" s="74" t="s">
        <v>194</v>
      </c>
      <c r="ET542" s="74" t="s">
        <v>530</v>
      </c>
      <c r="EU542" s="74" t="s">
        <v>330</v>
      </c>
      <c r="EV542" s="74" t="s">
        <v>302</v>
      </c>
      <c r="EW542" s="74" t="s">
        <v>456</v>
      </c>
      <c r="EX542" s="74">
        <v>2025</v>
      </c>
      <c r="EY542" s="74">
        <v>4.007617183558947E-4</v>
      </c>
      <c r="EZ542" s="74">
        <v>1088.6552449999899</v>
      </c>
      <c r="FA542" s="74">
        <v>0.43629134668335351</v>
      </c>
      <c r="FB542" s="74">
        <v>2025</v>
      </c>
      <c r="FC542" s="74" t="s">
        <v>209</v>
      </c>
      <c r="FD542" s="74">
        <v>4.6366130773367584E-2</v>
      </c>
      <c r="FE542" s="74">
        <v>1</v>
      </c>
      <c r="FF542" s="74">
        <v>0</v>
      </c>
      <c r="FG542" s="74" t="s">
        <v>457</v>
      </c>
      <c r="FH542" s="74">
        <v>0</v>
      </c>
      <c r="FI542" s="74">
        <v>0</v>
      </c>
      <c r="FJ542" s="74">
        <v>0</v>
      </c>
      <c r="FK542" s="74">
        <v>0</v>
      </c>
      <c r="FL542" s="74">
        <v>0</v>
      </c>
      <c r="FM542" s="74">
        <v>0</v>
      </c>
      <c r="FN542" s="74">
        <v>0</v>
      </c>
      <c r="FO542" s="74">
        <v>0</v>
      </c>
      <c r="FP542" s="74">
        <v>5.2866341544935335E-3</v>
      </c>
      <c r="FQ542" s="74">
        <v>3.8416648742165998E-5</v>
      </c>
      <c r="FR542" s="74">
        <v>0</v>
      </c>
      <c r="FS542" s="74">
        <v>0</v>
      </c>
      <c r="GV542" s="229"/>
      <c r="GW542" s="229"/>
    </row>
    <row r="543" spans="45:205" x14ac:dyDescent="0.25">
      <c r="AS543" s="74" t="s">
        <v>243</v>
      </c>
      <c r="AT543" s="74" t="s">
        <v>194</v>
      </c>
      <c r="AU543" s="74" t="s">
        <v>464</v>
      </c>
      <c r="AV543" s="74">
        <v>2023</v>
      </c>
      <c r="AW543" s="74">
        <v>0.87343872827321156</v>
      </c>
      <c r="BF543" s="74">
        <v>0</v>
      </c>
      <c r="BG543" s="74">
        <v>0</v>
      </c>
      <c r="BH543" s="74">
        <v>0</v>
      </c>
      <c r="BI543" s="74">
        <v>0</v>
      </c>
      <c r="BJ543" s="74">
        <v>3.091193158382711</v>
      </c>
      <c r="BK543" s="74">
        <v>743.91280519738939</v>
      </c>
      <c r="BL543" s="74">
        <v>0</v>
      </c>
      <c r="BM543" s="74">
        <v>743.91280519738939</v>
      </c>
      <c r="BP543" s="74">
        <v>0</v>
      </c>
      <c r="BQ543" s="74">
        <v>649.7622545177652</v>
      </c>
      <c r="BR543" s="74">
        <v>0</v>
      </c>
      <c r="BS543" s="74">
        <v>0</v>
      </c>
      <c r="BT543" s="74">
        <v>0</v>
      </c>
      <c r="BU543" s="74">
        <v>0</v>
      </c>
      <c r="BV543" s="74">
        <v>0</v>
      </c>
      <c r="BW543" s="74">
        <v>0</v>
      </c>
      <c r="BX543" s="74">
        <v>0</v>
      </c>
      <c r="BY543" s="74">
        <v>0</v>
      </c>
      <c r="CT543" s="74" t="s">
        <v>194</v>
      </c>
      <c r="CU543" s="74" t="s">
        <v>530</v>
      </c>
      <c r="CV543" s="74" t="s">
        <v>330</v>
      </c>
      <c r="CW543" s="74">
        <v>2026</v>
      </c>
      <c r="CX543" s="74">
        <v>0</v>
      </c>
      <c r="CY543" s="74">
        <v>0</v>
      </c>
      <c r="CZ543" s="74">
        <v>0</v>
      </c>
      <c r="DA543" s="74">
        <v>0</v>
      </c>
      <c r="DB543" s="74">
        <v>0</v>
      </c>
      <c r="DC543" s="74">
        <v>3.8416648742165998E-5</v>
      </c>
      <c r="DD543" s="74">
        <v>7.7900575334948541E-2</v>
      </c>
      <c r="DE543" s="74">
        <v>3.6425060683954513E-2</v>
      </c>
      <c r="DF543" s="74">
        <v>1.580872452543269E-3</v>
      </c>
      <c r="DG543" s="74">
        <v>3.9894642198450757E-2</v>
      </c>
      <c r="DH543" s="74">
        <v>0</v>
      </c>
      <c r="DI543" s="74">
        <v>0</v>
      </c>
      <c r="DJ543" s="74">
        <v>0</v>
      </c>
      <c r="DK543" s="74">
        <v>0</v>
      </c>
      <c r="DL543" s="74">
        <v>0</v>
      </c>
      <c r="DM543" s="74">
        <v>0</v>
      </c>
      <c r="DN543" s="74">
        <v>1.3993898304590999E-3</v>
      </c>
      <c r="DO543" s="74">
        <v>0</v>
      </c>
      <c r="DP543" s="74">
        <v>0</v>
      </c>
      <c r="DQ543" s="74">
        <v>0</v>
      </c>
      <c r="DR543" s="74">
        <v>0</v>
      </c>
      <c r="DS543" s="74">
        <v>0</v>
      </c>
      <c r="DT543" s="74">
        <v>0</v>
      </c>
      <c r="DU543" s="74">
        <v>0</v>
      </c>
      <c r="DV543" s="74">
        <v>0</v>
      </c>
      <c r="DW543" s="74">
        <v>0</v>
      </c>
      <c r="DX543" s="74">
        <v>0</v>
      </c>
      <c r="DY543" s="74">
        <v>0</v>
      </c>
      <c r="DZ543" s="74">
        <v>0</v>
      </c>
      <c r="EA543" s="74">
        <v>0</v>
      </c>
      <c r="EB543" s="74">
        <v>0</v>
      </c>
      <c r="EC543" s="74">
        <v>0</v>
      </c>
      <c r="ED543" s="74">
        <v>2.9926790394553586E-6</v>
      </c>
      <c r="EE543" s="74">
        <v>0</v>
      </c>
      <c r="EF543" s="74">
        <v>2.9926790394553586E-6</v>
      </c>
      <c r="ER543" s="74" t="s">
        <v>455</v>
      </c>
      <c r="ES543" s="74" t="s">
        <v>194</v>
      </c>
      <c r="ET543" s="74" t="s">
        <v>530</v>
      </c>
      <c r="EU543" s="74" t="s">
        <v>330</v>
      </c>
      <c r="EV543" s="74" t="s">
        <v>302</v>
      </c>
      <c r="EW543" s="74" t="s">
        <v>456</v>
      </c>
      <c r="EX543" s="74">
        <v>2026</v>
      </c>
      <c r="EY543" s="74">
        <v>4.007617183558947E-4</v>
      </c>
      <c r="EZ543" s="74">
        <v>1088.6552449999899</v>
      </c>
      <c r="FA543" s="74">
        <v>0.43629134668335351</v>
      </c>
      <c r="FB543" s="74">
        <v>2026</v>
      </c>
      <c r="FC543" s="74" t="s">
        <v>209</v>
      </c>
      <c r="FD543" s="74">
        <v>4.6366130773367584E-2</v>
      </c>
      <c r="FE543" s="74">
        <v>1</v>
      </c>
      <c r="FF543" s="74">
        <v>0</v>
      </c>
      <c r="FG543" s="74" t="s">
        <v>457</v>
      </c>
      <c r="FH543" s="74">
        <v>0</v>
      </c>
      <c r="FI543" s="74">
        <v>0</v>
      </c>
      <c r="FJ543" s="74">
        <v>0</v>
      </c>
      <c r="FK543" s="74">
        <v>0</v>
      </c>
      <c r="FL543" s="74">
        <v>0</v>
      </c>
      <c r="FM543" s="74">
        <v>0</v>
      </c>
      <c r="FN543" s="74">
        <v>0</v>
      </c>
      <c r="FO543" s="74">
        <v>0</v>
      </c>
      <c r="FP543" s="74">
        <v>0</v>
      </c>
      <c r="FQ543" s="74">
        <v>0</v>
      </c>
      <c r="FR543" s="74">
        <v>5.2866341544935335E-3</v>
      </c>
      <c r="FS543" s="74">
        <v>3.8416648742165998E-5</v>
      </c>
      <c r="GV543" s="229"/>
      <c r="GW543" s="229"/>
    </row>
    <row r="544" spans="45:205" x14ac:dyDescent="0.25">
      <c r="AS544" s="74" t="s">
        <v>243</v>
      </c>
      <c r="AT544" s="74" t="s">
        <v>194</v>
      </c>
      <c r="AU544" s="74" t="s">
        <v>465</v>
      </c>
      <c r="AV544" s="74">
        <v>2022</v>
      </c>
      <c r="AW544" s="74">
        <v>0.93457943925233644</v>
      </c>
      <c r="BF544" s="74">
        <v>2.8046305208243498</v>
      </c>
      <c r="BG544" s="74">
        <v>627.48768807593171</v>
      </c>
      <c r="BH544" s="74">
        <v>0</v>
      </c>
      <c r="BI544" s="74">
        <v>627.48768807593171</v>
      </c>
      <c r="BJ544" s="74">
        <v>0</v>
      </c>
      <c r="BK544" s="74">
        <v>0</v>
      </c>
      <c r="BL544" s="74">
        <v>0</v>
      </c>
      <c r="BM544" s="74">
        <v>0</v>
      </c>
      <c r="BP544" s="74">
        <v>586.43709165974929</v>
      </c>
      <c r="BQ544" s="74">
        <v>0</v>
      </c>
      <c r="BR544" s="74">
        <v>2.8046305208243498</v>
      </c>
      <c r="BS544" s="74">
        <v>2.621150019462009</v>
      </c>
      <c r="BT544" s="74">
        <v>627.48768807593171</v>
      </c>
      <c r="BU544" s="74">
        <v>586.43709165974929</v>
      </c>
      <c r="BV544" s="74">
        <v>0</v>
      </c>
      <c r="BW544" s="74">
        <v>0</v>
      </c>
      <c r="BX544" s="74">
        <v>627.48768807593171</v>
      </c>
      <c r="BY544" s="74">
        <v>586.43709165974929</v>
      </c>
      <c r="CT544" s="74" t="s">
        <v>194</v>
      </c>
      <c r="CU544" s="74" t="s">
        <v>531</v>
      </c>
      <c r="CV544" s="74" t="s">
        <v>318</v>
      </c>
      <c r="CW544" s="74">
        <v>2021</v>
      </c>
      <c r="CX544" s="74">
        <v>7.5550468000806821E-9</v>
      </c>
      <c r="CY544" s="74">
        <v>0</v>
      </c>
      <c r="CZ544" s="74">
        <v>0</v>
      </c>
      <c r="DA544" s="74">
        <v>0</v>
      </c>
      <c r="DB544" s="74">
        <v>0</v>
      </c>
      <c r="DC544" s="74">
        <v>0</v>
      </c>
      <c r="DD544" s="74">
        <v>13887.86102387798</v>
      </c>
      <c r="DE544" s="74">
        <v>212.4033892792296</v>
      </c>
      <c r="DF544" s="74">
        <v>8426.4429804796055</v>
      </c>
      <c r="DG544" s="74">
        <v>5249.0146541191434</v>
      </c>
      <c r="DH544" s="74">
        <v>0</v>
      </c>
      <c r="DI544" s="74">
        <v>0</v>
      </c>
      <c r="DJ544" s="74">
        <v>0</v>
      </c>
      <c r="DK544" s="74">
        <v>0</v>
      </c>
      <c r="DL544" s="74">
        <v>0</v>
      </c>
      <c r="DM544" s="74">
        <v>0</v>
      </c>
      <c r="DN544" s="74">
        <v>1.3624187195244039E-6</v>
      </c>
      <c r="DO544" s="74">
        <v>1.0492343998841456E-4</v>
      </c>
      <c r="DP544" s="74">
        <v>0</v>
      </c>
      <c r="DQ544" s="74">
        <v>1.0492343998841456E-4</v>
      </c>
      <c r="DR544" s="74">
        <v>0</v>
      </c>
      <c r="DS544" s="74">
        <v>0</v>
      </c>
      <c r="DT544" s="74">
        <v>0</v>
      </c>
      <c r="DU544" s="74">
        <v>0</v>
      </c>
      <c r="DV544" s="74">
        <v>0</v>
      </c>
      <c r="DW544" s="74">
        <v>0</v>
      </c>
      <c r="DX544" s="74">
        <v>0</v>
      </c>
      <c r="DY544" s="74">
        <v>0</v>
      </c>
      <c r="DZ544" s="74">
        <v>0</v>
      </c>
      <c r="EA544" s="74">
        <v>0</v>
      </c>
      <c r="EB544" s="74">
        <v>0</v>
      </c>
      <c r="EC544" s="74">
        <v>0</v>
      </c>
      <c r="ED544" s="74">
        <v>0</v>
      </c>
      <c r="EE544" s="74">
        <v>0</v>
      </c>
      <c r="EF544" s="74">
        <v>0</v>
      </c>
      <c r="ER544" s="74" t="s">
        <v>455</v>
      </c>
      <c r="ES544" s="74" t="s">
        <v>194</v>
      </c>
      <c r="ET544" s="74" t="s">
        <v>531</v>
      </c>
      <c r="EU544" s="74" t="s">
        <v>318</v>
      </c>
      <c r="EV544" s="74" t="s">
        <v>302</v>
      </c>
      <c r="EW544" s="74" t="s">
        <v>456</v>
      </c>
      <c r="EX544" s="74">
        <v>2021</v>
      </c>
      <c r="EY544" s="74">
        <v>1.174219106270416E-8</v>
      </c>
      <c r="EZ544" s="74">
        <v>1385.41145999999</v>
      </c>
      <c r="FA544" s="74">
        <v>1.6267766063779806E-5</v>
      </c>
      <c r="FB544" s="74">
        <v>2021</v>
      </c>
      <c r="FC544" s="74" t="s">
        <v>209</v>
      </c>
      <c r="FD544" s="74">
        <v>4.6366130773367584E-2</v>
      </c>
      <c r="FE544" s="74">
        <v>1</v>
      </c>
      <c r="FF544" s="74">
        <v>0</v>
      </c>
      <c r="FG544" s="74" t="s">
        <v>457</v>
      </c>
      <c r="FH544" s="74">
        <v>1.5737495070297162E-6</v>
      </c>
      <c r="FI544" s="74">
        <v>7.5550468000806821E-9</v>
      </c>
      <c r="FJ544" s="74">
        <v>0</v>
      </c>
      <c r="FK544" s="74">
        <v>0</v>
      </c>
      <c r="FL544" s="74">
        <v>0</v>
      </c>
      <c r="FM544" s="74">
        <v>0</v>
      </c>
      <c r="FN544" s="74">
        <v>0</v>
      </c>
      <c r="FO544" s="74">
        <v>0</v>
      </c>
      <c r="FP544" s="74">
        <v>0</v>
      </c>
      <c r="FQ544" s="74">
        <v>0</v>
      </c>
      <c r="FR544" s="74">
        <v>0</v>
      </c>
      <c r="FS544" s="74">
        <v>0</v>
      </c>
      <c r="GV544" s="229"/>
      <c r="GW544" s="229"/>
    </row>
    <row r="545" spans="45:205" x14ac:dyDescent="0.25">
      <c r="AS545" s="74" t="s">
        <v>243</v>
      </c>
      <c r="AT545" s="74" t="s">
        <v>194</v>
      </c>
      <c r="AU545" s="74" t="s">
        <v>465</v>
      </c>
      <c r="AV545" s="74">
        <v>2023</v>
      </c>
      <c r="AW545" s="74">
        <v>0.87343872827321156</v>
      </c>
      <c r="BF545" s="74">
        <v>0</v>
      </c>
      <c r="BG545" s="74">
        <v>0</v>
      </c>
      <c r="BH545" s="74">
        <v>0</v>
      </c>
      <c r="BI545" s="74">
        <v>0</v>
      </c>
      <c r="BJ545" s="74">
        <v>2.8046305208243498</v>
      </c>
      <c r="BK545" s="74">
        <v>650.48064943772658</v>
      </c>
      <c r="BL545" s="74">
        <v>0</v>
      </c>
      <c r="BM545" s="74">
        <v>650.48064943772658</v>
      </c>
      <c r="BP545" s="74">
        <v>0</v>
      </c>
      <c r="BQ545" s="74">
        <v>568.1549912112207</v>
      </c>
      <c r="BR545" s="74">
        <v>0</v>
      </c>
      <c r="BS545" s="74">
        <v>0</v>
      </c>
      <c r="BT545" s="74">
        <v>0</v>
      </c>
      <c r="BU545" s="74">
        <v>0</v>
      </c>
      <c r="BV545" s="74">
        <v>0</v>
      </c>
      <c r="BW545" s="74">
        <v>0</v>
      </c>
      <c r="BX545" s="74">
        <v>0</v>
      </c>
      <c r="BY545" s="74">
        <v>0</v>
      </c>
      <c r="CT545" s="74" t="s">
        <v>194</v>
      </c>
      <c r="CU545" s="74" t="s">
        <v>531</v>
      </c>
      <c r="CV545" s="74" t="s">
        <v>318</v>
      </c>
      <c r="CW545" s="74">
        <v>2022</v>
      </c>
      <c r="CX545" s="74">
        <v>0</v>
      </c>
      <c r="CY545" s="74">
        <v>7.4971566665346592E-9</v>
      </c>
      <c r="CZ545" s="74">
        <v>0</v>
      </c>
      <c r="DA545" s="74">
        <v>0</v>
      </c>
      <c r="DB545" s="74">
        <v>0</v>
      </c>
      <c r="DC545" s="74">
        <v>0</v>
      </c>
      <c r="DD545" s="74">
        <v>13650.165455412071</v>
      </c>
      <c r="DE545" s="74">
        <v>202.84766498243039</v>
      </c>
      <c r="DF545" s="74">
        <v>8286.6933897120034</v>
      </c>
      <c r="DG545" s="74">
        <v>5160.6244007176319</v>
      </c>
      <c r="DH545" s="74">
        <v>0</v>
      </c>
      <c r="DI545" s="74">
        <v>0</v>
      </c>
      <c r="DJ545" s="74">
        <v>0</v>
      </c>
      <c r="DK545" s="74">
        <v>0</v>
      </c>
      <c r="DL545" s="74">
        <v>0</v>
      </c>
      <c r="DM545" s="74">
        <v>0</v>
      </c>
      <c r="DN545" s="74">
        <v>1.329640187277699E-6</v>
      </c>
      <c r="DO545" s="74">
        <v>0</v>
      </c>
      <c r="DP545" s="74">
        <v>0</v>
      </c>
      <c r="DQ545" s="74">
        <v>0</v>
      </c>
      <c r="DR545" s="74">
        <v>1.0233742894334371E-4</v>
      </c>
      <c r="DS545" s="74">
        <v>0</v>
      </c>
      <c r="DT545" s="74">
        <v>1.0233742894334371E-4</v>
      </c>
      <c r="DU545" s="74">
        <v>0</v>
      </c>
      <c r="DV545" s="74">
        <v>0</v>
      </c>
      <c r="DW545" s="74">
        <v>0</v>
      </c>
      <c r="DX545" s="74">
        <v>0</v>
      </c>
      <c r="DY545" s="74">
        <v>0</v>
      </c>
      <c r="DZ545" s="74">
        <v>0</v>
      </c>
      <c r="EA545" s="74">
        <v>0</v>
      </c>
      <c r="EB545" s="74">
        <v>0</v>
      </c>
      <c r="EC545" s="74">
        <v>0</v>
      </c>
      <c r="ED545" s="74">
        <v>0</v>
      </c>
      <c r="EE545" s="74">
        <v>0</v>
      </c>
      <c r="EF545" s="74">
        <v>0</v>
      </c>
      <c r="ER545" s="74" t="s">
        <v>455</v>
      </c>
      <c r="ES545" s="74" t="s">
        <v>194</v>
      </c>
      <c r="ET545" s="74" t="s">
        <v>531</v>
      </c>
      <c r="EU545" s="74" t="s">
        <v>318</v>
      </c>
      <c r="EV545" s="74" t="s">
        <v>302</v>
      </c>
      <c r="EW545" s="74" t="s">
        <v>456</v>
      </c>
      <c r="EX545" s="74">
        <v>2022</v>
      </c>
      <c r="EY545" s="74">
        <v>1.138939672395002E-8</v>
      </c>
      <c r="EZ545" s="74">
        <v>1385.41145999999</v>
      </c>
      <c r="FA545" s="74">
        <v>1.5779000743846702E-5</v>
      </c>
      <c r="FB545" s="74">
        <v>2022</v>
      </c>
      <c r="FC545" s="74" t="s">
        <v>209</v>
      </c>
      <c r="FD545" s="74">
        <v>4.6366130773367584E-2</v>
      </c>
      <c r="FE545" s="74">
        <v>1</v>
      </c>
      <c r="FF545" s="74">
        <v>0</v>
      </c>
      <c r="FG545" s="74" t="s">
        <v>457</v>
      </c>
      <c r="FH545" s="74">
        <v>0</v>
      </c>
      <c r="FI545" s="74">
        <v>0</v>
      </c>
      <c r="FJ545" s="74">
        <v>1.5616907373700807E-6</v>
      </c>
      <c r="FK545" s="74">
        <v>7.4971566665346592E-9</v>
      </c>
      <c r="FL545" s="74">
        <v>0</v>
      </c>
      <c r="FM545" s="74">
        <v>0</v>
      </c>
      <c r="FN545" s="74">
        <v>0</v>
      </c>
      <c r="FO545" s="74">
        <v>0</v>
      </c>
      <c r="FP545" s="74">
        <v>0</v>
      </c>
      <c r="FQ545" s="74">
        <v>0</v>
      </c>
      <c r="FR545" s="74">
        <v>0</v>
      </c>
      <c r="FS545" s="74">
        <v>0</v>
      </c>
      <c r="GV545" s="229"/>
      <c r="GW545" s="229"/>
    </row>
    <row r="546" spans="45:205" x14ac:dyDescent="0.25">
      <c r="AS546" s="74" t="s">
        <v>243</v>
      </c>
      <c r="AT546" s="74" t="s">
        <v>194</v>
      </c>
      <c r="AU546" s="74" t="s">
        <v>466</v>
      </c>
      <c r="AV546" s="74">
        <v>2022</v>
      </c>
      <c r="AW546" s="74">
        <v>0.93457943925233644</v>
      </c>
      <c r="BF546" s="74">
        <v>2.6475739162749656</v>
      </c>
      <c r="BG546" s="74">
        <v>661.32187691873389</v>
      </c>
      <c r="BH546" s="74">
        <v>0</v>
      </c>
      <c r="BI546" s="74">
        <v>661.32187691873389</v>
      </c>
      <c r="BJ546" s="74">
        <v>0</v>
      </c>
      <c r="BK546" s="74">
        <v>0</v>
      </c>
      <c r="BL546" s="74">
        <v>0</v>
      </c>
      <c r="BM546" s="74">
        <v>0</v>
      </c>
      <c r="BP546" s="74">
        <v>618.05782889601301</v>
      </c>
      <c r="BQ546" s="74">
        <v>0</v>
      </c>
      <c r="BR546" s="74">
        <v>2.6475739162749656</v>
      </c>
      <c r="BS546" s="74">
        <v>2.4743681460513698</v>
      </c>
      <c r="BT546" s="74">
        <v>661.32187691873389</v>
      </c>
      <c r="BU546" s="74">
        <v>618.05782889601301</v>
      </c>
      <c r="BV546" s="74">
        <v>0</v>
      </c>
      <c r="BW546" s="74">
        <v>0</v>
      </c>
      <c r="BX546" s="74">
        <v>661.32187691873389</v>
      </c>
      <c r="BY546" s="74">
        <v>618.05782889601301</v>
      </c>
      <c r="CT546" s="74" t="s">
        <v>194</v>
      </c>
      <c r="CU546" s="74" t="s">
        <v>531</v>
      </c>
      <c r="CV546" s="74" t="s">
        <v>318</v>
      </c>
      <c r="CW546" s="74">
        <v>2023</v>
      </c>
      <c r="CX546" s="74">
        <v>0</v>
      </c>
      <c r="CY546" s="74">
        <v>0</v>
      </c>
      <c r="CZ546" s="74">
        <v>1.1304799294836113E-8</v>
      </c>
      <c r="DA546" s="74">
        <v>0</v>
      </c>
      <c r="DB546" s="74">
        <v>0</v>
      </c>
      <c r="DC546" s="74">
        <v>0</v>
      </c>
      <c r="DD546" s="74">
        <v>13668.06699741239</v>
      </c>
      <c r="DE546" s="74">
        <v>202.84766498243039</v>
      </c>
      <c r="DF546" s="74">
        <v>8304.5949317123232</v>
      </c>
      <c r="DG546" s="74">
        <v>5160.624400717631</v>
      </c>
      <c r="DH546" s="74">
        <v>0</v>
      </c>
      <c r="DI546" s="74">
        <v>0</v>
      </c>
      <c r="DJ546" s="74">
        <v>0</v>
      </c>
      <c r="DK546" s="74">
        <v>0</v>
      </c>
      <c r="DL546" s="74">
        <v>0</v>
      </c>
      <c r="DM546" s="74">
        <v>0</v>
      </c>
      <c r="DN546" s="74">
        <v>1.330821858447545E-6</v>
      </c>
      <c r="DO546" s="74">
        <v>0</v>
      </c>
      <c r="DP546" s="74">
        <v>0</v>
      </c>
      <c r="DQ546" s="74">
        <v>0</v>
      </c>
      <c r="DR546" s="74">
        <v>0</v>
      </c>
      <c r="DS546" s="74">
        <v>0</v>
      </c>
      <c r="DT546" s="74">
        <v>0</v>
      </c>
      <c r="DU546" s="74">
        <v>1.5451475415412033E-4</v>
      </c>
      <c r="DV546" s="74">
        <v>0</v>
      </c>
      <c r="DW546" s="74">
        <v>1.5451475415412033E-4</v>
      </c>
      <c r="DX546" s="74">
        <v>0</v>
      </c>
      <c r="DY546" s="74">
        <v>0</v>
      </c>
      <c r="DZ546" s="74">
        <v>0</v>
      </c>
      <c r="EA546" s="74">
        <v>0</v>
      </c>
      <c r="EB546" s="74">
        <v>0</v>
      </c>
      <c r="EC546" s="74">
        <v>0</v>
      </c>
      <c r="ED546" s="74">
        <v>0</v>
      </c>
      <c r="EE546" s="74">
        <v>0</v>
      </c>
      <c r="EF546" s="74">
        <v>0</v>
      </c>
      <c r="ER546" s="74" t="s">
        <v>455</v>
      </c>
      <c r="ES546" s="74" t="s">
        <v>194</v>
      </c>
      <c r="ET546" s="74" t="s">
        <v>531</v>
      </c>
      <c r="EU546" s="74" t="s">
        <v>318</v>
      </c>
      <c r="EV546" s="74" t="s">
        <v>302</v>
      </c>
      <c r="EW546" s="74" t="s">
        <v>456</v>
      </c>
      <c r="EX546" s="74">
        <v>2023</v>
      </c>
      <c r="EY546" s="74">
        <v>1.137671682328736E-8</v>
      </c>
      <c r="EZ546" s="74">
        <v>1385.41145999999</v>
      </c>
      <c r="FA546" s="74">
        <v>1.576143386415699E-5</v>
      </c>
      <c r="FB546" s="74">
        <v>2023</v>
      </c>
      <c r="FC546" s="74" t="s">
        <v>209</v>
      </c>
      <c r="FD546" s="74">
        <v>4.6366130773367584E-2</v>
      </c>
      <c r="FE546" s="74">
        <v>1</v>
      </c>
      <c r="FF546" s="74">
        <v>0</v>
      </c>
      <c r="FG546" s="74" t="s">
        <v>457</v>
      </c>
      <c r="FH546" s="74">
        <v>0</v>
      </c>
      <c r="FI546" s="74">
        <v>0</v>
      </c>
      <c r="FJ546" s="74">
        <v>0</v>
      </c>
      <c r="FK546" s="74">
        <v>0</v>
      </c>
      <c r="FL546" s="74">
        <v>1.5556884845131704E-6</v>
      </c>
      <c r="FM546" s="74">
        <v>1.1304799294836113E-8</v>
      </c>
      <c r="FN546" s="74">
        <v>0</v>
      </c>
      <c r="FO546" s="74">
        <v>0</v>
      </c>
      <c r="FP546" s="74">
        <v>0</v>
      </c>
      <c r="FQ546" s="74">
        <v>0</v>
      </c>
      <c r="FR546" s="74">
        <v>0</v>
      </c>
      <c r="FS546" s="74">
        <v>0</v>
      </c>
      <c r="GV546" s="229"/>
      <c r="GW546" s="229"/>
    </row>
    <row r="547" spans="45:205" x14ac:dyDescent="0.25">
      <c r="AS547" s="74" t="s">
        <v>243</v>
      </c>
      <c r="AT547" s="74" t="s">
        <v>194</v>
      </c>
      <c r="AU547" s="74" t="s">
        <v>466</v>
      </c>
      <c r="AV547" s="74">
        <v>2023</v>
      </c>
      <c r="AW547" s="74">
        <v>0.87343872827321156</v>
      </c>
      <c r="BF547" s="74">
        <v>0</v>
      </c>
      <c r="BG547" s="74">
        <v>0</v>
      </c>
      <c r="BH547" s="74">
        <v>0</v>
      </c>
      <c r="BI547" s="74">
        <v>0</v>
      </c>
      <c r="BJ547" s="74">
        <v>2.6475739162749656</v>
      </c>
      <c r="BK547" s="74">
        <v>685.55496315379924</v>
      </c>
      <c r="BL547" s="74">
        <v>0</v>
      </c>
      <c r="BM547" s="74">
        <v>685.55496315379924</v>
      </c>
      <c r="BP547" s="74">
        <v>0</v>
      </c>
      <c r="BQ547" s="74">
        <v>598.79025517844286</v>
      </c>
      <c r="BR547" s="74">
        <v>0</v>
      </c>
      <c r="BS547" s="74">
        <v>0</v>
      </c>
      <c r="BT547" s="74">
        <v>0</v>
      </c>
      <c r="BU547" s="74">
        <v>0</v>
      </c>
      <c r="BV547" s="74">
        <v>0</v>
      </c>
      <c r="BW547" s="74">
        <v>0</v>
      </c>
      <c r="BX547" s="74">
        <v>0</v>
      </c>
      <c r="BY547" s="74">
        <v>0</v>
      </c>
      <c r="CT547" s="74" t="s">
        <v>194</v>
      </c>
      <c r="CU547" s="74" t="s">
        <v>531</v>
      </c>
      <c r="CV547" s="74" t="s">
        <v>318</v>
      </c>
      <c r="CW547" s="74">
        <v>2024</v>
      </c>
      <c r="CX547" s="74">
        <v>0</v>
      </c>
      <c r="CY547" s="74">
        <v>0</v>
      </c>
      <c r="CZ547" s="74">
        <v>0</v>
      </c>
      <c r="DA547" s="74">
        <v>1.1304799294836113E-8</v>
      </c>
      <c r="DB547" s="74">
        <v>0</v>
      </c>
      <c r="DC547" s="74">
        <v>0</v>
      </c>
      <c r="DD547" s="74">
        <v>13668.06699741239</v>
      </c>
      <c r="DE547" s="74">
        <v>202.84766498243039</v>
      </c>
      <c r="DF547" s="74">
        <v>8304.5949317123232</v>
      </c>
      <c r="DG547" s="74">
        <v>5160.624400717631</v>
      </c>
      <c r="DH547" s="74">
        <v>0</v>
      </c>
      <c r="DI547" s="74">
        <v>0</v>
      </c>
      <c r="DJ547" s="74">
        <v>0</v>
      </c>
      <c r="DK547" s="74">
        <v>0</v>
      </c>
      <c r="DL547" s="74">
        <v>0</v>
      </c>
      <c r="DM547" s="74">
        <v>0</v>
      </c>
      <c r="DN547" s="74">
        <v>1.330821858447545E-6</v>
      </c>
      <c r="DO547" s="74">
        <v>0</v>
      </c>
      <c r="DP547" s="74">
        <v>0</v>
      </c>
      <c r="DQ547" s="74">
        <v>0</v>
      </c>
      <c r="DR547" s="74">
        <v>0</v>
      </c>
      <c r="DS547" s="74">
        <v>0</v>
      </c>
      <c r="DT547" s="74">
        <v>0</v>
      </c>
      <c r="DU547" s="74">
        <v>0</v>
      </c>
      <c r="DV547" s="74">
        <v>0</v>
      </c>
      <c r="DW547" s="74">
        <v>0</v>
      </c>
      <c r="DX547" s="74">
        <v>1.5451475415412033E-4</v>
      </c>
      <c r="DY547" s="74">
        <v>0</v>
      </c>
      <c r="DZ547" s="74">
        <v>1.5451475415412033E-4</v>
      </c>
      <c r="EA547" s="74">
        <v>0</v>
      </c>
      <c r="EB547" s="74">
        <v>0</v>
      </c>
      <c r="EC547" s="74">
        <v>0</v>
      </c>
      <c r="ED547" s="74">
        <v>0</v>
      </c>
      <c r="EE547" s="74">
        <v>0</v>
      </c>
      <c r="EF547" s="74">
        <v>0</v>
      </c>
      <c r="ER547" s="74" t="s">
        <v>455</v>
      </c>
      <c r="ES547" s="74" t="s">
        <v>194</v>
      </c>
      <c r="ET547" s="74" t="s">
        <v>531</v>
      </c>
      <c r="EU547" s="74" t="s">
        <v>318</v>
      </c>
      <c r="EV547" s="74" t="s">
        <v>302</v>
      </c>
      <c r="EW547" s="74" t="s">
        <v>456</v>
      </c>
      <c r="EX547" s="74">
        <v>2024</v>
      </c>
      <c r="EY547" s="74">
        <v>1.137671682328736E-8</v>
      </c>
      <c r="EZ547" s="74">
        <v>1385.41145999999</v>
      </c>
      <c r="FA547" s="74">
        <v>1.576143386415699E-5</v>
      </c>
      <c r="FB547" s="74">
        <v>2024</v>
      </c>
      <c r="FC547" s="74" t="s">
        <v>209</v>
      </c>
      <c r="FD547" s="74">
        <v>4.6366130773367584E-2</v>
      </c>
      <c r="FE547" s="74">
        <v>1</v>
      </c>
      <c r="FF547" s="74">
        <v>0</v>
      </c>
      <c r="FG547" s="74" t="s">
        <v>457</v>
      </c>
      <c r="FH547" s="74">
        <v>0</v>
      </c>
      <c r="FI547" s="74">
        <v>0</v>
      </c>
      <c r="FJ547" s="74">
        <v>0</v>
      </c>
      <c r="FK547" s="74">
        <v>0</v>
      </c>
      <c r="FL547" s="74">
        <v>0</v>
      </c>
      <c r="FM547" s="74">
        <v>0</v>
      </c>
      <c r="FN547" s="74">
        <v>1.5556884845131704E-6</v>
      </c>
      <c r="FO547" s="74">
        <v>1.1304799294836113E-8</v>
      </c>
      <c r="FP547" s="74">
        <v>0</v>
      </c>
      <c r="FQ547" s="74">
        <v>0</v>
      </c>
      <c r="FR547" s="74">
        <v>0</v>
      </c>
      <c r="FS547" s="74">
        <v>0</v>
      </c>
      <c r="GV547" s="229"/>
      <c r="GW547" s="229"/>
    </row>
    <row r="548" spans="45:205" x14ac:dyDescent="0.25">
      <c r="AS548" s="74" t="s">
        <v>243</v>
      </c>
      <c r="AT548" s="74" t="s">
        <v>194</v>
      </c>
      <c r="AU548" s="74" t="s">
        <v>467</v>
      </c>
      <c r="AV548" s="74">
        <v>2022</v>
      </c>
      <c r="AW548" s="74">
        <v>0.93457943925233644</v>
      </c>
      <c r="BF548" s="74">
        <v>3.7386538726994272</v>
      </c>
      <c r="BG548" s="74">
        <v>321.50560192407659</v>
      </c>
      <c r="BH548" s="74">
        <v>0</v>
      </c>
      <c r="BI548" s="74">
        <v>321.50560192407659</v>
      </c>
      <c r="BJ548" s="74">
        <v>0</v>
      </c>
      <c r="BK548" s="74">
        <v>0</v>
      </c>
      <c r="BL548" s="74">
        <v>0</v>
      </c>
      <c r="BM548" s="74">
        <v>0</v>
      </c>
      <c r="BP548" s="74">
        <v>300.47252516268838</v>
      </c>
      <c r="BQ548" s="74">
        <v>0</v>
      </c>
      <c r="BR548" s="74">
        <v>3.7386538726994272</v>
      </c>
      <c r="BS548" s="74">
        <v>3.4940690399060066</v>
      </c>
      <c r="BT548" s="74">
        <v>321.50560192407659</v>
      </c>
      <c r="BU548" s="74">
        <v>300.47252516268838</v>
      </c>
      <c r="BV548" s="74">
        <v>0</v>
      </c>
      <c r="BW548" s="74">
        <v>0</v>
      </c>
      <c r="BX548" s="74">
        <v>321.50560192407659</v>
      </c>
      <c r="BY548" s="74">
        <v>300.47252516268838</v>
      </c>
      <c r="CT548" s="74" t="s">
        <v>194</v>
      </c>
      <c r="CU548" s="74" t="s">
        <v>531</v>
      </c>
      <c r="CV548" s="74" t="s">
        <v>318</v>
      </c>
      <c r="CW548" s="74">
        <v>2025</v>
      </c>
      <c r="CX548" s="74">
        <v>0</v>
      </c>
      <c r="CY548" s="74">
        <v>0</v>
      </c>
      <c r="CZ548" s="74">
        <v>0</v>
      </c>
      <c r="DA548" s="74">
        <v>0</v>
      </c>
      <c r="DB548" s="74">
        <v>1.1304799294836113E-8</v>
      </c>
      <c r="DC548" s="74">
        <v>0</v>
      </c>
      <c r="DD548" s="74">
        <v>13668.06699741239</v>
      </c>
      <c r="DE548" s="74">
        <v>202.84766498243039</v>
      </c>
      <c r="DF548" s="74">
        <v>8304.5949317123232</v>
      </c>
      <c r="DG548" s="74">
        <v>5160.624400717631</v>
      </c>
      <c r="DH548" s="74">
        <v>0</v>
      </c>
      <c r="DI548" s="74">
        <v>0</v>
      </c>
      <c r="DJ548" s="74">
        <v>0</v>
      </c>
      <c r="DK548" s="74">
        <v>0</v>
      </c>
      <c r="DL548" s="74">
        <v>0</v>
      </c>
      <c r="DM548" s="74">
        <v>0</v>
      </c>
      <c r="DN548" s="74">
        <v>1.330821858447545E-6</v>
      </c>
      <c r="DO548" s="74">
        <v>0</v>
      </c>
      <c r="DP548" s="74">
        <v>0</v>
      </c>
      <c r="DQ548" s="74">
        <v>0</v>
      </c>
      <c r="DR548" s="74">
        <v>0</v>
      </c>
      <c r="DS548" s="74">
        <v>0</v>
      </c>
      <c r="DT548" s="74">
        <v>0</v>
      </c>
      <c r="DU548" s="74">
        <v>0</v>
      </c>
      <c r="DV548" s="74">
        <v>0</v>
      </c>
      <c r="DW548" s="74">
        <v>0</v>
      </c>
      <c r="DX548" s="74">
        <v>0</v>
      </c>
      <c r="DY548" s="74">
        <v>0</v>
      </c>
      <c r="DZ548" s="74">
        <v>0</v>
      </c>
      <c r="EA548" s="74">
        <v>1.5451475415412033E-4</v>
      </c>
      <c r="EB548" s="74">
        <v>0</v>
      </c>
      <c r="EC548" s="74">
        <v>1.5451475415412033E-4</v>
      </c>
      <c r="ED548" s="74">
        <v>0</v>
      </c>
      <c r="EE548" s="74">
        <v>0</v>
      </c>
      <c r="EF548" s="74">
        <v>0</v>
      </c>
      <c r="ER548" s="74" t="s">
        <v>455</v>
      </c>
      <c r="ES548" s="74" t="s">
        <v>194</v>
      </c>
      <c r="ET548" s="74" t="s">
        <v>531</v>
      </c>
      <c r="EU548" s="74" t="s">
        <v>318</v>
      </c>
      <c r="EV548" s="74" t="s">
        <v>302</v>
      </c>
      <c r="EW548" s="74" t="s">
        <v>456</v>
      </c>
      <c r="EX548" s="74">
        <v>2025</v>
      </c>
      <c r="EY548" s="74">
        <v>1.137671682328736E-8</v>
      </c>
      <c r="EZ548" s="74">
        <v>1385.41145999999</v>
      </c>
      <c r="FA548" s="74">
        <v>1.576143386415699E-5</v>
      </c>
      <c r="FB548" s="74">
        <v>2025</v>
      </c>
      <c r="FC548" s="74" t="s">
        <v>209</v>
      </c>
      <c r="FD548" s="74">
        <v>4.6366130773367584E-2</v>
      </c>
      <c r="FE548" s="74">
        <v>1</v>
      </c>
      <c r="FF548" s="74">
        <v>0</v>
      </c>
      <c r="FG548" s="74" t="s">
        <v>457</v>
      </c>
      <c r="FH548" s="74">
        <v>0</v>
      </c>
      <c r="FI548" s="74">
        <v>0</v>
      </c>
      <c r="FJ548" s="74">
        <v>0</v>
      </c>
      <c r="FK548" s="74">
        <v>0</v>
      </c>
      <c r="FL548" s="74">
        <v>0</v>
      </c>
      <c r="FM548" s="74">
        <v>0</v>
      </c>
      <c r="FN548" s="74">
        <v>0</v>
      </c>
      <c r="FO548" s="74">
        <v>0</v>
      </c>
      <c r="FP548" s="74">
        <v>1.5556884845131704E-6</v>
      </c>
      <c r="FQ548" s="74">
        <v>1.1304799294836113E-8</v>
      </c>
      <c r="FR548" s="74">
        <v>0</v>
      </c>
      <c r="FS548" s="74">
        <v>0</v>
      </c>
      <c r="GV548" s="229"/>
      <c r="GW548" s="229"/>
    </row>
    <row r="549" spans="45:205" x14ac:dyDescent="0.25">
      <c r="AS549" s="74" t="s">
        <v>243</v>
      </c>
      <c r="AT549" s="74" t="s">
        <v>194</v>
      </c>
      <c r="AU549" s="74" t="s">
        <v>467</v>
      </c>
      <c r="AV549" s="74">
        <v>2023</v>
      </c>
      <c r="AW549" s="74">
        <v>0.87343872827321156</v>
      </c>
      <c r="BF549" s="74">
        <v>0</v>
      </c>
      <c r="BG549" s="74">
        <v>0</v>
      </c>
      <c r="BH549" s="74">
        <v>0</v>
      </c>
      <c r="BI549" s="74">
        <v>0</v>
      </c>
      <c r="BJ549" s="74">
        <v>3.7386538726994272</v>
      </c>
      <c r="BK549" s="74">
        <v>333.28494466735299</v>
      </c>
      <c r="BL549" s="74">
        <v>0</v>
      </c>
      <c r="BM549" s="74">
        <v>333.28494466735299</v>
      </c>
      <c r="BP549" s="74">
        <v>0</v>
      </c>
      <c r="BQ549" s="74">
        <v>291.10397822286046</v>
      </c>
      <c r="BR549" s="74">
        <v>0</v>
      </c>
      <c r="BS549" s="74">
        <v>0</v>
      </c>
      <c r="BT549" s="74">
        <v>0</v>
      </c>
      <c r="BU549" s="74">
        <v>0</v>
      </c>
      <c r="BV549" s="74">
        <v>0</v>
      </c>
      <c r="BW549" s="74">
        <v>0</v>
      </c>
      <c r="BX549" s="74">
        <v>0</v>
      </c>
      <c r="BY549" s="74">
        <v>0</v>
      </c>
      <c r="CT549" s="74" t="s">
        <v>194</v>
      </c>
      <c r="CU549" s="74" t="s">
        <v>531</v>
      </c>
      <c r="CV549" s="74" t="s">
        <v>318</v>
      </c>
      <c r="CW549" s="74">
        <v>2026</v>
      </c>
      <c r="CX549" s="74">
        <v>0</v>
      </c>
      <c r="CY549" s="74">
        <v>0</v>
      </c>
      <c r="CZ549" s="74">
        <v>0</v>
      </c>
      <c r="DA549" s="74">
        <v>0</v>
      </c>
      <c r="DB549" s="74">
        <v>0</v>
      </c>
      <c r="DC549" s="74">
        <v>1.1304799294836113E-8</v>
      </c>
      <c r="DD549" s="74">
        <v>13668.06699741239</v>
      </c>
      <c r="DE549" s="74">
        <v>202.84766498243039</v>
      </c>
      <c r="DF549" s="74">
        <v>8304.5949317123232</v>
      </c>
      <c r="DG549" s="74">
        <v>5160.624400717631</v>
      </c>
      <c r="DH549" s="74">
        <v>0</v>
      </c>
      <c r="DI549" s="74">
        <v>0</v>
      </c>
      <c r="DJ549" s="74">
        <v>0</v>
      </c>
      <c r="DK549" s="74">
        <v>0</v>
      </c>
      <c r="DL549" s="74">
        <v>0</v>
      </c>
      <c r="DM549" s="74">
        <v>0</v>
      </c>
      <c r="DN549" s="74">
        <v>1.330821858447545E-6</v>
      </c>
      <c r="DO549" s="74">
        <v>0</v>
      </c>
      <c r="DP549" s="74">
        <v>0</v>
      </c>
      <c r="DQ549" s="74">
        <v>0</v>
      </c>
      <c r="DR549" s="74">
        <v>0</v>
      </c>
      <c r="DS549" s="74">
        <v>0</v>
      </c>
      <c r="DT549" s="74">
        <v>0</v>
      </c>
      <c r="DU549" s="74">
        <v>0</v>
      </c>
      <c r="DV549" s="74">
        <v>0</v>
      </c>
      <c r="DW549" s="74">
        <v>0</v>
      </c>
      <c r="DX549" s="74">
        <v>0</v>
      </c>
      <c r="DY549" s="74">
        <v>0</v>
      </c>
      <c r="DZ549" s="74">
        <v>0</v>
      </c>
      <c r="EA549" s="74">
        <v>0</v>
      </c>
      <c r="EB549" s="74">
        <v>0</v>
      </c>
      <c r="EC549" s="74">
        <v>0</v>
      </c>
      <c r="ED549" s="74">
        <v>1.5451475415412033E-4</v>
      </c>
      <c r="EE549" s="74">
        <v>0</v>
      </c>
      <c r="EF549" s="74">
        <v>1.5451475415412033E-4</v>
      </c>
      <c r="ER549" s="74" t="s">
        <v>455</v>
      </c>
      <c r="ES549" s="74" t="s">
        <v>194</v>
      </c>
      <c r="ET549" s="74" t="s">
        <v>531</v>
      </c>
      <c r="EU549" s="74" t="s">
        <v>318</v>
      </c>
      <c r="EV549" s="74" t="s">
        <v>302</v>
      </c>
      <c r="EW549" s="74" t="s">
        <v>456</v>
      </c>
      <c r="EX549" s="74">
        <v>2026</v>
      </c>
      <c r="EY549" s="74">
        <v>1.137671682328736E-8</v>
      </c>
      <c r="EZ549" s="74">
        <v>1385.41145999999</v>
      </c>
      <c r="FA549" s="74">
        <v>1.576143386415699E-5</v>
      </c>
      <c r="FB549" s="74">
        <v>2026</v>
      </c>
      <c r="FC549" s="74" t="s">
        <v>209</v>
      </c>
      <c r="FD549" s="74">
        <v>4.6366130773367584E-2</v>
      </c>
      <c r="FE549" s="74">
        <v>1</v>
      </c>
      <c r="FF549" s="74">
        <v>0</v>
      </c>
      <c r="FG549" s="74" t="s">
        <v>457</v>
      </c>
      <c r="FH549" s="74">
        <v>0</v>
      </c>
      <c r="FI549" s="74">
        <v>0</v>
      </c>
      <c r="FJ549" s="74">
        <v>0</v>
      </c>
      <c r="FK549" s="74">
        <v>0</v>
      </c>
      <c r="FL549" s="74">
        <v>0</v>
      </c>
      <c r="FM549" s="74">
        <v>0</v>
      </c>
      <c r="FN549" s="74">
        <v>0</v>
      </c>
      <c r="FO549" s="74">
        <v>0</v>
      </c>
      <c r="FP549" s="74">
        <v>0</v>
      </c>
      <c r="FQ549" s="74">
        <v>0</v>
      </c>
      <c r="FR549" s="74">
        <v>1.5556884845131704E-6</v>
      </c>
      <c r="FS549" s="74">
        <v>1.1304799294836113E-8</v>
      </c>
      <c r="GV549" s="229"/>
      <c r="GW549" s="229"/>
    </row>
    <row r="550" spans="45:205" x14ac:dyDescent="0.25">
      <c r="AS550" s="74" t="s">
        <v>243</v>
      </c>
      <c r="AT550" s="74" t="s">
        <v>194</v>
      </c>
      <c r="AU550" s="74" t="s">
        <v>468</v>
      </c>
      <c r="AV550" s="74">
        <v>2022</v>
      </c>
      <c r="AW550" s="74">
        <v>0.93457943925233644</v>
      </c>
      <c r="BF550" s="74">
        <v>3.3041198237836085</v>
      </c>
      <c r="BG550" s="74">
        <v>336.3316062028436</v>
      </c>
      <c r="BH550" s="74">
        <v>0</v>
      </c>
      <c r="BI550" s="74">
        <v>336.3316062028436</v>
      </c>
      <c r="BJ550" s="74">
        <v>0</v>
      </c>
      <c r="BK550" s="74">
        <v>0</v>
      </c>
      <c r="BL550" s="74">
        <v>0</v>
      </c>
      <c r="BM550" s="74">
        <v>0</v>
      </c>
      <c r="BP550" s="74">
        <v>314.32860392789121</v>
      </c>
      <c r="BQ550" s="74">
        <v>0</v>
      </c>
      <c r="BR550" s="74">
        <v>3.3041198237836085</v>
      </c>
      <c r="BS550" s="74">
        <v>3.0879624521342133</v>
      </c>
      <c r="BT550" s="74">
        <v>336.3316062028436</v>
      </c>
      <c r="BU550" s="74">
        <v>314.32860392789121</v>
      </c>
      <c r="BV550" s="74">
        <v>0</v>
      </c>
      <c r="BW550" s="74">
        <v>0</v>
      </c>
      <c r="BX550" s="74">
        <v>336.3316062028436</v>
      </c>
      <c r="BY550" s="74">
        <v>314.32860392789121</v>
      </c>
      <c r="CT550" s="74" t="s">
        <v>194</v>
      </c>
      <c r="CU550" s="74" t="s">
        <v>531</v>
      </c>
      <c r="CV550" s="74" t="s">
        <v>320</v>
      </c>
      <c r="CW550" s="74">
        <v>2021</v>
      </c>
      <c r="CX550" s="74">
        <v>2.9354791386721865E-8</v>
      </c>
      <c r="CY550" s="74">
        <v>0</v>
      </c>
      <c r="CZ550" s="74">
        <v>0</v>
      </c>
      <c r="DA550" s="74">
        <v>0</v>
      </c>
      <c r="DB550" s="74">
        <v>0</v>
      </c>
      <c r="DC550" s="74">
        <v>0</v>
      </c>
      <c r="DD550" s="74">
        <v>8638.846369758834</v>
      </c>
      <c r="DE550" s="74">
        <v>212.40338927922949</v>
      </c>
      <c r="DF550" s="74">
        <v>8426.4429804796018</v>
      </c>
      <c r="DG550" s="74">
        <v>0</v>
      </c>
      <c r="DH550" s="74">
        <v>0</v>
      </c>
      <c r="DI550" s="74">
        <v>0</v>
      </c>
      <c r="DJ550" s="74">
        <v>0</v>
      </c>
      <c r="DK550" s="74">
        <v>0</v>
      </c>
      <c r="DL550" s="74">
        <v>0</v>
      </c>
      <c r="DM550" s="74">
        <v>0</v>
      </c>
      <c r="DN550" s="74">
        <v>1.723761163072891E-6</v>
      </c>
      <c r="DO550" s="74">
        <v>2.5359153300621008E-4</v>
      </c>
      <c r="DP550" s="74">
        <v>0</v>
      </c>
      <c r="DQ550" s="74">
        <v>2.5359153300621008E-4</v>
      </c>
      <c r="DR550" s="74">
        <v>0</v>
      </c>
      <c r="DS550" s="74">
        <v>0</v>
      </c>
      <c r="DT550" s="74">
        <v>0</v>
      </c>
      <c r="DU550" s="74">
        <v>0</v>
      </c>
      <c r="DV550" s="74">
        <v>0</v>
      </c>
      <c r="DW550" s="74">
        <v>0</v>
      </c>
      <c r="DX550" s="74">
        <v>0</v>
      </c>
      <c r="DY550" s="74">
        <v>0</v>
      </c>
      <c r="DZ550" s="74">
        <v>0</v>
      </c>
      <c r="EA550" s="74">
        <v>0</v>
      </c>
      <c r="EB550" s="74">
        <v>0</v>
      </c>
      <c r="EC550" s="74">
        <v>0</v>
      </c>
      <c r="ED550" s="74">
        <v>0</v>
      </c>
      <c r="EE550" s="74">
        <v>0</v>
      </c>
      <c r="EF550" s="74">
        <v>0</v>
      </c>
      <c r="ER550" s="74" t="s">
        <v>455</v>
      </c>
      <c r="ES550" s="74" t="s">
        <v>194</v>
      </c>
      <c r="ET550" s="74" t="s">
        <v>531</v>
      </c>
      <c r="EU550" s="74" t="s">
        <v>320</v>
      </c>
      <c r="EV550" s="74" t="s">
        <v>302</v>
      </c>
      <c r="EW550" s="74" t="s">
        <v>456</v>
      </c>
      <c r="EX550" s="74">
        <v>2021</v>
      </c>
      <c r="EY550" s="74">
        <v>4.5623750347255237E-8</v>
      </c>
      <c r="EZ550" s="74">
        <v>1385.41145999999</v>
      </c>
      <c r="FA550" s="74">
        <v>6.3207666579265926E-5</v>
      </c>
      <c r="FB550" s="74">
        <v>2021</v>
      </c>
      <c r="FC550" s="74" t="s">
        <v>209</v>
      </c>
      <c r="FD550" s="74">
        <v>4.6366130773367584E-2</v>
      </c>
      <c r="FE550" s="74">
        <v>1</v>
      </c>
      <c r="FF550" s="74">
        <v>0</v>
      </c>
      <c r="FG550" s="74" t="s">
        <v>457</v>
      </c>
      <c r="FH550" s="74">
        <v>6.1147322705294621E-6</v>
      </c>
      <c r="FI550" s="74">
        <v>2.9354791386721865E-8</v>
      </c>
      <c r="FJ550" s="74">
        <v>0</v>
      </c>
      <c r="FK550" s="74">
        <v>0</v>
      </c>
      <c r="FL550" s="74">
        <v>0</v>
      </c>
      <c r="FM550" s="74">
        <v>0</v>
      </c>
      <c r="FN550" s="74">
        <v>0</v>
      </c>
      <c r="FO550" s="74">
        <v>0</v>
      </c>
      <c r="FP550" s="74">
        <v>0</v>
      </c>
      <c r="FQ550" s="74">
        <v>0</v>
      </c>
      <c r="FR550" s="74">
        <v>0</v>
      </c>
      <c r="FS550" s="74">
        <v>0</v>
      </c>
      <c r="GV550" s="229"/>
      <c r="GW550" s="229"/>
    </row>
    <row r="551" spans="45:205" x14ac:dyDescent="0.25">
      <c r="AS551" s="74" t="s">
        <v>243</v>
      </c>
      <c r="AT551" s="74" t="s">
        <v>194</v>
      </c>
      <c r="AU551" s="74" t="s">
        <v>468</v>
      </c>
      <c r="AV551" s="74">
        <v>2023</v>
      </c>
      <c r="AW551" s="74">
        <v>0.87343872827321156</v>
      </c>
      <c r="BF551" s="74">
        <v>0</v>
      </c>
      <c r="BG551" s="74">
        <v>0</v>
      </c>
      <c r="BH551" s="74">
        <v>0</v>
      </c>
      <c r="BI551" s="74">
        <v>0</v>
      </c>
      <c r="BJ551" s="74">
        <v>3.3041198237836085</v>
      </c>
      <c r="BK551" s="74">
        <v>348.65530436835286</v>
      </c>
      <c r="BL551" s="74">
        <v>0</v>
      </c>
      <c r="BM551" s="74">
        <v>348.65530436835286</v>
      </c>
      <c r="BP551" s="74">
        <v>0</v>
      </c>
      <c r="BQ551" s="74">
        <v>304.52904565320364</v>
      </c>
      <c r="BR551" s="74">
        <v>0</v>
      </c>
      <c r="BS551" s="74">
        <v>0</v>
      </c>
      <c r="BT551" s="74">
        <v>0</v>
      </c>
      <c r="BU551" s="74">
        <v>0</v>
      </c>
      <c r="BV551" s="74">
        <v>0</v>
      </c>
      <c r="BW551" s="74">
        <v>0</v>
      </c>
      <c r="BX551" s="74">
        <v>0</v>
      </c>
      <c r="BY551" s="74">
        <v>0</v>
      </c>
      <c r="CT551" s="74" t="s">
        <v>194</v>
      </c>
      <c r="CU551" s="74" t="s">
        <v>531</v>
      </c>
      <c r="CV551" s="74" t="s">
        <v>320</v>
      </c>
      <c r="CW551" s="74">
        <v>2022</v>
      </c>
      <c r="CX551" s="74">
        <v>0</v>
      </c>
      <c r="CY551" s="74">
        <v>2.9129289908549359E-8</v>
      </c>
      <c r="CZ551" s="74">
        <v>0</v>
      </c>
      <c r="DA551" s="74">
        <v>0</v>
      </c>
      <c r="DB551" s="74">
        <v>0</v>
      </c>
      <c r="DC551" s="74">
        <v>0</v>
      </c>
      <c r="DD551" s="74">
        <v>8489.5410546944331</v>
      </c>
      <c r="DE551" s="74">
        <v>202.8476649824305</v>
      </c>
      <c r="DF551" s="74">
        <v>8286.6933897120034</v>
      </c>
      <c r="DG551" s="74">
        <v>0</v>
      </c>
      <c r="DH551" s="74">
        <v>0</v>
      </c>
      <c r="DI551" s="74">
        <v>0</v>
      </c>
      <c r="DJ551" s="74">
        <v>0</v>
      </c>
      <c r="DK551" s="74">
        <v>0</v>
      </c>
      <c r="DL551" s="74">
        <v>0</v>
      </c>
      <c r="DM551" s="74">
        <v>0</v>
      </c>
      <c r="DN551" s="74">
        <v>1.67552839077486E-6</v>
      </c>
      <c r="DO551" s="74">
        <v>0</v>
      </c>
      <c r="DP551" s="74">
        <v>0</v>
      </c>
      <c r="DQ551" s="74">
        <v>0</v>
      </c>
      <c r="DR551" s="74">
        <v>2.4729430257272605E-4</v>
      </c>
      <c r="DS551" s="74">
        <v>0</v>
      </c>
      <c r="DT551" s="74">
        <v>2.4729430257272605E-4</v>
      </c>
      <c r="DU551" s="74">
        <v>0</v>
      </c>
      <c r="DV551" s="74">
        <v>0</v>
      </c>
      <c r="DW551" s="74">
        <v>0</v>
      </c>
      <c r="DX551" s="74">
        <v>0</v>
      </c>
      <c r="DY551" s="74">
        <v>0</v>
      </c>
      <c r="DZ551" s="74">
        <v>0</v>
      </c>
      <c r="EA551" s="74">
        <v>0</v>
      </c>
      <c r="EB551" s="74">
        <v>0</v>
      </c>
      <c r="EC551" s="74">
        <v>0</v>
      </c>
      <c r="ED551" s="74">
        <v>0</v>
      </c>
      <c r="EE551" s="74">
        <v>0</v>
      </c>
      <c r="EF551" s="74">
        <v>0</v>
      </c>
      <c r="ER551" s="74" t="s">
        <v>455</v>
      </c>
      <c r="ES551" s="74" t="s">
        <v>194</v>
      </c>
      <c r="ET551" s="74" t="s">
        <v>531</v>
      </c>
      <c r="EU551" s="74" t="s">
        <v>320</v>
      </c>
      <c r="EV551" s="74" t="s">
        <v>302</v>
      </c>
      <c r="EW551" s="74" t="s">
        <v>456</v>
      </c>
      <c r="EX551" s="74">
        <v>2022</v>
      </c>
      <c r="EY551" s="74">
        <v>4.4252115009992327E-8</v>
      </c>
      <c r="EZ551" s="74">
        <v>1385.41145999999</v>
      </c>
      <c r="FA551" s="74">
        <v>6.1307387264080939E-5</v>
      </c>
      <c r="FB551" s="74">
        <v>2022</v>
      </c>
      <c r="FC551" s="74" t="s">
        <v>209</v>
      </c>
      <c r="FD551" s="74">
        <v>4.6366130773367584E-2</v>
      </c>
      <c r="FE551" s="74">
        <v>1</v>
      </c>
      <c r="FF551" s="74">
        <v>0</v>
      </c>
      <c r="FG551" s="74" t="s">
        <v>457</v>
      </c>
      <c r="FH551" s="74">
        <v>0</v>
      </c>
      <c r="FI551" s="74">
        <v>0</v>
      </c>
      <c r="FJ551" s="74">
        <v>6.0677593199311061E-6</v>
      </c>
      <c r="FK551" s="74">
        <v>2.9129289908549359E-8</v>
      </c>
      <c r="FL551" s="74">
        <v>0</v>
      </c>
      <c r="FM551" s="74">
        <v>0</v>
      </c>
      <c r="FN551" s="74">
        <v>0</v>
      </c>
      <c r="FO551" s="74">
        <v>0</v>
      </c>
      <c r="FP551" s="74">
        <v>0</v>
      </c>
      <c r="FQ551" s="74">
        <v>0</v>
      </c>
      <c r="FR551" s="74">
        <v>0</v>
      </c>
      <c r="FS551" s="74">
        <v>0</v>
      </c>
      <c r="GV551" s="229"/>
      <c r="GW551" s="229"/>
    </row>
    <row r="552" spans="45:205" x14ac:dyDescent="0.25">
      <c r="AS552" s="74" t="s">
        <v>243</v>
      </c>
      <c r="AT552" s="74" t="s">
        <v>194</v>
      </c>
      <c r="AU552" s="74" t="s">
        <v>469</v>
      </c>
      <c r="AV552" s="74">
        <v>2022</v>
      </c>
      <c r="AW552" s="74">
        <v>0.93457943925233644</v>
      </c>
      <c r="BF552" s="74">
        <v>2.6444918190146707</v>
      </c>
      <c r="BG552" s="74">
        <v>264.84901415153962</v>
      </c>
      <c r="BH552" s="74">
        <v>0</v>
      </c>
      <c r="BI552" s="74">
        <v>264.84901415153962</v>
      </c>
      <c r="BJ552" s="74">
        <v>0</v>
      </c>
      <c r="BK552" s="74">
        <v>0</v>
      </c>
      <c r="BL552" s="74">
        <v>0</v>
      </c>
      <c r="BM552" s="74">
        <v>0</v>
      </c>
      <c r="BP552" s="74">
        <v>247.52244313228002</v>
      </c>
      <c r="BQ552" s="74">
        <v>0</v>
      </c>
      <c r="BR552" s="74">
        <v>2.6444918190146707</v>
      </c>
      <c r="BS552" s="74">
        <v>2.471487681322122</v>
      </c>
      <c r="BT552" s="74">
        <v>264.84901415153962</v>
      </c>
      <c r="BU552" s="74">
        <v>247.52244313228002</v>
      </c>
      <c r="BV552" s="74">
        <v>0</v>
      </c>
      <c r="BW552" s="74">
        <v>0</v>
      </c>
      <c r="BX552" s="74">
        <v>264.84901415153962</v>
      </c>
      <c r="BY552" s="74">
        <v>247.52244313228002</v>
      </c>
      <c r="CT552" s="74" t="s">
        <v>194</v>
      </c>
      <c r="CU552" s="74" t="s">
        <v>531</v>
      </c>
      <c r="CV552" s="74" t="s">
        <v>320</v>
      </c>
      <c r="CW552" s="74">
        <v>2023</v>
      </c>
      <c r="CX552" s="74">
        <v>0</v>
      </c>
      <c r="CY552" s="74">
        <v>0</v>
      </c>
      <c r="CZ552" s="74">
        <v>4.3923421993721677E-8</v>
      </c>
      <c r="DA552" s="74">
        <v>0</v>
      </c>
      <c r="DB552" s="74">
        <v>0</v>
      </c>
      <c r="DC552" s="74">
        <v>0</v>
      </c>
      <c r="DD552" s="74">
        <v>8507.4425966947583</v>
      </c>
      <c r="DE552" s="74">
        <v>202.84766498243039</v>
      </c>
      <c r="DF552" s="74">
        <v>8304.594931712325</v>
      </c>
      <c r="DG552" s="74">
        <v>0</v>
      </c>
      <c r="DH552" s="74">
        <v>0</v>
      </c>
      <c r="DI552" s="74">
        <v>0</v>
      </c>
      <c r="DJ552" s="74">
        <v>0</v>
      </c>
      <c r="DK552" s="74">
        <v>0</v>
      </c>
      <c r="DL552" s="74">
        <v>0</v>
      </c>
      <c r="DM552" s="74">
        <v>0</v>
      </c>
      <c r="DN552" s="74">
        <v>1.6803011234770669E-6</v>
      </c>
      <c r="DO552" s="74">
        <v>0</v>
      </c>
      <c r="DP552" s="74">
        <v>0</v>
      </c>
      <c r="DQ552" s="74">
        <v>0</v>
      </c>
      <c r="DR552" s="74">
        <v>0</v>
      </c>
      <c r="DS552" s="74">
        <v>0</v>
      </c>
      <c r="DT552" s="74">
        <v>0</v>
      </c>
      <c r="DU552" s="74">
        <v>3.7367599126198722E-4</v>
      </c>
      <c r="DV552" s="74">
        <v>0</v>
      </c>
      <c r="DW552" s="74">
        <v>3.7367599126198722E-4</v>
      </c>
      <c r="DX552" s="74">
        <v>0</v>
      </c>
      <c r="DY552" s="74">
        <v>0</v>
      </c>
      <c r="DZ552" s="74">
        <v>0</v>
      </c>
      <c r="EA552" s="74">
        <v>0</v>
      </c>
      <c r="EB552" s="74">
        <v>0</v>
      </c>
      <c r="EC552" s="74">
        <v>0</v>
      </c>
      <c r="ED552" s="74">
        <v>0</v>
      </c>
      <c r="EE552" s="74">
        <v>0</v>
      </c>
      <c r="EF552" s="74">
        <v>0</v>
      </c>
      <c r="ER552" s="74" t="s">
        <v>455</v>
      </c>
      <c r="ES552" s="74" t="s">
        <v>194</v>
      </c>
      <c r="ET552" s="74" t="s">
        <v>531</v>
      </c>
      <c r="EU552" s="74" t="s">
        <v>320</v>
      </c>
      <c r="EV552" s="74" t="s">
        <v>302</v>
      </c>
      <c r="EW552" s="74" t="s">
        <v>456</v>
      </c>
      <c r="EX552" s="74">
        <v>2023</v>
      </c>
      <c r="EY552" s="74">
        <v>4.4202848798968228E-8</v>
      </c>
      <c r="EZ552" s="74">
        <v>1385.41145999999</v>
      </c>
      <c r="FA552" s="74">
        <v>6.1239133290737376E-5</v>
      </c>
      <c r="FB552" s="74">
        <v>2023</v>
      </c>
      <c r="FC552" s="74" t="s">
        <v>209</v>
      </c>
      <c r="FD552" s="74">
        <v>4.6366130773367584E-2</v>
      </c>
      <c r="FE552" s="74">
        <v>1</v>
      </c>
      <c r="FF552" s="74">
        <v>0</v>
      </c>
      <c r="FG552" s="74" t="s">
        <v>457</v>
      </c>
      <c r="FH552" s="74">
        <v>0</v>
      </c>
      <c r="FI552" s="74">
        <v>0</v>
      </c>
      <c r="FJ552" s="74">
        <v>0</v>
      </c>
      <c r="FK552" s="74">
        <v>0</v>
      </c>
      <c r="FL552" s="74">
        <v>6.0444382968619459E-6</v>
      </c>
      <c r="FM552" s="74">
        <v>4.3923421993721677E-8</v>
      </c>
      <c r="FN552" s="74">
        <v>0</v>
      </c>
      <c r="FO552" s="74">
        <v>0</v>
      </c>
      <c r="FP552" s="74">
        <v>0</v>
      </c>
      <c r="FQ552" s="74">
        <v>0</v>
      </c>
      <c r="FR552" s="74">
        <v>0</v>
      </c>
      <c r="FS552" s="74">
        <v>0</v>
      </c>
      <c r="GV552" s="229"/>
      <c r="GW552" s="229"/>
    </row>
    <row r="553" spans="45:205" x14ac:dyDescent="0.25">
      <c r="AS553" s="74" t="s">
        <v>243</v>
      </c>
      <c r="AT553" s="74" t="s">
        <v>194</v>
      </c>
      <c r="AU553" s="74" t="s">
        <v>469</v>
      </c>
      <c r="AV553" s="74">
        <v>2023</v>
      </c>
      <c r="AW553" s="74">
        <v>0.87343872827321156</v>
      </c>
      <c r="BF553" s="74">
        <v>0</v>
      </c>
      <c r="BG553" s="74">
        <v>0</v>
      </c>
      <c r="BH553" s="74">
        <v>0</v>
      </c>
      <c r="BI553" s="74">
        <v>0</v>
      </c>
      <c r="BJ553" s="74">
        <v>2.6444918190146707</v>
      </c>
      <c r="BK553" s="74">
        <v>274.55364458377448</v>
      </c>
      <c r="BL553" s="74">
        <v>0</v>
      </c>
      <c r="BM553" s="74">
        <v>274.55364458377448</v>
      </c>
      <c r="BP553" s="74">
        <v>0</v>
      </c>
      <c r="BQ553" s="74">
        <v>239.80578616802731</v>
      </c>
      <c r="BR553" s="74">
        <v>0</v>
      </c>
      <c r="BS553" s="74">
        <v>0</v>
      </c>
      <c r="BT553" s="74">
        <v>0</v>
      </c>
      <c r="BU553" s="74">
        <v>0</v>
      </c>
      <c r="BV553" s="74">
        <v>0</v>
      </c>
      <c r="BW553" s="74">
        <v>0</v>
      </c>
      <c r="BX553" s="74">
        <v>0</v>
      </c>
      <c r="BY553" s="74">
        <v>0</v>
      </c>
      <c r="CT553" s="74" t="s">
        <v>194</v>
      </c>
      <c r="CU553" s="74" t="s">
        <v>531</v>
      </c>
      <c r="CV553" s="74" t="s">
        <v>320</v>
      </c>
      <c r="CW553" s="74">
        <v>2024</v>
      </c>
      <c r="CX553" s="74">
        <v>0</v>
      </c>
      <c r="CY553" s="74">
        <v>0</v>
      </c>
      <c r="CZ553" s="74">
        <v>0</v>
      </c>
      <c r="DA553" s="74">
        <v>4.3923421993721677E-8</v>
      </c>
      <c r="DB553" s="74">
        <v>0</v>
      </c>
      <c r="DC553" s="74">
        <v>0</v>
      </c>
      <c r="DD553" s="74">
        <v>8507.4425966947583</v>
      </c>
      <c r="DE553" s="74">
        <v>202.84766498243039</v>
      </c>
      <c r="DF553" s="74">
        <v>8304.594931712325</v>
      </c>
      <c r="DG553" s="74">
        <v>0</v>
      </c>
      <c r="DH553" s="74">
        <v>0</v>
      </c>
      <c r="DI553" s="74">
        <v>0</v>
      </c>
      <c r="DJ553" s="74">
        <v>0</v>
      </c>
      <c r="DK553" s="74">
        <v>0</v>
      </c>
      <c r="DL553" s="74">
        <v>0</v>
      </c>
      <c r="DM553" s="74">
        <v>0</v>
      </c>
      <c r="DN553" s="74">
        <v>1.6803011234770669E-6</v>
      </c>
      <c r="DO553" s="74">
        <v>0</v>
      </c>
      <c r="DP553" s="74">
        <v>0</v>
      </c>
      <c r="DQ553" s="74">
        <v>0</v>
      </c>
      <c r="DR553" s="74">
        <v>0</v>
      </c>
      <c r="DS553" s="74">
        <v>0</v>
      </c>
      <c r="DT553" s="74">
        <v>0</v>
      </c>
      <c r="DU553" s="74">
        <v>0</v>
      </c>
      <c r="DV553" s="74">
        <v>0</v>
      </c>
      <c r="DW553" s="74">
        <v>0</v>
      </c>
      <c r="DX553" s="74">
        <v>3.7367599126198722E-4</v>
      </c>
      <c r="DY553" s="74">
        <v>0</v>
      </c>
      <c r="DZ553" s="74">
        <v>3.7367599126198722E-4</v>
      </c>
      <c r="EA553" s="74">
        <v>0</v>
      </c>
      <c r="EB553" s="74">
        <v>0</v>
      </c>
      <c r="EC553" s="74">
        <v>0</v>
      </c>
      <c r="ED553" s="74">
        <v>0</v>
      </c>
      <c r="EE553" s="74">
        <v>0</v>
      </c>
      <c r="EF553" s="74">
        <v>0</v>
      </c>
      <c r="ER553" s="74" t="s">
        <v>455</v>
      </c>
      <c r="ES553" s="74" t="s">
        <v>194</v>
      </c>
      <c r="ET553" s="74" t="s">
        <v>531</v>
      </c>
      <c r="EU553" s="74" t="s">
        <v>320</v>
      </c>
      <c r="EV553" s="74" t="s">
        <v>302</v>
      </c>
      <c r="EW553" s="74" t="s">
        <v>456</v>
      </c>
      <c r="EX553" s="74">
        <v>2024</v>
      </c>
      <c r="EY553" s="74">
        <v>4.4202848798968228E-8</v>
      </c>
      <c r="EZ553" s="74">
        <v>1385.41145999999</v>
      </c>
      <c r="FA553" s="74">
        <v>6.1239133290737376E-5</v>
      </c>
      <c r="FB553" s="74">
        <v>2024</v>
      </c>
      <c r="FC553" s="74" t="s">
        <v>209</v>
      </c>
      <c r="FD553" s="74">
        <v>4.6366130773367584E-2</v>
      </c>
      <c r="FE553" s="74">
        <v>1</v>
      </c>
      <c r="FF553" s="74">
        <v>0</v>
      </c>
      <c r="FG553" s="74" t="s">
        <v>457</v>
      </c>
      <c r="FH553" s="74">
        <v>0</v>
      </c>
      <c r="FI553" s="74">
        <v>0</v>
      </c>
      <c r="FJ553" s="74">
        <v>0</v>
      </c>
      <c r="FK553" s="74">
        <v>0</v>
      </c>
      <c r="FL553" s="74">
        <v>0</v>
      </c>
      <c r="FM553" s="74">
        <v>0</v>
      </c>
      <c r="FN553" s="74">
        <v>6.0444382968619459E-6</v>
      </c>
      <c r="FO553" s="74">
        <v>4.3923421993721677E-8</v>
      </c>
      <c r="FP553" s="74">
        <v>0</v>
      </c>
      <c r="FQ553" s="74">
        <v>0</v>
      </c>
      <c r="FR553" s="74">
        <v>0</v>
      </c>
      <c r="FS553" s="74">
        <v>0</v>
      </c>
      <c r="GV553" s="229"/>
      <c r="GW553" s="229"/>
    </row>
    <row r="554" spans="45:205" x14ac:dyDescent="0.25">
      <c r="AS554" s="74" t="s">
        <v>243</v>
      </c>
      <c r="AT554" s="74" t="s">
        <v>194</v>
      </c>
      <c r="AU554" s="74" t="s">
        <v>470</v>
      </c>
      <c r="AV554" s="74">
        <v>2022</v>
      </c>
      <c r="AW554" s="74">
        <v>0.93457943925233644</v>
      </c>
      <c r="BF554" s="74">
        <v>1.8647109627978857</v>
      </c>
      <c r="BG554" s="74">
        <v>183.50069312729596</v>
      </c>
      <c r="BH554" s="74">
        <v>0</v>
      </c>
      <c r="BI554" s="74">
        <v>183.50069312729596</v>
      </c>
      <c r="BJ554" s="74">
        <v>0</v>
      </c>
      <c r="BK554" s="74">
        <v>0</v>
      </c>
      <c r="BL554" s="74">
        <v>0</v>
      </c>
      <c r="BM554" s="74">
        <v>0</v>
      </c>
      <c r="BP554" s="74">
        <v>171.49597488532334</v>
      </c>
      <c r="BQ554" s="74">
        <v>0</v>
      </c>
      <c r="BR554" s="74">
        <v>1.8647109627978857</v>
      </c>
      <c r="BS554" s="74">
        <v>1.7427205259793324</v>
      </c>
      <c r="BT554" s="74">
        <v>183.50069312729596</v>
      </c>
      <c r="BU554" s="74">
        <v>171.49597488532334</v>
      </c>
      <c r="BV554" s="74">
        <v>0</v>
      </c>
      <c r="BW554" s="74">
        <v>0</v>
      </c>
      <c r="BX554" s="74">
        <v>183.50069312729596</v>
      </c>
      <c r="BY554" s="74">
        <v>171.49597488532334</v>
      </c>
      <c r="CT554" s="74" t="s">
        <v>194</v>
      </c>
      <c r="CU554" s="74" t="s">
        <v>531</v>
      </c>
      <c r="CV554" s="74" t="s">
        <v>320</v>
      </c>
      <c r="CW554" s="74">
        <v>2025</v>
      </c>
      <c r="CX554" s="74">
        <v>0</v>
      </c>
      <c r="CY554" s="74">
        <v>0</v>
      </c>
      <c r="CZ554" s="74">
        <v>0</v>
      </c>
      <c r="DA554" s="74">
        <v>0</v>
      </c>
      <c r="DB554" s="74">
        <v>4.3923421993721677E-8</v>
      </c>
      <c r="DC554" s="74">
        <v>0</v>
      </c>
      <c r="DD554" s="74">
        <v>8507.4425966947583</v>
      </c>
      <c r="DE554" s="74">
        <v>202.84766498243039</v>
      </c>
      <c r="DF554" s="74">
        <v>8304.594931712325</v>
      </c>
      <c r="DG554" s="74">
        <v>0</v>
      </c>
      <c r="DH554" s="74">
        <v>0</v>
      </c>
      <c r="DI554" s="74">
        <v>0</v>
      </c>
      <c r="DJ554" s="74">
        <v>0</v>
      </c>
      <c r="DK554" s="74">
        <v>0</v>
      </c>
      <c r="DL554" s="74">
        <v>0</v>
      </c>
      <c r="DM554" s="74">
        <v>0</v>
      </c>
      <c r="DN554" s="74">
        <v>1.6803011234770669E-6</v>
      </c>
      <c r="DO554" s="74">
        <v>0</v>
      </c>
      <c r="DP554" s="74">
        <v>0</v>
      </c>
      <c r="DQ554" s="74">
        <v>0</v>
      </c>
      <c r="DR554" s="74">
        <v>0</v>
      </c>
      <c r="DS554" s="74">
        <v>0</v>
      </c>
      <c r="DT554" s="74">
        <v>0</v>
      </c>
      <c r="DU554" s="74">
        <v>0</v>
      </c>
      <c r="DV554" s="74">
        <v>0</v>
      </c>
      <c r="DW554" s="74">
        <v>0</v>
      </c>
      <c r="DX554" s="74">
        <v>0</v>
      </c>
      <c r="DY554" s="74">
        <v>0</v>
      </c>
      <c r="DZ554" s="74">
        <v>0</v>
      </c>
      <c r="EA554" s="74">
        <v>3.7367599126198722E-4</v>
      </c>
      <c r="EB554" s="74">
        <v>0</v>
      </c>
      <c r="EC554" s="74">
        <v>3.7367599126198722E-4</v>
      </c>
      <c r="ED554" s="74">
        <v>0</v>
      </c>
      <c r="EE554" s="74">
        <v>0</v>
      </c>
      <c r="EF554" s="74">
        <v>0</v>
      </c>
      <c r="ER554" s="74" t="s">
        <v>455</v>
      </c>
      <c r="ES554" s="74" t="s">
        <v>194</v>
      </c>
      <c r="ET554" s="74" t="s">
        <v>531</v>
      </c>
      <c r="EU554" s="74" t="s">
        <v>320</v>
      </c>
      <c r="EV554" s="74" t="s">
        <v>302</v>
      </c>
      <c r="EW554" s="74" t="s">
        <v>456</v>
      </c>
      <c r="EX554" s="74">
        <v>2025</v>
      </c>
      <c r="EY554" s="74">
        <v>4.4202848798968228E-8</v>
      </c>
      <c r="EZ554" s="74">
        <v>1385.41145999999</v>
      </c>
      <c r="FA554" s="74">
        <v>6.1239133290737376E-5</v>
      </c>
      <c r="FB554" s="74">
        <v>2025</v>
      </c>
      <c r="FC554" s="74" t="s">
        <v>209</v>
      </c>
      <c r="FD554" s="74">
        <v>4.6366130773367584E-2</v>
      </c>
      <c r="FE554" s="74">
        <v>1</v>
      </c>
      <c r="FF554" s="74">
        <v>0</v>
      </c>
      <c r="FG554" s="74" t="s">
        <v>457</v>
      </c>
      <c r="FH554" s="74">
        <v>0</v>
      </c>
      <c r="FI554" s="74">
        <v>0</v>
      </c>
      <c r="FJ554" s="74">
        <v>0</v>
      </c>
      <c r="FK554" s="74">
        <v>0</v>
      </c>
      <c r="FL554" s="74">
        <v>0</v>
      </c>
      <c r="FM554" s="74">
        <v>0</v>
      </c>
      <c r="FN554" s="74">
        <v>0</v>
      </c>
      <c r="FO554" s="74">
        <v>0</v>
      </c>
      <c r="FP554" s="74">
        <v>6.0444382968619459E-6</v>
      </c>
      <c r="FQ554" s="74">
        <v>4.3923421993721677E-8</v>
      </c>
      <c r="FR554" s="74">
        <v>0</v>
      </c>
      <c r="FS554" s="74">
        <v>0</v>
      </c>
      <c r="GV554" s="229"/>
      <c r="GW554" s="229"/>
    </row>
    <row r="555" spans="45:205" x14ac:dyDescent="0.25">
      <c r="AS555" s="74" t="s">
        <v>243</v>
      </c>
      <c r="AT555" s="74" t="s">
        <v>194</v>
      </c>
      <c r="AU555" s="74" t="s">
        <v>470</v>
      </c>
      <c r="AV555" s="74">
        <v>2023</v>
      </c>
      <c r="AW555" s="74">
        <v>0.87343872827321156</v>
      </c>
      <c r="BF555" s="74">
        <v>0</v>
      </c>
      <c r="BG555" s="74">
        <v>0</v>
      </c>
      <c r="BH555" s="74">
        <v>0</v>
      </c>
      <c r="BI555" s="74">
        <v>0</v>
      </c>
      <c r="BJ555" s="74">
        <v>1.8647109627978857</v>
      </c>
      <c r="BK555" s="74">
        <v>190.22470393891817</v>
      </c>
      <c r="BL555" s="74">
        <v>0</v>
      </c>
      <c r="BM555" s="74">
        <v>190.22470393891817</v>
      </c>
      <c r="BP555" s="74">
        <v>0</v>
      </c>
      <c r="BQ555" s="74">
        <v>166.14962349455686</v>
      </c>
      <c r="BR555" s="74">
        <v>0</v>
      </c>
      <c r="BS555" s="74">
        <v>0</v>
      </c>
      <c r="BT555" s="74">
        <v>0</v>
      </c>
      <c r="BU555" s="74">
        <v>0</v>
      </c>
      <c r="BV555" s="74">
        <v>0</v>
      </c>
      <c r="BW555" s="74">
        <v>0</v>
      </c>
      <c r="BX555" s="74">
        <v>0</v>
      </c>
      <c r="BY555" s="74">
        <v>0</v>
      </c>
      <c r="CT555" s="74" t="s">
        <v>194</v>
      </c>
      <c r="CU555" s="74" t="s">
        <v>531</v>
      </c>
      <c r="CV555" s="74" t="s">
        <v>320</v>
      </c>
      <c r="CW555" s="74">
        <v>2026</v>
      </c>
      <c r="CX555" s="74">
        <v>0</v>
      </c>
      <c r="CY555" s="74">
        <v>0</v>
      </c>
      <c r="CZ555" s="74">
        <v>0</v>
      </c>
      <c r="DA555" s="74">
        <v>0</v>
      </c>
      <c r="DB555" s="74">
        <v>0</v>
      </c>
      <c r="DC555" s="74">
        <v>4.3923421993721677E-8</v>
      </c>
      <c r="DD555" s="74">
        <v>8507.4425966947583</v>
      </c>
      <c r="DE555" s="74">
        <v>202.84766498243039</v>
      </c>
      <c r="DF555" s="74">
        <v>8304.594931712325</v>
      </c>
      <c r="DG555" s="74">
        <v>0</v>
      </c>
      <c r="DH555" s="74">
        <v>0</v>
      </c>
      <c r="DI555" s="74">
        <v>0</v>
      </c>
      <c r="DJ555" s="74">
        <v>0</v>
      </c>
      <c r="DK555" s="74">
        <v>0</v>
      </c>
      <c r="DL555" s="74">
        <v>0</v>
      </c>
      <c r="DM555" s="74">
        <v>0</v>
      </c>
      <c r="DN555" s="74">
        <v>1.6803011234770669E-6</v>
      </c>
      <c r="DO555" s="74">
        <v>0</v>
      </c>
      <c r="DP555" s="74">
        <v>0</v>
      </c>
      <c r="DQ555" s="74">
        <v>0</v>
      </c>
      <c r="DR555" s="74">
        <v>0</v>
      </c>
      <c r="DS555" s="74">
        <v>0</v>
      </c>
      <c r="DT555" s="74">
        <v>0</v>
      </c>
      <c r="DU555" s="74">
        <v>0</v>
      </c>
      <c r="DV555" s="74">
        <v>0</v>
      </c>
      <c r="DW555" s="74">
        <v>0</v>
      </c>
      <c r="DX555" s="74">
        <v>0</v>
      </c>
      <c r="DY555" s="74">
        <v>0</v>
      </c>
      <c r="DZ555" s="74">
        <v>0</v>
      </c>
      <c r="EA555" s="74">
        <v>0</v>
      </c>
      <c r="EB555" s="74">
        <v>0</v>
      </c>
      <c r="EC555" s="74">
        <v>0</v>
      </c>
      <c r="ED555" s="74">
        <v>3.7367599126198722E-4</v>
      </c>
      <c r="EE555" s="74">
        <v>0</v>
      </c>
      <c r="EF555" s="74">
        <v>3.7367599126198722E-4</v>
      </c>
      <c r="ER555" s="74" t="s">
        <v>455</v>
      </c>
      <c r="ES555" s="74" t="s">
        <v>194</v>
      </c>
      <c r="ET555" s="74" t="s">
        <v>531</v>
      </c>
      <c r="EU555" s="74" t="s">
        <v>320</v>
      </c>
      <c r="EV555" s="74" t="s">
        <v>302</v>
      </c>
      <c r="EW555" s="74" t="s">
        <v>456</v>
      </c>
      <c r="EX555" s="74">
        <v>2026</v>
      </c>
      <c r="EY555" s="74">
        <v>4.4202848798968228E-8</v>
      </c>
      <c r="EZ555" s="74">
        <v>1385.41145999999</v>
      </c>
      <c r="FA555" s="74">
        <v>6.1239133290737376E-5</v>
      </c>
      <c r="FB555" s="74">
        <v>2026</v>
      </c>
      <c r="FC555" s="74" t="s">
        <v>209</v>
      </c>
      <c r="FD555" s="74">
        <v>4.6366130773367584E-2</v>
      </c>
      <c r="FE555" s="74">
        <v>1</v>
      </c>
      <c r="FF555" s="74">
        <v>0</v>
      </c>
      <c r="FG555" s="74" t="s">
        <v>457</v>
      </c>
      <c r="FH555" s="74">
        <v>0</v>
      </c>
      <c r="FI555" s="74">
        <v>0</v>
      </c>
      <c r="FJ555" s="74">
        <v>0</v>
      </c>
      <c r="FK555" s="74">
        <v>0</v>
      </c>
      <c r="FL555" s="74">
        <v>0</v>
      </c>
      <c r="FM555" s="74">
        <v>0</v>
      </c>
      <c r="FN555" s="74">
        <v>0</v>
      </c>
      <c r="FO555" s="74">
        <v>0</v>
      </c>
      <c r="FP555" s="74">
        <v>0</v>
      </c>
      <c r="FQ555" s="74">
        <v>0</v>
      </c>
      <c r="FR555" s="74">
        <v>6.0444382968619459E-6</v>
      </c>
      <c r="FS555" s="74">
        <v>4.3923421993721677E-8</v>
      </c>
      <c r="GV555" s="229"/>
      <c r="GW555" s="229"/>
    </row>
    <row r="556" spans="45:205" x14ac:dyDescent="0.25">
      <c r="AS556" s="74" t="s">
        <v>243</v>
      </c>
      <c r="AT556" s="74" t="s">
        <v>194</v>
      </c>
      <c r="AU556" s="74" t="s">
        <v>471</v>
      </c>
      <c r="AV556" s="74">
        <v>2022</v>
      </c>
      <c r="AW556" s="74">
        <v>0.93457943925233644</v>
      </c>
      <c r="BF556" s="74">
        <v>1.2233752436103384</v>
      </c>
      <c r="BG556" s="74">
        <v>124.96838096617608</v>
      </c>
      <c r="BH556" s="74">
        <v>0</v>
      </c>
      <c r="BI556" s="74">
        <v>124.96838096617608</v>
      </c>
      <c r="BJ556" s="74">
        <v>0</v>
      </c>
      <c r="BK556" s="74">
        <v>0</v>
      </c>
      <c r="BL556" s="74">
        <v>0</v>
      </c>
      <c r="BM556" s="74">
        <v>0</v>
      </c>
      <c r="BP556" s="74">
        <v>116.79287940764119</v>
      </c>
      <c r="BQ556" s="74">
        <v>0</v>
      </c>
      <c r="BR556" s="74">
        <v>1.2233752436103384</v>
      </c>
      <c r="BS556" s="74">
        <v>1.1433413491685407</v>
      </c>
      <c r="BT556" s="74">
        <v>124.96838096617608</v>
      </c>
      <c r="BU556" s="74">
        <v>116.79287940764119</v>
      </c>
      <c r="BV556" s="74">
        <v>0</v>
      </c>
      <c r="BW556" s="74">
        <v>0</v>
      </c>
      <c r="BX556" s="74">
        <v>124.96838096617608</v>
      </c>
      <c r="BY556" s="74">
        <v>116.79287940764119</v>
      </c>
      <c r="CT556" s="74" t="s">
        <v>194</v>
      </c>
      <c r="CU556" s="74" t="s">
        <v>531</v>
      </c>
      <c r="CV556" s="74" t="s">
        <v>327</v>
      </c>
      <c r="CW556" s="74">
        <v>2021</v>
      </c>
      <c r="CX556" s="74">
        <v>3.6325571974466131E-7</v>
      </c>
      <c r="CY556" s="74">
        <v>0</v>
      </c>
      <c r="CZ556" s="74">
        <v>0</v>
      </c>
      <c r="DA556" s="74">
        <v>0</v>
      </c>
      <c r="DB556" s="74">
        <v>0</v>
      </c>
      <c r="DC556" s="74">
        <v>0</v>
      </c>
      <c r="DD556" s="74">
        <v>5.1077508752881409</v>
      </c>
      <c r="DE556" s="74">
        <v>0.69026898617840493</v>
      </c>
      <c r="DF556" s="74">
        <v>2.8263721675328068</v>
      </c>
      <c r="DG556" s="74">
        <v>1.591109721576929</v>
      </c>
      <c r="DH556" s="74">
        <v>0</v>
      </c>
      <c r="DI556" s="74">
        <v>0</v>
      </c>
      <c r="DJ556" s="74">
        <v>0</v>
      </c>
      <c r="DK556" s="74">
        <v>0</v>
      </c>
      <c r="DL556" s="74">
        <v>0</v>
      </c>
      <c r="DM556" s="74">
        <v>0</v>
      </c>
      <c r="DN556" s="74">
        <v>1.813258088950314E-5</v>
      </c>
      <c r="DO556" s="74">
        <v>1.8554197204792174E-6</v>
      </c>
      <c r="DP556" s="74">
        <v>0</v>
      </c>
      <c r="DQ556" s="74">
        <v>1.8554197204792174E-6</v>
      </c>
      <c r="DR556" s="74">
        <v>0</v>
      </c>
      <c r="DS556" s="74">
        <v>0</v>
      </c>
      <c r="DT556" s="74">
        <v>0</v>
      </c>
      <c r="DU556" s="74">
        <v>0</v>
      </c>
      <c r="DV556" s="74">
        <v>0</v>
      </c>
      <c r="DW556" s="74">
        <v>0</v>
      </c>
      <c r="DX556" s="74">
        <v>0</v>
      </c>
      <c r="DY556" s="74">
        <v>0</v>
      </c>
      <c r="DZ556" s="74">
        <v>0</v>
      </c>
      <c r="EA556" s="74">
        <v>0</v>
      </c>
      <c r="EB556" s="74">
        <v>0</v>
      </c>
      <c r="EC556" s="74">
        <v>0</v>
      </c>
      <c r="ED556" s="74">
        <v>0</v>
      </c>
      <c r="EE556" s="74">
        <v>0</v>
      </c>
      <c r="EF556" s="74">
        <v>0</v>
      </c>
      <c r="ER556" s="74" t="s">
        <v>455</v>
      </c>
      <c r="ES556" s="74" t="s">
        <v>194</v>
      </c>
      <c r="ET556" s="74" t="s">
        <v>531</v>
      </c>
      <c r="EU556" s="74" t="s">
        <v>327</v>
      </c>
      <c r="EV556" s="74" t="s">
        <v>302</v>
      </c>
      <c r="EW556" s="74" t="s">
        <v>456</v>
      </c>
      <c r="EX556" s="74">
        <v>2021</v>
      </c>
      <c r="EY556" s="74">
        <v>5.6457864242699057E-7</v>
      </c>
      <c r="EZ556" s="74">
        <v>1385.41145999999</v>
      </c>
      <c r="FA556" s="74">
        <v>7.821737212895893E-4</v>
      </c>
      <c r="FB556" s="74">
        <v>2021</v>
      </c>
      <c r="FC556" s="74" t="s">
        <v>209</v>
      </c>
      <c r="FD556" s="74">
        <v>4.6366130773367584E-2</v>
      </c>
      <c r="FE556" s="74">
        <v>1</v>
      </c>
      <c r="FF556" s="74">
        <v>0</v>
      </c>
      <c r="FG556" s="74" t="s">
        <v>457</v>
      </c>
      <c r="FH556" s="74">
        <v>7.5667765534924357E-5</v>
      </c>
      <c r="FI556" s="74">
        <v>3.6325571974466131E-7</v>
      </c>
      <c r="FJ556" s="74">
        <v>0</v>
      </c>
      <c r="FK556" s="74">
        <v>0</v>
      </c>
      <c r="FL556" s="74">
        <v>0</v>
      </c>
      <c r="FM556" s="74">
        <v>0</v>
      </c>
      <c r="FN556" s="74">
        <v>0</v>
      </c>
      <c r="FO556" s="74">
        <v>0</v>
      </c>
      <c r="FP556" s="74">
        <v>0</v>
      </c>
      <c r="FQ556" s="74">
        <v>0</v>
      </c>
      <c r="FR556" s="74">
        <v>0</v>
      </c>
      <c r="FS556" s="74">
        <v>0</v>
      </c>
      <c r="GV556" s="229"/>
      <c r="GW556" s="229"/>
    </row>
    <row r="557" spans="45:205" x14ac:dyDescent="0.25">
      <c r="AS557" s="74" t="s">
        <v>243</v>
      </c>
      <c r="AT557" s="74" t="s">
        <v>194</v>
      </c>
      <c r="AU557" s="74" t="s">
        <v>471</v>
      </c>
      <c r="AV557" s="74">
        <v>2023</v>
      </c>
      <c r="AW557" s="74">
        <v>0.87343872827321156</v>
      </c>
      <c r="BF557" s="74">
        <v>0</v>
      </c>
      <c r="BG557" s="74">
        <v>0</v>
      </c>
      <c r="BH557" s="74">
        <v>0</v>
      </c>
      <c r="BI557" s="74">
        <v>0</v>
      </c>
      <c r="BJ557" s="74">
        <v>1.2233752436103384</v>
      </c>
      <c r="BK557" s="74">
        <v>129.54745439301564</v>
      </c>
      <c r="BL557" s="74">
        <v>0</v>
      </c>
      <c r="BM557" s="74">
        <v>129.54745439301564</v>
      </c>
      <c r="BP557" s="74">
        <v>0</v>
      </c>
      <c r="BQ557" s="74">
        <v>113.15176381606746</v>
      </c>
      <c r="BR557" s="74">
        <v>0</v>
      </c>
      <c r="BS557" s="74">
        <v>0</v>
      </c>
      <c r="BT557" s="74">
        <v>0</v>
      </c>
      <c r="BU557" s="74">
        <v>0</v>
      </c>
      <c r="BV557" s="74">
        <v>0</v>
      </c>
      <c r="BW557" s="74">
        <v>0</v>
      </c>
      <c r="BX557" s="74">
        <v>0</v>
      </c>
      <c r="BY557" s="74">
        <v>0</v>
      </c>
      <c r="CT557" s="74" t="s">
        <v>194</v>
      </c>
      <c r="CU557" s="74" t="s">
        <v>531</v>
      </c>
      <c r="CV557" s="74" t="s">
        <v>327</v>
      </c>
      <c r="CW557" s="74">
        <v>2022</v>
      </c>
      <c r="CX557" s="74">
        <v>0</v>
      </c>
      <c r="CY557" s="74">
        <v>3.6053884195128947E-7</v>
      </c>
      <c r="CZ557" s="74">
        <v>0</v>
      </c>
      <c r="DA557" s="74">
        <v>0</v>
      </c>
      <c r="DB557" s="74">
        <v>0</v>
      </c>
      <c r="DC557" s="74">
        <v>0</v>
      </c>
      <c r="DD557" s="74">
        <v>5.0739075797640973</v>
      </c>
      <c r="DE557" s="74">
        <v>0.68414811484627192</v>
      </c>
      <c r="DF557" s="74">
        <v>2.80964787594286</v>
      </c>
      <c r="DG557" s="74">
        <v>1.5801115889749671</v>
      </c>
      <c r="DH557" s="74">
        <v>0</v>
      </c>
      <c r="DI557" s="74">
        <v>0</v>
      </c>
      <c r="DJ557" s="74">
        <v>0</v>
      </c>
      <c r="DK557" s="74">
        <v>0</v>
      </c>
      <c r="DL557" s="74">
        <v>0</v>
      </c>
      <c r="DM557" s="74">
        <v>0</v>
      </c>
      <c r="DN557" s="74">
        <v>1.7604212823847361E-5</v>
      </c>
      <c r="DO557" s="74">
        <v>0</v>
      </c>
      <c r="DP557" s="74">
        <v>0</v>
      </c>
      <c r="DQ557" s="74">
        <v>0</v>
      </c>
      <c r="DR557" s="74">
        <v>1.8293407629760175E-6</v>
      </c>
      <c r="DS557" s="74">
        <v>0</v>
      </c>
      <c r="DT557" s="74">
        <v>1.8293407629760175E-6</v>
      </c>
      <c r="DU557" s="74">
        <v>0</v>
      </c>
      <c r="DV557" s="74">
        <v>0</v>
      </c>
      <c r="DW557" s="74">
        <v>0</v>
      </c>
      <c r="DX557" s="74">
        <v>0</v>
      </c>
      <c r="DY557" s="74">
        <v>0</v>
      </c>
      <c r="DZ557" s="74">
        <v>0</v>
      </c>
      <c r="EA557" s="74">
        <v>0</v>
      </c>
      <c r="EB557" s="74">
        <v>0</v>
      </c>
      <c r="EC557" s="74">
        <v>0</v>
      </c>
      <c r="ED557" s="74">
        <v>0</v>
      </c>
      <c r="EE557" s="74">
        <v>0</v>
      </c>
      <c r="EF557" s="74">
        <v>0</v>
      </c>
      <c r="ER557" s="74" t="s">
        <v>455</v>
      </c>
      <c r="ES557" s="74" t="s">
        <v>194</v>
      </c>
      <c r="ET557" s="74" t="s">
        <v>531</v>
      </c>
      <c r="EU557" s="74" t="s">
        <v>327</v>
      </c>
      <c r="EV557" s="74" t="s">
        <v>302</v>
      </c>
      <c r="EW557" s="74" t="s">
        <v>456</v>
      </c>
      <c r="EX557" s="74">
        <v>2022</v>
      </c>
      <c r="EY557" s="74">
        <v>5.4771696631421427E-7</v>
      </c>
      <c r="EZ557" s="74">
        <v>1385.41145999999</v>
      </c>
      <c r="FA557" s="74">
        <v>7.588133619681409E-4</v>
      </c>
      <c r="FB557" s="74">
        <v>2022</v>
      </c>
      <c r="FC557" s="74" t="s">
        <v>209</v>
      </c>
      <c r="FD557" s="74">
        <v>4.6366130773367584E-2</v>
      </c>
      <c r="FE557" s="74">
        <v>1</v>
      </c>
      <c r="FF557" s="74">
        <v>0</v>
      </c>
      <c r="FG557" s="74" t="s">
        <v>457</v>
      </c>
      <c r="FH557" s="74">
        <v>0</v>
      </c>
      <c r="FI557" s="74">
        <v>0</v>
      </c>
      <c r="FJ557" s="74">
        <v>7.5101827930416958E-5</v>
      </c>
      <c r="FK557" s="74">
        <v>3.6053884195128947E-7</v>
      </c>
      <c r="FL557" s="74">
        <v>0</v>
      </c>
      <c r="FM557" s="74">
        <v>0</v>
      </c>
      <c r="FN557" s="74">
        <v>0</v>
      </c>
      <c r="FO557" s="74">
        <v>0</v>
      </c>
      <c r="FP557" s="74">
        <v>0</v>
      </c>
      <c r="FQ557" s="74">
        <v>0</v>
      </c>
      <c r="FR557" s="74">
        <v>0</v>
      </c>
      <c r="FS557" s="74">
        <v>0</v>
      </c>
      <c r="GV557" s="229"/>
      <c r="GW557" s="229"/>
    </row>
    <row r="558" spans="45:205" x14ac:dyDescent="0.25">
      <c r="AS558" s="74" t="s">
        <v>243</v>
      </c>
      <c r="AT558" s="74" t="s">
        <v>194</v>
      </c>
      <c r="AU558" s="74" t="s">
        <v>472</v>
      </c>
      <c r="AV558" s="74">
        <v>2022</v>
      </c>
      <c r="AW558" s="74">
        <v>0.93457943925233644</v>
      </c>
      <c r="BF558" s="74">
        <v>6.0379864037632878</v>
      </c>
      <c r="BG558" s="74">
        <v>196.77182393911582</v>
      </c>
      <c r="BH558" s="74">
        <v>0</v>
      </c>
      <c r="BI558" s="74">
        <v>196.77182393911582</v>
      </c>
      <c r="BJ558" s="74">
        <v>0</v>
      </c>
      <c r="BK558" s="74">
        <v>0</v>
      </c>
      <c r="BL558" s="74">
        <v>0</v>
      </c>
      <c r="BM558" s="74">
        <v>0</v>
      </c>
      <c r="BP558" s="74">
        <v>183.89890087767833</v>
      </c>
      <c r="BQ558" s="74">
        <v>0</v>
      </c>
      <c r="BR558" s="74">
        <v>6.0379864037632878</v>
      </c>
      <c r="BS558" s="74">
        <v>5.6429779474423247</v>
      </c>
      <c r="BT558" s="74">
        <v>196.77182393911582</v>
      </c>
      <c r="BU558" s="74">
        <v>183.89890087767833</v>
      </c>
      <c r="BV558" s="74">
        <v>0</v>
      </c>
      <c r="BW558" s="74">
        <v>0</v>
      </c>
      <c r="BX558" s="74">
        <v>196.77182393911582</v>
      </c>
      <c r="BY558" s="74">
        <v>183.89890087767833</v>
      </c>
      <c r="CT558" s="74" t="s">
        <v>194</v>
      </c>
      <c r="CU558" s="74" t="s">
        <v>531</v>
      </c>
      <c r="CV558" s="74" t="s">
        <v>327</v>
      </c>
      <c r="CW558" s="74">
        <v>2023</v>
      </c>
      <c r="CX558" s="74">
        <v>0</v>
      </c>
      <c r="CY558" s="74">
        <v>0</v>
      </c>
      <c r="CZ558" s="74">
        <v>5.4364866942761825E-7</v>
      </c>
      <c r="DA558" s="74">
        <v>0</v>
      </c>
      <c r="DB558" s="74">
        <v>0</v>
      </c>
      <c r="DC558" s="74">
        <v>0</v>
      </c>
      <c r="DD558" s="74">
        <v>5.1712462144137756</v>
      </c>
      <c r="DE558" s="74">
        <v>0.6841481148462718</v>
      </c>
      <c r="DF558" s="74">
        <v>2.9069865105925379</v>
      </c>
      <c r="DG558" s="74">
        <v>1.580111588974966</v>
      </c>
      <c r="DH558" s="74">
        <v>0</v>
      </c>
      <c r="DI558" s="74">
        <v>0</v>
      </c>
      <c r="DJ558" s="74">
        <v>0</v>
      </c>
      <c r="DK558" s="74">
        <v>0</v>
      </c>
      <c r="DL558" s="74">
        <v>0</v>
      </c>
      <c r="DM558" s="74">
        <v>0</v>
      </c>
      <c r="DN558" s="74">
        <v>1.7665606443573532E-5</v>
      </c>
      <c r="DO558" s="74">
        <v>0</v>
      </c>
      <c r="DP558" s="74">
        <v>0</v>
      </c>
      <c r="DQ558" s="74">
        <v>0</v>
      </c>
      <c r="DR558" s="74">
        <v>0</v>
      </c>
      <c r="DS558" s="74">
        <v>0</v>
      </c>
      <c r="DT558" s="74">
        <v>0</v>
      </c>
      <c r="DU558" s="74">
        <v>2.8113411237486571E-6</v>
      </c>
      <c r="DV558" s="74">
        <v>0</v>
      </c>
      <c r="DW558" s="74">
        <v>2.8113411237486571E-6</v>
      </c>
      <c r="DX558" s="74">
        <v>0</v>
      </c>
      <c r="DY558" s="74">
        <v>0</v>
      </c>
      <c r="DZ558" s="74">
        <v>0</v>
      </c>
      <c r="EA558" s="74">
        <v>0</v>
      </c>
      <c r="EB558" s="74">
        <v>0</v>
      </c>
      <c r="EC558" s="74">
        <v>0</v>
      </c>
      <c r="ED558" s="74">
        <v>0</v>
      </c>
      <c r="EE558" s="74">
        <v>0</v>
      </c>
      <c r="EF558" s="74">
        <v>0</v>
      </c>
      <c r="ER558" s="74" t="s">
        <v>455</v>
      </c>
      <c r="ES558" s="74" t="s">
        <v>194</v>
      </c>
      <c r="ET558" s="74" t="s">
        <v>531</v>
      </c>
      <c r="EU558" s="74" t="s">
        <v>327</v>
      </c>
      <c r="EV558" s="74" t="s">
        <v>302</v>
      </c>
      <c r="EW558" s="74" t="s">
        <v>456</v>
      </c>
      <c r="EX558" s="74">
        <v>2023</v>
      </c>
      <c r="EY558" s="74">
        <v>5.4710718891401922E-7</v>
      </c>
      <c r="EZ558" s="74">
        <v>1385.41145999999</v>
      </c>
      <c r="FA558" s="74">
        <v>7.5796856936986173E-4</v>
      </c>
      <c r="FB558" s="74">
        <v>2023</v>
      </c>
      <c r="FC558" s="74" t="s">
        <v>209</v>
      </c>
      <c r="FD558" s="74">
        <v>4.6366130773367584E-2</v>
      </c>
      <c r="FE558" s="74">
        <v>1</v>
      </c>
      <c r="FF558" s="74">
        <v>0</v>
      </c>
      <c r="FG558" s="74" t="s">
        <v>457</v>
      </c>
      <c r="FH558" s="74">
        <v>0</v>
      </c>
      <c r="FI558" s="74">
        <v>0</v>
      </c>
      <c r="FJ558" s="74">
        <v>0</v>
      </c>
      <c r="FK558" s="74">
        <v>0</v>
      </c>
      <c r="FL558" s="74">
        <v>7.4813179127893023E-5</v>
      </c>
      <c r="FM558" s="74">
        <v>5.4364866942761825E-7</v>
      </c>
      <c r="FN558" s="74">
        <v>0</v>
      </c>
      <c r="FO558" s="74">
        <v>0</v>
      </c>
      <c r="FP558" s="74">
        <v>0</v>
      </c>
      <c r="FQ558" s="74">
        <v>0</v>
      </c>
      <c r="FR558" s="74">
        <v>0</v>
      </c>
      <c r="FS558" s="74">
        <v>0</v>
      </c>
      <c r="GV558" s="229"/>
      <c r="GW558" s="229"/>
    </row>
    <row r="559" spans="45:205" x14ac:dyDescent="0.25">
      <c r="AS559" s="74" t="s">
        <v>243</v>
      </c>
      <c r="AT559" s="74" t="s">
        <v>194</v>
      </c>
      <c r="AU559" s="74" t="s">
        <v>472</v>
      </c>
      <c r="AV559" s="74">
        <v>2023</v>
      </c>
      <c r="AW559" s="74">
        <v>0.87343872827321156</v>
      </c>
      <c r="BF559" s="74">
        <v>0</v>
      </c>
      <c r="BG559" s="74">
        <v>0</v>
      </c>
      <c r="BH559" s="74">
        <v>0</v>
      </c>
      <c r="BI559" s="74">
        <v>0</v>
      </c>
      <c r="BJ559" s="74">
        <v>6.0379864037632878</v>
      </c>
      <c r="BK559" s="74">
        <v>203.98075885698063</v>
      </c>
      <c r="BL559" s="74">
        <v>0</v>
      </c>
      <c r="BM559" s="74">
        <v>203.98075885698063</v>
      </c>
      <c r="BP559" s="74">
        <v>0</v>
      </c>
      <c r="BQ559" s="74">
        <v>178.16469460824578</v>
      </c>
      <c r="BR559" s="74">
        <v>0</v>
      </c>
      <c r="BS559" s="74">
        <v>0</v>
      </c>
      <c r="BT559" s="74">
        <v>0</v>
      </c>
      <c r="BU559" s="74">
        <v>0</v>
      </c>
      <c r="BV559" s="74">
        <v>0</v>
      </c>
      <c r="BW559" s="74">
        <v>0</v>
      </c>
      <c r="BX559" s="74">
        <v>0</v>
      </c>
      <c r="BY559" s="74">
        <v>0</v>
      </c>
      <c r="CT559" s="74" t="s">
        <v>194</v>
      </c>
      <c r="CU559" s="74" t="s">
        <v>531</v>
      </c>
      <c r="CV559" s="74" t="s">
        <v>327</v>
      </c>
      <c r="CW559" s="74">
        <v>2024</v>
      </c>
      <c r="CX559" s="74">
        <v>0</v>
      </c>
      <c r="CY559" s="74">
        <v>0</v>
      </c>
      <c r="CZ559" s="74">
        <v>0</v>
      </c>
      <c r="DA559" s="74">
        <v>5.4364866942761825E-7</v>
      </c>
      <c r="DB559" s="74">
        <v>0</v>
      </c>
      <c r="DC559" s="74">
        <v>0</v>
      </c>
      <c r="DD559" s="74">
        <v>5.1712462144137756</v>
      </c>
      <c r="DE559" s="74">
        <v>0.6841481148462718</v>
      </c>
      <c r="DF559" s="74">
        <v>2.9069865105925379</v>
      </c>
      <c r="DG559" s="74">
        <v>1.580111588974966</v>
      </c>
      <c r="DH559" s="74">
        <v>0</v>
      </c>
      <c r="DI559" s="74">
        <v>0</v>
      </c>
      <c r="DJ559" s="74">
        <v>0</v>
      </c>
      <c r="DK559" s="74">
        <v>0</v>
      </c>
      <c r="DL559" s="74">
        <v>0</v>
      </c>
      <c r="DM559" s="74">
        <v>0</v>
      </c>
      <c r="DN559" s="74">
        <v>1.7665606443573532E-5</v>
      </c>
      <c r="DO559" s="74">
        <v>0</v>
      </c>
      <c r="DP559" s="74">
        <v>0</v>
      </c>
      <c r="DQ559" s="74">
        <v>0</v>
      </c>
      <c r="DR559" s="74">
        <v>0</v>
      </c>
      <c r="DS559" s="74">
        <v>0</v>
      </c>
      <c r="DT559" s="74">
        <v>0</v>
      </c>
      <c r="DU559" s="74">
        <v>0</v>
      </c>
      <c r="DV559" s="74">
        <v>0</v>
      </c>
      <c r="DW559" s="74">
        <v>0</v>
      </c>
      <c r="DX559" s="74">
        <v>2.8113411237486571E-6</v>
      </c>
      <c r="DY559" s="74">
        <v>0</v>
      </c>
      <c r="DZ559" s="74">
        <v>2.8113411237486571E-6</v>
      </c>
      <c r="EA559" s="74">
        <v>0</v>
      </c>
      <c r="EB559" s="74">
        <v>0</v>
      </c>
      <c r="EC559" s="74">
        <v>0</v>
      </c>
      <c r="ED559" s="74">
        <v>0</v>
      </c>
      <c r="EE559" s="74">
        <v>0</v>
      </c>
      <c r="EF559" s="74">
        <v>0</v>
      </c>
      <c r="ER559" s="74" t="s">
        <v>455</v>
      </c>
      <c r="ES559" s="74" t="s">
        <v>194</v>
      </c>
      <c r="ET559" s="74" t="s">
        <v>531</v>
      </c>
      <c r="EU559" s="74" t="s">
        <v>327</v>
      </c>
      <c r="EV559" s="74" t="s">
        <v>302</v>
      </c>
      <c r="EW559" s="74" t="s">
        <v>456</v>
      </c>
      <c r="EX559" s="74">
        <v>2024</v>
      </c>
      <c r="EY559" s="74">
        <v>5.4710718891401922E-7</v>
      </c>
      <c r="EZ559" s="74">
        <v>1385.41145999999</v>
      </c>
      <c r="FA559" s="74">
        <v>7.5796856936986173E-4</v>
      </c>
      <c r="FB559" s="74">
        <v>2024</v>
      </c>
      <c r="FC559" s="74" t="s">
        <v>209</v>
      </c>
      <c r="FD559" s="74">
        <v>4.6366130773367584E-2</v>
      </c>
      <c r="FE559" s="74">
        <v>1</v>
      </c>
      <c r="FF559" s="74">
        <v>0</v>
      </c>
      <c r="FG559" s="74" t="s">
        <v>457</v>
      </c>
      <c r="FH559" s="74">
        <v>0</v>
      </c>
      <c r="FI559" s="74">
        <v>0</v>
      </c>
      <c r="FJ559" s="74">
        <v>0</v>
      </c>
      <c r="FK559" s="74">
        <v>0</v>
      </c>
      <c r="FL559" s="74">
        <v>0</v>
      </c>
      <c r="FM559" s="74">
        <v>0</v>
      </c>
      <c r="FN559" s="74">
        <v>7.4813179127893023E-5</v>
      </c>
      <c r="FO559" s="74">
        <v>5.4364866942761825E-7</v>
      </c>
      <c r="FP559" s="74">
        <v>0</v>
      </c>
      <c r="FQ559" s="74">
        <v>0</v>
      </c>
      <c r="FR559" s="74">
        <v>0</v>
      </c>
      <c r="FS559" s="74">
        <v>0</v>
      </c>
      <c r="GV559" s="229"/>
      <c r="GW559" s="229"/>
    </row>
    <row r="560" spans="45:205" x14ac:dyDescent="0.25">
      <c r="AS560" s="74" t="s">
        <v>243</v>
      </c>
      <c r="AT560" s="74" t="s">
        <v>194</v>
      </c>
      <c r="AU560" s="74" t="s">
        <v>473</v>
      </c>
      <c r="AV560" s="74">
        <v>2022</v>
      </c>
      <c r="AW560" s="74">
        <v>0.93457943925233644</v>
      </c>
      <c r="BF560" s="74">
        <v>2.2130223423251034</v>
      </c>
      <c r="BG560" s="74">
        <v>77.639800926815226</v>
      </c>
      <c r="BH560" s="74">
        <v>0</v>
      </c>
      <c r="BI560" s="74">
        <v>77.639800926815226</v>
      </c>
      <c r="BJ560" s="74">
        <v>0</v>
      </c>
      <c r="BK560" s="74">
        <v>0</v>
      </c>
      <c r="BL560" s="74">
        <v>0</v>
      </c>
      <c r="BM560" s="74">
        <v>0</v>
      </c>
      <c r="BP560" s="74">
        <v>72.560561613846005</v>
      </c>
      <c r="BQ560" s="74">
        <v>0</v>
      </c>
      <c r="BR560" s="74">
        <v>2.2130223423251034</v>
      </c>
      <c r="BS560" s="74">
        <v>2.0682451797430872</v>
      </c>
      <c r="BT560" s="74">
        <v>77.639800926815226</v>
      </c>
      <c r="BU560" s="74">
        <v>72.560561613846005</v>
      </c>
      <c r="BV560" s="74">
        <v>0</v>
      </c>
      <c r="BW560" s="74">
        <v>0</v>
      </c>
      <c r="BX560" s="74">
        <v>77.639800926815226</v>
      </c>
      <c r="BY560" s="74">
        <v>72.560561613846005</v>
      </c>
      <c r="CT560" s="74" t="s">
        <v>194</v>
      </c>
      <c r="CU560" s="74" t="s">
        <v>531</v>
      </c>
      <c r="CV560" s="74" t="s">
        <v>327</v>
      </c>
      <c r="CW560" s="74">
        <v>2025</v>
      </c>
      <c r="CX560" s="74">
        <v>0</v>
      </c>
      <c r="CY560" s="74">
        <v>0</v>
      </c>
      <c r="CZ560" s="74">
        <v>0</v>
      </c>
      <c r="DA560" s="74">
        <v>0</v>
      </c>
      <c r="DB560" s="74">
        <v>5.4364866942761825E-7</v>
      </c>
      <c r="DC560" s="74">
        <v>0</v>
      </c>
      <c r="DD560" s="74">
        <v>5.1712462144137756</v>
      </c>
      <c r="DE560" s="74">
        <v>0.6841481148462718</v>
      </c>
      <c r="DF560" s="74">
        <v>2.9069865105925379</v>
      </c>
      <c r="DG560" s="74">
        <v>1.580111588974966</v>
      </c>
      <c r="DH560" s="74">
        <v>0</v>
      </c>
      <c r="DI560" s="74">
        <v>0</v>
      </c>
      <c r="DJ560" s="74">
        <v>0</v>
      </c>
      <c r="DK560" s="74">
        <v>0</v>
      </c>
      <c r="DL560" s="74">
        <v>0</v>
      </c>
      <c r="DM560" s="74">
        <v>0</v>
      </c>
      <c r="DN560" s="74">
        <v>1.7665606443573532E-5</v>
      </c>
      <c r="DO560" s="74">
        <v>0</v>
      </c>
      <c r="DP560" s="74">
        <v>0</v>
      </c>
      <c r="DQ560" s="74">
        <v>0</v>
      </c>
      <c r="DR560" s="74">
        <v>0</v>
      </c>
      <c r="DS560" s="74">
        <v>0</v>
      </c>
      <c r="DT560" s="74">
        <v>0</v>
      </c>
      <c r="DU560" s="74">
        <v>0</v>
      </c>
      <c r="DV560" s="74">
        <v>0</v>
      </c>
      <c r="DW560" s="74">
        <v>0</v>
      </c>
      <c r="DX560" s="74">
        <v>0</v>
      </c>
      <c r="DY560" s="74">
        <v>0</v>
      </c>
      <c r="DZ560" s="74">
        <v>0</v>
      </c>
      <c r="EA560" s="74">
        <v>2.8113411237486571E-6</v>
      </c>
      <c r="EB560" s="74">
        <v>0</v>
      </c>
      <c r="EC560" s="74">
        <v>2.8113411237486571E-6</v>
      </c>
      <c r="ED560" s="74">
        <v>0</v>
      </c>
      <c r="EE560" s="74">
        <v>0</v>
      </c>
      <c r="EF560" s="74">
        <v>0</v>
      </c>
      <c r="ER560" s="74" t="s">
        <v>455</v>
      </c>
      <c r="ES560" s="74" t="s">
        <v>194</v>
      </c>
      <c r="ET560" s="74" t="s">
        <v>531</v>
      </c>
      <c r="EU560" s="74" t="s">
        <v>327</v>
      </c>
      <c r="EV560" s="74" t="s">
        <v>302</v>
      </c>
      <c r="EW560" s="74" t="s">
        <v>456</v>
      </c>
      <c r="EX560" s="74">
        <v>2025</v>
      </c>
      <c r="EY560" s="74">
        <v>5.4710718891401922E-7</v>
      </c>
      <c r="EZ560" s="74">
        <v>1385.41145999999</v>
      </c>
      <c r="FA560" s="74">
        <v>7.5796856936986173E-4</v>
      </c>
      <c r="FB560" s="74">
        <v>2025</v>
      </c>
      <c r="FC560" s="74" t="s">
        <v>209</v>
      </c>
      <c r="FD560" s="74">
        <v>4.6366130773367584E-2</v>
      </c>
      <c r="FE560" s="74">
        <v>1</v>
      </c>
      <c r="FF560" s="74">
        <v>0</v>
      </c>
      <c r="FG560" s="74" t="s">
        <v>457</v>
      </c>
      <c r="FH560" s="74">
        <v>0</v>
      </c>
      <c r="FI560" s="74">
        <v>0</v>
      </c>
      <c r="FJ560" s="74">
        <v>0</v>
      </c>
      <c r="FK560" s="74">
        <v>0</v>
      </c>
      <c r="FL560" s="74">
        <v>0</v>
      </c>
      <c r="FM560" s="74">
        <v>0</v>
      </c>
      <c r="FN560" s="74">
        <v>0</v>
      </c>
      <c r="FO560" s="74">
        <v>0</v>
      </c>
      <c r="FP560" s="74">
        <v>7.4813179127893023E-5</v>
      </c>
      <c r="FQ560" s="74">
        <v>5.4364866942761825E-7</v>
      </c>
      <c r="FR560" s="74">
        <v>0</v>
      </c>
      <c r="FS560" s="74">
        <v>0</v>
      </c>
      <c r="GV560" s="229"/>
      <c r="GW560" s="229"/>
    </row>
    <row r="561" spans="45:205" x14ac:dyDescent="0.25">
      <c r="AS561" s="74" t="s">
        <v>243</v>
      </c>
      <c r="AT561" s="74" t="s">
        <v>194</v>
      </c>
      <c r="AU561" s="74" t="s">
        <v>473</v>
      </c>
      <c r="AV561" s="74">
        <v>2023</v>
      </c>
      <c r="AW561" s="74">
        <v>0.87343872827321156</v>
      </c>
      <c r="BF561" s="74">
        <v>0</v>
      </c>
      <c r="BG561" s="74">
        <v>0</v>
      </c>
      <c r="BH561" s="74">
        <v>0</v>
      </c>
      <c r="BI561" s="74">
        <v>0</v>
      </c>
      <c r="BJ561" s="74">
        <v>2.2130223423251034</v>
      </c>
      <c r="BK561" s="74">
        <v>80.484338046812027</v>
      </c>
      <c r="BL561" s="74">
        <v>0</v>
      </c>
      <c r="BM561" s="74">
        <v>80.484338046812027</v>
      </c>
      <c r="BP561" s="74">
        <v>0</v>
      </c>
      <c r="BQ561" s="74">
        <v>70.298137869518754</v>
      </c>
      <c r="BR561" s="74">
        <v>0</v>
      </c>
      <c r="BS561" s="74">
        <v>0</v>
      </c>
      <c r="BT561" s="74">
        <v>0</v>
      </c>
      <c r="BU561" s="74">
        <v>0</v>
      </c>
      <c r="BV561" s="74">
        <v>0</v>
      </c>
      <c r="BW561" s="74">
        <v>0</v>
      </c>
      <c r="BX561" s="74">
        <v>0</v>
      </c>
      <c r="BY561" s="74">
        <v>0</v>
      </c>
      <c r="CT561" s="74" t="s">
        <v>194</v>
      </c>
      <c r="CU561" s="74" t="s">
        <v>531</v>
      </c>
      <c r="CV561" s="74" t="s">
        <v>327</v>
      </c>
      <c r="CW561" s="74">
        <v>2026</v>
      </c>
      <c r="CX561" s="74">
        <v>0</v>
      </c>
      <c r="CY561" s="74">
        <v>0</v>
      </c>
      <c r="CZ561" s="74">
        <v>0</v>
      </c>
      <c r="DA561" s="74">
        <v>0</v>
      </c>
      <c r="DB561" s="74">
        <v>0</v>
      </c>
      <c r="DC561" s="74">
        <v>5.4364866942761825E-7</v>
      </c>
      <c r="DD561" s="74">
        <v>5.1712462144137756</v>
      </c>
      <c r="DE561" s="74">
        <v>0.6841481148462718</v>
      </c>
      <c r="DF561" s="74">
        <v>2.9069865105925379</v>
      </c>
      <c r="DG561" s="74">
        <v>1.580111588974966</v>
      </c>
      <c r="DH561" s="74">
        <v>0</v>
      </c>
      <c r="DI561" s="74">
        <v>0</v>
      </c>
      <c r="DJ561" s="74">
        <v>0</v>
      </c>
      <c r="DK561" s="74">
        <v>0</v>
      </c>
      <c r="DL561" s="74">
        <v>0</v>
      </c>
      <c r="DM561" s="74">
        <v>0</v>
      </c>
      <c r="DN561" s="74">
        <v>1.7665606443573532E-5</v>
      </c>
      <c r="DO561" s="74">
        <v>0</v>
      </c>
      <c r="DP561" s="74">
        <v>0</v>
      </c>
      <c r="DQ561" s="74">
        <v>0</v>
      </c>
      <c r="DR561" s="74">
        <v>0</v>
      </c>
      <c r="DS561" s="74">
        <v>0</v>
      </c>
      <c r="DT561" s="74">
        <v>0</v>
      </c>
      <c r="DU561" s="74">
        <v>0</v>
      </c>
      <c r="DV561" s="74">
        <v>0</v>
      </c>
      <c r="DW561" s="74">
        <v>0</v>
      </c>
      <c r="DX561" s="74">
        <v>0</v>
      </c>
      <c r="DY561" s="74">
        <v>0</v>
      </c>
      <c r="DZ561" s="74">
        <v>0</v>
      </c>
      <c r="EA561" s="74">
        <v>0</v>
      </c>
      <c r="EB561" s="74">
        <v>0</v>
      </c>
      <c r="EC561" s="74">
        <v>0</v>
      </c>
      <c r="ED561" s="74">
        <v>2.8113411237486571E-6</v>
      </c>
      <c r="EE561" s="74">
        <v>0</v>
      </c>
      <c r="EF561" s="74">
        <v>2.8113411237486571E-6</v>
      </c>
      <c r="ER561" s="74" t="s">
        <v>455</v>
      </c>
      <c r="ES561" s="74" t="s">
        <v>194</v>
      </c>
      <c r="ET561" s="74" t="s">
        <v>531</v>
      </c>
      <c r="EU561" s="74" t="s">
        <v>327</v>
      </c>
      <c r="EV561" s="74" t="s">
        <v>302</v>
      </c>
      <c r="EW561" s="74" t="s">
        <v>456</v>
      </c>
      <c r="EX561" s="74">
        <v>2026</v>
      </c>
      <c r="EY561" s="74">
        <v>5.4710718891401922E-7</v>
      </c>
      <c r="EZ561" s="74">
        <v>1385.41145999999</v>
      </c>
      <c r="FA561" s="74">
        <v>7.5796856936986173E-4</v>
      </c>
      <c r="FB561" s="74">
        <v>2026</v>
      </c>
      <c r="FC561" s="74" t="s">
        <v>209</v>
      </c>
      <c r="FD561" s="74">
        <v>4.6366130773367584E-2</v>
      </c>
      <c r="FE561" s="74">
        <v>1</v>
      </c>
      <c r="FF561" s="74">
        <v>0</v>
      </c>
      <c r="FG561" s="74" t="s">
        <v>457</v>
      </c>
      <c r="FH561" s="74">
        <v>0</v>
      </c>
      <c r="FI561" s="74">
        <v>0</v>
      </c>
      <c r="FJ561" s="74">
        <v>0</v>
      </c>
      <c r="FK561" s="74">
        <v>0</v>
      </c>
      <c r="FL561" s="74">
        <v>0</v>
      </c>
      <c r="FM561" s="74">
        <v>0</v>
      </c>
      <c r="FN561" s="74">
        <v>0</v>
      </c>
      <c r="FO561" s="74">
        <v>0</v>
      </c>
      <c r="FP561" s="74">
        <v>0</v>
      </c>
      <c r="FQ561" s="74">
        <v>0</v>
      </c>
      <c r="FR561" s="74">
        <v>7.4813179127893023E-5</v>
      </c>
      <c r="FS561" s="74">
        <v>5.4364866942761825E-7</v>
      </c>
      <c r="GV561" s="229"/>
      <c r="GW561" s="229"/>
    </row>
    <row r="562" spans="45:205" x14ac:dyDescent="0.25">
      <c r="AS562" s="74" t="s">
        <v>243</v>
      </c>
      <c r="AT562" s="74" t="s">
        <v>194</v>
      </c>
      <c r="AU562" s="74" t="s">
        <v>474</v>
      </c>
      <c r="AV562" s="74">
        <v>2022</v>
      </c>
      <c r="AW562" s="74">
        <v>0.93457943925233644</v>
      </c>
      <c r="BF562" s="74">
        <v>2.549531056103894</v>
      </c>
      <c r="BG562" s="74">
        <v>86.756643699300028</v>
      </c>
      <c r="BH562" s="74">
        <v>0</v>
      </c>
      <c r="BI562" s="74">
        <v>86.756643699300028</v>
      </c>
      <c r="BJ562" s="74">
        <v>0</v>
      </c>
      <c r="BK562" s="74">
        <v>0</v>
      </c>
      <c r="BL562" s="74">
        <v>0</v>
      </c>
      <c r="BM562" s="74">
        <v>0</v>
      </c>
      <c r="BP562" s="74">
        <v>81.080975419906565</v>
      </c>
      <c r="BQ562" s="74">
        <v>0</v>
      </c>
      <c r="BR562" s="74">
        <v>2.549531056103894</v>
      </c>
      <c r="BS562" s="74">
        <v>2.3827393047699945</v>
      </c>
      <c r="BT562" s="74">
        <v>86.756643699300028</v>
      </c>
      <c r="BU562" s="74">
        <v>81.080975419906565</v>
      </c>
      <c r="BV562" s="74">
        <v>0</v>
      </c>
      <c r="BW562" s="74">
        <v>0</v>
      </c>
      <c r="BX562" s="74">
        <v>86.756643699300028</v>
      </c>
      <c r="BY562" s="74">
        <v>81.080975419906565</v>
      </c>
      <c r="CT562" s="74" t="s">
        <v>194</v>
      </c>
      <c r="CU562" s="74" t="s">
        <v>531</v>
      </c>
      <c r="CV562" s="74" t="s">
        <v>328</v>
      </c>
      <c r="CW562" s="74">
        <v>2021</v>
      </c>
      <c r="CX562" s="74">
        <v>1.8823873249192619E-4</v>
      </c>
      <c r="CY562" s="74">
        <v>0</v>
      </c>
      <c r="CZ562" s="74">
        <v>0</v>
      </c>
      <c r="DA562" s="74">
        <v>0</v>
      </c>
      <c r="DB562" s="74">
        <v>0</v>
      </c>
      <c r="DC562" s="74">
        <v>0</v>
      </c>
      <c r="DD562" s="74">
        <v>7.7861316135679384E-2</v>
      </c>
      <c r="DE562" s="74">
        <v>3.6425060683954492E-2</v>
      </c>
      <c r="DF562" s="74">
        <v>1.5416132532741599E-3</v>
      </c>
      <c r="DG562" s="74">
        <v>3.9894642198450743E-2</v>
      </c>
      <c r="DH562" s="74">
        <v>0</v>
      </c>
      <c r="DI562" s="74">
        <v>0</v>
      </c>
      <c r="DJ562" s="74">
        <v>0</v>
      </c>
      <c r="DK562" s="74">
        <v>0</v>
      </c>
      <c r="DL562" s="74">
        <v>0</v>
      </c>
      <c r="DM562" s="74">
        <v>0</v>
      </c>
      <c r="DN562" s="74">
        <v>4.3713811132735109E-3</v>
      </c>
      <c r="DO562" s="74">
        <v>1.4656515459533448E-5</v>
      </c>
      <c r="DP562" s="74">
        <v>0</v>
      </c>
      <c r="DQ562" s="74">
        <v>1.4656515459533448E-5</v>
      </c>
      <c r="DR562" s="74">
        <v>0</v>
      </c>
      <c r="DS562" s="74">
        <v>0</v>
      </c>
      <c r="DT562" s="74">
        <v>0</v>
      </c>
      <c r="DU562" s="74">
        <v>0</v>
      </c>
      <c r="DV562" s="74">
        <v>0</v>
      </c>
      <c r="DW562" s="74">
        <v>0</v>
      </c>
      <c r="DX562" s="74">
        <v>0</v>
      </c>
      <c r="DY562" s="74">
        <v>0</v>
      </c>
      <c r="DZ562" s="74">
        <v>0</v>
      </c>
      <c r="EA562" s="74">
        <v>0</v>
      </c>
      <c r="EB562" s="74">
        <v>0</v>
      </c>
      <c r="EC562" s="74">
        <v>0</v>
      </c>
      <c r="ED562" s="74">
        <v>0</v>
      </c>
      <c r="EE562" s="74">
        <v>0</v>
      </c>
      <c r="EF562" s="74">
        <v>0</v>
      </c>
      <c r="ER562" s="74" t="s">
        <v>455</v>
      </c>
      <c r="ES562" s="74" t="s">
        <v>194</v>
      </c>
      <c r="ET562" s="74" t="s">
        <v>531</v>
      </c>
      <c r="EU562" s="74" t="s">
        <v>328</v>
      </c>
      <c r="EV562" s="74" t="s">
        <v>302</v>
      </c>
      <c r="EW562" s="74" t="s">
        <v>456</v>
      </c>
      <c r="EX562" s="74">
        <v>2021</v>
      </c>
      <c r="EY562" s="74">
        <v>2.9256405960289362E-4</v>
      </c>
      <c r="EZ562" s="74">
        <v>1385.41145999999</v>
      </c>
      <c r="FA562" s="74">
        <v>0.40532160095796899</v>
      </c>
      <c r="FB562" s="74">
        <v>2021</v>
      </c>
      <c r="FC562" s="74" t="s">
        <v>209</v>
      </c>
      <c r="FD562" s="74">
        <v>4.6366130773367584E-2</v>
      </c>
      <c r="FE562" s="74">
        <v>1</v>
      </c>
      <c r="FF562" s="74">
        <v>0</v>
      </c>
      <c r="FG562" s="74" t="s">
        <v>457</v>
      </c>
      <c r="FH562" s="74">
        <v>3.9210956636285016E-2</v>
      </c>
      <c r="FI562" s="74">
        <v>1.8823873249192619E-4</v>
      </c>
      <c r="FJ562" s="74">
        <v>0</v>
      </c>
      <c r="FK562" s="74">
        <v>0</v>
      </c>
      <c r="FL562" s="74">
        <v>0</v>
      </c>
      <c r="FM562" s="74">
        <v>0</v>
      </c>
      <c r="FN562" s="74">
        <v>0</v>
      </c>
      <c r="FO562" s="74">
        <v>0</v>
      </c>
      <c r="FP562" s="74">
        <v>0</v>
      </c>
      <c r="FQ562" s="74">
        <v>0</v>
      </c>
      <c r="FR562" s="74">
        <v>0</v>
      </c>
      <c r="FS562" s="74">
        <v>0</v>
      </c>
      <c r="GV562" s="229"/>
      <c r="GW562" s="229"/>
    </row>
    <row r="563" spans="45:205" x14ac:dyDescent="0.25">
      <c r="AS563" s="74" t="s">
        <v>243</v>
      </c>
      <c r="AT563" s="74" t="s">
        <v>194</v>
      </c>
      <c r="AU563" s="74" t="s">
        <v>474</v>
      </c>
      <c r="AV563" s="74">
        <v>2023</v>
      </c>
      <c r="AW563" s="74">
        <v>0.87343872827321156</v>
      </c>
      <c r="BF563" s="74">
        <v>0</v>
      </c>
      <c r="BG563" s="74">
        <v>0</v>
      </c>
      <c r="BH563" s="74">
        <v>0</v>
      </c>
      <c r="BI563" s="74">
        <v>0</v>
      </c>
      <c r="BJ563" s="74">
        <v>2.549531056103894</v>
      </c>
      <c r="BK563" s="74">
        <v>89.935252454382635</v>
      </c>
      <c r="BL563" s="74">
        <v>0</v>
      </c>
      <c r="BM563" s="74">
        <v>89.935252454382635</v>
      </c>
      <c r="BP563" s="74">
        <v>0</v>
      </c>
      <c r="BQ563" s="74">
        <v>78.552932530686192</v>
      </c>
      <c r="BR563" s="74">
        <v>0</v>
      </c>
      <c r="BS563" s="74">
        <v>0</v>
      </c>
      <c r="BT563" s="74">
        <v>0</v>
      </c>
      <c r="BU563" s="74">
        <v>0</v>
      </c>
      <c r="BV563" s="74">
        <v>0</v>
      </c>
      <c r="BW563" s="74">
        <v>0</v>
      </c>
      <c r="BX563" s="74">
        <v>0</v>
      </c>
      <c r="BY563" s="74">
        <v>0</v>
      </c>
      <c r="CT563" s="74" t="s">
        <v>194</v>
      </c>
      <c r="CU563" s="74" t="s">
        <v>531</v>
      </c>
      <c r="CV563" s="74" t="s">
        <v>328</v>
      </c>
      <c r="CW563" s="74">
        <v>2022</v>
      </c>
      <c r="CX563" s="74">
        <v>0</v>
      </c>
      <c r="CY563" s="74">
        <v>1.8828650030669168E-4</v>
      </c>
      <c r="CZ563" s="74">
        <v>0</v>
      </c>
      <c r="DA563" s="74">
        <v>0</v>
      </c>
      <c r="DB563" s="74">
        <v>0</v>
      </c>
      <c r="DC563" s="74">
        <v>0</v>
      </c>
      <c r="DD563" s="74">
        <v>7.786131613567944E-2</v>
      </c>
      <c r="DE563" s="74">
        <v>3.6425060683954513E-2</v>
      </c>
      <c r="DF563" s="74">
        <v>1.541613253274161E-3</v>
      </c>
      <c r="DG563" s="74">
        <v>3.9894642198450757E-2</v>
      </c>
      <c r="DH563" s="74">
        <v>0</v>
      </c>
      <c r="DI563" s="74">
        <v>0</v>
      </c>
      <c r="DJ563" s="74">
        <v>0</v>
      </c>
      <c r="DK563" s="74">
        <v>0</v>
      </c>
      <c r="DL563" s="74">
        <v>0</v>
      </c>
      <c r="DM563" s="74">
        <v>0</v>
      </c>
      <c r="DN563" s="74">
        <v>4.269749771718589E-3</v>
      </c>
      <c r="DO563" s="74">
        <v>0</v>
      </c>
      <c r="DP563" s="74">
        <v>0</v>
      </c>
      <c r="DQ563" s="74">
        <v>0</v>
      </c>
      <c r="DR563" s="74">
        <v>1.4660234724460024E-5</v>
      </c>
      <c r="DS563" s="74">
        <v>0</v>
      </c>
      <c r="DT563" s="74">
        <v>1.4660234724460024E-5</v>
      </c>
      <c r="DU563" s="74">
        <v>0</v>
      </c>
      <c r="DV563" s="74">
        <v>0</v>
      </c>
      <c r="DW563" s="74">
        <v>0</v>
      </c>
      <c r="DX563" s="74">
        <v>0</v>
      </c>
      <c r="DY563" s="74">
        <v>0</v>
      </c>
      <c r="DZ563" s="74">
        <v>0</v>
      </c>
      <c r="EA563" s="74">
        <v>0</v>
      </c>
      <c r="EB563" s="74">
        <v>0</v>
      </c>
      <c r="EC563" s="74">
        <v>0</v>
      </c>
      <c r="ED563" s="74">
        <v>0</v>
      </c>
      <c r="EE563" s="74">
        <v>0</v>
      </c>
      <c r="EF563" s="74">
        <v>0</v>
      </c>
      <c r="ER563" s="74" t="s">
        <v>455</v>
      </c>
      <c r="ES563" s="74" t="s">
        <v>194</v>
      </c>
      <c r="ET563" s="74" t="s">
        <v>531</v>
      </c>
      <c r="EU563" s="74" t="s">
        <v>328</v>
      </c>
      <c r="EV563" s="74" t="s">
        <v>302</v>
      </c>
      <c r="EW563" s="74" t="s">
        <v>456</v>
      </c>
      <c r="EX563" s="74">
        <v>2022</v>
      </c>
      <c r="EY563" s="74">
        <v>2.8603772671970411E-4</v>
      </c>
      <c r="EZ563" s="74">
        <v>1385.41145999999</v>
      </c>
      <c r="FA563" s="74">
        <v>0.39627994458982341</v>
      </c>
      <c r="FB563" s="74">
        <v>2022</v>
      </c>
      <c r="FC563" s="74" t="s">
        <v>209</v>
      </c>
      <c r="FD563" s="74">
        <v>4.6366130773367584E-2</v>
      </c>
      <c r="FE563" s="74">
        <v>1</v>
      </c>
      <c r="FF563" s="74">
        <v>0</v>
      </c>
      <c r="FG563" s="74" t="s">
        <v>457</v>
      </c>
      <c r="FH563" s="74">
        <v>0</v>
      </c>
      <c r="FI563" s="74">
        <v>0</v>
      </c>
      <c r="FJ563" s="74">
        <v>3.9220906882382528E-2</v>
      </c>
      <c r="FK563" s="74">
        <v>1.8828650030669168E-4</v>
      </c>
      <c r="FL563" s="74">
        <v>0</v>
      </c>
      <c r="FM563" s="74">
        <v>0</v>
      </c>
      <c r="FN563" s="74">
        <v>0</v>
      </c>
      <c r="FO563" s="74">
        <v>0</v>
      </c>
      <c r="FP563" s="74">
        <v>0</v>
      </c>
      <c r="FQ563" s="74">
        <v>0</v>
      </c>
      <c r="FR563" s="74">
        <v>0</v>
      </c>
      <c r="FS563" s="74">
        <v>0</v>
      </c>
      <c r="GV563" s="229"/>
      <c r="GW563" s="229"/>
    </row>
    <row r="564" spans="45:205" x14ac:dyDescent="0.25">
      <c r="AS564" s="74" t="s">
        <v>243</v>
      </c>
      <c r="AT564" s="74" t="s">
        <v>194</v>
      </c>
      <c r="AU564" s="74" t="s">
        <v>475</v>
      </c>
      <c r="AV564" s="74">
        <v>2022</v>
      </c>
      <c r="AW564" s="74">
        <v>0.93457943925233644</v>
      </c>
      <c r="BF564" s="74">
        <v>1.8015617825384642</v>
      </c>
      <c r="BG564" s="74">
        <v>59.276652465457403</v>
      </c>
      <c r="BH564" s="74">
        <v>0</v>
      </c>
      <c r="BI564" s="74">
        <v>59.276652465457403</v>
      </c>
      <c r="BJ564" s="74">
        <v>0</v>
      </c>
      <c r="BK564" s="74">
        <v>0</v>
      </c>
      <c r="BL564" s="74">
        <v>0</v>
      </c>
      <c r="BM564" s="74">
        <v>0</v>
      </c>
      <c r="BP564" s="74">
        <v>55.398740621922805</v>
      </c>
      <c r="BQ564" s="74">
        <v>0</v>
      </c>
      <c r="BR564" s="74">
        <v>1.8015617825384642</v>
      </c>
      <c r="BS564" s="74">
        <v>1.6837026005032376</v>
      </c>
      <c r="BT564" s="74">
        <v>59.276652465457403</v>
      </c>
      <c r="BU564" s="74">
        <v>55.398740621922805</v>
      </c>
      <c r="BV564" s="74">
        <v>0</v>
      </c>
      <c r="BW564" s="74">
        <v>0</v>
      </c>
      <c r="BX564" s="74">
        <v>59.276652465457403</v>
      </c>
      <c r="BY564" s="74">
        <v>55.398740621922805</v>
      </c>
      <c r="CT564" s="74" t="s">
        <v>194</v>
      </c>
      <c r="CU564" s="74" t="s">
        <v>531</v>
      </c>
      <c r="CV564" s="74" t="s">
        <v>328</v>
      </c>
      <c r="CW564" s="74">
        <v>2023</v>
      </c>
      <c r="CX564" s="74">
        <v>0</v>
      </c>
      <c r="CY564" s="74">
        <v>0</v>
      </c>
      <c r="CZ564" s="74">
        <v>2.834992830910603E-4</v>
      </c>
      <c r="DA564" s="74">
        <v>0</v>
      </c>
      <c r="DB564" s="74">
        <v>0</v>
      </c>
      <c r="DC564" s="74">
        <v>0</v>
      </c>
      <c r="DD564" s="74">
        <v>7.7900575334948541E-2</v>
      </c>
      <c r="DE564" s="74">
        <v>3.6425060683954499E-2</v>
      </c>
      <c r="DF564" s="74">
        <v>1.5808724525432679E-3</v>
      </c>
      <c r="DG564" s="74">
        <v>3.9894642198450757E-2</v>
      </c>
      <c r="DH564" s="74">
        <v>0</v>
      </c>
      <c r="DI564" s="74">
        <v>0</v>
      </c>
      <c r="DJ564" s="74">
        <v>0</v>
      </c>
      <c r="DK564" s="74">
        <v>0</v>
      </c>
      <c r="DL564" s="74">
        <v>0</v>
      </c>
      <c r="DM564" s="74">
        <v>0</v>
      </c>
      <c r="DN564" s="74">
        <v>4.2809615599207641E-3</v>
      </c>
      <c r="DO564" s="74">
        <v>0</v>
      </c>
      <c r="DP564" s="74">
        <v>0</v>
      </c>
      <c r="DQ564" s="74">
        <v>0</v>
      </c>
      <c r="DR564" s="74">
        <v>0</v>
      </c>
      <c r="DS564" s="74">
        <v>0</v>
      </c>
      <c r="DT564" s="74">
        <v>0</v>
      </c>
      <c r="DU564" s="74">
        <v>2.2084757259839047E-5</v>
      </c>
      <c r="DV564" s="74">
        <v>0</v>
      </c>
      <c r="DW564" s="74">
        <v>2.2084757259839047E-5</v>
      </c>
      <c r="DX564" s="74">
        <v>0</v>
      </c>
      <c r="DY564" s="74">
        <v>0</v>
      </c>
      <c r="DZ564" s="74">
        <v>0</v>
      </c>
      <c r="EA564" s="74">
        <v>0</v>
      </c>
      <c r="EB564" s="74">
        <v>0</v>
      </c>
      <c r="EC564" s="74">
        <v>0</v>
      </c>
      <c r="ED564" s="74">
        <v>0</v>
      </c>
      <c r="EE564" s="74">
        <v>0</v>
      </c>
      <c r="EF564" s="74">
        <v>0</v>
      </c>
      <c r="ER564" s="74" t="s">
        <v>455</v>
      </c>
      <c r="ES564" s="74" t="s">
        <v>194</v>
      </c>
      <c r="ET564" s="74" t="s">
        <v>531</v>
      </c>
      <c r="EU564" s="74" t="s">
        <v>328</v>
      </c>
      <c r="EV564" s="74" t="s">
        <v>302</v>
      </c>
      <c r="EW564" s="74" t="s">
        <v>456</v>
      </c>
      <c r="EX564" s="74">
        <v>2023</v>
      </c>
      <c r="EY564" s="74">
        <v>2.8530281513314818E-4</v>
      </c>
      <c r="EZ564" s="74">
        <v>1385.41145999999</v>
      </c>
      <c r="FA564" s="74">
        <v>0.39526178965572206</v>
      </c>
      <c r="FB564" s="74">
        <v>2023</v>
      </c>
      <c r="FC564" s="74" t="s">
        <v>209</v>
      </c>
      <c r="FD564" s="74">
        <v>4.6366130773367584E-2</v>
      </c>
      <c r="FE564" s="74">
        <v>1</v>
      </c>
      <c r="FF564" s="74">
        <v>0</v>
      </c>
      <c r="FG564" s="74" t="s">
        <v>457</v>
      </c>
      <c r="FH564" s="74">
        <v>0</v>
      </c>
      <c r="FI564" s="74">
        <v>0</v>
      </c>
      <c r="FJ564" s="74">
        <v>0</v>
      </c>
      <c r="FK564" s="74">
        <v>0</v>
      </c>
      <c r="FL564" s="74">
        <v>3.9013215411436951E-2</v>
      </c>
      <c r="FM564" s="74">
        <v>2.834992830910603E-4</v>
      </c>
      <c r="FN564" s="74">
        <v>0</v>
      </c>
      <c r="FO564" s="74">
        <v>0</v>
      </c>
      <c r="FP564" s="74">
        <v>0</v>
      </c>
      <c r="FQ564" s="74">
        <v>0</v>
      </c>
      <c r="FR564" s="74">
        <v>0</v>
      </c>
      <c r="FS564" s="74">
        <v>0</v>
      </c>
      <c r="GV564" s="229"/>
      <c r="GW564" s="229"/>
    </row>
    <row r="565" spans="45:205" x14ac:dyDescent="0.25">
      <c r="AS565" s="74" t="s">
        <v>243</v>
      </c>
      <c r="AT565" s="74" t="s">
        <v>194</v>
      </c>
      <c r="AU565" s="74" t="s">
        <v>475</v>
      </c>
      <c r="AV565" s="74">
        <v>2023</v>
      </c>
      <c r="AW565" s="74">
        <v>0.87343872827321156</v>
      </c>
      <c r="BF565" s="74">
        <v>0</v>
      </c>
      <c r="BG565" s="74">
        <v>0</v>
      </c>
      <c r="BH565" s="74">
        <v>0</v>
      </c>
      <c r="BI565" s="74">
        <v>0</v>
      </c>
      <c r="BJ565" s="74">
        <v>1.8015617825384642</v>
      </c>
      <c r="BK565" s="74">
        <v>61.448492480581407</v>
      </c>
      <c r="BL565" s="74">
        <v>0</v>
      </c>
      <c r="BM565" s="74">
        <v>61.448492480581407</v>
      </c>
      <c r="BP565" s="74">
        <v>0</v>
      </c>
      <c r="BQ565" s="74">
        <v>53.67149312654503</v>
      </c>
      <c r="BR565" s="74">
        <v>0</v>
      </c>
      <c r="BS565" s="74">
        <v>0</v>
      </c>
      <c r="BT565" s="74">
        <v>0</v>
      </c>
      <c r="BU565" s="74">
        <v>0</v>
      </c>
      <c r="BV565" s="74">
        <v>0</v>
      </c>
      <c r="BW565" s="74">
        <v>0</v>
      </c>
      <c r="BX565" s="74">
        <v>0</v>
      </c>
      <c r="BY565" s="74">
        <v>0</v>
      </c>
      <c r="CT565" s="74" t="s">
        <v>194</v>
      </c>
      <c r="CU565" s="74" t="s">
        <v>531</v>
      </c>
      <c r="CV565" s="74" t="s">
        <v>328</v>
      </c>
      <c r="CW565" s="74">
        <v>2024</v>
      </c>
      <c r="CX565" s="74">
        <v>0</v>
      </c>
      <c r="CY565" s="74">
        <v>0</v>
      </c>
      <c r="CZ565" s="74">
        <v>0</v>
      </c>
      <c r="DA565" s="74">
        <v>2.834992830910603E-4</v>
      </c>
      <c r="DB565" s="74">
        <v>0</v>
      </c>
      <c r="DC565" s="74">
        <v>0</v>
      </c>
      <c r="DD565" s="74">
        <v>7.7900575334948541E-2</v>
      </c>
      <c r="DE565" s="74">
        <v>3.6425060683954499E-2</v>
      </c>
      <c r="DF565" s="74">
        <v>1.5808724525432679E-3</v>
      </c>
      <c r="DG565" s="74">
        <v>3.9894642198450757E-2</v>
      </c>
      <c r="DH565" s="74">
        <v>0</v>
      </c>
      <c r="DI565" s="74">
        <v>0</v>
      </c>
      <c r="DJ565" s="74">
        <v>0</v>
      </c>
      <c r="DK565" s="74">
        <v>0</v>
      </c>
      <c r="DL565" s="74">
        <v>0</v>
      </c>
      <c r="DM565" s="74">
        <v>0</v>
      </c>
      <c r="DN565" s="74">
        <v>4.2809615599207641E-3</v>
      </c>
      <c r="DO565" s="74">
        <v>0</v>
      </c>
      <c r="DP565" s="74">
        <v>0</v>
      </c>
      <c r="DQ565" s="74">
        <v>0</v>
      </c>
      <c r="DR565" s="74">
        <v>0</v>
      </c>
      <c r="DS565" s="74">
        <v>0</v>
      </c>
      <c r="DT565" s="74">
        <v>0</v>
      </c>
      <c r="DU565" s="74">
        <v>0</v>
      </c>
      <c r="DV565" s="74">
        <v>0</v>
      </c>
      <c r="DW565" s="74">
        <v>0</v>
      </c>
      <c r="DX565" s="74">
        <v>2.2084757259839047E-5</v>
      </c>
      <c r="DY565" s="74">
        <v>0</v>
      </c>
      <c r="DZ565" s="74">
        <v>2.2084757259839047E-5</v>
      </c>
      <c r="EA565" s="74">
        <v>0</v>
      </c>
      <c r="EB565" s="74">
        <v>0</v>
      </c>
      <c r="EC565" s="74">
        <v>0</v>
      </c>
      <c r="ED565" s="74">
        <v>0</v>
      </c>
      <c r="EE565" s="74">
        <v>0</v>
      </c>
      <c r="EF565" s="74">
        <v>0</v>
      </c>
      <c r="ER565" s="74" t="s">
        <v>455</v>
      </c>
      <c r="ES565" s="74" t="s">
        <v>194</v>
      </c>
      <c r="ET565" s="74" t="s">
        <v>531</v>
      </c>
      <c r="EU565" s="74" t="s">
        <v>328</v>
      </c>
      <c r="EV565" s="74" t="s">
        <v>302</v>
      </c>
      <c r="EW565" s="74" t="s">
        <v>456</v>
      </c>
      <c r="EX565" s="74">
        <v>2024</v>
      </c>
      <c r="EY565" s="74">
        <v>2.8530281513314818E-4</v>
      </c>
      <c r="EZ565" s="74">
        <v>1385.41145999999</v>
      </c>
      <c r="FA565" s="74">
        <v>0.39526178965572206</v>
      </c>
      <c r="FB565" s="74">
        <v>2024</v>
      </c>
      <c r="FC565" s="74" t="s">
        <v>209</v>
      </c>
      <c r="FD565" s="74">
        <v>4.6366130773367584E-2</v>
      </c>
      <c r="FE565" s="74">
        <v>1</v>
      </c>
      <c r="FF565" s="74">
        <v>0</v>
      </c>
      <c r="FG565" s="74" t="s">
        <v>457</v>
      </c>
      <c r="FH565" s="74">
        <v>0</v>
      </c>
      <c r="FI565" s="74">
        <v>0</v>
      </c>
      <c r="FJ565" s="74">
        <v>0</v>
      </c>
      <c r="FK565" s="74">
        <v>0</v>
      </c>
      <c r="FL565" s="74">
        <v>0</v>
      </c>
      <c r="FM565" s="74">
        <v>0</v>
      </c>
      <c r="FN565" s="74">
        <v>3.9013215411436951E-2</v>
      </c>
      <c r="FO565" s="74">
        <v>2.834992830910603E-4</v>
      </c>
      <c r="FP565" s="74">
        <v>0</v>
      </c>
      <c r="FQ565" s="74">
        <v>0</v>
      </c>
      <c r="FR565" s="74">
        <v>0</v>
      </c>
      <c r="FS565" s="74">
        <v>0</v>
      </c>
      <c r="GV565" s="229"/>
      <c r="GW565" s="229"/>
    </row>
    <row r="566" spans="45:205" x14ac:dyDescent="0.25">
      <c r="AS566" s="74" t="s">
        <v>243</v>
      </c>
      <c r="AT566" s="74" t="s">
        <v>194</v>
      </c>
      <c r="AU566" s="74" t="s">
        <v>476</v>
      </c>
      <c r="AV566" s="74">
        <v>2022</v>
      </c>
      <c r="AW566" s="74">
        <v>0.93457943925233644</v>
      </c>
      <c r="BF566" s="74">
        <v>0.79399071624607753</v>
      </c>
      <c r="BG566" s="74">
        <v>29.664180806362523</v>
      </c>
      <c r="BH566" s="74">
        <v>0</v>
      </c>
      <c r="BI566" s="74">
        <v>29.664180806362523</v>
      </c>
      <c r="BJ566" s="74">
        <v>0</v>
      </c>
      <c r="BK566" s="74">
        <v>0</v>
      </c>
      <c r="BL566" s="74">
        <v>0</v>
      </c>
      <c r="BM566" s="74">
        <v>0</v>
      </c>
      <c r="BP566" s="74">
        <v>27.72353346389021</v>
      </c>
      <c r="BQ566" s="74">
        <v>0</v>
      </c>
      <c r="BR566" s="74">
        <v>0.79399071624607753</v>
      </c>
      <c r="BS566" s="74">
        <v>0.74204739836082012</v>
      </c>
      <c r="BT566" s="74">
        <v>29.664180806362523</v>
      </c>
      <c r="BU566" s="74">
        <v>27.72353346389021</v>
      </c>
      <c r="BV566" s="74">
        <v>0</v>
      </c>
      <c r="BW566" s="74">
        <v>0</v>
      </c>
      <c r="BX566" s="74">
        <v>29.664180806362523</v>
      </c>
      <c r="BY566" s="74">
        <v>27.72353346389021</v>
      </c>
      <c r="CT566" s="74" t="s">
        <v>194</v>
      </c>
      <c r="CU566" s="74" t="s">
        <v>531</v>
      </c>
      <c r="CV566" s="74" t="s">
        <v>328</v>
      </c>
      <c r="CW566" s="74">
        <v>2025</v>
      </c>
      <c r="CX566" s="74">
        <v>0</v>
      </c>
      <c r="CY566" s="74">
        <v>0</v>
      </c>
      <c r="CZ566" s="74">
        <v>0</v>
      </c>
      <c r="DA566" s="74">
        <v>0</v>
      </c>
      <c r="DB566" s="74">
        <v>2.834992830910603E-4</v>
      </c>
      <c r="DC566" s="74">
        <v>0</v>
      </c>
      <c r="DD566" s="74">
        <v>7.7900575334948541E-2</v>
      </c>
      <c r="DE566" s="74">
        <v>3.6425060683954499E-2</v>
      </c>
      <c r="DF566" s="74">
        <v>1.5808724525432679E-3</v>
      </c>
      <c r="DG566" s="74">
        <v>3.9894642198450757E-2</v>
      </c>
      <c r="DH566" s="74">
        <v>0</v>
      </c>
      <c r="DI566" s="74">
        <v>0</v>
      </c>
      <c r="DJ566" s="74">
        <v>0</v>
      </c>
      <c r="DK566" s="74">
        <v>0</v>
      </c>
      <c r="DL566" s="74">
        <v>0</v>
      </c>
      <c r="DM566" s="74">
        <v>0</v>
      </c>
      <c r="DN566" s="74">
        <v>4.2809615599207641E-3</v>
      </c>
      <c r="DO566" s="74">
        <v>0</v>
      </c>
      <c r="DP566" s="74">
        <v>0</v>
      </c>
      <c r="DQ566" s="74">
        <v>0</v>
      </c>
      <c r="DR566" s="74">
        <v>0</v>
      </c>
      <c r="DS566" s="74">
        <v>0</v>
      </c>
      <c r="DT566" s="74">
        <v>0</v>
      </c>
      <c r="DU566" s="74">
        <v>0</v>
      </c>
      <c r="DV566" s="74">
        <v>0</v>
      </c>
      <c r="DW566" s="74">
        <v>0</v>
      </c>
      <c r="DX566" s="74">
        <v>0</v>
      </c>
      <c r="DY566" s="74">
        <v>0</v>
      </c>
      <c r="DZ566" s="74">
        <v>0</v>
      </c>
      <c r="EA566" s="74">
        <v>2.2084757259839047E-5</v>
      </c>
      <c r="EB566" s="74">
        <v>0</v>
      </c>
      <c r="EC566" s="74">
        <v>2.2084757259839047E-5</v>
      </c>
      <c r="ED566" s="74">
        <v>0</v>
      </c>
      <c r="EE566" s="74">
        <v>0</v>
      </c>
      <c r="EF566" s="74">
        <v>0</v>
      </c>
      <c r="ER566" s="74" t="s">
        <v>455</v>
      </c>
      <c r="ES566" s="74" t="s">
        <v>194</v>
      </c>
      <c r="ET566" s="74" t="s">
        <v>531</v>
      </c>
      <c r="EU566" s="74" t="s">
        <v>328</v>
      </c>
      <c r="EV566" s="74" t="s">
        <v>302</v>
      </c>
      <c r="EW566" s="74" t="s">
        <v>456</v>
      </c>
      <c r="EX566" s="74">
        <v>2025</v>
      </c>
      <c r="EY566" s="74">
        <v>2.8530281513314818E-4</v>
      </c>
      <c r="EZ566" s="74">
        <v>1385.41145999999</v>
      </c>
      <c r="FA566" s="74">
        <v>0.39526178965572206</v>
      </c>
      <c r="FB566" s="74">
        <v>2025</v>
      </c>
      <c r="FC566" s="74" t="s">
        <v>209</v>
      </c>
      <c r="FD566" s="74">
        <v>4.6366130773367584E-2</v>
      </c>
      <c r="FE566" s="74">
        <v>1</v>
      </c>
      <c r="FF566" s="74">
        <v>0</v>
      </c>
      <c r="FG566" s="74" t="s">
        <v>457</v>
      </c>
      <c r="FH566" s="74">
        <v>0</v>
      </c>
      <c r="FI566" s="74">
        <v>0</v>
      </c>
      <c r="FJ566" s="74">
        <v>0</v>
      </c>
      <c r="FK566" s="74">
        <v>0</v>
      </c>
      <c r="FL566" s="74">
        <v>0</v>
      </c>
      <c r="FM566" s="74">
        <v>0</v>
      </c>
      <c r="FN566" s="74">
        <v>0</v>
      </c>
      <c r="FO566" s="74">
        <v>0</v>
      </c>
      <c r="FP566" s="74">
        <v>3.9013215411436951E-2</v>
      </c>
      <c r="FQ566" s="74">
        <v>2.834992830910603E-4</v>
      </c>
      <c r="FR566" s="74">
        <v>0</v>
      </c>
      <c r="FS566" s="74">
        <v>0</v>
      </c>
      <c r="GV566" s="229"/>
      <c r="GW566" s="229"/>
    </row>
    <row r="567" spans="45:205" x14ac:dyDescent="0.25">
      <c r="AS567" s="74" t="s">
        <v>243</v>
      </c>
      <c r="AT567" s="74" t="s">
        <v>194</v>
      </c>
      <c r="AU567" s="74" t="s">
        <v>476</v>
      </c>
      <c r="AV567" s="74">
        <v>2023</v>
      </c>
      <c r="AW567" s="74">
        <v>0.87343872827321156</v>
      </c>
      <c r="BF567" s="74">
        <v>0</v>
      </c>
      <c r="BG567" s="74">
        <v>0</v>
      </c>
      <c r="BH567" s="74">
        <v>0</v>
      </c>
      <c r="BI567" s="74">
        <v>0</v>
      </c>
      <c r="BJ567" s="74">
        <v>0.79399071624607753</v>
      </c>
      <c r="BK567" s="74">
        <v>30.751027393980809</v>
      </c>
      <c r="BL567" s="74">
        <v>0</v>
      </c>
      <c r="BM567" s="74">
        <v>30.751027393980809</v>
      </c>
      <c r="BP567" s="74">
        <v>0</v>
      </c>
      <c r="BQ567" s="74">
        <v>26.859138260093289</v>
      </c>
      <c r="BR567" s="74">
        <v>0</v>
      </c>
      <c r="BS567" s="74">
        <v>0</v>
      </c>
      <c r="BT567" s="74">
        <v>0</v>
      </c>
      <c r="BU567" s="74">
        <v>0</v>
      </c>
      <c r="BV567" s="74">
        <v>0</v>
      </c>
      <c r="BW567" s="74">
        <v>0</v>
      </c>
      <c r="BX567" s="74">
        <v>0</v>
      </c>
      <c r="BY567" s="74">
        <v>0</v>
      </c>
      <c r="CT567" s="74" t="s">
        <v>194</v>
      </c>
      <c r="CU567" s="74" t="s">
        <v>531</v>
      </c>
      <c r="CV567" s="74" t="s">
        <v>328</v>
      </c>
      <c r="CW567" s="74">
        <v>2026</v>
      </c>
      <c r="CX567" s="74">
        <v>0</v>
      </c>
      <c r="CY567" s="74">
        <v>0</v>
      </c>
      <c r="CZ567" s="74">
        <v>0</v>
      </c>
      <c r="DA567" s="74">
        <v>0</v>
      </c>
      <c r="DB567" s="74">
        <v>0</v>
      </c>
      <c r="DC567" s="74">
        <v>2.834992830910603E-4</v>
      </c>
      <c r="DD567" s="74">
        <v>7.7900575334948541E-2</v>
      </c>
      <c r="DE567" s="74">
        <v>3.6425060683954499E-2</v>
      </c>
      <c r="DF567" s="74">
        <v>1.5808724525432679E-3</v>
      </c>
      <c r="DG567" s="74">
        <v>3.9894642198450757E-2</v>
      </c>
      <c r="DH567" s="74">
        <v>0</v>
      </c>
      <c r="DI567" s="74">
        <v>0</v>
      </c>
      <c r="DJ567" s="74">
        <v>0</v>
      </c>
      <c r="DK567" s="74">
        <v>0</v>
      </c>
      <c r="DL567" s="74">
        <v>0</v>
      </c>
      <c r="DM567" s="74">
        <v>0</v>
      </c>
      <c r="DN567" s="74">
        <v>4.2809615599207641E-3</v>
      </c>
      <c r="DO567" s="74">
        <v>0</v>
      </c>
      <c r="DP567" s="74">
        <v>0</v>
      </c>
      <c r="DQ567" s="74">
        <v>0</v>
      </c>
      <c r="DR567" s="74">
        <v>0</v>
      </c>
      <c r="DS567" s="74">
        <v>0</v>
      </c>
      <c r="DT567" s="74">
        <v>0</v>
      </c>
      <c r="DU567" s="74">
        <v>0</v>
      </c>
      <c r="DV567" s="74">
        <v>0</v>
      </c>
      <c r="DW567" s="74">
        <v>0</v>
      </c>
      <c r="DX567" s="74">
        <v>0</v>
      </c>
      <c r="DY567" s="74">
        <v>0</v>
      </c>
      <c r="DZ567" s="74">
        <v>0</v>
      </c>
      <c r="EA567" s="74">
        <v>0</v>
      </c>
      <c r="EB567" s="74">
        <v>0</v>
      </c>
      <c r="EC567" s="74">
        <v>0</v>
      </c>
      <c r="ED567" s="74">
        <v>2.2084757259839047E-5</v>
      </c>
      <c r="EE567" s="74">
        <v>0</v>
      </c>
      <c r="EF567" s="74">
        <v>2.2084757259839047E-5</v>
      </c>
      <c r="ER567" s="74" t="s">
        <v>455</v>
      </c>
      <c r="ES567" s="74" t="s">
        <v>194</v>
      </c>
      <c r="ET567" s="74" t="s">
        <v>531</v>
      </c>
      <c r="EU567" s="74" t="s">
        <v>328</v>
      </c>
      <c r="EV567" s="74" t="s">
        <v>302</v>
      </c>
      <c r="EW567" s="74" t="s">
        <v>456</v>
      </c>
      <c r="EX567" s="74">
        <v>2026</v>
      </c>
      <c r="EY567" s="74">
        <v>2.8530281513314818E-4</v>
      </c>
      <c r="EZ567" s="74">
        <v>1385.41145999999</v>
      </c>
      <c r="FA567" s="74">
        <v>0.39526178965572206</v>
      </c>
      <c r="FB567" s="74">
        <v>2026</v>
      </c>
      <c r="FC567" s="74" t="s">
        <v>209</v>
      </c>
      <c r="FD567" s="74">
        <v>4.6366130773367584E-2</v>
      </c>
      <c r="FE567" s="74">
        <v>1</v>
      </c>
      <c r="FF567" s="74">
        <v>0</v>
      </c>
      <c r="FG567" s="74" t="s">
        <v>457</v>
      </c>
      <c r="FH567" s="74">
        <v>0</v>
      </c>
      <c r="FI567" s="74">
        <v>0</v>
      </c>
      <c r="FJ567" s="74">
        <v>0</v>
      </c>
      <c r="FK567" s="74">
        <v>0</v>
      </c>
      <c r="FL567" s="74">
        <v>0</v>
      </c>
      <c r="FM567" s="74">
        <v>0</v>
      </c>
      <c r="FN567" s="74">
        <v>0</v>
      </c>
      <c r="FO567" s="74">
        <v>0</v>
      </c>
      <c r="FP567" s="74">
        <v>0</v>
      </c>
      <c r="FQ567" s="74">
        <v>0</v>
      </c>
      <c r="FR567" s="74">
        <v>3.9013215411436951E-2</v>
      </c>
      <c r="FS567" s="74">
        <v>2.834992830910603E-4</v>
      </c>
      <c r="GV567" s="229"/>
      <c r="GW567" s="229"/>
    </row>
    <row r="568" spans="45:205" x14ac:dyDescent="0.25">
      <c r="AS568" s="74" t="s">
        <v>243</v>
      </c>
      <c r="AT568" s="74" t="s">
        <v>194</v>
      </c>
      <c r="AU568" s="74" t="s">
        <v>477</v>
      </c>
      <c r="AV568" s="74">
        <v>2022</v>
      </c>
      <c r="AW568" s="74">
        <v>0.93457943925233644</v>
      </c>
      <c r="BF568" s="74">
        <v>5.6877477425494405</v>
      </c>
      <c r="BG568" s="74">
        <v>25.236638760813562</v>
      </c>
      <c r="BH568" s="74">
        <v>0</v>
      </c>
      <c r="BI568" s="74">
        <v>25.236638760813562</v>
      </c>
      <c r="BJ568" s="74">
        <v>0</v>
      </c>
      <c r="BK568" s="74">
        <v>0</v>
      </c>
      <c r="BL568" s="74">
        <v>0</v>
      </c>
      <c r="BM568" s="74">
        <v>0</v>
      </c>
      <c r="BP568" s="74">
        <v>23.585643701694917</v>
      </c>
      <c r="BQ568" s="74">
        <v>0</v>
      </c>
      <c r="BR568" s="74">
        <v>5.6877477425494405</v>
      </c>
      <c r="BS568" s="74">
        <v>5.3156520958405986</v>
      </c>
      <c r="BT568" s="74">
        <v>25.236638760813562</v>
      </c>
      <c r="BU568" s="74">
        <v>23.585643701694917</v>
      </c>
      <c r="BV568" s="74">
        <v>0</v>
      </c>
      <c r="BW568" s="74">
        <v>0</v>
      </c>
      <c r="BX568" s="74">
        <v>25.236638760813562</v>
      </c>
      <c r="BY568" s="74">
        <v>23.585643701694917</v>
      </c>
      <c r="CT568" s="74" t="s">
        <v>194</v>
      </c>
      <c r="CU568" s="74" t="s">
        <v>531</v>
      </c>
      <c r="CV568" s="74" t="s">
        <v>321</v>
      </c>
      <c r="CW568" s="74">
        <v>2021</v>
      </c>
      <c r="CX568" s="74">
        <v>2.5760469640256483E-6</v>
      </c>
      <c r="CY568" s="74">
        <v>0</v>
      </c>
      <c r="CZ568" s="74">
        <v>0</v>
      </c>
      <c r="DA568" s="74">
        <v>0</v>
      </c>
      <c r="DB568" s="74">
        <v>0</v>
      </c>
      <c r="DC568" s="74">
        <v>0</v>
      </c>
      <c r="DD568" s="74">
        <v>13887.861023877969</v>
      </c>
      <c r="DE568" s="74">
        <v>212.40338927922949</v>
      </c>
      <c r="DF568" s="74">
        <v>8426.4429804796018</v>
      </c>
      <c r="DG568" s="74">
        <v>5249.0146541191398</v>
      </c>
      <c r="DH568" s="74">
        <v>0</v>
      </c>
      <c r="DI568" s="74">
        <v>0</v>
      </c>
      <c r="DJ568" s="74">
        <v>0</v>
      </c>
      <c r="DK568" s="74">
        <v>0</v>
      </c>
      <c r="DL568" s="74">
        <v>0</v>
      </c>
      <c r="DM568" s="74">
        <v>0</v>
      </c>
      <c r="DN568" s="74">
        <v>3.5837341314158532E-5</v>
      </c>
      <c r="DO568" s="74">
        <v>3.5775782227370975E-2</v>
      </c>
      <c r="DP568" s="74">
        <v>0</v>
      </c>
      <c r="DQ568" s="74">
        <v>3.5775782227370975E-2</v>
      </c>
      <c r="DR568" s="74">
        <v>0</v>
      </c>
      <c r="DS568" s="74">
        <v>0</v>
      </c>
      <c r="DT568" s="74">
        <v>0</v>
      </c>
      <c r="DU568" s="74">
        <v>0</v>
      </c>
      <c r="DV568" s="74">
        <v>0</v>
      </c>
      <c r="DW568" s="74">
        <v>0</v>
      </c>
      <c r="DX568" s="74">
        <v>0</v>
      </c>
      <c r="DY568" s="74">
        <v>0</v>
      </c>
      <c r="DZ568" s="74">
        <v>0</v>
      </c>
      <c r="EA568" s="74">
        <v>0</v>
      </c>
      <c r="EB568" s="74">
        <v>0</v>
      </c>
      <c r="EC568" s="74">
        <v>0</v>
      </c>
      <c r="ED568" s="74">
        <v>0</v>
      </c>
      <c r="EE568" s="74">
        <v>0</v>
      </c>
      <c r="EF568" s="74">
        <v>0</v>
      </c>
      <c r="ER568" s="74" t="s">
        <v>455</v>
      </c>
      <c r="ES568" s="74" t="s">
        <v>194</v>
      </c>
      <c r="ET568" s="74" t="s">
        <v>531</v>
      </c>
      <c r="EU568" s="74" t="s">
        <v>321</v>
      </c>
      <c r="EV568" s="74" t="s">
        <v>302</v>
      </c>
      <c r="EW568" s="74" t="s">
        <v>456</v>
      </c>
      <c r="EX568" s="74">
        <v>2021</v>
      </c>
      <c r="EY568" s="74">
        <v>4.0037390155895697E-6</v>
      </c>
      <c r="EZ568" s="74">
        <v>1385.41145999999</v>
      </c>
      <c r="FA568" s="74">
        <v>5.546825915046869E-3</v>
      </c>
      <c r="FB568" s="74">
        <v>2021</v>
      </c>
      <c r="FC568" s="74" t="s">
        <v>209</v>
      </c>
      <c r="FD568" s="74">
        <v>4.6366130773367584E-2</v>
      </c>
      <c r="FE568" s="74">
        <v>1</v>
      </c>
      <c r="FF568" s="74">
        <v>0</v>
      </c>
      <c r="FG568" s="74" t="s">
        <v>457</v>
      </c>
      <c r="FH568" s="74">
        <v>5.3660192279384258E-4</v>
      </c>
      <c r="FI568" s="74">
        <v>2.5760469640256483E-6</v>
      </c>
      <c r="FJ568" s="74">
        <v>0</v>
      </c>
      <c r="FK568" s="74">
        <v>0</v>
      </c>
      <c r="FL568" s="74">
        <v>0</v>
      </c>
      <c r="FM568" s="74">
        <v>0</v>
      </c>
      <c r="FN568" s="74">
        <v>0</v>
      </c>
      <c r="FO568" s="74">
        <v>0</v>
      </c>
      <c r="FP568" s="74">
        <v>0</v>
      </c>
      <c r="FQ568" s="74">
        <v>0</v>
      </c>
      <c r="FR568" s="74">
        <v>0</v>
      </c>
      <c r="FS568" s="74">
        <v>0</v>
      </c>
      <c r="GV568" s="229"/>
      <c r="GW568" s="229"/>
    </row>
    <row r="569" spans="45:205" x14ac:dyDescent="0.25">
      <c r="AS569" s="74" t="s">
        <v>243</v>
      </c>
      <c r="AT569" s="74" t="s">
        <v>194</v>
      </c>
      <c r="AU569" s="74" t="s">
        <v>477</v>
      </c>
      <c r="AV569" s="74">
        <v>2023</v>
      </c>
      <c r="AW569" s="74">
        <v>0.87343872827321156</v>
      </c>
      <c r="BF569" s="74">
        <v>0</v>
      </c>
      <c r="BG569" s="74">
        <v>0</v>
      </c>
      <c r="BH569" s="74">
        <v>0</v>
      </c>
      <c r="BI569" s="74">
        <v>0</v>
      </c>
      <c r="BJ569" s="74">
        <v>5.6877477425494405</v>
      </c>
      <c r="BK569" s="74">
        <v>26.159957867109611</v>
      </c>
      <c r="BL569" s="74">
        <v>0</v>
      </c>
      <c r="BM569" s="74">
        <v>26.159957867109611</v>
      </c>
      <c r="BP569" s="74">
        <v>0</v>
      </c>
      <c r="BQ569" s="74">
        <v>22.849120331129015</v>
      </c>
      <c r="BR569" s="74">
        <v>0</v>
      </c>
      <c r="BS569" s="74">
        <v>0</v>
      </c>
      <c r="BT569" s="74">
        <v>0</v>
      </c>
      <c r="BU569" s="74">
        <v>0</v>
      </c>
      <c r="BV569" s="74">
        <v>0</v>
      </c>
      <c r="BW569" s="74">
        <v>0</v>
      </c>
      <c r="BX569" s="74">
        <v>0</v>
      </c>
      <c r="BY569" s="74">
        <v>0</v>
      </c>
      <c r="CT569" s="74" t="s">
        <v>194</v>
      </c>
      <c r="CU569" s="74" t="s">
        <v>531</v>
      </c>
      <c r="CV569" s="74" t="s">
        <v>321</v>
      </c>
      <c r="CW569" s="74">
        <v>2022</v>
      </c>
      <c r="CX569" s="74">
        <v>0</v>
      </c>
      <c r="CY569" s="74">
        <v>2.5562869681763655E-6</v>
      </c>
      <c r="CZ569" s="74">
        <v>0</v>
      </c>
      <c r="DA569" s="74">
        <v>0</v>
      </c>
      <c r="DB569" s="74">
        <v>0</v>
      </c>
      <c r="DC569" s="74">
        <v>0</v>
      </c>
      <c r="DD569" s="74">
        <v>13650.16545541206</v>
      </c>
      <c r="DE569" s="74">
        <v>202.84766498243039</v>
      </c>
      <c r="DF569" s="74">
        <v>8286.6933897119998</v>
      </c>
      <c r="DG569" s="74">
        <v>5160.6244007176319</v>
      </c>
      <c r="DH569" s="74">
        <v>0</v>
      </c>
      <c r="DI569" s="74">
        <v>0</v>
      </c>
      <c r="DJ569" s="74">
        <v>0</v>
      </c>
      <c r="DK569" s="74">
        <v>0</v>
      </c>
      <c r="DL569" s="74">
        <v>0</v>
      </c>
      <c r="DM569" s="74">
        <v>0</v>
      </c>
      <c r="DN569" s="74">
        <v>3.4505520848215959E-5</v>
      </c>
      <c r="DO569" s="74">
        <v>0</v>
      </c>
      <c r="DP569" s="74">
        <v>0</v>
      </c>
      <c r="DQ569" s="74">
        <v>0</v>
      </c>
      <c r="DR569" s="74">
        <v>3.4893740067121051E-2</v>
      </c>
      <c r="DS569" s="74">
        <v>0</v>
      </c>
      <c r="DT569" s="74">
        <v>3.4893740067121051E-2</v>
      </c>
      <c r="DU569" s="74">
        <v>0</v>
      </c>
      <c r="DV569" s="74">
        <v>0</v>
      </c>
      <c r="DW569" s="74">
        <v>0</v>
      </c>
      <c r="DX569" s="74">
        <v>0</v>
      </c>
      <c r="DY569" s="74">
        <v>0</v>
      </c>
      <c r="DZ569" s="74">
        <v>0</v>
      </c>
      <c r="EA569" s="74">
        <v>0</v>
      </c>
      <c r="EB569" s="74">
        <v>0</v>
      </c>
      <c r="EC569" s="74">
        <v>0</v>
      </c>
      <c r="ED569" s="74">
        <v>0</v>
      </c>
      <c r="EE569" s="74">
        <v>0</v>
      </c>
      <c r="EF569" s="74">
        <v>0</v>
      </c>
      <c r="ER569" s="74" t="s">
        <v>455</v>
      </c>
      <c r="ES569" s="74" t="s">
        <v>194</v>
      </c>
      <c r="ET569" s="74" t="s">
        <v>531</v>
      </c>
      <c r="EU569" s="74" t="s">
        <v>321</v>
      </c>
      <c r="EV569" s="74" t="s">
        <v>302</v>
      </c>
      <c r="EW569" s="74" t="s">
        <v>456</v>
      </c>
      <c r="EX569" s="74">
        <v>2022</v>
      </c>
      <c r="EY569" s="74">
        <v>3.8834144350729413E-6</v>
      </c>
      <c r="EZ569" s="74">
        <v>1385.41145999999</v>
      </c>
      <c r="FA569" s="74">
        <v>5.3801268622794404E-3</v>
      </c>
      <c r="FB569" s="74">
        <v>2022</v>
      </c>
      <c r="FC569" s="74" t="s">
        <v>209</v>
      </c>
      <c r="FD569" s="74">
        <v>4.6366130773367584E-2</v>
      </c>
      <c r="FE569" s="74">
        <v>1</v>
      </c>
      <c r="FF569" s="74">
        <v>0</v>
      </c>
      <c r="FG569" s="74" t="s">
        <v>457</v>
      </c>
      <c r="FH569" s="74">
        <v>0</v>
      </c>
      <c r="FI569" s="74">
        <v>0</v>
      </c>
      <c r="FJ569" s="74">
        <v>5.3248582867164787E-4</v>
      </c>
      <c r="FK569" s="74">
        <v>2.5562869681763655E-6</v>
      </c>
      <c r="FL569" s="74">
        <v>0</v>
      </c>
      <c r="FM569" s="74">
        <v>0</v>
      </c>
      <c r="FN569" s="74">
        <v>0</v>
      </c>
      <c r="FO569" s="74">
        <v>0</v>
      </c>
      <c r="FP569" s="74">
        <v>0</v>
      </c>
      <c r="FQ569" s="74">
        <v>0</v>
      </c>
      <c r="FR569" s="74">
        <v>0</v>
      </c>
      <c r="FS569" s="74">
        <v>0</v>
      </c>
      <c r="GV569" s="229"/>
      <c r="GW569" s="229"/>
    </row>
    <row r="570" spans="45:205" x14ac:dyDescent="0.25">
      <c r="AS570" s="74" t="s">
        <v>243</v>
      </c>
      <c r="AT570" s="74" t="s">
        <v>194</v>
      </c>
      <c r="AU570" s="74" t="s">
        <v>478</v>
      </c>
      <c r="AV570" s="74">
        <v>2022</v>
      </c>
      <c r="AW570" s="74">
        <v>0.93457943925233644</v>
      </c>
      <c r="BF570" s="74">
        <v>3.2641620907007711</v>
      </c>
      <c r="BG570" s="74">
        <v>19.443015160254721</v>
      </c>
      <c r="BH570" s="74">
        <v>0</v>
      </c>
      <c r="BI570" s="74">
        <v>19.443015160254721</v>
      </c>
      <c r="BJ570" s="74">
        <v>0</v>
      </c>
      <c r="BK570" s="74">
        <v>0</v>
      </c>
      <c r="BL570" s="74">
        <v>0</v>
      </c>
      <c r="BM570" s="74">
        <v>0</v>
      </c>
      <c r="BP570" s="74">
        <v>18.171042205845534</v>
      </c>
      <c r="BQ570" s="74">
        <v>0</v>
      </c>
      <c r="BR570" s="74">
        <v>3.2641620907007711</v>
      </c>
      <c r="BS570" s="74">
        <v>3.050618776355861</v>
      </c>
      <c r="BT570" s="74">
        <v>19.443015160254721</v>
      </c>
      <c r="BU570" s="74">
        <v>18.171042205845534</v>
      </c>
      <c r="BV570" s="74">
        <v>0</v>
      </c>
      <c r="BW570" s="74">
        <v>0</v>
      </c>
      <c r="BX570" s="74">
        <v>19.443015160254721</v>
      </c>
      <c r="BY570" s="74">
        <v>18.171042205845534</v>
      </c>
      <c r="CT570" s="74" t="s">
        <v>194</v>
      </c>
      <c r="CU570" s="74" t="s">
        <v>531</v>
      </c>
      <c r="CV570" s="74" t="s">
        <v>321</v>
      </c>
      <c r="CW570" s="74">
        <v>2023</v>
      </c>
      <c r="CX570" s="74">
        <v>0</v>
      </c>
      <c r="CY570" s="74">
        <v>0</v>
      </c>
      <c r="CZ570" s="74">
        <v>3.9880964921560239E-6</v>
      </c>
      <c r="DA570" s="74">
        <v>0</v>
      </c>
      <c r="DB570" s="74">
        <v>0</v>
      </c>
      <c r="DC570" s="74">
        <v>0</v>
      </c>
      <c r="DD570" s="74">
        <v>13668.06699741239</v>
      </c>
      <c r="DE570" s="74">
        <v>202.84766498243039</v>
      </c>
      <c r="DF570" s="74">
        <v>8304.5949317123286</v>
      </c>
      <c r="DG570" s="74">
        <v>5160.6244007176329</v>
      </c>
      <c r="DH570" s="74">
        <v>0</v>
      </c>
      <c r="DI570" s="74">
        <v>0</v>
      </c>
      <c r="DJ570" s="74">
        <v>0</v>
      </c>
      <c r="DK570" s="74">
        <v>0</v>
      </c>
      <c r="DL570" s="74">
        <v>0</v>
      </c>
      <c r="DM570" s="74">
        <v>0</v>
      </c>
      <c r="DN570" s="74">
        <v>3.5858252095028251E-5</v>
      </c>
      <c r="DO570" s="74">
        <v>0</v>
      </c>
      <c r="DP570" s="74">
        <v>0</v>
      </c>
      <c r="DQ570" s="74">
        <v>0</v>
      </c>
      <c r="DR570" s="74">
        <v>0</v>
      </c>
      <c r="DS570" s="74">
        <v>0</v>
      </c>
      <c r="DT570" s="74">
        <v>0</v>
      </c>
      <c r="DU570" s="74">
        <v>5.4509570046933874E-2</v>
      </c>
      <c r="DV570" s="74">
        <v>0</v>
      </c>
      <c r="DW570" s="74">
        <v>5.4509570046933874E-2</v>
      </c>
      <c r="DX570" s="74">
        <v>0</v>
      </c>
      <c r="DY570" s="74">
        <v>0</v>
      </c>
      <c r="DZ570" s="74">
        <v>0</v>
      </c>
      <c r="EA570" s="74">
        <v>0</v>
      </c>
      <c r="EB570" s="74">
        <v>0</v>
      </c>
      <c r="EC570" s="74">
        <v>0</v>
      </c>
      <c r="ED570" s="74">
        <v>0</v>
      </c>
      <c r="EE570" s="74">
        <v>0</v>
      </c>
      <c r="EF570" s="74">
        <v>0</v>
      </c>
      <c r="ER570" s="74" t="s">
        <v>455</v>
      </c>
      <c r="ES570" s="74" t="s">
        <v>194</v>
      </c>
      <c r="ET570" s="74" t="s">
        <v>531</v>
      </c>
      <c r="EU570" s="74" t="s">
        <v>321</v>
      </c>
      <c r="EV570" s="74" t="s">
        <v>302</v>
      </c>
      <c r="EW570" s="74" t="s">
        <v>456</v>
      </c>
      <c r="EX570" s="74">
        <v>2023</v>
      </c>
      <c r="EY570" s="74">
        <v>4.0134674903896642E-6</v>
      </c>
      <c r="EZ570" s="74">
        <v>1385.41145999999</v>
      </c>
      <c r="FA570" s="74">
        <v>5.5603038555232407E-3</v>
      </c>
      <c r="FB570" s="74">
        <v>2023</v>
      </c>
      <c r="FC570" s="74" t="s">
        <v>209</v>
      </c>
      <c r="FD570" s="74">
        <v>4.6366130773367584E-2</v>
      </c>
      <c r="FE570" s="74">
        <v>1</v>
      </c>
      <c r="FF570" s="74">
        <v>0</v>
      </c>
      <c r="FG570" s="74" t="s">
        <v>457</v>
      </c>
      <c r="FH570" s="74">
        <v>0</v>
      </c>
      <c r="FI570" s="74">
        <v>0</v>
      </c>
      <c r="FJ570" s="74">
        <v>0</v>
      </c>
      <c r="FK570" s="74">
        <v>0</v>
      </c>
      <c r="FL570" s="74">
        <v>5.4881432444435431E-4</v>
      </c>
      <c r="FM570" s="74">
        <v>3.9880964921560239E-6</v>
      </c>
      <c r="FN570" s="74">
        <v>0</v>
      </c>
      <c r="FO570" s="74">
        <v>0</v>
      </c>
      <c r="FP570" s="74">
        <v>0</v>
      </c>
      <c r="FQ570" s="74">
        <v>0</v>
      </c>
      <c r="FR570" s="74">
        <v>0</v>
      </c>
      <c r="FS570" s="74">
        <v>0</v>
      </c>
      <c r="GV570" s="229"/>
      <c r="GW570" s="229"/>
    </row>
    <row r="571" spans="45:205" x14ac:dyDescent="0.25">
      <c r="AS571" s="74" t="s">
        <v>243</v>
      </c>
      <c r="AT571" s="74" t="s">
        <v>194</v>
      </c>
      <c r="AU571" s="74" t="s">
        <v>478</v>
      </c>
      <c r="AV571" s="74">
        <v>2023</v>
      </c>
      <c r="AW571" s="74">
        <v>0.87343872827321156</v>
      </c>
      <c r="BF571" s="74">
        <v>0</v>
      </c>
      <c r="BG571" s="74">
        <v>0</v>
      </c>
      <c r="BH571" s="74">
        <v>0</v>
      </c>
      <c r="BI571" s="74">
        <v>0</v>
      </c>
      <c r="BJ571" s="74">
        <v>3.2641620907007711</v>
      </c>
      <c r="BK571" s="74">
        <v>20.154671521891313</v>
      </c>
      <c r="BL571" s="74">
        <v>0</v>
      </c>
      <c r="BM571" s="74">
        <v>20.154671521891313</v>
      </c>
      <c r="BP571" s="74">
        <v>0</v>
      </c>
      <c r="BQ571" s="74">
        <v>17.603870662845061</v>
      </c>
      <c r="BR571" s="74">
        <v>0</v>
      </c>
      <c r="BS571" s="74">
        <v>0</v>
      </c>
      <c r="BT571" s="74">
        <v>0</v>
      </c>
      <c r="BU571" s="74">
        <v>0</v>
      </c>
      <c r="BV571" s="74">
        <v>0</v>
      </c>
      <c r="BW571" s="74">
        <v>0</v>
      </c>
      <c r="BX571" s="74">
        <v>0</v>
      </c>
      <c r="BY571" s="74">
        <v>0</v>
      </c>
      <c r="CT571" s="74" t="s">
        <v>194</v>
      </c>
      <c r="CU571" s="74" t="s">
        <v>531</v>
      </c>
      <c r="CV571" s="74" t="s">
        <v>321</v>
      </c>
      <c r="CW571" s="74">
        <v>2024</v>
      </c>
      <c r="CX571" s="74">
        <v>0</v>
      </c>
      <c r="CY571" s="74">
        <v>0</v>
      </c>
      <c r="CZ571" s="74">
        <v>0</v>
      </c>
      <c r="DA571" s="74">
        <v>3.9880964921560239E-6</v>
      </c>
      <c r="DB571" s="74">
        <v>0</v>
      </c>
      <c r="DC571" s="74">
        <v>0</v>
      </c>
      <c r="DD571" s="74">
        <v>13668.06699741239</v>
      </c>
      <c r="DE571" s="74">
        <v>202.84766498243039</v>
      </c>
      <c r="DF571" s="74">
        <v>8304.5949317123286</v>
      </c>
      <c r="DG571" s="74">
        <v>5160.6244007176329</v>
      </c>
      <c r="DH571" s="74">
        <v>0</v>
      </c>
      <c r="DI571" s="74">
        <v>0</v>
      </c>
      <c r="DJ571" s="74">
        <v>0</v>
      </c>
      <c r="DK571" s="74">
        <v>0</v>
      </c>
      <c r="DL571" s="74">
        <v>0</v>
      </c>
      <c r="DM571" s="74">
        <v>0</v>
      </c>
      <c r="DN571" s="74">
        <v>3.5858252095028251E-5</v>
      </c>
      <c r="DO571" s="74">
        <v>0</v>
      </c>
      <c r="DP571" s="74">
        <v>0</v>
      </c>
      <c r="DQ571" s="74">
        <v>0</v>
      </c>
      <c r="DR571" s="74">
        <v>0</v>
      </c>
      <c r="DS571" s="74">
        <v>0</v>
      </c>
      <c r="DT571" s="74">
        <v>0</v>
      </c>
      <c r="DU571" s="74">
        <v>0</v>
      </c>
      <c r="DV571" s="74">
        <v>0</v>
      </c>
      <c r="DW571" s="74">
        <v>0</v>
      </c>
      <c r="DX571" s="74">
        <v>5.4509570046933874E-2</v>
      </c>
      <c r="DY571" s="74">
        <v>0</v>
      </c>
      <c r="DZ571" s="74">
        <v>5.4509570046933874E-2</v>
      </c>
      <c r="EA571" s="74">
        <v>0</v>
      </c>
      <c r="EB571" s="74">
        <v>0</v>
      </c>
      <c r="EC571" s="74">
        <v>0</v>
      </c>
      <c r="ED571" s="74">
        <v>0</v>
      </c>
      <c r="EE571" s="74">
        <v>0</v>
      </c>
      <c r="EF571" s="74">
        <v>0</v>
      </c>
      <c r="ER571" s="74" t="s">
        <v>455</v>
      </c>
      <c r="ES571" s="74" t="s">
        <v>194</v>
      </c>
      <c r="ET571" s="74" t="s">
        <v>531</v>
      </c>
      <c r="EU571" s="74" t="s">
        <v>321</v>
      </c>
      <c r="EV571" s="74" t="s">
        <v>302</v>
      </c>
      <c r="EW571" s="74" t="s">
        <v>456</v>
      </c>
      <c r="EX571" s="74">
        <v>2024</v>
      </c>
      <c r="EY571" s="74">
        <v>4.0134674903896642E-6</v>
      </c>
      <c r="EZ571" s="74">
        <v>1385.41145999999</v>
      </c>
      <c r="FA571" s="74">
        <v>5.5603038555232407E-3</v>
      </c>
      <c r="FB571" s="74">
        <v>2024</v>
      </c>
      <c r="FC571" s="74" t="s">
        <v>209</v>
      </c>
      <c r="FD571" s="74">
        <v>4.6366130773367584E-2</v>
      </c>
      <c r="FE571" s="74">
        <v>1</v>
      </c>
      <c r="FF571" s="74">
        <v>0</v>
      </c>
      <c r="FG571" s="74" t="s">
        <v>457</v>
      </c>
      <c r="FH571" s="74">
        <v>0</v>
      </c>
      <c r="FI571" s="74">
        <v>0</v>
      </c>
      <c r="FJ571" s="74">
        <v>0</v>
      </c>
      <c r="FK571" s="74">
        <v>0</v>
      </c>
      <c r="FL571" s="74">
        <v>0</v>
      </c>
      <c r="FM571" s="74">
        <v>0</v>
      </c>
      <c r="FN571" s="74">
        <v>5.4881432444435431E-4</v>
      </c>
      <c r="FO571" s="74">
        <v>3.9880964921560239E-6</v>
      </c>
      <c r="FP571" s="74">
        <v>0</v>
      </c>
      <c r="FQ571" s="74">
        <v>0</v>
      </c>
      <c r="FR571" s="74">
        <v>0</v>
      </c>
      <c r="FS571" s="74">
        <v>0</v>
      </c>
      <c r="GV571" s="229"/>
      <c r="GW571" s="229"/>
    </row>
    <row r="572" spans="45:205" x14ac:dyDescent="0.25">
      <c r="AS572" s="74" t="s">
        <v>243</v>
      </c>
      <c r="AT572" s="74" t="s">
        <v>194</v>
      </c>
      <c r="AU572" s="74" t="s">
        <v>479</v>
      </c>
      <c r="AV572" s="74">
        <v>2022</v>
      </c>
      <c r="AW572" s="74">
        <v>0.93457943925233644</v>
      </c>
      <c r="BF572" s="74">
        <v>1.5656878997072696</v>
      </c>
      <c r="BG572" s="74">
        <v>7.7698952311360454</v>
      </c>
      <c r="BH572" s="74">
        <v>0</v>
      </c>
      <c r="BI572" s="74">
        <v>7.7698952311360454</v>
      </c>
      <c r="BJ572" s="74">
        <v>0</v>
      </c>
      <c r="BK572" s="74">
        <v>0</v>
      </c>
      <c r="BL572" s="74">
        <v>0</v>
      </c>
      <c r="BM572" s="74">
        <v>0</v>
      </c>
      <c r="BP572" s="74">
        <v>7.2615843281645285</v>
      </c>
      <c r="BQ572" s="74">
        <v>0</v>
      </c>
      <c r="BR572" s="74">
        <v>1.5656878997072696</v>
      </c>
      <c r="BS572" s="74">
        <v>1.4632597193525885</v>
      </c>
      <c r="BT572" s="74">
        <v>7.7698952311360454</v>
      </c>
      <c r="BU572" s="74">
        <v>7.2615843281645285</v>
      </c>
      <c r="BV572" s="74">
        <v>0</v>
      </c>
      <c r="BW572" s="74">
        <v>0</v>
      </c>
      <c r="BX572" s="74">
        <v>7.7698952311360454</v>
      </c>
      <c r="BY572" s="74">
        <v>7.2615843281645285</v>
      </c>
      <c r="CT572" s="74" t="s">
        <v>194</v>
      </c>
      <c r="CU572" s="74" t="s">
        <v>531</v>
      </c>
      <c r="CV572" s="74" t="s">
        <v>321</v>
      </c>
      <c r="CW572" s="74">
        <v>2025</v>
      </c>
      <c r="CX572" s="74">
        <v>0</v>
      </c>
      <c r="CY572" s="74">
        <v>0</v>
      </c>
      <c r="CZ572" s="74">
        <v>0</v>
      </c>
      <c r="DA572" s="74">
        <v>0</v>
      </c>
      <c r="DB572" s="74">
        <v>3.9880964921560239E-6</v>
      </c>
      <c r="DC572" s="74">
        <v>0</v>
      </c>
      <c r="DD572" s="74">
        <v>13668.06699741239</v>
      </c>
      <c r="DE572" s="74">
        <v>202.84766498243039</v>
      </c>
      <c r="DF572" s="74">
        <v>8304.5949317123286</v>
      </c>
      <c r="DG572" s="74">
        <v>5160.6244007176329</v>
      </c>
      <c r="DH572" s="74">
        <v>0</v>
      </c>
      <c r="DI572" s="74">
        <v>0</v>
      </c>
      <c r="DJ572" s="74">
        <v>0</v>
      </c>
      <c r="DK572" s="74">
        <v>0</v>
      </c>
      <c r="DL572" s="74">
        <v>0</v>
      </c>
      <c r="DM572" s="74">
        <v>0</v>
      </c>
      <c r="DN572" s="74">
        <v>3.5858252095028251E-5</v>
      </c>
      <c r="DO572" s="74">
        <v>0</v>
      </c>
      <c r="DP572" s="74">
        <v>0</v>
      </c>
      <c r="DQ572" s="74">
        <v>0</v>
      </c>
      <c r="DR572" s="74">
        <v>0</v>
      </c>
      <c r="DS572" s="74">
        <v>0</v>
      </c>
      <c r="DT572" s="74">
        <v>0</v>
      </c>
      <c r="DU572" s="74">
        <v>0</v>
      </c>
      <c r="DV572" s="74">
        <v>0</v>
      </c>
      <c r="DW572" s="74">
        <v>0</v>
      </c>
      <c r="DX572" s="74">
        <v>0</v>
      </c>
      <c r="DY572" s="74">
        <v>0</v>
      </c>
      <c r="DZ572" s="74">
        <v>0</v>
      </c>
      <c r="EA572" s="74">
        <v>5.4509570046933874E-2</v>
      </c>
      <c r="EB572" s="74">
        <v>0</v>
      </c>
      <c r="EC572" s="74">
        <v>5.4509570046933874E-2</v>
      </c>
      <c r="ED572" s="74">
        <v>0</v>
      </c>
      <c r="EE572" s="74">
        <v>0</v>
      </c>
      <c r="EF572" s="74">
        <v>0</v>
      </c>
      <c r="ER572" s="74" t="s">
        <v>455</v>
      </c>
      <c r="ES572" s="74" t="s">
        <v>194</v>
      </c>
      <c r="ET572" s="74" t="s">
        <v>531</v>
      </c>
      <c r="EU572" s="74" t="s">
        <v>321</v>
      </c>
      <c r="EV572" s="74" t="s">
        <v>302</v>
      </c>
      <c r="EW572" s="74" t="s">
        <v>456</v>
      </c>
      <c r="EX572" s="74">
        <v>2025</v>
      </c>
      <c r="EY572" s="74">
        <v>4.0134674903896642E-6</v>
      </c>
      <c r="EZ572" s="74">
        <v>1385.41145999999</v>
      </c>
      <c r="FA572" s="74">
        <v>5.5603038555232407E-3</v>
      </c>
      <c r="FB572" s="74">
        <v>2025</v>
      </c>
      <c r="FC572" s="74" t="s">
        <v>209</v>
      </c>
      <c r="FD572" s="74">
        <v>4.6366130773367584E-2</v>
      </c>
      <c r="FE572" s="74">
        <v>1</v>
      </c>
      <c r="FF572" s="74">
        <v>0</v>
      </c>
      <c r="FG572" s="74" t="s">
        <v>457</v>
      </c>
      <c r="FH572" s="74">
        <v>0</v>
      </c>
      <c r="FI572" s="74">
        <v>0</v>
      </c>
      <c r="FJ572" s="74">
        <v>0</v>
      </c>
      <c r="FK572" s="74">
        <v>0</v>
      </c>
      <c r="FL572" s="74">
        <v>0</v>
      </c>
      <c r="FM572" s="74">
        <v>0</v>
      </c>
      <c r="FN572" s="74">
        <v>0</v>
      </c>
      <c r="FO572" s="74">
        <v>0</v>
      </c>
      <c r="FP572" s="74">
        <v>5.4881432444435431E-4</v>
      </c>
      <c r="FQ572" s="74">
        <v>3.9880964921560239E-6</v>
      </c>
      <c r="FR572" s="74">
        <v>0</v>
      </c>
      <c r="FS572" s="74">
        <v>0</v>
      </c>
      <c r="GV572" s="229"/>
      <c r="GW572" s="229"/>
    </row>
    <row r="573" spans="45:205" x14ac:dyDescent="0.25">
      <c r="AS573" s="74" t="s">
        <v>243</v>
      </c>
      <c r="AT573" s="74" t="s">
        <v>194</v>
      </c>
      <c r="AU573" s="74" t="s">
        <v>479</v>
      </c>
      <c r="AV573" s="74">
        <v>2023</v>
      </c>
      <c r="AW573" s="74">
        <v>0.87343872827321156</v>
      </c>
      <c r="BF573" s="74">
        <v>0</v>
      </c>
      <c r="BG573" s="74">
        <v>0</v>
      </c>
      <c r="BH573" s="74">
        <v>0</v>
      </c>
      <c r="BI573" s="74">
        <v>0</v>
      </c>
      <c r="BJ573" s="74">
        <v>1.5656878997072696</v>
      </c>
      <c r="BK573" s="74">
        <v>8.0541302134405175</v>
      </c>
      <c r="BL573" s="74">
        <v>0</v>
      </c>
      <c r="BM573" s="74">
        <v>8.0541302134405175</v>
      </c>
      <c r="BP573" s="74">
        <v>0</v>
      </c>
      <c r="BQ573" s="74">
        <v>7.0347892509743355</v>
      </c>
      <c r="BR573" s="74">
        <v>0</v>
      </c>
      <c r="BS573" s="74">
        <v>0</v>
      </c>
      <c r="BT573" s="74">
        <v>0</v>
      </c>
      <c r="BU573" s="74">
        <v>0</v>
      </c>
      <c r="BV573" s="74">
        <v>0</v>
      </c>
      <c r="BW573" s="74">
        <v>0</v>
      </c>
      <c r="BX573" s="74">
        <v>0</v>
      </c>
      <c r="BY573" s="74">
        <v>0</v>
      </c>
      <c r="CT573" s="74" t="s">
        <v>194</v>
      </c>
      <c r="CU573" s="74" t="s">
        <v>531</v>
      </c>
      <c r="CV573" s="74" t="s">
        <v>321</v>
      </c>
      <c r="CW573" s="74">
        <v>2026</v>
      </c>
      <c r="CX573" s="74">
        <v>0</v>
      </c>
      <c r="CY573" s="74">
        <v>0</v>
      </c>
      <c r="CZ573" s="74">
        <v>0</v>
      </c>
      <c r="DA573" s="74">
        <v>0</v>
      </c>
      <c r="DB573" s="74">
        <v>0</v>
      </c>
      <c r="DC573" s="74">
        <v>3.9880964921560239E-6</v>
      </c>
      <c r="DD573" s="74">
        <v>13668.06699741239</v>
      </c>
      <c r="DE573" s="74">
        <v>202.84766498243039</v>
      </c>
      <c r="DF573" s="74">
        <v>8304.5949317123286</v>
      </c>
      <c r="DG573" s="74">
        <v>5160.6244007176329</v>
      </c>
      <c r="DH573" s="74">
        <v>0</v>
      </c>
      <c r="DI573" s="74">
        <v>0</v>
      </c>
      <c r="DJ573" s="74">
        <v>0</v>
      </c>
      <c r="DK573" s="74">
        <v>0</v>
      </c>
      <c r="DL573" s="74">
        <v>0</v>
      </c>
      <c r="DM573" s="74">
        <v>0</v>
      </c>
      <c r="DN573" s="74">
        <v>3.5858252095028251E-5</v>
      </c>
      <c r="DO573" s="74">
        <v>0</v>
      </c>
      <c r="DP573" s="74">
        <v>0</v>
      </c>
      <c r="DQ573" s="74">
        <v>0</v>
      </c>
      <c r="DR573" s="74">
        <v>0</v>
      </c>
      <c r="DS573" s="74">
        <v>0</v>
      </c>
      <c r="DT573" s="74">
        <v>0</v>
      </c>
      <c r="DU573" s="74">
        <v>0</v>
      </c>
      <c r="DV573" s="74">
        <v>0</v>
      </c>
      <c r="DW573" s="74">
        <v>0</v>
      </c>
      <c r="DX573" s="74">
        <v>0</v>
      </c>
      <c r="DY573" s="74">
        <v>0</v>
      </c>
      <c r="DZ573" s="74">
        <v>0</v>
      </c>
      <c r="EA573" s="74">
        <v>0</v>
      </c>
      <c r="EB573" s="74">
        <v>0</v>
      </c>
      <c r="EC573" s="74">
        <v>0</v>
      </c>
      <c r="ED573" s="74">
        <v>5.4509570046933874E-2</v>
      </c>
      <c r="EE573" s="74">
        <v>0</v>
      </c>
      <c r="EF573" s="74">
        <v>5.4509570046933874E-2</v>
      </c>
      <c r="ER573" s="74" t="s">
        <v>455</v>
      </c>
      <c r="ES573" s="74" t="s">
        <v>194</v>
      </c>
      <c r="ET573" s="74" t="s">
        <v>531</v>
      </c>
      <c r="EU573" s="74" t="s">
        <v>321</v>
      </c>
      <c r="EV573" s="74" t="s">
        <v>302</v>
      </c>
      <c r="EW573" s="74" t="s">
        <v>456</v>
      </c>
      <c r="EX573" s="74">
        <v>2026</v>
      </c>
      <c r="EY573" s="74">
        <v>4.0134674903896642E-6</v>
      </c>
      <c r="EZ573" s="74">
        <v>1385.41145999999</v>
      </c>
      <c r="FA573" s="74">
        <v>5.5603038555232407E-3</v>
      </c>
      <c r="FB573" s="74">
        <v>2026</v>
      </c>
      <c r="FC573" s="74" t="s">
        <v>209</v>
      </c>
      <c r="FD573" s="74">
        <v>4.6366130773367584E-2</v>
      </c>
      <c r="FE573" s="74">
        <v>1</v>
      </c>
      <c r="FF573" s="74">
        <v>0</v>
      </c>
      <c r="FG573" s="74" t="s">
        <v>457</v>
      </c>
      <c r="FH573" s="74">
        <v>0</v>
      </c>
      <c r="FI573" s="74">
        <v>0</v>
      </c>
      <c r="FJ573" s="74">
        <v>0</v>
      </c>
      <c r="FK573" s="74">
        <v>0</v>
      </c>
      <c r="FL573" s="74">
        <v>0</v>
      </c>
      <c r="FM573" s="74">
        <v>0</v>
      </c>
      <c r="FN573" s="74">
        <v>0</v>
      </c>
      <c r="FO573" s="74">
        <v>0</v>
      </c>
      <c r="FP573" s="74">
        <v>0</v>
      </c>
      <c r="FQ573" s="74">
        <v>0</v>
      </c>
      <c r="FR573" s="74">
        <v>5.4881432444435431E-4</v>
      </c>
      <c r="FS573" s="74">
        <v>3.9880964921560239E-6</v>
      </c>
      <c r="GV573" s="229"/>
      <c r="GW573" s="229"/>
    </row>
    <row r="574" spans="45:205" x14ac:dyDescent="0.25">
      <c r="AS574" s="74" t="s">
        <v>243</v>
      </c>
      <c r="AT574" s="74" t="s">
        <v>194</v>
      </c>
      <c r="AU574" s="74" t="s">
        <v>480</v>
      </c>
      <c r="AV574" s="74">
        <v>2022</v>
      </c>
      <c r="AW574" s="74">
        <v>0.93457943925233644</v>
      </c>
      <c r="BF574" s="74">
        <v>0.89796536113586345</v>
      </c>
      <c r="BG574" s="74">
        <v>5.4426423778967887</v>
      </c>
      <c r="BH574" s="74">
        <v>0</v>
      </c>
      <c r="BI574" s="74">
        <v>5.4426423778967887</v>
      </c>
      <c r="BJ574" s="74">
        <v>0</v>
      </c>
      <c r="BK574" s="74">
        <v>0</v>
      </c>
      <c r="BL574" s="74">
        <v>0</v>
      </c>
      <c r="BM574" s="74">
        <v>0</v>
      </c>
      <c r="BP574" s="74">
        <v>5.0865816615857842</v>
      </c>
      <c r="BQ574" s="74">
        <v>0</v>
      </c>
      <c r="BR574" s="74">
        <v>0.89796536113586345</v>
      </c>
      <c r="BS574" s="74">
        <v>0.83921996367837703</v>
      </c>
      <c r="BT574" s="74">
        <v>5.4426423778967887</v>
      </c>
      <c r="BU574" s="74">
        <v>5.0865816615857842</v>
      </c>
      <c r="BV574" s="74">
        <v>0</v>
      </c>
      <c r="BW574" s="74">
        <v>0</v>
      </c>
      <c r="BX574" s="74">
        <v>5.4426423778967887</v>
      </c>
      <c r="BY574" s="74">
        <v>5.0865816615857842</v>
      </c>
      <c r="CT574" s="74" t="s">
        <v>194</v>
      </c>
      <c r="CU574" s="74" t="s">
        <v>531</v>
      </c>
      <c r="CV574" s="74" t="s">
        <v>323</v>
      </c>
      <c r="CW574" s="74">
        <v>2021</v>
      </c>
      <c r="CX574" s="74">
        <v>5.1417275134803772E-7</v>
      </c>
      <c r="CY574" s="74">
        <v>0</v>
      </c>
      <c r="CZ574" s="74">
        <v>0</v>
      </c>
      <c r="DA574" s="74">
        <v>0</v>
      </c>
      <c r="DB574" s="74">
        <v>0</v>
      </c>
      <c r="DC574" s="74">
        <v>0</v>
      </c>
      <c r="DD574" s="74">
        <v>8638.8463697588304</v>
      </c>
      <c r="DE574" s="74">
        <v>212.40338927922949</v>
      </c>
      <c r="DF574" s="74">
        <v>8426.4429804796018</v>
      </c>
      <c r="DG574" s="74">
        <v>0</v>
      </c>
      <c r="DH574" s="74">
        <v>0</v>
      </c>
      <c r="DI574" s="74">
        <v>0</v>
      </c>
      <c r="DJ574" s="74">
        <v>0</v>
      </c>
      <c r="DK574" s="74">
        <v>0</v>
      </c>
      <c r="DL574" s="74">
        <v>0</v>
      </c>
      <c r="DM574" s="74">
        <v>0</v>
      </c>
      <c r="DN574" s="74">
        <v>4.8341491632794427E-6</v>
      </c>
      <c r="DO574" s="74">
        <v>4.4418594064119053E-3</v>
      </c>
      <c r="DP574" s="74">
        <v>0</v>
      </c>
      <c r="DQ574" s="74">
        <v>4.4418594064119053E-3</v>
      </c>
      <c r="DR574" s="74">
        <v>0</v>
      </c>
      <c r="DS574" s="74">
        <v>0</v>
      </c>
      <c r="DT574" s="74">
        <v>0</v>
      </c>
      <c r="DU574" s="74">
        <v>0</v>
      </c>
      <c r="DV574" s="74">
        <v>0</v>
      </c>
      <c r="DW574" s="74">
        <v>0</v>
      </c>
      <c r="DX574" s="74">
        <v>0</v>
      </c>
      <c r="DY574" s="74">
        <v>0</v>
      </c>
      <c r="DZ574" s="74">
        <v>0</v>
      </c>
      <c r="EA574" s="74">
        <v>0</v>
      </c>
      <c r="EB574" s="74">
        <v>0</v>
      </c>
      <c r="EC574" s="74">
        <v>0</v>
      </c>
      <c r="ED574" s="74">
        <v>0</v>
      </c>
      <c r="EE574" s="74">
        <v>0</v>
      </c>
      <c r="EF574" s="74">
        <v>0</v>
      </c>
      <c r="ER574" s="74" t="s">
        <v>455</v>
      </c>
      <c r="ES574" s="74" t="s">
        <v>194</v>
      </c>
      <c r="ET574" s="74" t="s">
        <v>531</v>
      </c>
      <c r="EU574" s="74" t="s">
        <v>323</v>
      </c>
      <c r="EV574" s="74" t="s">
        <v>302</v>
      </c>
      <c r="EW574" s="74" t="s">
        <v>456</v>
      </c>
      <c r="EX574" s="74">
        <v>2021</v>
      </c>
      <c r="EY574" s="74">
        <v>7.991366361225533E-7</v>
      </c>
      <c r="EZ574" s="74">
        <v>1385.41145999999</v>
      </c>
      <c r="FA574" s="74">
        <v>1.1071330537900273E-3</v>
      </c>
      <c r="FB574" s="74">
        <v>2021</v>
      </c>
      <c r="FC574" s="74" t="s">
        <v>209</v>
      </c>
      <c r="FD574" s="74">
        <v>4.6366130773367584E-2</v>
      </c>
      <c r="FE574" s="74">
        <v>1</v>
      </c>
      <c r="FF574" s="74">
        <v>0</v>
      </c>
      <c r="FG574" s="74" t="s">
        <v>457</v>
      </c>
      <c r="FH574" s="74">
        <v>1.0710444757978809E-4</v>
      </c>
      <c r="FI574" s="74">
        <v>5.1417275134803772E-7</v>
      </c>
      <c r="FJ574" s="74">
        <v>0</v>
      </c>
      <c r="FK574" s="74">
        <v>0</v>
      </c>
      <c r="FL574" s="74">
        <v>0</v>
      </c>
      <c r="FM574" s="74">
        <v>0</v>
      </c>
      <c r="FN574" s="74">
        <v>0</v>
      </c>
      <c r="FO574" s="74">
        <v>0</v>
      </c>
      <c r="FP574" s="74">
        <v>0</v>
      </c>
      <c r="FQ574" s="74">
        <v>0</v>
      </c>
      <c r="FR574" s="74">
        <v>0</v>
      </c>
      <c r="FS574" s="74">
        <v>0</v>
      </c>
      <c r="GV574" s="229"/>
      <c r="GW574" s="229"/>
    </row>
    <row r="575" spans="45:205" x14ac:dyDescent="0.25">
      <c r="AS575" s="74" t="s">
        <v>243</v>
      </c>
      <c r="AT575" s="74" t="s">
        <v>194</v>
      </c>
      <c r="AU575" s="74" t="s">
        <v>480</v>
      </c>
      <c r="AV575" s="74">
        <v>2023</v>
      </c>
      <c r="AW575" s="74">
        <v>0.87343872827321156</v>
      </c>
      <c r="BF575" s="74">
        <v>0</v>
      </c>
      <c r="BG575" s="74">
        <v>0</v>
      </c>
      <c r="BH575" s="74">
        <v>0</v>
      </c>
      <c r="BI575" s="74">
        <v>0</v>
      </c>
      <c r="BJ575" s="74">
        <v>0.89796536113586345</v>
      </c>
      <c r="BK575" s="74">
        <v>5.6417671009185959</v>
      </c>
      <c r="BL575" s="74">
        <v>0</v>
      </c>
      <c r="BM575" s="74">
        <v>5.6417671009185959</v>
      </c>
      <c r="BP575" s="74">
        <v>0</v>
      </c>
      <c r="BQ575" s="74">
        <v>4.927737881839982</v>
      </c>
      <c r="BR575" s="74">
        <v>0</v>
      </c>
      <c r="BS575" s="74">
        <v>0</v>
      </c>
      <c r="BT575" s="74">
        <v>0</v>
      </c>
      <c r="BU575" s="74">
        <v>0</v>
      </c>
      <c r="BV575" s="74">
        <v>0</v>
      </c>
      <c r="BW575" s="74">
        <v>0</v>
      </c>
      <c r="BX575" s="74">
        <v>0</v>
      </c>
      <c r="BY575" s="74">
        <v>0</v>
      </c>
      <c r="CT575" s="74" t="s">
        <v>194</v>
      </c>
      <c r="CU575" s="74" t="s">
        <v>531</v>
      </c>
      <c r="CV575" s="74" t="s">
        <v>323</v>
      </c>
      <c r="CW575" s="74">
        <v>2022</v>
      </c>
      <c r="CX575" s="74">
        <v>0</v>
      </c>
      <c r="CY575" s="74">
        <v>5.1023581936503406E-7</v>
      </c>
      <c r="CZ575" s="74">
        <v>0</v>
      </c>
      <c r="DA575" s="74">
        <v>0</v>
      </c>
      <c r="DB575" s="74">
        <v>0</v>
      </c>
      <c r="DC575" s="74">
        <v>0</v>
      </c>
      <c r="DD575" s="74">
        <v>8489.5410546944331</v>
      </c>
      <c r="DE575" s="74">
        <v>202.84766498243039</v>
      </c>
      <c r="DF575" s="74">
        <v>8286.6933897120034</v>
      </c>
      <c r="DG575" s="74">
        <v>0</v>
      </c>
      <c r="DH575" s="74">
        <v>0</v>
      </c>
      <c r="DI575" s="74">
        <v>0</v>
      </c>
      <c r="DJ575" s="74">
        <v>0</v>
      </c>
      <c r="DK575" s="74">
        <v>0</v>
      </c>
      <c r="DL575" s="74">
        <v>0</v>
      </c>
      <c r="DM575" s="74">
        <v>0</v>
      </c>
      <c r="DN575" s="74">
        <v>4.6566067123843067E-6</v>
      </c>
      <c r="DO575" s="74">
        <v>0</v>
      </c>
      <c r="DP575" s="74">
        <v>0</v>
      </c>
      <c r="DQ575" s="74">
        <v>0</v>
      </c>
      <c r="DR575" s="74">
        <v>4.3316679360751098E-3</v>
      </c>
      <c r="DS575" s="74">
        <v>0</v>
      </c>
      <c r="DT575" s="74">
        <v>4.3316679360751098E-3</v>
      </c>
      <c r="DU575" s="74">
        <v>0</v>
      </c>
      <c r="DV575" s="74">
        <v>0</v>
      </c>
      <c r="DW575" s="74">
        <v>0</v>
      </c>
      <c r="DX575" s="74">
        <v>0</v>
      </c>
      <c r="DY575" s="74">
        <v>0</v>
      </c>
      <c r="DZ575" s="74">
        <v>0</v>
      </c>
      <c r="EA575" s="74">
        <v>0</v>
      </c>
      <c r="EB575" s="74">
        <v>0</v>
      </c>
      <c r="EC575" s="74">
        <v>0</v>
      </c>
      <c r="ED575" s="74">
        <v>0</v>
      </c>
      <c r="EE575" s="74">
        <v>0</v>
      </c>
      <c r="EF575" s="74">
        <v>0</v>
      </c>
      <c r="ER575" s="74" t="s">
        <v>455</v>
      </c>
      <c r="ES575" s="74" t="s">
        <v>194</v>
      </c>
      <c r="ET575" s="74" t="s">
        <v>531</v>
      </c>
      <c r="EU575" s="74" t="s">
        <v>323</v>
      </c>
      <c r="EV575" s="74" t="s">
        <v>302</v>
      </c>
      <c r="EW575" s="74" t="s">
        <v>456</v>
      </c>
      <c r="EX575" s="74">
        <v>2022</v>
      </c>
      <c r="EY575" s="74">
        <v>7.7513095003844517E-7</v>
      </c>
      <c r="EZ575" s="74">
        <v>1385.41145999999</v>
      </c>
      <c r="FA575" s="74">
        <v>1.0738753011839417E-3</v>
      </c>
      <c r="FB575" s="74">
        <v>2022</v>
      </c>
      <c r="FC575" s="74" t="s">
        <v>209</v>
      </c>
      <c r="FD575" s="74">
        <v>4.6366130773367584E-2</v>
      </c>
      <c r="FE575" s="74">
        <v>1</v>
      </c>
      <c r="FF575" s="74">
        <v>0</v>
      </c>
      <c r="FG575" s="74" t="s">
        <v>457</v>
      </c>
      <c r="FH575" s="74">
        <v>0</v>
      </c>
      <c r="FI575" s="74">
        <v>0</v>
      </c>
      <c r="FJ575" s="74">
        <v>1.0628436731669888E-4</v>
      </c>
      <c r="FK575" s="74">
        <v>5.1023581936503406E-7</v>
      </c>
      <c r="FL575" s="74">
        <v>0</v>
      </c>
      <c r="FM575" s="74">
        <v>0</v>
      </c>
      <c r="FN575" s="74">
        <v>0</v>
      </c>
      <c r="FO575" s="74">
        <v>0</v>
      </c>
      <c r="FP575" s="74">
        <v>0</v>
      </c>
      <c r="FQ575" s="74">
        <v>0</v>
      </c>
      <c r="FR575" s="74">
        <v>0</v>
      </c>
      <c r="FS575" s="74">
        <v>0</v>
      </c>
      <c r="GV575" s="229"/>
      <c r="GW575" s="229"/>
    </row>
    <row r="576" spans="45:205" x14ac:dyDescent="0.25">
      <c r="AS576" s="74" t="s">
        <v>243</v>
      </c>
      <c r="AT576" s="74" t="s">
        <v>194</v>
      </c>
      <c r="AU576" s="74" t="s">
        <v>481</v>
      </c>
      <c r="AV576" s="74">
        <v>2022</v>
      </c>
      <c r="AW576" s="74">
        <v>0.93457943925233644</v>
      </c>
      <c r="BF576" s="74">
        <v>0.63624647299424586</v>
      </c>
      <c r="BG576" s="74">
        <v>3.3978924854212988</v>
      </c>
      <c r="BH576" s="74">
        <v>0</v>
      </c>
      <c r="BI576" s="74">
        <v>3.3978924854212988</v>
      </c>
      <c r="BJ576" s="74">
        <v>0</v>
      </c>
      <c r="BK576" s="74">
        <v>0</v>
      </c>
      <c r="BL576" s="74">
        <v>0</v>
      </c>
      <c r="BM576" s="74">
        <v>0</v>
      </c>
      <c r="BP576" s="74">
        <v>3.1756004536647651</v>
      </c>
      <c r="BQ576" s="74">
        <v>0</v>
      </c>
      <c r="BR576" s="74">
        <v>0.63624647299424586</v>
      </c>
      <c r="BS576" s="74">
        <v>0.59462287195723906</v>
      </c>
      <c r="BT576" s="74">
        <v>3.3978924854212988</v>
      </c>
      <c r="BU576" s="74">
        <v>3.1756004536647651</v>
      </c>
      <c r="BV576" s="74">
        <v>0</v>
      </c>
      <c r="BW576" s="74">
        <v>0</v>
      </c>
      <c r="BX576" s="74">
        <v>3.3978924854212988</v>
      </c>
      <c r="BY576" s="74">
        <v>3.1756004536647651</v>
      </c>
      <c r="CT576" s="74" t="s">
        <v>194</v>
      </c>
      <c r="CU576" s="74" t="s">
        <v>531</v>
      </c>
      <c r="CV576" s="74" t="s">
        <v>323</v>
      </c>
      <c r="CW576" s="74">
        <v>2023</v>
      </c>
      <c r="CX576" s="74">
        <v>0</v>
      </c>
      <c r="CY576" s="74">
        <v>0</v>
      </c>
      <c r="CZ576" s="74">
        <v>7.960255271471753E-7</v>
      </c>
      <c r="DA576" s="74">
        <v>0</v>
      </c>
      <c r="DB576" s="74">
        <v>0</v>
      </c>
      <c r="DC576" s="74">
        <v>0</v>
      </c>
      <c r="DD576" s="74">
        <v>8507.4425966947583</v>
      </c>
      <c r="DE576" s="74">
        <v>202.84766498243039</v>
      </c>
      <c r="DF576" s="74">
        <v>8304.5949317123286</v>
      </c>
      <c r="DG576" s="74">
        <v>0</v>
      </c>
      <c r="DH576" s="74">
        <v>0</v>
      </c>
      <c r="DI576" s="74">
        <v>0</v>
      </c>
      <c r="DJ576" s="74">
        <v>0</v>
      </c>
      <c r="DK576" s="74">
        <v>0</v>
      </c>
      <c r="DL576" s="74">
        <v>0</v>
      </c>
      <c r="DM576" s="74">
        <v>0</v>
      </c>
      <c r="DN576" s="74">
        <v>4.8375471433158174E-6</v>
      </c>
      <c r="DO576" s="74">
        <v>0</v>
      </c>
      <c r="DP576" s="74">
        <v>0</v>
      </c>
      <c r="DQ576" s="74">
        <v>0</v>
      </c>
      <c r="DR576" s="74">
        <v>0</v>
      </c>
      <c r="DS576" s="74">
        <v>0</v>
      </c>
      <c r="DT576" s="74">
        <v>0</v>
      </c>
      <c r="DU576" s="74">
        <v>6.7721414777082789E-3</v>
      </c>
      <c r="DV576" s="74">
        <v>0</v>
      </c>
      <c r="DW576" s="74">
        <v>6.7721414777082789E-3</v>
      </c>
      <c r="DX576" s="74">
        <v>0</v>
      </c>
      <c r="DY576" s="74">
        <v>0</v>
      </c>
      <c r="DZ576" s="74">
        <v>0</v>
      </c>
      <c r="EA576" s="74">
        <v>0</v>
      </c>
      <c r="EB576" s="74">
        <v>0</v>
      </c>
      <c r="EC576" s="74">
        <v>0</v>
      </c>
      <c r="ED576" s="74">
        <v>0</v>
      </c>
      <c r="EE576" s="74">
        <v>0</v>
      </c>
      <c r="EF576" s="74">
        <v>0</v>
      </c>
      <c r="ER576" s="74" t="s">
        <v>455</v>
      </c>
      <c r="ES576" s="74" t="s">
        <v>194</v>
      </c>
      <c r="ET576" s="74" t="s">
        <v>531</v>
      </c>
      <c r="EU576" s="74" t="s">
        <v>323</v>
      </c>
      <c r="EV576" s="74" t="s">
        <v>302</v>
      </c>
      <c r="EW576" s="74" t="s">
        <v>456</v>
      </c>
      <c r="EX576" s="74">
        <v>2023</v>
      </c>
      <c r="EY576" s="74">
        <v>8.0108958772918628E-7</v>
      </c>
      <c r="EZ576" s="74">
        <v>1385.41145999999</v>
      </c>
      <c r="FA576" s="74">
        <v>1.109838695326682E-3</v>
      </c>
      <c r="FB576" s="74">
        <v>2023</v>
      </c>
      <c r="FC576" s="74" t="s">
        <v>209</v>
      </c>
      <c r="FD576" s="74">
        <v>4.6366130773367584E-2</v>
      </c>
      <c r="FE576" s="74">
        <v>1</v>
      </c>
      <c r="FF576" s="74">
        <v>0</v>
      </c>
      <c r="FG576" s="74" t="s">
        <v>457</v>
      </c>
      <c r="FH576" s="74">
        <v>0</v>
      </c>
      <c r="FI576" s="74">
        <v>0</v>
      </c>
      <c r="FJ576" s="74">
        <v>0</v>
      </c>
      <c r="FK576" s="74">
        <v>0</v>
      </c>
      <c r="FL576" s="74">
        <v>1.0954354108056186E-4</v>
      </c>
      <c r="FM576" s="74">
        <v>7.960255271471753E-7</v>
      </c>
      <c r="FN576" s="74">
        <v>0</v>
      </c>
      <c r="FO576" s="74">
        <v>0</v>
      </c>
      <c r="FP576" s="74">
        <v>0</v>
      </c>
      <c r="FQ576" s="74">
        <v>0</v>
      </c>
      <c r="FR576" s="74">
        <v>0</v>
      </c>
      <c r="FS576" s="74">
        <v>0</v>
      </c>
      <c r="GV576" s="229"/>
      <c r="GW576" s="229"/>
    </row>
    <row r="577" spans="45:205" x14ac:dyDescent="0.25">
      <c r="AS577" s="74" t="s">
        <v>243</v>
      </c>
      <c r="AT577" s="74" t="s">
        <v>194</v>
      </c>
      <c r="AU577" s="74" t="s">
        <v>481</v>
      </c>
      <c r="AV577" s="74">
        <v>2023</v>
      </c>
      <c r="AW577" s="74">
        <v>0.87343872827321156</v>
      </c>
      <c r="BF577" s="74">
        <v>0</v>
      </c>
      <c r="BG577" s="74">
        <v>0</v>
      </c>
      <c r="BH577" s="74">
        <v>0</v>
      </c>
      <c r="BI577" s="74">
        <v>0</v>
      </c>
      <c r="BJ577" s="74">
        <v>0.63624647299424586</v>
      </c>
      <c r="BK577" s="74">
        <v>3.5219496647544064</v>
      </c>
      <c r="BL577" s="74">
        <v>0</v>
      </c>
      <c r="BM577" s="74">
        <v>3.5219496647544064</v>
      </c>
      <c r="BP577" s="74">
        <v>0</v>
      </c>
      <c r="BQ577" s="74">
        <v>3.0762072362253527</v>
      </c>
      <c r="BR577" s="74">
        <v>0</v>
      </c>
      <c r="BS577" s="74">
        <v>0</v>
      </c>
      <c r="BT577" s="74">
        <v>0</v>
      </c>
      <c r="BU577" s="74">
        <v>0</v>
      </c>
      <c r="BV577" s="74">
        <v>0</v>
      </c>
      <c r="BW577" s="74">
        <v>0</v>
      </c>
      <c r="BX577" s="74">
        <v>0</v>
      </c>
      <c r="BY577" s="74">
        <v>0</v>
      </c>
      <c r="CT577" s="74" t="s">
        <v>194</v>
      </c>
      <c r="CU577" s="74" t="s">
        <v>531</v>
      </c>
      <c r="CV577" s="74" t="s">
        <v>323</v>
      </c>
      <c r="CW577" s="74">
        <v>2024</v>
      </c>
      <c r="CX577" s="74">
        <v>0</v>
      </c>
      <c r="CY577" s="74">
        <v>0</v>
      </c>
      <c r="CZ577" s="74">
        <v>0</v>
      </c>
      <c r="DA577" s="74">
        <v>7.960255271471753E-7</v>
      </c>
      <c r="DB577" s="74">
        <v>0</v>
      </c>
      <c r="DC577" s="74">
        <v>0</v>
      </c>
      <c r="DD577" s="74">
        <v>8507.4425966947583</v>
      </c>
      <c r="DE577" s="74">
        <v>202.84766498243039</v>
      </c>
      <c r="DF577" s="74">
        <v>8304.5949317123286</v>
      </c>
      <c r="DG577" s="74">
        <v>0</v>
      </c>
      <c r="DH577" s="74">
        <v>0</v>
      </c>
      <c r="DI577" s="74">
        <v>0</v>
      </c>
      <c r="DJ577" s="74">
        <v>0</v>
      </c>
      <c r="DK577" s="74">
        <v>0</v>
      </c>
      <c r="DL577" s="74">
        <v>0</v>
      </c>
      <c r="DM577" s="74">
        <v>0</v>
      </c>
      <c r="DN577" s="74">
        <v>4.8375471433158174E-6</v>
      </c>
      <c r="DO577" s="74">
        <v>0</v>
      </c>
      <c r="DP577" s="74">
        <v>0</v>
      </c>
      <c r="DQ577" s="74">
        <v>0</v>
      </c>
      <c r="DR577" s="74">
        <v>0</v>
      </c>
      <c r="DS577" s="74">
        <v>0</v>
      </c>
      <c r="DT577" s="74">
        <v>0</v>
      </c>
      <c r="DU577" s="74">
        <v>0</v>
      </c>
      <c r="DV577" s="74">
        <v>0</v>
      </c>
      <c r="DW577" s="74">
        <v>0</v>
      </c>
      <c r="DX577" s="74">
        <v>6.7721414777082789E-3</v>
      </c>
      <c r="DY577" s="74">
        <v>0</v>
      </c>
      <c r="DZ577" s="74">
        <v>6.7721414777082789E-3</v>
      </c>
      <c r="EA577" s="74">
        <v>0</v>
      </c>
      <c r="EB577" s="74">
        <v>0</v>
      </c>
      <c r="EC577" s="74">
        <v>0</v>
      </c>
      <c r="ED577" s="74">
        <v>0</v>
      </c>
      <c r="EE577" s="74">
        <v>0</v>
      </c>
      <c r="EF577" s="74">
        <v>0</v>
      </c>
      <c r="ER577" s="74" t="s">
        <v>455</v>
      </c>
      <c r="ES577" s="74" t="s">
        <v>194</v>
      </c>
      <c r="ET577" s="74" t="s">
        <v>531</v>
      </c>
      <c r="EU577" s="74" t="s">
        <v>323</v>
      </c>
      <c r="EV577" s="74" t="s">
        <v>302</v>
      </c>
      <c r="EW577" s="74" t="s">
        <v>456</v>
      </c>
      <c r="EX577" s="74">
        <v>2024</v>
      </c>
      <c r="EY577" s="74">
        <v>8.0108958772918628E-7</v>
      </c>
      <c r="EZ577" s="74">
        <v>1385.41145999999</v>
      </c>
      <c r="FA577" s="74">
        <v>1.109838695326682E-3</v>
      </c>
      <c r="FB577" s="74">
        <v>2024</v>
      </c>
      <c r="FC577" s="74" t="s">
        <v>209</v>
      </c>
      <c r="FD577" s="74">
        <v>4.6366130773367584E-2</v>
      </c>
      <c r="FE577" s="74">
        <v>1</v>
      </c>
      <c r="FF577" s="74">
        <v>0</v>
      </c>
      <c r="FG577" s="74" t="s">
        <v>457</v>
      </c>
      <c r="FH577" s="74">
        <v>0</v>
      </c>
      <c r="FI577" s="74">
        <v>0</v>
      </c>
      <c r="FJ577" s="74">
        <v>0</v>
      </c>
      <c r="FK577" s="74">
        <v>0</v>
      </c>
      <c r="FL577" s="74">
        <v>0</v>
      </c>
      <c r="FM577" s="74">
        <v>0</v>
      </c>
      <c r="FN577" s="74">
        <v>1.0954354108056186E-4</v>
      </c>
      <c r="FO577" s="74">
        <v>7.960255271471753E-7</v>
      </c>
      <c r="FP577" s="74">
        <v>0</v>
      </c>
      <c r="FQ577" s="74">
        <v>0</v>
      </c>
      <c r="FR577" s="74">
        <v>0</v>
      </c>
      <c r="FS577" s="74">
        <v>0</v>
      </c>
      <c r="GV577" s="229"/>
      <c r="GW577" s="229"/>
    </row>
    <row r="578" spans="45:205" x14ac:dyDescent="0.25">
      <c r="AS578" s="74" t="s">
        <v>243</v>
      </c>
      <c r="AT578" s="74" t="s">
        <v>194</v>
      </c>
      <c r="AU578" s="74" t="s">
        <v>482</v>
      </c>
      <c r="AV578" s="74">
        <v>2022</v>
      </c>
      <c r="AW578" s="74">
        <v>0.93457943925233644</v>
      </c>
      <c r="BF578" s="74">
        <v>0.3705211263322119</v>
      </c>
      <c r="BG578" s="74">
        <v>209.08622246659453</v>
      </c>
      <c r="BH578" s="74">
        <v>0</v>
      </c>
      <c r="BI578" s="74">
        <v>209.08622246659453</v>
      </c>
      <c r="BJ578" s="74">
        <v>0</v>
      </c>
      <c r="BK578" s="74">
        <v>0</v>
      </c>
      <c r="BL578" s="74">
        <v>0</v>
      </c>
      <c r="BM578" s="74">
        <v>0</v>
      </c>
      <c r="BP578" s="74">
        <v>195.40768454821918</v>
      </c>
      <c r="BQ578" s="74">
        <v>0</v>
      </c>
      <c r="BR578" s="74">
        <v>0.3705211263322119</v>
      </c>
      <c r="BS578" s="74">
        <v>0.34628142647870269</v>
      </c>
      <c r="BT578" s="74">
        <v>209.08622246659453</v>
      </c>
      <c r="BU578" s="74">
        <v>195.40768454821918</v>
      </c>
      <c r="BV578" s="74">
        <v>0</v>
      </c>
      <c r="BW578" s="74">
        <v>0</v>
      </c>
      <c r="BX578" s="74">
        <v>209.08622246659453</v>
      </c>
      <c r="BY578" s="74">
        <v>195.40768454821918</v>
      </c>
      <c r="CT578" s="74" t="s">
        <v>194</v>
      </c>
      <c r="CU578" s="74" t="s">
        <v>531</v>
      </c>
      <c r="CV578" s="74" t="s">
        <v>323</v>
      </c>
      <c r="CW578" s="74">
        <v>2025</v>
      </c>
      <c r="CX578" s="74">
        <v>0</v>
      </c>
      <c r="CY578" s="74">
        <v>0</v>
      </c>
      <c r="CZ578" s="74">
        <v>0</v>
      </c>
      <c r="DA578" s="74">
        <v>0</v>
      </c>
      <c r="DB578" s="74">
        <v>7.960255271471753E-7</v>
      </c>
      <c r="DC578" s="74">
        <v>0</v>
      </c>
      <c r="DD578" s="74">
        <v>8507.4425966947583</v>
      </c>
      <c r="DE578" s="74">
        <v>202.84766498243039</v>
      </c>
      <c r="DF578" s="74">
        <v>8304.5949317123286</v>
      </c>
      <c r="DG578" s="74">
        <v>0</v>
      </c>
      <c r="DH578" s="74">
        <v>0</v>
      </c>
      <c r="DI578" s="74">
        <v>0</v>
      </c>
      <c r="DJ578" s="74">
        <v>0</v>
      </c>
      <c r="DK578" s="74">
        <v>0</v>
      </c>
      <c r="DL578" s="74">
        <v>0</v>
      </c>
      <c r="DM578" s="74">
        <v>0</v>
      </c>
      <c r="DN578" s="74">
        <v>4.8375471433158174E-6</v>
      </c>
      <c r="DO578" s="74">
        <v>0</v>
      </c>
      <c r="DP578" s="74">
        <v>0</v>
      </c>
      <c r="DQ578" s="74">
        <v>0</v>
      </c>
      <c r="DR578" s="74">
        <v>0</v>
      </c>
      <c r="DS578" s="74">
        <v>0</v>
      </c>
      <c r="DT578" s="74">
        <v>0</v>
      </c>
      <c r="DU578" s="74">
        <v>0</v>
      </c>
      <c r="DV578" s="74">
        <v>0</v>
      </c>
      <c r="DW578" s="74">
        <v>0</v>
      </c>
      <c r="DX578" s="74">
        <v>0</v>
      </c>
      <c r="DY578" s="74">
        <v>0</v>
      </c>
      <c r="DZ578" s="74">
        <v>0</v>
      </c>
      <c r="EA578" s="74">
        <v>6.7721414777082789E-3</v>
      </c>
      <c r="EB578" s="74">
        <v>0</v>
      </c>
      <c r="EC578" s="74">
        <v>6.7721414777082789E-3</v>
      </c>
      <c r="ED578" s="74">
        <v>0</v>
      </c>
      <c r="EE578" s="74">
        <v>0</v>
      </c>
      <c r="EF578" s="74">
        <v>0</v>
      </c>
      <c r="ER578" s="74" t="s">
        <v>455</v>
      </c>
      <c r="ES578" s="74" t="s">
        <v>194</v>
      </c>
      <c r="ET578" s="74" t="s">
        <v>531</v>
      </c>
      <c r="EU578" s="74" t="s">
        <v>323</v>
      </c>
      <c r="EV578" s="74" t="s">
        <v>302</v>
      </c>
      <c r="EW578" s="74" t="s">
        <v>456</v>
      </c>
      <c r="EX578" s="74">
        <v>2025</v>
      </c>
      <c r="EY578" s="74">
        <v>8.0108958772918628E-7</v>
      </c>
      <c r="EZ578" s="74">
        <v>1385.41145999999</v>
      </c>
      <c r="FA578" s="74">
        <v>1.109838695326682E-3</v>
      </c>
      <c r="FB578" s="74">
        <v>2025</v>
      </c>
      <c r="FC578" s="74" t="s">
        <v>209</v>
      </c>
      <c r="FD578" s="74">
        <v>4.6366130773367584E-2</v>
      </c>
      <c r="FE578" s="74">
        <v>1</v>
      </c>
      <c r="FF578" s="74">
        <v>0</v>
      </c>
      <c r="FG578" s="74" t="s">
        <v>457</v>
      </c>
      <c r="FH578" s="74">
        <v>0</v>
      </c>
      <c r="FI578" s="74">
        <v>0</v>
      </c>
      <c r="FJ578" s="74">
        <v>0</v>
      </c>
      <c r="FK578" s="74">
        <v>0</v>
      </c>
      <c r="FL578" s="74">
        <v>0</v>
      </c>
      <c r="FM578" s="74">
        <v>0</v>
      </c>
      <c r="FN578" s="74">
        <v>0</v>
      </c>
      <c r="FO578" s="74">
        <v>0</v>
      </c>
      <c r="FP578" s="74">
        <v>1.0954354108056186E-4</v>
      </c>
      <c r="FQ578" s="74">
        <v>7.960255271471753E-7</v>
      </c>
      <c r="FR578" s="74">
        <v>0</v>
      </c>
      <c r="FS578" s="74">
        <v>0</v>
      </c>
      <c r="GV578" s="229"/>
      <c r="GW578" s="229"/>
    </row>
    <row r="579" spans="45:205" x14ac:dyDescent="0.25">
      <c r="AS579" s="74" t="s">
        <v>243</v>
      </c>
      <c r="AT579" s="74" t="s">
        <v>194</v>
      </c>
      <c r="AU579" s="74" t="s">
        <v>482</v>
      </c>
      <c r="AV579" s="74">
        <v>2023</v>
      </c>
      <c r="AW579" s="74">
        <v>0.87343872827321156</v>
      </c>
      <c r="BF579" s="74">
        <v>0</v>
      </c>
      <c r="BG579" s="74">
        <v>0</v>
      </c>
      <c r="BH579" s="74">
        <v>0</v>
      </c>
      <c r="BI579" s="74">
        <v>0</v>
      </c>
      <c r="BJ579" s="74">
        <v>0.3705211263322119</v>
      </c>
      <c r="BK579" s="74">
        <v>216.74754169396877</v>
      </c>
      <c r="BL579" s="74">
        <v>0</v>
      </c>
      <c r="BM579" s="74">
        <v>216.74754169396877</v>
      </c>
      <c r="BP579" s="74">
        <v>0</v>
      </c>
      <c r="BQ579" s="74">
        <v>189.315697173525</v>
      </c>
      <c r="BR579" s="74">
        <v>0</v>
      </c>
      <c r="BS579" s="74">
        <v>0</v>
      </c>
      <c r="BT579" s="74">
        <v>0</v>
      </c>
      <c r="BU579" s="74">
        <v>0</v>
      </c>
      <c r="BV579" s="74">
        <v>0</v>
      </c>
      <c r="BW579" s="74">
        <v>0</v>
      </c>
      <c r="BX579" s="74">
        <v>0</v>
      </c>
      <c r="BY579" s="74">
        <v>0</v>
      </c>
      <c r="CT579" s="74" t="s">
        <v>194</v>
      </c>
      <c r="CU579" s="74" t="s">
        <v>531</v>
      </c>
      <c r="CV579" s="74" t="s">
        <v>323</v>
      </c>
      <c r="CW579" s="74">
        <v>2026</v>
      </c>
      <c r="CX579" s="74">
        <v>0</v>
      </c>
      <c r="CY579" s="74">
        <v>0</v>
      </c>
      <c r="CZ579" s="74">
        <v>0</v>
      </c>
      <c r="DA579" s="74">
        <v>0</v>
      </c>
      <c r="DB579" s="74">
        <v>0</v>
      </c>
      <c r="DC579" s="74">
        <v>7.960255271471753E-7</v>
      </c>
      <c r="DD579" s="74">
        <v>8507.4425966947583</v>
      </c>
      <c r="DE579" s="74">
        <v>202.84766498243039</v>
      </c>
      <c r="DF579" s="74">
        <v>8304.5949317123286</v>
      </c>
      <c r="DG579" s="74">
        <v>0</v>
      </c>
      <c r="DH579" s="74">
        <v>0</v>
      </c>
      <c r="DI579" s="74">
        <v>0</v>
      </c>
      <c r="DJ579" s="74">
        <v>0</v>
      </c>
      <c r="DK579" s="74">
        <v>0</v>
      </c>
      <c r="DL579" s="74">
        <v>0</v>
      </c>
      <c r="DM579" s="74">
        <v>0</v>
      </c>
      <c r="DN579" s="74">
        <v>4.8375471433158174E-6</v>
      </c>
      <c r="DO579" s="74">
        <v>0</v>
      </c>
      <c r="DP579" s="74">
        <v>0</v>
      </c>
      <c r="DQ579" s="74">
        <v>0</v>
      </c>
      <c r="DR579" s="74">
        <v>0</v>
      </c>
      <c r="DS579" s="74">
        <v>0</v>
      </c>
      <c r="DT579" s="74">
        <v>0</v>
      </c>
      <c r="DU579" s="74">
        <v>0</v>
      </c>
      <c r="DV579" s="74">
        <v>0</v>
      </c>
      <c r="DW579" s="74">
        <v>0</v>
      </c>
      <c r="DX579" s="74">
        <v>0</v>
      </c>
      <c r="DY579" s="74">
        <v>0</v>
      </c>
      <c r="DZ579" s="74">
        <v>0</v>
      </c>
      <c r="EA579" s="74">
        <v>0</v>
      </c>
      <c r="EB579" s="74">
        <v>0</v>
      </c>
      <c r="EC579" s="74">
        <v>0</v>
      </c>
      <c r="ED579" s="74">
        <v>6.7721414777082789E-3</v>
      </c>
      <c r="EE579" s="74">
        <v>0</v>
      </c>
      <c r="EF579" s="74">
        <v>6.7721414777082789E-3</v>
      </c>
      <c r="ER579" s="74" t="s">
        <v>455</v>
      </c>
      <c r="ES579" s="74" t="s">
        <v>194</v>
      </c>
      <c r="ET579" s="74" t="s">
        <v>531</v>
      </c>
      <c r="EU579" s="74" t="s">
        <v>323</v>
      </c>
      <c r="EV579" s="74" t="s">
        <v>302</v>
      </c>
      <c r="EW579" s="74" t="s">
        <v>456</v>
      </c>
      <c r="EX579" s="74">
        <v>2026</v>
      </c>
      <c r="EY579" s="74">
        <v>8.0108958772918628E-7</v>
      </c>
      <c r="EZ579" s="74">
        <v>1385.41145999999</v>
      </c>
      <c r="FA579" s="74">
        <v>1.109838695326682E-3</v>
      </c>
      <c r="FB579" s="74">
        <v>2026</v>
      </c>
      <c r="FC579" s="74" t="s">
        <v>209</v>
      </c>
      <c r="FD579" s="74">
        <v>4.6366130773367584E-2</v>
      </c>
      <c r="FE579" s="74">
        <v>1</v>
      </c>
      <c r="FF579" s="74">
        <v>0</v>
      </c>
      <c r="FG579" s="74" t="s">
        <v>457</v>
      </c>
      <c r="FH579" s="74">
        <v>0</v>
      </c>
      <c r="FI579" s="74">
        <v>0</v>
      </c>
      <c r="FJ579" s="74">
        <v>0</v>
      </c>
      <c r="FK579" s="74">
        <v>0</v>
      </c>
      <c r="FL579" s="74">
        <v>0</v>
      </c>
      <c r="FM579" s="74">
        <v>0</v>
      </c>
      <c r="FN579" s="74">
        <v>0</v>
      </c>
      <c r="FO579" s="74">
        <v>0</v>
      </c>
      <c r="FP579" s="74">
        <v>0</v>
      </c>
      <c r="FQ579" s="74">
        <v>0</v>
      </c>
      <c r="FR579" s="74">
        <v>1.0954354108056186E-4</v>
      </c>
      <c r="FS579" s="74">
        <v>7.960255271471753E-7</v>
      </c>
      <c r="GV579" s="229"/>
      <c r="GW579" s="229"/>
    </row>
    <row r="580" spans="45:205" x14ac:dyDescent="0.25">
      <c r="AS580" s="74" t="s">
        <v>243</v>
      </c>
      <c r="AT580" s="74" t="s">
        <v>194</v>
      </c>
      <c r="AU580" s="74" t="s">
        <v>483</v>
      </c>
      <c r="AV580" s="74">
        <v>2022</v>
      </c>
      <c r="AW580" s="74">
        <v>0.93457943925233644</v>
      </c>
      <c r="BF580" s="74">
        <v>0.69647466257295332</v>
      </c>
      <c r="BG580" s="74">
        <v>318.14739529804427</v>
      </c>
      <c r="BH580" s="74">
        <v>0</v>
      </c>
      <c r="BI580" s="74">
        <v>318.14739529804427</v>
      </c>
      <c r="BJ580" s="74">
        <v>0</v>
      </c>
      <c r="BK580" s="74">
        <v>0</v>
      </c>
      <c r="BL580" s="74">
        <v>0</v>
      </c>
      <c r="BM580" s="74">
        <v>0</v>
      </c>
      <c r="BP580" s="74">
        <v>297.33401429723762</v>
      </c>
      <c r="BQ580" s="74">
        <v>0</v>
      </c>
      <c r="BR580" s="74">
        <v>0.69647466257295332</v>
      </c>
      <c r="BS580" s="74">
        <v>0.65091089960089099</v>
      </c>
      <c r="BT580" s="74">
        <v>318.14739529804427</v>
      </c>
      <c r="BU580" s="74">
        <v>297.33401429723762</v>
      </c>
      <c r="BV580" s="74">
        <v>0</v>
      </c>
      <c r="BW580" s="74">
        <v>0</v>
      </c>
      <c r="BX580" s="74">
        <v>318.14739529804427</v>
      </c>
      <c r="BY580" s="74">
        <v>297.33401429723762</v>
      </c>
      <c r="CT580" s="74" t="s">
        <v>194</v>
      </c>
      <c r="CU580" s="74" t="s">
        <v>531</v>
      </c>
      <c r="CV580" s="74" t="s">
        <v>329</v>
      </c>
      <c r="CW580" s="74">
        <v>2021</v>
      </c>
      <c r="CX580" s="74">
        <v>3.5117899942449135E-6</v>
      </c>
      <c r="CY580" s="74">
        <v>0</v>
      </c>
      <c r="CZ580" s="74">
        <v>0</v>
      </c>
      <c r="DA580" s="74">
        <v>0</v>
      </c>
      <c r="DB580" s="74">
        <v>0</v>
      </c>
      <c r="DC580" s="74">
        <v>0</v>
      </c>
      <c r="DD580" s="74">
        <v>5.1077508752881418</v>
      </c>
      <c r="DE580" s="74">
        <v>0.69026898617840504</v>
      </c>
      <c r="DF580" s="74">
        <v>2.8263721675328082</v>
      </c>
      <c r="DG580" s="74">
        <v>1.591109721576929</v>
      </c>
      <c r="DH580" s="74">
        <v>0</v>
      </c>
      <c r="DI580" s="74">
        <v>0</v>
      </c>
      <c r="DJ580" s="74">
        <v>0</v>
      </c>
      <c r="DK580" s="74">
        <v>0</v>
      </c>
      <c r="DL580" s="74">
        <v>0</v>
      </c>
      <c r="DM580" s="74">
        <v>0</v>
      </c>
      <c r="DN580" s="74">
        <v>3.2042371469364433E-5</v>
      </c>
      <c r="DO580" s="74">
        <v>1.7937348416932595E-5</v>
      </c>
      <c r="DP580" s="74">
        <v>0</v>
      </c>
      <c r="DQ580" s="74">
        <v>1.7937348416932595E-5</v>
      </c>
      <c r="DR580" s="74">
        <v>0</v>
      </c>
      <c r="DS580" s="74">
        <v>0</v>
      </c>
      <c r="DT580" s="74">
        <v>0</v>
      </c>
      <c r="DU580" s="74">
        <v>0</v>
      </c>
      <c r="DV580" s="74">
        <v>0</v>
      </c>
      <c r="DW580" s="74">
        <v>0</v>
      </c>
      <c r="DX580" s="74">
        <v>0</v>
      </c>
      <c r="DY580" s="74">
        <v>0</v>
      </c>
      <c r="DZ580" s="74">
        <v>0</v>
      </c>
      <c r="EA580" s="74">
        <v>0</v>
      </c>
      <c r="EB580" s="74">
        <v>0</v>
      </c>
      <c r="EC580" s="74">
        <v>0</v>
      </c>
      <c r="ED580" s="74">
        <v>0</v>
      </c>
      <c r="EE580" s="74">
        <v>0</v>
      </c>
      <c r="EF580" s="74">
        <v>0</v>
      </c>
      <c r="ER580" s="74" t="s">
        <v>455</v>
      </c>
      <c r="ES580" s="74" t="s">
        <v>194</v>
      </c>
      <c r="ET580" s="74" t="s">
        <v>531</v>
      </c>
      <c r="EU580" s="74" t="s">
        <v>329</v>
      </c>
      <c r="EV580" s="74" t="s">
        <v>302</v>
      </c>
      <c r="EW580" s="74" t="s">
        <v>456</v>
      </c>
      <c r="EX580" s="74">
        <v>2021</v>
      </c>
      <c r="EY580" s="74">
        <v>5.4580878419014096E-6</v>
      </c>
      <c r="EZ580" s="74">
        <v>1385.41145999999</v>
      </c>
      <c r="FA580" s="74">
        <v>7.5616974458568263E-3</v>
      </c>
      <c r="FB580" s="74">
        <v>2021</v>
      </c>
      <c r="FC580" s="74" t="s">
        <v>209</v>
      </c>
      <c r="FD580" s="74">
        <v>4.6366130773367584E-2</v>
      </c>
      <c r="FE580" s="74">
        <v>1</v>
      </c>
      <c r="FF580" s="74">
        <v>0</v>
      </c>
      <c r="FG580" s="74" t="s">
        <v>457</v>
      </c>
      <c r="FH580" s="74">
        <v>7.3152131528500953E-4</v>
      </c>
      <c r="FI580" s="74">
        <v>3.5117899942449135E-6</v>
      </c>
      <c r="FJ580" s="74">
        <v>0</v>
      </c>
      <c r="FK580" s="74">
        <v>0</v>
      </c>
      <c r="FL580" s="74">
        <v>0</v>
      </c>
      <c r="FM580" s="74">
        <v>0</v>
      </c>
      <c r="FN580" s="74">
        <v>0</v>
      </c>
      <c r="FO580" s="74">
        <v>0</v>
      </c>
      <c r="FP580" s="74">
        <v>0</v>
      </c>
      <c r="FQ580" s="74">
        <v>0</v>
      </c>
      <c r="FR580" s="74">
        <v>0</v>
      </c>
      <c r="FS580" s="74">
        <v>0</v>
      </c>
      <c r="GV580" s="229"/>
      <c r="GW580" s="229"/>
    </row>
    <row r="581" spans="45:205" x14ac:dyDescent="0.25">
      <c r="AS581" s="74" t="s">
        <v>243</v>
      </c>
      <c r="AT581" s="74" t="s">
        <v>194</v>
      </c>
      <c r="AU581" s="74" t="s">
        <v>483</v>
      </c>
      <c r="AV581" s="74">
        <v>2023</v>
      </c>
      <c r="AW581" s="74">
        <v>0.87343872827321156</v>
      </c>
      <c r="BF581" s="74">
        <v>0</v>
      </c>
      <c r="BG581" s="74">
        <v>0</v>
      </c>
      <c r="BH581" s="74">
        <v>0</v>
      </c>
      <c r="BI581" s="74">
        <v>0</v>
      </c>
      <c r="BJ581" s="74">
        <v>0.69647466257295332</v>
      </c>
      <c r="BK581" s="74">
        <v>329.8056041191528</v>
      </c>
      <c r="BL581" s="74">
        <v>0</v>
      </c>
      <c r="BM581" s="74">
        <v>329.8056041191528</v>
      </c>
      <c r="BP581" s="74">
        <v>0</v>
      </c>
      <c r="BQ581" s="74">
        <v>288.06498743921111</v>
      </c>
      <c r="BR581" s="74">
        <v>0</v>
      </c>
      <c r="BS581" s="74">
        <v>0</v>
      </c>
      <c r="BT581" s="74">
        <v>0</v>
      </c>
      <c r="BU581" s="74">
        <v>0</v>
      </c>
      <c r="BV581" s="74">
        <v>0</v>
      </c>
      <c r="BW581" s="74">
        <v>0</v>
      </c>
      <c r="BX581" s="74">
        <v>0</v>
      </c>
      <c r="BY581" s="74">
        <v>0</v>
      </c>
      <c r="CT581" s="74" t="s">
        <v>194</v>
      </c>
      <c r="CU581" s="74" t="s">
        <v>531</v>
      </c>
      <c r="CV581" s="74" t="s">
        <v>329</v>
      </c>
      <c r="CW581" s="74">
        <v>2022</v>
      </c>
      <c r="CX581" s="74">
        <v>0</v>
      </c>
      <c r="CY581" s="74">
        <v>3.4858506825095246E-6</v>
      </c>
      <c r="CZ581" s="74">
        <v>0</v>
      </c>
      <c r="DA581" s="74">
        <v>0</v>
      </c>
      <c r="DB581" s="74">
        <v>0</v>
      </c>
      <c r="DC581" s="74">
        <v>0</v>
      </c>
      <c r="DD581" s="74">
        <v>5.0739075797640956</v>
      </c>
      <c r="DE581" s="74">
        <v>0.68414811484627192</v>
      </c>
      <c r="DF581" s="74">
        <v>2.80964787594286</v>
      </c>
      <c r="DG581" s="74">
        <v>1.580111588974966</v>
      </c>
      <c r="DH581" s="74">
        <v>0</v>
      </c>
      <c r="DI581" s="74">
        <v>0</v>
      </c>
      <c r="DJ581" s="74">
        <v>0</v>
      </c>
      <c r="DK581" s="74">
        <v>0</v>
      </c>
      <c r="DL581" s="74">
        <v>0</v>
      </c>
      <c r="DM581" s="74">
        <v>0</v>
      </c>
      <c r="DN581" s="74">
        <v>3.086920564854607E-5</v>
      </c>
      <c r="DO581" s="74">
        <v>0</v>
      </c>
      <c r="DP581" s="74">
        <v>0</v>
      </c>
      <c r="DQ581" s="74">
        <v>0</v>
      </c>
      <c r="DR581" s="74">
        <v>1.7686884199910924E-5</v>
      </c>
      <c r="DS581" s="74">
        <v>0</v>
      </c>
      <c r="DT581" s="74">
        <v>1.7686884199910924E-5</v>
      </c>
      <c r="DU581" s="74">
        <v>0</v>
      </c>
      <c r="DV581" s="74">
        <v>0</v>
      </c>
      <c r="DW581" s="74">
        <v>0</v>
      </c>
      <c r="DX581" s="74">
        <v>0</v>
      </c>
      <c r="DY581" s="74">
        <v>0</v>
      </c>
      <c r="DZ581" s="74">
        <v>0</v>
      </c>
      <c r="EA581" s="74">
        <v>0</v>
      </c>
      <c r="EB581" s="74">
        <v>0</v>
      </c>
      <c r="EC581" s="74">
        <v>0</v>
      </c>
      <c r="ED581" s="74">
        <v>0</v>
      </c>
      <c r="EE581" s="74">
        <v>0</v>
      </c>
      <c r="EF581" s="74">
        <v>0</v>
      </c>
      <c r="ER581" s="74" t="s">
        <v>455</v>
      </c>
      <c r="ES581" s="74" t="s">
        <v>194</v>
      </c>
      <c r="ET581" s="74" t="s">
        <v>531</v>
      </c>
      <c r="EU581" s="74" t="s">
        <v>329</v>
      </c>
      <c r="EV581" s="74" t="s">
        <v>302</v>
      </c>
      <c r="EW581" s="74" t="s">
        <v>456</v>
      </c>
      <c r="EX581" s="74">
        <v>2022</v>
      </c>
      <c r="EY581" s="74">
        <v>5.2955724562581246E-6</v>
      </c>
      <c r="EZ581" s="74">
        <v>1385.41145999999</v>
      </c>
      <c r="FA581" s="74">
        <v>7.3365467681603021E-3</v>
      </c>
      <c r="FB581" s="74">
        <v>2022</v>
      </c>
      <c r="FC581" s="74" t="s">
        <v>209</v>
      </c>
      <c r="FD581" s="74">
        <v>4.6366130773367584E-2</v>
      </c>
      <c r="FE581" s="74">
        <v>1</v>
      </c>
      <c r="FF581" s="74">
        <v>0</v>
      </c>
      <c r="FG581" s="74" t="s">
        <v>457</v>
      </c>
      <c r="FH581" s="74">
        <v>0</v>
      </c>
      <c r="FI581" s="74">
        <v>0</v>
      </c>
      <c r="FJ581" s="74">
        <v>7.2611804246136232E-4</v>
      </c>
      <c r="FK581" s="74">
        <v>3.4858506825095246E-6</v>
      </c>
      <c r="FL581" s="74">
        <v>0</v>
      </c>
      <c r="FM581" s="74">
        <v>0</v>
      </c>
      <c r="FN581" s="74">
        <v>0</v>
      </c>
      <c r="FO581" s="74">
        <v>0</v>
      </c>
      <c r="FP581" s="74">
        <v>0</v>
      </c>
      <c r="FQ581" s="74">
        <v>0</v>
      </c>
      <c r="FR581" s="74">
        <v>0</v>
      </c>
      <c r="FS581" s="74">
        <v>0</v>
      </c>
      <c r="GV581" s="229"/>
      <c r="GW581" s="229"/>
    </row>
    <row r="582" spans="45:205" x14ac:dyDescent="0.25">
      <c r="AS582" s="74" t="s">
        <v>243</v>
      </c>
      <c r="AT582" s="74" t="s">
        <v>194</v>
      </c>
      <c r="AU582" s="74" t="s">
        <v>484</v>
      </c>
      <c r="AV582" s="74">
        <v>2022</v>
      </c>
      <c r="AW582" s="74">
        <v>0.93457943925233644</v>
      </c>
      <c r="BF582" s="74">
        <v>0.18671257192872082</v>
      </c>
      <c r="BG582" s="74">
        <v>74.980691282287978</v>
      </c>
      <c r="BH582" s="74">
        <v>0</v>
      </c>
      <c r="BI582" s="74">
        <v>74.980691282287978</v>
      </c>
      <c r="BJ582" s="74">
        <v>0</v>
      </c>
      <c r="BK582" s="74">
        <v>0</v>
      </c>
      <c r="BL582" s="74">
        <v>0</v>
      </c>
      <c r="BM582" s="74">
        <v>0</v>
      </c>
      <c r="BP582" s="74">
        <v>70.075412413353249</v>
      </c>
      <c r="BQ582" s="74">
        <v>0</v>
      </c>
      <c r="BR582" s="74">
        <v>0.18671257192872082</v>
      </c>
      <c r="BS582" s="74">
        <v>0.17449773077450542</v>
      </c>
      <c r="BT582" s="74">
        <v>74.980691282287978</v>
      </c>
      <c r="BU582" s="74">
        <v>70.075412413353249</v>
      </c>
      <c r="BV582" s="74">
        <v>0</v>
      </c>
      <c r="BW582" s="74">
        <v>0</v>
      </c>
      <c r="BX582" s="74">
        <v>74.980691282287978</v>
      </c>
      <c r="BY582" s="74">
        <v>70.075412413353249</v>
      </c>
      <c r="CT582" s="74" t="s">
        <v>194</v>
      </c>
      <c r="CU582" s="74" t="s">
        <v>531</v>
      </c>
      <c r="CV582" s="74" t="s">
        <v>329</v>
      </c>
      <c r="CW582" s="74">
        <v>2023</v>
      </c>
      <c r="CX582" s="74">
        <v>0</v>
      </c>
      <c r="CY582" s="74">
        <v>0</v>
      </c>
      <c r="CZ582" s="74">
        <v>5.4383209131693922E-6</v>
      </c>
      <c r="DA582" s="74">
        <v>0</v>
      </c>
      <c r="DB582" s="74">
        <v>0</v>
      </c>
      <c r="DC582" s="74">
        <v>0</v>
      </c>
      <c r="DD582" s="74">
        <v>5.1712462144137756</v>
      </c>
      <c r="DE582" s="74">
        <v>0.6841481148462718</v>
      </c>
      <c r="DF582" s="74">
        <v>2.9069865105925379</v>
      </c>
      <c r="DG582" s="74">
        <v>1.580111588974966</v>
      </c>
      <c r="DH582" s="74">
        <v>0</v>
      </c>
      <c r="DI582" s="74">
        <v>0</v>
      </c>
      <c r="DJ582" s="74">
        <v>0</v>
      </c>
      <c r="DK582" s="74">
        <v>0</v>
      </c>
      <c r="DL582" s="74">
        <v>0</v>
      </c>
      <c r="DM582" s="74">
        <v>0</v>
      </c>
      <c r="DN582" s="74">
        <v>3.2067759432995659E-5</v>
      </c>
      <c r="DO582" s="74">
        <v>0</v>
      </c>
      <c r="DP582" s="74">
        <v>0</v>
      </c>
      <c r="DQ582" s="74">
        <v>0</v>
      </c>
      <c r="DR582" s="74">
        <v>0</v>
      </c>
      <c r="DS582" s="74">
        <v>0</v>
      </c>
      <c r="DT582" s="74">
        <v>0</v>
      </c>
      <c r="DU582" s="74">
        <v>2.8122896434994485E-5</v>
      </c>
      <c r="DV582" s="74">
        <v>0</v>
      </c>
      <c r="DW582" s="74">
        <v>2.8122896434994485E-5</v>
      </c>
      <c r="DX582" s="74">
        <v>0</v>
      </c>
      <c r="DY582" s="74">
        <v>0</v>
      </c>
      <c r="DZ582" s="74">
        <v>0</v>
      </c>
      <c r="EA582" s="74">
        <v>0</v>
      </c>
      <c r="EB582" s="74">
        <v>0</v>
      </c>
      <c r="EC582" s="74">
        <v>0</v>
      </c>
      <c r="ED582" s="74">
        <v>0</v>
      </c>
      <c r="EE582" s="74">
        <v>0</v>
      </c>
      <c r="EF582" s="74">
        <v>0</v>
      </c>
      <c r="ER582" s="74" t="s">
        <v>455</v>
      </c>
      <c r="ES582" s="74" t="s">
        <v>194</v>
      </c>
      <c r="ET582" s="74" t="s">
        <v>531</v>
      </c>
      <c r="EU582" s="74" t="s">
        <v>329</v>
      </c>
      <c r="EV582" s="74" t="s">
        <v>302</v>
      </c>
      <c r="EW582" s="74" t="s">
        <v>456</v>
      </c>
      <c r="EX582" s="74">
        <v>2023</v>
      </c>
      <c r="EY582" s="74">
        <v>5.4729177767491403E-6</v>
      </c>
      <c r="EZ582" s="74">
        <v>1385.41145999999</v>
      </c>
      <c r="FA582" s="74">
        <v>7.5822430075459264E-3</v>
      </c>
      <c r="FB582" s="74">
        <v>2023</v>
      </c>
      <c r="FC582" s="74" t="s">
        <v>209</v>
      </c>
      <c r="FD582" s="74">
        <v>4.6366130773367584E-2</v>
      </c>
      <c r="FE582" s="74">
        <v>1</v>
      </c>
      <c r="FF582" s="74">
        <v>0</v>
      </c>
      <c r="FG582" s="74" t="s">
        <v>457</v>
      </c>
      <c r="FH582" s="74">
        <v>0</v>
      </c>
      <c r="FI582" s="74">
        <v>0</v>
      </c>
      <c r="FJ582" s="74">
        <v>0</v>
      </c>
      <c r="FK582" s="74">
        <v>0</v>
      </c>
      <c r="FL582" s="74">
        <v>7.4838420382831062E-4</v>
      </c>
      <c r="FM582" s="74">
        <v>5.4383209131693922E-6</v>
      </c>
      <c r="FN582" s="74">
        <v>0</v>
      </c>
      <c r="FO582" s="74">
        <v>0</v>
      </c>
      <c r="FP582" s="74">
        <v>0</v>
      </c>
      <c r="FQ582" s="74">
        <v>0</v>
      </c>
      <c r="FR582" s="74">
        <v>0</v>
      </c>
      <c r="FS582" s="74">
        <v>0</v>
      </c>
      <c r="GV582" s="229"/>
      <c r="GW582" s="229"/>
    </row>
    <row r="583" spans="45:205" x14ac:dyDescent="0.25">
      <c r="AS583" s="74" t="s">
        <v>243</v>
      </c>
      <c r="AT583" s="74" t="s">
        <v>194</v>
      </c>
      <c r="AU583" s="74" t="s">
        <v>484</v>
      </c>
      <c r="AV583" s="74">
        <v>2023</v>
      </c>
      <c r="AW583" s="74">
        <v>0.87343872827321156</v>
      </c>
      <c r="BF583" s="74">
        <v>0</v>
      </c>
      <c r="BG583" s="74">
        <v>0</v>
      </c>
      <c r="BH583" s="74">
        <v>0</v>
      </c>
      <c r="BI583" s="74">
        <v>0</v>
      </c>
      <c r="BJ583" s="74">
        <v>0.18671257192872082</v>
      </c>
      <c r="BK583" s="74">
        <v>77.728374306024776</v>
      </c>
      <c r="BL583" s="74">
        <v>0</v>
      </c>
      <c r="BM583" s="74">
        <v>77.728374306024776</v>
      </c>
      <c r="BP583" s="74">
        <v>0</v>
      </c>
      <c r="BQ583" s="74">
        <v>67.890972404598458</v>
      </c>
      <c r="BR583" s="74">
        <v>0</v>
      </c>
      <c r="BS583" s="74">
        <v>0</v>
      </c>
      <c r="BT583" s="74">
        <v>0</v>
      </c>
      <c r="BU583" s="74">
        <v>0</v>
      </c>
      <c r="BV583" s="74">
        <v>0</v>
      </c>
      <c r="BW583" s="74">
        <v>0</v>
      </c>
      <c r="BX583" s="74">
        <v>0</v>
      </c>
      <c r="BY583" s="74">
        <v>0</v>
      </c>
      <c r="CT583" s="74" t="s">
        <v>194</v>
      </c>
      <c r="CU583" s="74" t="s">
        <v>531</v>
      </c>
      <c r="CV583" s="74" t="s">
        <v>329</v>
      </c>
      <c r="CW583" s="74">
        <v>2024</v>
      </c>
      <c r="CX583" s="74">
        <v>0</v>
      </c>
      <c r="CY583" s="74">
        <v>0</v>
      </c>
      <c r="CZ583" s="74">
        <v>0</v>
      </c>
      <c r="DA583" s="74">
        <v>5.4383209131693922E-6</v>
      </c>
      <c r="DB583" s="74">
        <v>0</v>
      </c>
      <c r="DC583" s="74">
        <v>0</v>
      </c>
      <c r="DD583" s="74">
        <v>5.1712462144137756</v>
      </c>
      <c r="DE583" s="74">
        <v>0.6841481148462718</v>
      </c>
      <c r="DF583" s="74">
        <v>2.9069865105925379</v>
      </c>
      <c r="DG583" s="74">
        <v>1.580111588974966</v>
      </c>
      <c r="DH583" s="74">
        <v>0</v>
      </c>
      <c r="DI583" s="74">
        <v>0</v>
      </c>
      <c r="DJ583" s="74">
        <v>0</v>
      </c>
      <c r="DK583" s="74">
        <v>0</v>
      </c>
      <c r="DL583" s="74">
        <v>0</v>
      </c>
      <c r="DM583" s="74">
        <v>0</v>
      </c>
      <c r="DN583" s="74">
        <v>3.2067759432995659E-5</v>
      </c>
      <c r="DO583" s="74">
        <v>0</v>
      </c>
      <c r="DP583" s="74">
        <v>0</v>
      </c>
      <c r="DQ583" s="74">
        <v>0</v>
      </c>
      <c r="DR583" s="74">
        <v>0</v>
      </c>
      <c r="DS583" s="74">
        <v>0</v>
      </c>
      <c r="DT583" s="74">
        <v>0</v>
      </c>
      <c r="DU583" s="74">
        <v>0</v>
      </c>
      <c r="DV583" s="74">
        <v>0</v>
      </c>
      <c r="DW583" s="74">
        <v>0</v>
      </c>
      <c r="DX583" s="74">
        <v>2.8122896434994485E-5</v>
      </c>
      <c r="DY583" s="74">
        <v>0</v>
      </c>
      <c r="DZ583" s="74">
        <v>2.8122896434994485E-5</v>
      </c>
      <c r="EA583" s="74">
        <v>0</v>
      </c>
      <c r="EB583" s="74">
        <v>0</v>
      </c>
      <c r="EC583" s="74">
        <v>0</v>
      </c>
      <c r="ED583" s="74">
        <v>0</v>
      </c>
      <c r="EE583" s="74">
        <v>0</v>
      </c>
      <c r="EF583" s="74">
        <v>0</v>
      </c>
      <c r="ER583" s="74" t="s">
        <v>455</v>
      </c>
      <c r="ES583" s="74" t="s">
        <v>194</v>
      </c>
      <c r="ET583" s="74" t="s">
        <v>531</v>
      </c>
      <c r="EU583" s="74" t="s">
        <v>329</v>
      </c>
      <c r="EV583" s="74" t="s">
        <v>302</v>
      </c>
      <c r="EW583" s="74" t="s">
        <v>456</v>
      </c>
      <c r="EX583" s="74">
        <v>2024</v>
      </c>
      <c r="EY583" s="74">
        <v>5.4729177767491403E-6</v>
      </c>
      <c r="EZ583" s="74">
        <v>1385.41145999999</v>
      </c>
      <c r="FA583" s="74">
        <v>7.5822430075459264E-3</v>
      </c>
      <c r="FB583" s="74">
        <v>2024</v>
      </c>
      <c r="FC583" s="74" t="s">
        <v>209</v>
      </c>
      <c r="FD583" s="74">
        <v>4.6366130773367584E-2</v>
      </c>
      <c r="FE583" s="74">
        <v>1</v>
      </c>
      <c r="FF583" s="74">
        <v>0</v>
      </c>
      <c r="FG583" s="74" t="s">
        <v>457</v>
      </c>
      <c r="FH583" s="74">
        <v>0</v>
      </c>
      <c r="FI583" s="74">
        <v>0</v>
      </c>
      <c r="FJ583" s="74">
        <v>0</v>
      </c>
      <c r="FK583" s="74">
        <v>0</v>
      </c>
      <c r="FL583" s="74">
        <v>0</v>
      </c>
      <c r="FM583" s="74">
        <v>0</v>
      </c>
      <c r="FN583" s="74">
        <v>7.4838420382831062E-4</v>
      </c>
      <c r="FO583" s="74">
        <v>5.4383209131693922E-6</v>
      </c>
      <c r="FP583" s="74">
        <v>0</v>
      </c>
      <c r="FQ583" s="74">
        <v>0</v>
      </c>
      <c r="FR583" s="74">
        <v>0</v>
      </c>
      <c r="FS583" s="74">
        <v>0</v>
      </c>
      <c r="GV583" s="229"/>
      <c r="GW583" s="229"/>
    </row>
    <row r="584" spans="45:205" x14ac:dyDescent="0.25">
      <c r="AS584" s="74" t="s">
        <v>243</v>
      </c>
      <c r="AT584" s="74" t="s">
        <v>194</v>
      </c>
      <c r="AU584" s="74" t="s">
        <v>485</v>
      </c>
      <c r="AV584" s="74">
        <v>2022</v>
      </c>
      <c r="AW584" s="74">
        <v>0.93457943925233644</v>
      </c>
      <c r="BF584" s="74">
        <v>0.26930625571774386</v>
      </c>
      <c r="BG584" s="74">
        <v>118.78098999202228</v>
      </c>
      <c r="BH584" s="74">
        <v>0</v>
      </c>
      <c r="BI584" s="74">
        <v>118.78098999202228</v>
      </c>
      <c r="BJ584" s="74">
        <v>0</v>
      </c>
      <c r="BK584" s="74">
        <v>0</v>
      </c>
      <c r="BL584" s="74">
        <v>0</v>
      </c>
      <c r="BM584" s="74">
        <v>0</v>
      </c>
      <c r="BP584" s="74">
        <v>111.01027102058157</v>
      </c>
      <c r="BQ584" s="74">
        <v>0</v>
      </c>
      <c r="BR584" s="74">
        <v>0.26930625571774386</v>
      </c>
      <c r="BS584" s="74">
        <v>0.25168808945583537</v>
      </c>
      <c r="BT584" s="74">
        <v>118.78098999202228</v>
      </c>
      <c r="BU584" s="74">
        <v>111.01027102058157</v>
      </c>
      <c r="BV584" s="74">
        <v>0</v>
      </c>
      <c r="BW584" s="74">
        <v>0</v>
      </c>
      <c r="BX584" s="74">
        <v>118.78098999202228</v>
      </c>
      <c r="BY584" s="74">
        <v>111.01027102058157</v>
      </c>
      <c r="CT584" s="74" t="s">
        <v>194</v>
      </c>
      <c r="CU584" s="74" t="s">
        <v>531</v>
      </c>
      <c r="CV584" s="74" t="s">
        <v>329</v>
      </c>
      <c r="CW584" s="74">
        <v>2025</v>
      </c>
      <c r="CX584" s="74">
        <v>0</v>
      </c>
      <c r="CY584" s="74">
        <v>0</v>
      </c>
      <c r="CZ584" s="74">
        <v>0</v>
      </c>
      <c r="DA584" s="74">
        <v>0</v>
      </c>
      <c r="DB584" s="74">
        <v>5.4383209131693922E-6</v>
      </c>
      <c r="DC584" s="74">
        <v>0</v>
      </c>
      <c r="DD584" s="74">
        <v>5.1712462144137756</v>
      </c>
      <c r="DE584" s="74">
        <v>0.6841481148462718</v>
      </c>
      <c r="DF584" s="74">
        <v>2.9069865105925379</v>
      </c>
      <c r="DG584" s="74">
        <v>1.580111588974966</v>
      </c>
      <c r="DH584" s="74">
        <v>0</v>
      </c>
      <c r="DI584" s="74">
        <v>0</v>
      </c>
      <c r="DJ584" s="74">
        <v>0</v>
      </c>
      <c r="DK584" s="74">
        <v>0</v>
      </c>
      <c r="DL584" s="74">
        <v>0</v>
      </c>
      <c r="DM584" s="74">
        <v>0</v>
      </c>
      <c r="DN584" s="74">
        <v>3.2067759432995659E-5</v>
      </c>
      <c r="DO584" s="74">
        <v>0</v>
      </c>
      <c r="DP584" s="74">
        <v>0</v>
      </c>
      <c r="DQ584" s="74">
        <v>0</v>
      </c>
      <c r="DR584" s="74">
        <v>0</v>
      </c>
      <c r="DS584" s="74">
        <v>0</v>
      </c>
      <c r="DT584" s="74">
        <v>0</v>
      </c>
      <c r="DU584" s="74">
        <v>0</v>
      </c>
      <c r="DV584" s="74">
        <v>0</v>
      </c>
      <c r="DW584" s="74">
        <v>0</v>
      </c>
      <c r="DX584" s="74">
        <v>0</v>
      </c>
      <c r="DY584" s="74">
        <v>0</v>
      </c>
      <c r="DZ584" s="74">
        <v>0</v>
      </c>
      <c r="EA584" s="74">
        <v>2.8122896434994485E-5</v>
      </c>
      <c r="EB584" s="74">
        <v>0</v>
      </c>
      <c r="EC584" s="74">
        <v>2.8122896434994485E-5</v>
      </c>
      <c r="ED584" s="74">
        <v>0</v>
      </c>
      <c r="EE584" s="74">
        <v>0</v>
      </c>
      <c r="EF584" s="74">
        <v>0</v>
      </c>
      <c r="ER584" s="74" t="s">
        <v>455</v>
      </c>
      <c r="ES584" s="74" t="s">
        <v>194</v>
      </c>
      <c r="ET584" s="74" t="s">
        <v>531</v>
      </c>
      <c r="EU584" s="74" t="s">
        <v>329</v>
      </c>
      <c r="EV584" s="74" t="s">
        <v>302</v>
      </c>
      <c r="EW584" s="74" t="s">
        <v>456</v>
      </c>
      <c r="EX584" s="74">
        <v>2025</v>
      </c>
      <c r="EY584" s="74">
        <v>5.4729177767491403E-6</v>
      </c>
      <c r="EZ584" s="74">
        <v>1385.41145999999</v>
      </c>
      <c r="FA584" s="74">
        <v>7.5822430075459264E-3</v>
      </c>
      <c r="FB584" s="74">
        <v>2025</v>
      </c>
      <c r="FC584" s="74" t="s">
        <v>209</v>
      </c>
      <c r="FD584" s="74">
        <v>4.6366130773367584E-2</v>
      </c>
      <c r="FE584" s="74">
        <v>1</v>
      </c>
      <c r="FF584" s="74">
        <v>0</v>
      </c>
      <c r="FG584" s="74" t="s">
        <v>457</v>
      </c>
      <c r="FH584" s="74">
        <v>0</v>
      </c>
      <c r="FI584" s="74">
        <v>0</v>
      </c>
      <c r="FJ584" s="74">
        <v>0</v>
      </c>
      <c r="FK584" s="74">
        <v>0</v>
      </c>
      <c r="FL584" s="74">
        <v>0</v>
      </c>
      <c r="FM584" s="74">
        <v>0</v>
      </c>
      <c r="FN584" s="74">
        <v>0</v>
      </c>
      <c r="FO584" s="74">
        <v>0</v>
      </c>
      <c r="FP584" s="74">
        <v>7.4838420382831062E-4</v>
      </c>
      <c r="FQ584" s="74">
        <v>5.4383209131693922E-6</v>
      </c>
      <c r="FR584" s="74">
        <v>0</v>
      </c>
      <c r="FS584" s="74">
        <v>0</v>
      </c>
      <c r="GV584" s="229"/>
      <c r="GW584" s="229"/>
    </row>
    <row r="585" spans="45:205" x14ac:dyDescent="0.25">
      <c r="AS585" s="74" t="s">
        <v>243</v>
      </c>
      <c r="AT585" s="74" t="s">
        <v>194</v>
      </c>
      <c r="AU585" s="74" t="s">
        <v>485</v>
      </c>
      <c r="AV585" s="74">
        <v>2023</v>
      </c>
      <c r="AW585" s="74">
        <v>0.87343872827321156</v>
      </c>
      <c r="BF585" s="74">
        <v>0</v>
      </c>
      <c r="BG585" s="74">
        <v>0</v>
      </c>
      <c r="BH585" s="74">
        <v>0</v>
      </c>
      <c r="BI585" s="74">
        <v>0</v>
      </c>
      <c r="BJ585" s="74">
        <v>0.26930625571774386</v>
      </c>
      <c r="BK585" s="74">
        <v>123.13353888007128</v>
      </c>
      <c r="BL585" s="74">
        <v>0</v>
      </c>
      <c r="BM585" s="74">
        <v>123.13353888007128</v>
      </c>
      <c r="BP585" s="74">
        <v>0</v>
      </c>
      <c r="BQ585" s="74">
        <v>107.54960160718952</v>
      </c>
      <c r="BR585" s="74">
        <v>0</v>
      </c>
      <c r="BS585" s="74">
        <v>0</v>
      </c>
      <c r="BT585" s="74">
        <v>0</v>
      </c>
      <c r="BU585" s="74">
        <v>0</v>
      </c>
      <c r="BV585" s="74">
        <v>0</v>
      </c>
      <c r="BW585" s="74">
        <v>0</v>
      </c>
      <c r="BX585" s="74">
        <v>0</v>
      </c>
      <c r="BY585" s="74">
        <v>0</v>
      </c>
      <c r="CT585" s="74" t="s">
        <v>194</v>
      </c>
      <c r="CU585" s="74" t="s">
        <v>531</v>
      </c>
      <c r="CV585" s="74" t="s">
        <v>329</v>
      </c>
      <c r="CW585" s="74">
        <v>2026</v>
      </c>
      <c r="CX585" s="74">
        <v>0</v>
      </c>
      <c r="CY585" s="74">
        <v>0</v>
      </c>
      <c r="CZ585" s="74">
        <v>0</v>
      </c>
      <c r="DA585" s="74">
        <v>0</v>
      </c>
      <c r="DB585" s="74">
        <v>0</v>
      </c>
      <c r="DC585" s="74">
        <v>5.4383209131693922E-6</v>
      </c>
      <c r="DD585" s="74">
        <v>5.1712462144137756</v>
      </c>
      <c r="DE585" s="74">
        <v>0.6841481148462718</v>
      </c>
      <c r="DF585" s="74">
        <v>2.9069865105925379</v>
      </c>
      <c r="DG585" s="74">
        <v>1.580111588974966</v>
      </c>
      <c r="DH585" s="74">
        <v>0</v>
      </c>
      <c r="DI585" s="74">
        <v>0</v>
      </c>
      <c r="DJ585" s="74">
        <v>0</v>
      </c>
      <c r="DK585" s="74">
        <v>0</v>
      </c>
      <c r="DL585" s="74">
        <v>0</v>
      </c>
      <c r="DM585" s="74">
        <v>0</v>
      </c>
      <c r="DN585" s="74">
        <v>3.2067759432995659E-5</v>
      </c>
      <c r="DO585" s="74">
        <v>0</v>
      </c>
      <c r="DP585" s="74">
        <v>0</v>
      </c>
      <c r="DQ585" s="74">
        <v>0</v>
      </c>
      <c r="DR585" s="74">
        <v>0</v>
      </c>
      <c r="DS585" s="74">
        <v>0</v>
      </c>
      <c r="DT585" s="74">
        <v>0</v>
      </c>
      <c r="DU585" s="74">
        <v>0</v>
      </c>
      <c r="DV585" s="74">
        <v>0</v>
      </c>
      <c r="DW585" s="74">
        <v>0</v>
      </c>
      <c r="DX585" s="74">
        <v>0</v>
      </c>
      <c r="DY585" s="74">
        <v>0</v>
      </c>
      <c r="DZ585" s="74">
        <v>0</v>
      </c>
      <c r="EA585" s="74">
        <v>0</v>
      </c>
      <c r="EB585" s="74">
        <v>0</v>
      </c>
      <c r="EC585" s="74">
        <v>0</v>
      </c>
      <c r="ED585" s="74">
        <v>2.8122896434994485E-5</v>
      </c>
      <c r="EE585" s="74">
        <v>0</v>
      </c>
      <c r="EF585" s="74">
        <v>2.8122896434994485E-5</v>
      </c>
      <c r="ER585" s="74" t="s">
        <v>455</v>
      </c>
      <c r="ES585" s="74" t="s">
        <v>194</v>
      </c>
      <c r="ET585" s="74" t="s">
        <v>531</v>
      </c>
      <c r="EU585" s="74" t="s">
        <v>329</v>
      </c>
      <c r="EV585" s="74" t="s">
        <v>302</v>
      </c>
      <c r="EW585" s="74" t="s">
        <v>456</v>
      </c>
      <c r="EX585" s="74">
        <v>2026</v>
      </c>
      <c r="EY585" s="74">
        <v>5.4729177767491403E-6</v>
      </c>
      <c r="EZ585" s="74">
        <v>1385.41145999999</v>
      </c>
      <c r="FA585" s="74">
        <v>7.5822430075459264E-3</v>
      </c>
      <c r="FB585" s="74">
        <v>2026</v>
      </c>
      <c r="FC585" s="74" t="s">
        <v>209</v>
      </c>
      <c r="FD585" s="74">
        <v>4.6366130773367584E-2</v>
      </c>
      <c r="FE585" s="74">
        <v>1</v>
      </c>
      <c r="FF585" s="74">
        <v>0</v>
      </c>
      <c r="FG585" s="74" t="s">
        <v>457</v>
      </c>
      <c r="FH585" s="74">
        <v>0</v>
      </c>
      <c r="FI585" s="74">
        <v>0</v>
      </c>
      <c r="FJ585" s="74">
        <v>0</v>
      </c>
      <c r="FK585" s="74">
        <v>0</v>
      </c>
      <c r="FL585" s="74">
        <v>0</v>
      </c>
      <c r="FM585" s="74">
        <v>0</v>
      </c>
      <c r="FN585" s="74">
        <v>0</v>
      </c>
      <c r="FO585" s="74">
        <v>0</v>
      </c>
      <c r="FP585" s="74">
        <v>0</v>
      </c>
      <c r="FQ585" s="74">
        <v>0</v>
      </c>
      <c r="FR585" s="74">
        <v>7.4838420382831062E-4</v>
      </c>
      <c r="FS585" s="74">
        <v>5.4383209131693922E-6</v>
      </c>
      <c r="GV585" s="229"/>
      <c r="GW585" s="229"/>
    </row>
    <row r="586" spans="45:205" x14ac:dyDescent="0.25">
      <c r="AS586" s="74" t="s">
        <v>243</v>
      </c>
      <c r="AT586" s="74" t="s">
        <v>194</v>
      </c>
      <c r="AU586" s="74" t="s">
        <v>486</v>
      </c>
      <c r="AV586" s="74">
        <v>2022</v>
      </c>
      <c r="AW586" s="74">
        <v>0.93457943925233644</v>
      </c>
      <c r="BF586" s="74">
        <v>0.12536403306186142</v>
      </c>
      <c r="BG586" s="74">
        <v>64.857480548224061</v>
      </c>
      <c r="BH586" s="74">
        <v>0</v>
      </c>
      <c r="BI586" s="74">
        <v>64.857480548224061</v>
      </c>
      <c r="BJ586" s="74">
        <v>0</v>
      </c>
      <c r="BK586" s="74">
        <v>0</v>
      </c>
      <c r="BL586" s="74">
        <v>0</v>
      </c>
      <c r="BM586" s="74">
        <v>0</v>
      </c>
      <c r="BP586" s="74">
        <v>60.614467802078558</v>
      </c>
      <c r="BQ586" s="74">
        <v>0</v>
      </c>
      <c r="BR586" s="74">
        <v>0.12536403306186142</v>
      </c>
      <c r="BS586" s="74">
        <v>0.11716264772136581</v>
      </c>
      <c r="BT586" s="74">
        <v>64.857480548224061</v>
      </c>
      <c r="BU586" s="74">
        <v>60.614467802078558</v>
      </c>
      <c r="BV586" s="74">
        <v>0</v>
      </c>
      <c r="BW586" s="74">
        <v>0</v>
      </c>
      <c r="BX586" s="74">
        <v>64.857480548224061</v>
      </c>
      <c r="BY586" s="74">
        <v>60.614467802078558</v>
      </c>
      <c r="CT586" s="74" t="s">
        <v>194</v>
      </c>
      <c r="CU586" s="74" t="s">
        <v>531</v>
      </c>
      <c r="CV586" s="74" t="s">
        <v>330</v>
      </c>
      <c r="CW586" s="74">
        <v>2021</v>
      </c>
      <c r="CX586" s="74">
        <v>2.7347430706537748E-5</v>
      </c>
      <c r="CY586" s="74">
        <v>0</v>
      </c>
      <c r="CZ586" s="74">
        <v>0</v>
      </c>
      <c r="DA586" s="74">
        <v>0</v>
      </c>
      <c r="DB586" s="74">
        <v>0</v>
      </c>
      <c r="DC586" s="74">
        <v>0</v>
      </c>
      <c r="DD586" s="74">
        <v>7.7861316135679384E-2</v>
      </c>
      <c r="DE586" s="74">
        <v>3.6425060683954492E-2</v>
      </c>
      <c r="DF586" s="74">
        <v>1.5416132532741599E-3</v>
      </c>
      <c r="DG586" s="74">
        <v>3.9894642198450757E-2</v>
      </c>
      <c r="DH586" s="74">
        <v>0</v>
      </c>
      <c r="DI586" s="74">
        <v>0</v>
      </c>
      <c r="DJ586" s="74">
        <v>0</v>
      </c>
      <c r="DK586" s="74">
        <v>0</v>
      </c>
      <c r="DL586" s="74">
        <v>0</v>
      </c>
      <c r="DM586" s="74">
        <v>0</v>
      </c>
      <c r="DN586" s="74">
        <v>7.1496323970128778E-4</v>
      </c>
      <c r="DO586" s="74">
        <v>2.1293069477403212E-6</v>
      </c>
      <c r="DP586" s="74">
        <v>0</v>
      </c>
      <c r="DQ586" s="74">
        <v>2.1293069477403212E-6</v>
      </c>
      <c r="DR586" s="74">
        <v>0</v>
      </c>
      <c r="DS586" s="74">
        <v>0</v>
      </c>
      <c r="DT586" s="74">
        <v>0</v>
      </c>
      <c r="DU586" s="74">
        <v>0</v>
      </c>
      <c r="DV586" s="74">
        <v>0</v>
      </c>
      <c r="DW586" s="74">
        <v>0</v>
      </c>
      <c r="DX586" s="74">
        <v>0</v>
      </c>
      <c r="DY586" s="74">
        <v>0</v>
      </c>
      <c r="DZ586" s="74">
        <v>0</v>
      </c>
      <c r="EA586" s="74">
        <v>0</v>
      </c>
      <c r="EB586" s="74">
        <v>0</v>
      </c>
      <c r="EC586" s="74">
        <v>0</v>
      </c>
      <c r="ED586" s="74">
        <v>0</v>
      </c>
      <c r="EE586" s="74">
        <v>0</v>
      </c>
      <c r="EF586" s="74">
        <v>0</v>
      </c>
      <c r="ER586" s="74" t="s">
        <v>455</v>
      </c>
      <c r="ES586" s="74" t="s">
        <v>194</v>
      </c>
      <c r="ET586" s="74" t="s">
        <v>531</v>
      </c>
      <c r="EU586" s="74" t="s">
        <v>330</v>
      </c>
      <c r="EV586" s="74" t="s">
        <v>302</v>
      </c>
      <c r="EW586" s="74" t="s">
        <v>456</v>
      </c>
      <c r="EX586" s="74">
        <v>2021</v>
      </c>
      <c r="EY586" s="74">
        <v>4.2503873890867178E-5</v>
      </c>
      <c r="EZ586" s="74">
        <v>1385.41145999999</v>
      </c>
      <c r="FA586" s="74">
        <v>5.8885353982801751E-2</v>
      </c>
      <c r="FB586" s="74">
        <v>2021</v>
      </c>
      <c r="FC586" s="74" t="s">
        <v>209</v>
      </c>
      <c r="FD586" s="74">
        <v>4.6366130773367584E-2</v>
      </c>
      <c r="FE586" s="74">
        <v>1</v>
      </c>
      <c r="FF586" s="74">
        <v>0</v>
      </c>
      <c r="FG586" s="74" t="s">
        <v>457</v>
      </c>
      <c r="FH586" s="74">
        <v>5.6965902041114418E-3</v>
      </c>
      <c r="FI586" s="74">
        <v>2.7347430706537748E-5</v>
      </c>
      <c r="FJ586" s="74">
        <v>0</v>
      </c>
      <c r="FK586" s="74">
        <v>0</v>
      </c>
      <c r="FL586" s="74">
        <v>0</v>
      </c>
      <c r="FM586" s="74">
        <v>0</v>
      </c>
      <c r="FN586" s="74">
        <v>0</v>
      </c>
      <c r="FO586" s="74">
        <v>0</v>
      </c>
      <c r="FP586" s="74">
        <v>0</v>
      </c>
      <c r="FQ586" s="74">
        <v>0</v>
      </c>
      <c r="FR586" s="74">
        <v>0</v>
      </c>
      <c r="FS586" s="74">
        <v>0</v>
      </c>
      <c r="GV586" s="229"/>
      <c r="GW586" s="229"/>
    </row>
    <row r="587" spans="45:205" x14ac:dyDescent="0.25">
      <c r="AS587" s="74" t="s">
        <v>243</v>
      </c>
      <c r="AT587" s="74" t="s">
        <v>194</v>
      </c>
      <c r="AU587" s="74" t="s">
        <v>486</v>
      </c>
      <c r="AV587" s="74">
        <v>2023</v>
      </c>
      <c r="AW587" s="74">
        <v>0.87343872827321156</v>
      </c>
      <c r="BF587" s="74">
        <v>0</v>
      </c>
      <c r="BG587" s="74">
        <v>0</v>
      </c>
      <c r="BH587" s="74">
        <v>0</v>
      </c>
      <c r="BI587" s="74">
        <v>0</v>
      </c>
      <c r="BJ587" s="74">
        <v>0.12536403306186142</v>
      </c>
      <c r="BK587" s="74">
        <v>67.234111490727926</v>
      </c>
      <c r="BL587" s="74">
        <v>0</v>
      </c>
      <c r="BM587" s="74">
        <v>67.234111490727926</v>
      </c>
      <c r="BP587" s="74">
        <v>0</v>
      </c>
      <c r="BQ587" s="74">
        <v>58.724876837040718</v>
      </c>
      <c r="BR587" s="74">
        <v>0</v>
      </c>
      <c r="BS587" s="74">
        <v>0</v>
      </c>
      <c r="BT587" s="74">
        <v>0</v>
      </c>
      <c r="BU587" s="74">
        <v>0</v>
      </c>
      <c r="BV587" s="74">
        <v>0</v>
      </c>
      <c r="BW587" s="74">
        <v>0</v>
      </c>
      <c r="BX587" s="74">
        <v>0</v>
      </c>
      <c r="BY587" s="74">
        <v>0</v>
      </c>
      <c r="CT587" s="74" t="s">
        <v>194</v>
      </c>
      <c r="CU587" s="74" t="s">
        <v>531</v>
      </c>
      <c r="CV587" s="74" t="s">
        <v>330</v>
      </c>
      <c r="CW587" s="74">
        <v>2022</v>
      </c>
      <c r="CX587" s="74">
        <v>0</v>
      </c>
      <c r="CY587" s="74">
        <v>2.7352299400745077E-5</v>
      </c>
      <c r="CZ587" s="74">
        <v>0</v>
      </c>
      <c r="DA587" s="74">
        <v>0</v>
      </c>
      <c r="DB587" s="74">
        <v>0</v>
      </c>
      <c r="DC587" s="74">
        <v>0</v>
      </c>
      <c r="DD587" s="74">
        <v>7.7861316135679426E-2</v>
      </c>
      <c r="DE587" s="74">
        <v>3.6425060683954499E-2</v>
      </c>
      <c r="DF587" s="74">
        <v>1.541613253274161E-3</v>
      </c>
      <c r="DG587" s="74">
        <v>3.9894642198450743E-2</v>
      </c>
      <c r="DH587" s="74">
        <v>0</v>
      </c>
      <c r="DI587" s="74">
        <v>0</v>
      </c>
      <c r="DJ587" s="74">
        <v>0</v>
      </c>
      <c r="DK587" s="74">
        <v>0</v>
      </c>
      <c r="DL587" s="74">
        <v>0</v>
      </c>
      <c r="DM587" s="74">
        <v>0</v>
      </c>
      <c r="DN587" s="74">
        <v>6.9398542474444441E-4</v>
      </c>
      <c r="DO587" s="74">
        <v>0</v>
      </c>
      <c r="DP587" s="74">
        <v>0</v>
      </c>
      <c r="DQ587" s="74">
        <v>0</v>
      </c>
      <c r="DR587" s="74">
        <v>2.1296860306791672E-6</v>
      </c>
      <c r="DS587" s="74">
        <v>0</v>
      </c>
      <c r="DT587" s="74">
        <v>2.1296860306791672E-6</v>
      </c>
      <c r="DU587" s="74">
        <v>0</v>
      </c>
      <c r="DV587" s="74">
        <v>0</v>
      </c>
      <c r="DW587" s="74">
        <v>0</v>
      </c>
      <c r="DX587" s="74">
        <v>0</v>
      </c>
      <c r="DY587" s="74">
        <v>0</v>
      </c>
      <c r="DZ587" s="74">
        <v>0</v>
      </c>
      <c r="EA587" s="74">
        <v>0</v>
      </c>
      <c r="EB587" s="74">
        <v>0</v>
      </c>
      <c r="EC587" s="74">
        <v>0</v>
      </c>
      <c r="ED587" s="74">
        <v>0</v>
      </c>
      <c r="EE587" s="74">
        <v>0</v>
      </c>
      <c r="EF587" s="74">
        <v>0</v>
      </c>
      <c r="ER587" s="74" t="s">
        <v>455</v>
      </c>
      <c r="ES587" s="74" t="s">
        <v>194</v>
      </c>
      <c r="ET587" s="74" t="s">
        <v>531</v>
      </c>
      <c r="EU587" s="74" t="s">
        <v>330</v>
      </c>
      <c r="EV587" s="74" t="s">
        <v>302</v>
      </c>
      <c r="EW587" s="74" t="s">
        <v>456</v>
      </c>
      <c r="EX587" s="74">
        <v>2022</v>
      </c>
      <c r="EY587" s="74">
        <v>4.1552578269828253E-5</v>
      </c>
      <c r="EZ587" s="74">
        <v>1385.41145999999</v>
      </c>
      <c r="FA587" s="74">
        <v>5.7567418127566619E-2</v>
      </c>
      <c r="FB587" s="74">
        <v>2022</v>
      </c>
      <c r="FC587" s="74" t="s">
        <v>209</v>
      </c>
      <c r="FD587" s="74">
        <v>4.6366130773367584E-2</v>
      </c>
      <c r="FE587" s="74">
        <v>1</v>
      </c>
      <c r="FF587" s="74">
        <v>0</v>
      </c>
      <c r="FG587" s="74" t="s">
        <v>457</v>
      </c>
      <c r="FH587" s="74">
        <v>0</v>
      </c>
      <c r="FI587" s="74">
        <v>0</v>
      </c>
      <c r="FJ587" s="74">
        <v>5.6976043745476301E-3</v>
      </c>
      <c r="FK587" s="74">
        <v>2.7352299400745077E-5</v>
      </c>
      <c r="FL587" s="74">
        <v>0</v>
      </c>
      <c r="FM587" s="74">
        <v>0</v>
      </c>
      <c r="FN587" s="74">
        <v>0</v>
      </c>
      <c r="FO587" s="74">
        <v>0</v>
      </c>
      <c r="FP587" s="74">
        <v>0</v>
      </c>
      <c r="FQ587" s="74">
        <v>0</v>
      </c>
      <c r="FR587" s="74">
        <v>0</v>
      </c>
      <c r="FS587" s="74">
        <v>0</v>
      </c>
      <c r="GV587" s="229"/>
      <c r="GW587" s="229"/>
    </row>
    <row r="588" spans="45:205" x14ac:dyDescent="0.25">
      <c r="AS588" s="74" t="s">
        <v>243</v>
      </c>
      <c r="AT588" s="74" t="s">
        <v>194</v>
      </c>
      <c r="AU588" s="74" t="s">
        <v>487</v>
      </c>
      <c r="AV588" s="74">
        <v>2022</v>
      </c>
      <c r="AW588" s="74">
        <v>0.93457943925233644</v>
      </c>
      <c r="BF588" s="74">
        <v>1.0977541152349772</v>
      </c>
      <c r="BG588" s="74">
        <v>249.67860006026038</v>
      </c>
      <c r="BH588" s="74">
        <v>0</v>
      </c>
      <c r="BI588" s="74">
        <v>249.67860006026038</v>
      </c>
      <c r="BJ588" s="74">
        <v>0</v>
      </c>
      <c r="BK588" s="74">
        <v>0</v>
      </c>
      <c r="BL588" s="74">
        <v>0</v>
      </c>
      <c r="BM588" s="74">
        <v>0</v>
      </c>
      <c r="BP588" s="74">
        <v>233.34448603762652</v>
      </c>
      <c r="BQ588" s="74">
        <v>0</v>
      </c>
      <c r="BR588" s="74">
        <v>1.0977541152349772</v>
      </c>
      <c r="BS588" s="74">
        <v>1.0259384254532498</v>
      </c>
      <c r="BT588" s="74">
        <v>249.67860006026038</v>
      </c>
      <c r="BU588" s="74">
        <v>233.34448603762652</v>
      </c>
      <c r="BV588" s="74">
        <v>0</v>
      </c>
      <c r="BW588" s="74">
        <v>0</v>
      </c>
      <c r="BX588" s="74">
        <v>249.67860006026038</v>
      </c>
      <c r="BY588" s="74">
        <v>233.34448603762652</v>
      </c>
      <c r="CT588" s="74" t="s">
        <v>194</v>
      </c>
      <c r="CU588" s="74" t="s">
        <v>531</v>
      </c>
      <c r="CV588" s="74" t="s">
        <v>330</v>
      </c>
      <c r="CW588" s="74">
        <v>2023</v>
      </c>
      <c r="CX588" s="74">
        <v>0</v>
      </c>
      <c r="CY588" s="74">
        <v>0</v>
      </c>
      <c r="CZ588" s="74">
        <v>4.2610477883120839E-5</v>
      </c>
      <c r="DA588" s="74">
        <v>0</v>
      </c>
      <c r="DB588" s="74">
        <v>0</v>
      </c>
      <c r="DC588" s="74">
        <v>0</v>
      </c>
      <c r="DD588" s="74">
        <v>7.7900575334948527E-2</v>
      </c>
      <c r="DE588" s="74">
        <v>3.6425060683954513E-2</v>
      </c>
      <c r="DF588" s="74">
        <v>1.5808724525432679E-3</v>
      </c>
      <c r="DG588" s="74">
        <v>3.9894642198450757E-2</v>
      </c>
      <c r="DH588" s="74">
        <v>0</v>
      </c>
      <c r="DI588" s="74">
        <v>0</v>
      </c>
      <c r="DJ588" s="74">
        <v>0</v>
      </c>
      <c r="DK588" s="74">
        <v>0</v>
      </c>
      <c r="DL588" s="74">
        <v>0</v>
      </c>
      <c r="DM588" s="74">
        <v>0</v>
      </c>
      <c r="DN588" s="74">
        <v>7.202346971955805E-4</v>
      </c>
      <c r="DO588" s="74">
        <v>0</v>
      </c>
      <c r="DP588" s="74">
        <v>0</v>
      </c>
      <c r="DQ588" s="74">
        <v>0</v>
      </c>
      <c r="DR588" s="74">
        <v>0</v>
      </c>
      <c r="DS588" s="74">
        <v>0</v>
      </c>
      <c r="DT588" s="74">
        <v>0</v>
      </c>
      <c r="DU588" s="74">
        <v>3.3193807423922128E-6</v>
      </c>
      <c r="DV588" s="74">
        <v>0</v>
      </c>
      <c r="DW588" s="74">
        <v>3.3193807423922128E-6</v>
      </c>
      <c r="DX588" s="74">
        <v>0</v>
      </c>
      <c r="DY588" s="74">
        <v>0</v>
      </c>
      <c r="DZ588" s="74">
        <v>0</v>
      </c>
      <c r="EA588" s="74">
        <v>0</v>
      </c>
      <c r="EB588" s="74">
        <v>0</v>
      </c>
      <c r="EC588" s="74">
        <v>0</v>
      </c>
      <c r="ED588" s="74">
        <v>0</v>
      </c>
      <c r="EE588" s="74">
        <v>0</v>
      </c>
      <c r="EF588" s="74">
        <v>0</v>
      </c>
      <c r="ER588" s="74" t="s">
        <v>455</v>
      </c>
      <c r="ES588" s="74" t="s">
        <v>194</v>
      </c>
      <c r="ET588" s="74" t="s">
        <v>531</v>
      </c>
      <c r="EU588" s="74" t="s">
        <v>330</v>
      </c>
      <c r="EV588" s="74" t="s">
        <v>302</v>
      </c>
      <c r="EW588" s="74" t="s">
        <v>456</v>
      </c>
      <c r="EX588" s="74">
        <v>2023</v>
      </c>
      <c r="EY588" s="74">
        <v>4.2881552156582763E-5</v>
      </c>
      <c r="EZ588" s="74">
        <v>1385.41145999999</v>
      </c>
      <c r="FA588" s="74">
        <v>5.940859378031705E-2</v>
      </c>
      <c r="FB588" s="74">
        <v>2023</v>
      </c>
      <c r="FC588" s="74" t="s">
        <v>209</v>
      </c>
      <c r="FD588" s="74">
        <v>4.6366130773367584E-2</v>
      </c>
      <c r="FE588" s="74">
        <v>1</v>
      </c>
      <c r="FF588" s="74">
        <v>0</v>
      </c>
      <c r="FG588" s="74" t="s">
        <v>457</v>
      </c>
      <c r="FH588" s="74">
        <v>0</v>
      </c>
      <c r="FI588" s="74">
        <v>0</v>
      </c>
      <c r="FJ588" s="74">
        <v>0</v>
      </c>
      <c r="FK588" s="74">
        <v>0</v>
      </c>
      <c r="FL588" s="74">
        <v>5.8637599866681409E-3</v>
      </c>
      <c r="FM588" s="74">
        <v>4.2610477883120839E-5</v>
      </c>
      <c r="FN588" s="74">
        <v>0</v>
      </c>
      <c r="FO588" s="74">
        <v>0</v>
      </c>
      <c r="FP588" s="74">
        <v>0</v>
      </c>
      <c r="FQ588" s="74">
        <v>0</v>
      </c>
      <c r="FR588" s="74">
        <v>0</v>
      </c>
      <c r="FS588" s="74">
        <v>0</v>
      </c>
      <c r="GV588" s="229"/>
      <c r="GW588" s="229"/>
    </row>
    <row r="589" spans="45:205" x14ac:dyDescent="0.25">
      <c r="AS589" s="74" t="s">
        <v>243</v>
      </c>
      <c r="AT589" s="74" t="s">
        <v>194</v>
      </c>
      <c r="AU589" s="74" t="s">
        <v>487</v>
      </c>
      <c r="AV589" s="74">
        <v>2023</v>
      </c>
      <c r="AW589" s="74">
        <v>0.87343872827321156</v>
      </c>
      <c r="BF589" s="74">
        <v>0</v>
      </c>
      <c r="BG589" s="74">
        <v>0</v>
      </c>
      <c r="BH589" s="74">
        <v>0</v>
      </c>
      <c r="BI589" s="74">
        <v>0</v>
      </c>
      <c r="BJ589" s="74">
        <v>1.0977541152349772</v>
      </c>
      <c r="BK589" s="74">
        <v>258.82756905594084</v>
      </c>
      <c r="BL589" s="74">
        <v>0</v>
      </c>
      <c r="BM589" s="74">
        <v>258.82756905594084</v>
      </c>
      <c r="BP589" s="74">
        <v>0</v>
      </c>
      <c r="BQ589" s="74">
        <v>226.07002275826781</v>
      </c>
      <c r="BR589" s="74">
        <v>0</v>
      </c>
      <c r="BS589" s="74">
        <v>0</v>
      </c>
      <c r="BT589" s="74">
        <v>0</v>
      </c>
      <c r="BU589" s="74">
        <v>0</v>
      </c>
      <c r="BV589" s="74">
        <v>0</v>
      </c>
      <c r="BW589" s="74">
        <v>0</v>
      </c>
      <c r="BX589" s="74">
        <v>0</v>
      </c>
      <c r="BY589" s="74">
        <v>0</v>
      </c>
      <c r="CT589" s="74" t="s">
        <v>194</v>
      </c>
      <c r="CU589" s="74" t="s">
        <v>531</v>
      </c>
      <c r="CV589" s="74" t="s">
        <v>330</v>
      </c>
      <c r="CW589" s="74">
        <v>2024</v>
      </c>
      <c r="CX589" s="74">
        <v>0</v>
      </c>
      <c r="CY589" s="74">
        <v>0</v>
      </c>
      <c r="CZ589" s="74">
        <v>0</v>
      </c>
      <c r="DA589" s="74">
        <v>4.2610477883120839E-5</v>
      </c>
      <c r="DB589" s="74">
        <v>0</v>
      </c>
      <c r="DC589" s="74">
        <v>0</v>
      </c>
      <c r="DD589" s="74">
        <v>7.7900575334948527E-2</v>
      </c>
      <c r="DE589" s="74">
        <v>3.6425060683954513E-2</v>
      </c>
      <c r="DF589" s="74">
        <v>1.5808724525432679E-3</v>
      </c>
      <c r="DG589" s="74">
        <v>3.9894642198450757E-2</v>
      </c>
      <c r="DH589" s="74">
        <v>0</v>
      </c>
      <c r="DI589" s="74">
        <v>0</v>
      </c>
      <c r="DJ589" s="74">
        <v>0</v>
      </c>
      <c r="DK589" s="74">
        <v>0</v>
      </c>
      <c r="DL589" s="74">
        <v>0</v>
      </c>
      <c r="DM589" s="74">
        <v>0</v>
      </c>
      <c r="DN589" s="74">
        <v>7.202346971955805E-4</v>
      </c>
      <c r="DO589" s="74">
        <v>0</v>
      </c>
      <c r="DP589" s="74">
        <v>0</v>
      </c>
      <c r="DQ589" s="74">
        <v>0</v>
      </c>
      <c r="DR589" s="74">
        <v>0</v>
      </c>
      <c r="DS589" s="74">
        <v>0</v>
      </c>
      <c r="DT589" s="74">
        <v>0</v>
      </c>
      <c r="DU589" s="74">
        <v>0</v>
      </c>
      <c r="DV589" s="74">
        <v>0</v>
      </c>
      <c r="DW589" s="74">
        <v>0</v>
      </c>
      <c r="DX589" s="74">
        <v>3.3193807423922128E-6</v>
      </c>
      <c r="DY589" s="74">
        <v>0</v>
      </c>
      <c r="DZ589" s="74">
        <v>3.3193807423922128E-6</v>
      </c>
      <c r="EA589" s="74">
        <v>0</v>
      </c>
      <c r="EB589" s="74">
        <v>0</v>
      </c>
      <c r="EC589" s="74">
        <v>0</v>
      </c>
      <c r="ED589" s="74">
        <v>0</v>
      </c>
      <c r="EE589" s="74">
        <v>0</v>
      </c>
      <c r="EF589" s="74">
        <v>0</v>
      </c>
      <c r="ER589" s="74" t="s">
        <v>455</v>
      </c>
      <c r="ES589" s="74" t="s">
        <v>194</v>
      </c>
      <c r="ET589" s="74" t="s">
        <v>531</v>
      </c>
      <c r="EU589" s="74" t="s">
        <v>330</v>
      </c>
      <c r="EV589" s="74" t="s">
        <v>302</v>
      </c>
      <c r="EW589" s="74" t="s">
        <v>456</v>
      </c>
      <c r="EX589" s="74">
        <v>2024</v>
      </c>
      <c r="EY589" s="74">
        <v>4.2881552156582763E-5</v>
      </c>
      <c r="EZ589" s="74">
        <v>1385.41145999999</v>
      </c>
      <c r="FA589" s="74">
        <v>5.940859378031705E-2</v>
      </c>
      <c r="FB589" s="74">
        <v>2024</v>
      </c>
      <c r="FC589" s="74" t="s">
        <v>209</v>
      </c>
      <c r="FD589" s="74">
        <v>4.6366130773367584E-2</v>
      </c>
      <c r="FE589" s="74">
        <v>1</v>
      </c>
      <c r="FF589" s="74">
        <v>0</v>
      </c>
      <c r="FG589" s="74" t="s">
        <v>457</v>
      </c>
      <c r="FH589" s="74">
        <v>0</v>
      </c>
      <c r="FI589" s="74">
        <v>0</v>
      </c>
      <c r="FJ589" s="74">
        <v>0</v>
      </c>
      <c r="FK589" s="74">
        <v>0</v>
      </c>
      <c r="FL589" s="74">
        <v>0</v>
      </c>
      <c r="FM589" s="74">
        <v>0</v>
      </c>
      <c r="FN589" s="74">
        <v>5.8637599866681409E-3</v>
      </c>
      <c r="FO589" s="74">
        <v>4.2610477883120839E-5</v>
      </c>
      <c r="FP589" s="74">
        <v>0</v>
      </c>
      <c r="FQ589" s="74">
        <v>0</v>
      </c>
      <c r="FR589" s="74">
        <v>0</v>
      </c>
      <c r="FS589" s="74">
        <v>0</v>
      </c>
      <c r="GV589" s="229"/>
      <c r="GW589" s="229"/>
    </row>
    <row r="590" spans="45:205" x14ac:dyDescent="0.25">
      <c r="AS590" s="74" t="s">
        <v>243</v>
      </c>
      <c r="AT590" s="74" t="s">
        <v>194</v>
      </c>
      <c r="AU590" s="74" t="s">
        <v>488</v>
      </c>
      <c r="AV590" s="74">
        <v>2022</v>
      </c>
      <c r="AW590" s="74">
        <v>0.93457943925233644</v>
      </c>
      <c r="BF590" s="74">
        <v>1.1149491280891957</v>
      </c>
      <c r="BG590" s="74">
        <v>247.06007329685113</v>
      </c>
      <c r="BH590" s="74">
        <v>0</v>
      </c>
      <c r="BI590" s="74">
        <v>247.06007329685113</v>
      </c>
      <c r="BJ590" s="74">
        <v>0</v>
      </c>
      <c r="BK590" s="74">
        <v>0</v>
      </c>
      <c r="BL590" s="74">
        <v>0</v>
      </c>
      <c r="BM590" s="74">
        <v>0</v>
      </c>
      <c r="BP590" s="74">
        <v>230.89726476341227</v>
      </c>
      <c r="BQ590" s="74">
        <v>0</v>
      </c>
      <c r="BR590" s="74">
        <v>1.1149491280891957</v>
      </c>
      <c r="BS590" s="74">
        <v>1.042008530924482</v>
      </c>
      <c r="BT590" s="74">
        <v>247.06007329685113</v>
      </c>
      <c r="BU590" s="74">
        <v>230.89726476341227</v>
      </c>
      <c r="BV590" s="74">
        <v>0</v>
      </c>
      <c r="BW590" s="74">
        <v>0</v>
      </c>
      <c r="BX590" s="74">
        <v>247.06007329685113</v>
      </c>
      <c r="BY590" s="74">
        <v>230.89726476341227</v>
      </c>
      <c r="CT590" s="74" t="s">
        <v>194</v>
      </c>
      <c r="CU590" s="74" t="s">
        <v>531</v>
      </c>
      <c r="CV590" s="74" t="s">
        <v>330</v>
      </c>
      <c r="CW590" s="74">
        <v>2025</v>
      </c>
      <c r="CX590" s="74">
        <v>0</v>
      </c>
      <c r="CY590" s="74">
        <v>0</v>
      </c>
      <c r="CZ590" s="74">
        <v>0</v>
      </c>
      <c r="DA590" s="74">
        <v>0</v>
      </c>
      <c r="DB590" s="74">
        <v>4.2610477883120839E-5</v>
      </c>
      <c r="DC590" s="74">
        <v>0</v>
      </c>
      <c r="DD590" s="74">
        <v>7.7900575334948527E-2</v>
      </c>
      <c r="DE590" s="74">
        <v>3.6425060683954513E-2</v>
      </c>
      <c r="DF590" s="74">
        <v>1.5808724525432679E-3</v>
      </c>
      <c r="DG590" s="74">
        <v>3.9894642198450757E-2</v>
      </c>
      <c r="DH590" s="74">
        <v>0</v>
      </c>
      <c r="DI590" s="74">
        <v>0</v>
      </c>
      <c r="DJ590" s="74">
        <v>0</v>
      </c>
      <c r="DK590" s="74">
        <v>0</v>
      </c>
      <c r="DL590" s="74">
        <v>0</v>
      </c>
      <c r="DM590" s="74">
        <v>0</v>
      </c>
      <c r="DN590" s="74">
        <v>7.202346971955805E-4</v>
      </c>
      <c r="DO590" s="74">
        <v>0</v>
      </c>
      <c r="DP590" s="74">
        <v>0</v>
      </c>
      <c r="DQ590" s="74">
        <v>0</v>
      </c>
      <c r="DR590" s="74">
        <v>0</v>
      </c>
      <c r="DS590" s="74">
        <v>0</v>
      </c>
      <c r="DT590" s="74">
        <v>0</v>
      </c>
      <c r="DU590" s="74">
        <v>0</v>
      </c>
      <c r="DV590" s="74">
        <v>0</v>
      </c>
      <c r="DW590" s="74">
        <v>0</v>
      </c>
      <c r="DX590" s="74">
        <v>0</v>
      </c>
      <c r="DY590" s="74">
        <v>0</v>
      </c>
      <c r="DZ590" s="74">
        <v>0</v>
      </c>
      <c r="EA590" s="74">
        <v>3.3193807423922128E-6</v>
      </c>
      <c r="EB590" s="74">
        <v>0</v>
      </c>
      <c r="EC590" s="74">
        <v>3.3193807423922128E-6</v>
      </c>
      <c r="ED590" s="74">
        <v>0</v>
      </c>
      <c r="EE590" s="74">
        <v>0</v>
      </c>
      <c r="EF590" s="74">
        <v>0</v>
      </c>
      <c r="ER590" s="74" t="s">
        <v>455</v>
      </c>
      <c r="ES590" s="74" t="s">
        <v>194</v>
      </c>
      <c r="ET590" s="74" t="s">
        <v>531</v>
      </c>
      <c r="EU590" s="74" t="s">
        <v>330</v>
      </c>
      <c r="EV590" s="74" t="s">
        <v>302</v>
      </c>
      <c r="EW590" s="74" t="s">
        <v>456</v>
      </c>
      <c r="EX590" s="74">
        <v>2025</v>
      </c>
      <c r="EY590" s="74">
        <v>4.2881552156582763E-5</v>
      </c>
      <c r="EZ590" s="74">
        <v>1385.41145999999</v>
      </c>
      <c r="FA590" s="74">
        <v>5.940859378031705E-2</v>
      </c>
      <c r="FB590" s="74">
        <v>2025</v>
      </c>
      <c r="FC590" s="74" t="s">
        <v>209</v>
      </c>
      <c r="FD590" s="74">
        <v>4.6366130773367584E-2</v>
      </c>
      <c r="FE590" s="74">
        <v>1</v>
      </c>
      <c r="FF590" s="74">
        <v>0</v>
      </c>
      <c r="FG590" s="74" t="s">
        <v>457</v>
      </c>
      <c r="FH590" s="74">
        <v>0</v>
      </c>
      <c r="FI590" s="74">
        <v>0</v>
      </c>
      <c r="FJ590" s="74">
        <v>0</v>
      </c>
      <c r="FK590" s="74">
        <v>0</v>
      </c>
      <c r="FL590" s="74">
        <v>0</v>
      </c>
      <c r="FM590" s="74">
        <v>0</v>
      </c>
      <c r="FN590" s="74">
        <v>0</v>
      </c>
      <c r="FO590" s="74">
        <v>0</v>
      </c>
      <c r="FP590" s="74">
        <v>5.8637599866681409E-3</v>
      </c>
      <c r="FQ590" s="74">
        <v>4.2610477883120839E-5</v>
      </c>
      <c r="FR590" s="74">
        <v>0</v>
      </c>
      <c r="FS590" s="74">
        <v>0</v>
      </c>
      <c r="GV590" s="229"/>
      <c r="GW590" s="229"/>
    </row>
    <row r="591" spans="45:205" x14ac:dyDescent="0.25">
      <c r="AS591" s="74" t="s">
        <v>243</v>
      </c>
      <c r="AT591" s="74" t="s">
        <v>194</v>
      </c>
      <c r="AU591" s="74" t="s">
        <v>488</v>
      </c>
      <c r="AV591" s="74">
        <v>2023</v>
      </c>
      <c r="AW591" s="74">
        <v>0.87343872827321156</v>
      </c>
      <c r="BF591" s="74">
        <v>0</v>
      </c>
      <c r="BG591" s="74">
        <v>0</v>
      </c>
      <c r="BH591" s="74">
        <v>0</v>
      </c>
      <c r="BI591" s="74">
        <v>0</v>
      </c>
      <c r="BJ591" s="74">
        <v>1.1149491280891957</v>
      </c>
      <c r="BK591" s="74">
        <v>256.113256185777</v>
      </c>
      <c r="BL591" s="74">
        <v>0</v>
      </c>
      <c r="BM591" s="74">
        <v>256.113256185777</v>
      </c>
      <c r="BP591" s="74">
        <v>0</v>
      </c>
      <c r="BQ591" s="74">
        <v>223.69923677681629</v>
      </c>
      <c r="BR591" s="74">
        <v>0</v>
      </c>
      <c r="BS591" s="74">
        <v>0</v>
      </c>
      <c r="BT591" s="74">
        <v>0</v>
      </c>
      <c r="BU591" s="74">
        <v>0</v>
      </c>
      <c r="BV591" s="74">
        <v>0</v>
      </c>
      <c r="BW591" s="74">
        <v>0</v>
      </c>
      <c r="BX591" s="74">
        <v>0</v>
      </c>
      <c r="BY591" s="74">
        <v>0</v>
      </c>
      <c r="CT591" s="74" t="s">
        <v>194</v>
      </c>
      <c r="CU591" s="74" t="s">
        <v>531</v>
      </c>
      <c r="CV591" s="74" t="s">
        <v>330</v>
      </c>
      <c r="CW591" s="74">
        <v>2026</v>
      </c>
      <c r="CX591" s="74">
        <v>0</v>
      </c>
      <c r="CY591" s="74">
        <v>0</v>
      </c>
      <c r="CZ591" s="74">
        <v>0</v>
      </c>
      <c r="DA591" s="74">
        <v>0</v>
      </c>
      <c r="DB591" s="74">
        <v>0</v>
      </c>
      <c r="DC591" s="74">
        <v>4.2610477883120839E-5</v>
      </c>
      <c r="DD591" s="74">
        <v>7.7900575334948527E-2</v>
      </c>
      <c r="DE591" s="74">
        <v>3.6425060683954513E-2</v>
      </c>
      <c r="DF591" s="74">
        <v>1.5808724525432679E-3</v>
      </c>
      <c r="DG591" s="74">
        <v>3.9894642198450757E-2</v>
      </c>
      <c r="DH591" s="74">
        <v>0</v>
      </c>
      <c r="DI591" s="74">
        <v>0</v>
      </c>
      <c r="DJ591" s="74">
        <v>0</v>
      </c>
      <c r="DK591" s="74">
        <v>0</v>
      </c>
      <c r="DL591" s="74">
        <v>0</v>
      </c>
      <c r="DM591" s="74">
        <v>0</v>
      </c>
      <c r="DN591" s="74">
        <v>7.202346971955805E-4</v>
      </c>
      <c r="DO591" s="74">
        <v>0</v>
      </c>
      <c r="DP591" s="74">
        <v>0</v>
      </c>
      <c r="DQ591" s="74">
        <v>0</v>
      </c>
      <c r="DR591" s="74">
        <v>0</v>
      </c>
      <c r="DS591" s="74">
        <v>0</v>
      </c>
      <c r="DT591" s="74">
        <v>0</v>
      </c>
      <c r="DU591" s="74">
        <v>0</v>
      </c>
      <c r="DV591" s="74">
        <v>0</v>
      </c>
      <c r="DW591" s="74">
        <v>0</v>
      </c>
      <c r="DX591" s="74">
        <v>0</v>
      </c>
      <c r="DY591" s="74">
        <v>0</v>
      </c>
      <c r="DZ591" s="74">
        <v>0</v>
      </c>
      <c r="EA591" s="74">
        <v>0</v>
      </c>
      <c r="EB591" s="74">
        <v>0</v>
      </c>
      <c r="EC591" s="74">
        <v>0</v>
      </c>
      <c r="ED591" s="74">
        <v>3.3193807423922128E-6</v>
      </c>
      <c r="EE591" s="74">
        <v>0</v>
      </c>
      <c r="EF591" s="74">
        <v>3.3193807423922128E-6</v>
      </c>
      <c r="ER591" s="74" t="s">
        <v>455</v>
      </c>
      <c r="ES591" s="74" t="s">
        <v>194</v>
      </c>
      <c r="ET591" s="74" t="s">
        <v>531</v>
      </c>
      <c r="EU591" s="74" t="s">
        <v>330</v>
      </c>
      <c r="EV591" s="74" t="s">
        <v>302</v>
      </c>
      <c r="EW591" s="74" t="s">
        <v>456</v>
      </c>
      <c r="EX591" s="74">
        <v>2026</v>
      </c>
      <c r="EY591" s="74">
        <v>4.2881552156582763E-5</v>
      </c>
      <c r="EZ591" s="74">
        <v>1385.41145999999</v>
      </c>
      <c r="FA591" s="74">
        <v>5.940859378031705E-2</v>
      </c>
      <c r="FB591" s="74">
        <v>2026</v>
      </c>
      <c r="FC591" s="74" t="s">
        <v>209</v>
      </c>
      <c r="FD591" s="74">
        <v>4.6366130773367584E-2</v>
      </c>
      <c r="FE591" s="74">
        <v>1</v>
      </c>
      <c r="FF591" s="74">
        <v>0</v>
      </c>
      <c r="FG591" s="74" t="s">
        <v>457</v>
      </c>
      <c r="FH591" s="74">
        <v>0</v>
      </c>
      <c r="FI591" s="74">
        <v>0</v>
      </c>
      <c r="FJ591" s="74">
        <v>0</v>
      </c>
      <c r="FK591" s="74">
        <v>0</v>
      </c>
      <c r="FL591" s="74">
        <v>0</v>
      </c>
      <c r="FM591" s="74">
        <v>0</v>
      </c>
      <c r="FN591" s="74">
        <v>0</v>
      </c>
      <c r="FO591" s="74">
        <v>0</v>
      </c>
      <c r="FP591" s="74">
        <v>0</v>
      </c>
      <c r="FQ591" s="74">
        <v>0</v>
      </c>
      <c r="FR591" s="74">
        <v>5.8637599866681409E-3</v>
      </c>
      <c r="FS591" s="74">
        <v>4.2610477883120839E-5</v>
      </c>
      <c r="GV591" s="229"/>
      <c r="GW591" s="229"/>
    </row>
    <row r="592" spans="45:205" x14ac:dyDescent="0.25">
      <c r="AS592" s="74" t="s">
        <v>243</v>
      </c>
      <c r="AT592" s="74" t="s">
        <v>194</v>
      </c>
      <c r="AU592" s="74" t="s">
        <v>489</v>
      </c>
      <c r="AV592" s="74">
        <v>2022</v>
      </c>
      <c r="AW592" s="74">
        <v>0.93457943925233644</v>
      </c>
      <c r="BF592" s="74">
        <v>0.95668248685269885</v>
      </c>
      <c r="BG592" s="74">
        <v>207.94549028009465</v>
      </c>
      <c r="BH592" s="74">
        <v>0</v>
      </c>
      <c r="BI592" s="74">
        <v>207.94549028009465</v>
      </c>
      <c r="BJ592" s="74">
        <v>0</v>
      </c>
      <c r="BK592" s="74">
        <v>0</v>
      </c>
      <c r="BL592" s="74">
        <v>0</v>
      </c>
      <c r="BM592" s="74">
        <v>0</v>
      </c>
      <c r="BP592" s="74">
        <v>194.34157970102302</v>
      </c>
      <c r="BQ592" s="74">
        <v>0</v>
      </c>
      <c r="BR592" s="74">
        <v>0.95668248685269885</v>
      </c>
      <c r="BS592" s="74">
        <v>0.89409578210532603</v>
      </c>
      <c r="BT592" s="74">
        <v>207.94549028009465</v>
      </c>
      <c r="BU592" s="74">
        <v>194.34157970102302</v>
      </c>
      <c r="BV592" s="74">
        <v>0</v>
      </c>
      <c r="BW592" s="74">
        <v>0</v>
      </c>
      <c r="BX592" s="74">
        <v>207.94549028009465</v>
      </c>
      <c r="BY592" s="74">
        <v>194.34157970102302</v>
      </c>
      <c r="CT592" s="74" t="s">
        <v>194</v>
      </c>
      <c r="CU592" s="74" t="s">
        <v>532</v>
      </c>
      <c r="CV592" s="74" t="s">
        <v>318</v>
      </c>
      <c r="CW592" s="74">
        <v>2021</v>
      </c>
      <c r="CX592" s="74">
        <v>9.176083489685123E-9</v>
      </c>
      <c r="CY592" s="74">
        <v>0</v>
      </c>
      <c r="CZ592" s="74">
        <v>0</v>
      </c>
      <c r="DA592" s="74">
        <v>0</v>
      </c>
      <c r="DB592" s="74">
        <v>0</v>
      </c>
      <c r="DC592" s="74">
        <v>0</v>
      </c>
      <c r="DD592" s="74">
        <v>13887.861023877969</v>
      </c>
      <c r="DE592" s="74">
        <v>212.40338927922949</v>
      </c>
      <c r="DF592" s="74">
        <v>8426.4429804796055</v>
      </c>
      <c r="DG592" s="74">
        <v>5249.0146541191416</v>
      </c>
      <c r="DH592" s="74">
        <v>0</v>
      </c>
      <c r="DI592" s="74">
        <v>0</v>
      </c>
      <c r="DJ592" s="74">
        <v>0</v>
      </c>
      <c r="DK592" s="74">
        <v>0</v>
      </c>
      <c r="DL592" s="74">
        <v>0</v>
      </c>
      <c r="DM592" s="74">
        <v>0</v>
      </c>
      <c r="DN592" s="74">
        <v>1.012566651299641E-6</v>
      </c>
      <c r="DO592" s="74">
        <v>1.2743617224824817E-4</v>
      </c>
      <c r="DP592" s="74">
        <v>0</v>
      </c>
      <c r="DQ592" s="74">
        <v>1.2743617224824817E-4</v>
      </c>
      <c r="DR592" s="74">
        <v>0</v>
      </c>
      <c r="DS592" s="74">
        <v>0</v>
      </c>
      <c r="DT592" s="74">
        <v>0</v>
      </c>
      <c r="DU592" s="74">
        <v>0</v>
      </c>
      <c r="DV592" s="74">
        <v>0</v>
      </c>
      <c r="DW592" s="74">
        <v>0</v>
      </c>
      <c r="DX592" s="74">
        <v>0</v>
      </c>
      <c r="DY592" s="74">
        <v>0</v>
      </c>
      <c r="DZ592" s="74">
        <v>0</v>
      </c>
      <c r="EA592" s="74">
        <v>0</v>
      </c>
      <c r="EB592" s="74">
        <v>0</v>
      </c>
      <c r="EC592" s="74">
        <v>0</v>
      </c>
      <c r="ED592" s="74">
        <v>0</v>
      </c>
      <c r="EE592" s="74">
        <v>0</v>
      </c>
      <c r="EF592" s="74">
        <v>0</v>
      </c>
      <c r="ER592" s="74" t="s">
        <v>455</v>
      </c>
      <c r="ES592" s="74" t="s">
        <v>194</v>
      </c>
      <c r="ET592" s="74" t="s">
        <v>532</v>
      </c>
      <c r="EU592" s="74" t="s">
        <v>318</v>
      </c>
      <c r="EV592" s="74" t="s">
        <v>302</v>
      </c>
      <c r="EW592" s="74" t="s">
        <v>456</v>
      </c>
      <c r="EX592" s="74">
        <v>2021</v>
      </c>
      <c r="EY592" s="74">
        <v>8.6104460033298442E-9</v>
      </c>
      <c r="EZ592" s="74">
        <v>1018.992973</v>
      </c>
      <c r="FA592" s="74">
        <v>8.7739839717890465E-6</v>
      </c>
      <c r="FB592" s="74">
        <v>2021</v>
      </c>
      <c r="FC592" s="74" t="s">
        <v>209</v>
      </c>
      <c r="FD592" s="74">
        <v>4.6366130773367584E-2</v>
      </c>
      <c r="FE592" s="74">
        <v>1</v>
      </c>
      <c r="FF592" s="74">
        <v>0</v>
      </c>
      <c r="FG592" s="74" t="s">
        <v>457</v>
      </c>
      <c r="FH592" s="74">
        <v>1.9114185855475128E-6</v>
      </c>
      <c r="FI592" s="74">
        <v>9.176083489685123E-9</v>
      </c>
      <c r="FJ592" s="74">
        <v>0</v>
      </c>
      <c r="FK592" s="74">
        <v>0</v>
      </c>
      <c r="FL592" s="74">
        <v>0</v>
      </c>
      <c r="FM592" s="74">
        <v>0</v>
      </c>
      <c r="FN592" s="74">
        <v>0</v>
      </c>
      <c r="FO592" s="74">
        <v>0</v>
      </c>
      <c r="FP592" s="74">
        <v>0</v>
      </c>
      <c r="FQ592" s="74">
        <v>0</v>
      </c>
      <c r="FR592" s="74">
        <v>0</v>
      </c>
      <c r="FS592" s="74">
        <v>0</v>
      </c>
      <c r="GV592" s="229"/>
      <c r="GW592" s="229"/>
    </row>
    <row r="593" spans="45:205" x14ac:dyDescent="0.25">
      <c r="AS593" s="74" t="s">
        <v>243</v>
      </c>
      <c r="AT593" s="74" t="s">
        <v>194</v>
      </c>
      <c r="AU593" s="74" t="s">
        <v>489</v>
      </c>
      <c r="AV593" s="74">
        <v>2023</v>
      </c>
      <c r="AW593" s="74">
        <v>0.87343872827321156</v>
      </c>
      <c r="BF593" s="74">
        <v>0</v>
      </c>
      <c r="BG593" s="74">
        <v>0</v>
      </c>
      <c r="BH593" s="74">
        <v>0</v>
      </c>
      <c r="BI593" s="74">
        <v>0</v>
      </c>
      <c r="BJ593" s="74">
        <v>0.95668248685269885</v>
      </c>
      <c r="BK593" s="74">
        <v>215.56527447340568</v>
      </c>
      <c r="BL593" s="74">
        <v>0</v>
      </c>
      <c r="BM593" s="74">
        <v>215.56527447340568</v>
      </c>
      <c r="BP593" s="74">
        <v>0</v>
      </c>
      <c r="BQ593" s="74">
        <v>188.28305919591725</v>
      </c>
      <c r="BR593" s="74">
        <v>0</v>
      </c>
      <c r="BS593" s="74">
        <v>0</v>
      </c>
      <c r="BT593" s="74">
        <v>0</v>
      </c>
      <c r="BU593" s="74">
        <v>0</v>
      </c>
      <c r="BV593" s="74">
        <v>0</v>
      </c>
      <c r="BW593" s="74">
        <v>0</v>
      </c>
      <c r="BX593" s="74">
        <v>0</v>
      </c>
      <c r="BY593" s="74">
        <v>0</v>
      </c>
      <c r="CT593" s="74" t="s">
        <v>194</v>
      </c>
      <c r="CU593" s="74" t="s">
        <v>532</v>
      </c>
      <c r="CV593" s="74" t="s">
        <v>318</v>
      </c>
      <c r="CW593" s="74">
        <v>2022</v>
      </c>
      <c r="CX593" s="74">
        <v>0</v>
      </c>
      <c r="CY593" s="74">
        <v>9.1075455409325961E-9</v>
      </c>
      <c r="CZ593" s="74">
        <v>0</v>
      </c>
      <c r="DA593" s="74">
        <v>0</v>
      </c>
      <c r="DB593" s="74">
        <v>0</v>
      </c>
      <c r="DC593" s="74">
        <v>0</v>
      </c>
      <c r="DD593" s="74">
        <v>13650.16545541206</v>
      </c>
      <c r="DE593" s="74">
        <v>202.84766498243039</v>
      </c>
      <c r="DF593" s="74">
        <v>8286.6933897119998</v>
      </c>
      <c r="DG593" s="74">
        <v>5160.6244007176319</v>
      </c>
      <c r="DH593" s="74">
        <v>0</v>
      </c>
      <c r="DI593" s="74">
        <v>0</v>
      </c>
      <c r="DJ593" s="74">
        <v>0</v>
      </c>
      <c r="DK593" s="74">
        <v>0</v>
      </c>
      <c r="DL593" s="74">
        <v>0</v>
      </c>
      <c r="DM593" s="74">
        <v>0</v>
      </c>
      <c r="DN593" s="74">
        <v>9.8923502417968468E-7</v>
      </c>
      <c r="DO593" s="74">
        <v>0</v>
      </c>
      <c r="DP593" s="74">
        <v>0</v>
      </c>
      <c r="DQ593" s="74">
        <v>0</v>
      </c>
      <c r="DR593" s="74">
        <v>1.2431950352643025E-4</v>
      </c>
      <c r="DS593" s="74">
        <v>0</v>
      </c>
      <c r="DT593" s="74">
        <v>1.2431950352643025E-4</v>
      </c>
      <c r="DU593" s="74">
        <v>0</v>
      </c>
      <c r="DV593" s="74">
        <v>0</v>
      </c>
      <c r="DW593" s="74">
        <v>0</v>
      </c>
      <c r="DX593" s="74">
        <v>0</v>
      </c>
      <c r="DY593" s="74">
        <v>0</v>
      </c>
      <c r="DZ593" s="74">
        <v>0</v>
      </c>
      <c r="EA593" s="74">
        <v>0</v>
      </c>
      <c r="EB593" s="74">
        <v>0</v>
      </c>
      <c r="EC593" s="74">
        <v>0</v>
      </c>
      <c r="ED593" s="74">
        <v>0</v>
      </c>
      <c r="EE593" s="74">
        <v>0</v>
      </c>
      <c r="EF593" s="74">
        <v>0</v>
      </c>
      <c r="ER593" s="74" t="s">
        <v>455</v>
      </c>
      <c r="ES593" s="74" t="s">
        <v>194</v>
      </c>
      <c r="ET593" s="74" t="s">
        <v>532</v>
      </c>
      <c r="EU593" s="74" t="s">
        <v>318</v>
      </c>
      <c r="EV593" s="74" t="s">
        <v>302</v>
      </c>
      <c r="EW593" s="74" t="s">
        <v>456</v>
      </c>
      <c r="EX593" s="74">
        <v>2022</v>
      </c>
      <c r="EY593" s="74">
        <v>8.3485741599652317E-9</v>
      </c>
      <c r="EZ593" s="74">
        <v>1018.992973</v>
      </c>
      <c r="FA593" s="74">
        <v>8.5071384035739494E-6</v>
      </c>
      <c r="FB593" s="74">
        <v>2022</v>
      </c>
      <c r="FC593" s="74" t="s">
        <v>209</v>
      </c>
      <c r="FD593" s="74">
        <v>4.6366130773367584E-2</v>
      </c>
      <c r="FE593" s="74">
        <v>1</v>
      </c>
      <c r="FF593" s="74">
        <v>0</v>
      </c>
      <c r="FG593" s="74" t="s">
        <v>457</v>
      </c>
      <c r="FH593" s="74">
        <v>0</v>
      </c>
      <c r="FI593" s="74">
        <v>0</v>
      </c>
      <c r="FJ593" s="74">
        <v>1.8971418291069085E-6</v>
      </c>
      <c r="FK593" s="74">
        <v>9.1075455409325961E-9</v>
      </c>
      <c r="FL593" s="74">
        <v>0</v>
      </c>
      <c r="FM593" s="74">
        <v>0</v>
      </c>
      <c r="FN593" s="74">
        <v>0</v>
      </c>
      <c r="FO593" s="74">
        <v>0</v>
      </c>
      <c r="FP593" s="74">
        <v>0</v>
      </c>
      <c r="FQ593" s="74">
        <v>0</v>
      </c>
      <c r="FR593" s="74">
        <v>0</v>
      </c>
      <c r="FS593" s="74">
        <v>0</v>
      </c>
      <c r="GV593" s="229"/>
      <c r="GW593" s="229"/>
    </row>
    <row r="594" spans="45:205" x14ac:dyDescent="0.25">
      <c r="AS594" s="74" t="s">
        <v>243</v>
      </c>
      <c r="AT594" s="74" t="s">
        <v>194</v>
      </c>
      <c r="AU594" s="74" t="s">
        <v>490</v>
      </c>
      <c r="AV594" s="74">
        <v>2022</v>
      </c>
      <c r="AW594" s="74">
        <v>0.93457943925233644</v>
      </c>
      <c r="BF594" s="74">
        <v>0.29622811922310482</v>
      </c>
      <c r="BG594" s="74">
        <v>66.463853898258492</v>
      </c>
      <c r="BH594" s="74">
        <v>0</v>
      </c>
      <c r="BI594" s="74">
        <v>66.463853898258492</v>
      </c>
      <c r="BJ594" s="74">
        <v>0</v>
      </c>
      <c r="BK594" s="74">
        <v>0</v>
      </c>
      <c r="BL594" s="74">
        <v>0</v>
      </c>
      <c r="BM594" s="74">
        <v>0</v>
      </c>
      <c r="BP594" s="74">
        <v>62.115751306783636</v>
      </c>
      <c r="BQ594" s="74">
        <v>0</v>
      </c>
      <c r="BR594" s="74">
        <v>0.29622811922310482</v>
      </c>
      <c r="BS594" s="74">
        <v>0.27684870955430357</v>
      </c>
      <c r="BT594" s="74">
        <v>66.463853898258492</v>
      </c>
      <c r="BU594" s="74">
        <v>62.115751306783636</v>
      </c>
      <c r="BV594" s="74">
        <v>0</v>
      </c>
      <c r="BW594" s="74">
        <v>0</v>
      </c>
      <c r="BX594" s="74">
        <v>66.463853898258492</v>
      </c>
      <c r="BY594" s="74">
        <v>62.115751306783636</v>
      </c>
      <c r="CT594" s="74" t="s">
        <v>194</v>
      </c>
      <c r="CU594" s="74" t="s">
        <v>532</v>
      </c>
      <c r="CV594" s="74" t="s">
        <v>318</v>
      </c>
      <c r="CW594" s="74">
        <v>2023</v>
      </c>
      <c r="CX594" s="74">
        <v>0</v>
      </c>
      <c r="CY594" s="74">
        <v>0</v>
      </c>
      <c r="CZ594" s="74">
        <v>1.3722532043066126E-8</v>
      </c>
      <c r="DA594" s="74">
        <v>0</v>
      </c>
      <c r="DB594" s="74">
        <v>0</v>
      </c>
      <c r="DC594" s="74">
        <v>0</v>
      </c>
      <c r="DD594" s="74">
        <v>13668.06699741239</v>
      </c>
      <c r="DE594" s="74">
        <v>202.84766498243039</v>
      </c>
      <c r="DF594" s="74">
        <v>8304.594931712325</v>
      </c>
      <c r="DG594" s="74">
        <v>5160.624400717631</v>
      </c>
      <c r="DH594" s="74">
        <v>0</v>
      </c>
      <c r="DI594" s="74">
        <v>0</v>
      </c>
      <c r="DJ594" s="74">
        <v>0</v>
      </c>
      <c r="DK594" s="74">
        <v>0</v>
      </c>
      <c r="DL594" s="74">
        <v>0</v>
      </c>
      <c r="DM594" s="74">
        <v>0</v>
      </c>
      <c r="DN594" s="74">
        <v>9.899653259462069E-7</v>
      </c>
      <c r="DO594" s="74">
        <v>0</v>
      </c>
      <c r="DP594" s="74">
        <v>0</v>
      </c>
      <c r="DQ594" s="74">
        <v>0</v>
      </c>
      <c r="DR594" s="74">
        <v>0</v>
      </c>
      <c r="DS594" s="74">
        <v>0</v>
      </c>
      <c r="DT594" s="74">
        <v>0</v>
      </c>
      <c r="DU594" s="74">
        <v>1.8756048733876613E-4</v>
      </c>
      <c r="DV594" s="74">
        <v>0</v>
      </c>
      <c r="DW594" s="74">
        <v>1.8756048733876613E-4</v>
      </c>
      <c r="DX594" s="74">
        <v>0</v>
      </c>
      <c r="DY594" s="74">
        <v>0</v>
      </c>
      <c r="DZ594" s="74">
        <v>0</v>
      </c>
      <c r="EA594" s="74">
        <v>0</v>
      </c>
      <c r="EB594" s="74">
        <v>0</v>
      </c>
      <c r="EC594" s="74">
        <v>0</v>
      </c>
      <c r="ED594" s="74">
        <v>0</v>
      </c>
      <c r="EE594" s="74">
        <v>0</v>
      </c>
      <c r="EF594" s="74">
        <v>0</v>
      </c>
      <c r="ER594" s="74" t="s">
        <v>455</v>
      </c>
      <c r="ES594" s="74" t="s">
        <v>194</v>
      </c>
      <c r="ET594" s="74" t="s">
        <v>532</v>
      </c>
      <c r="EU594" s="74" t="s">
        <v>318</v>
      </c>
      <c r="EV594" s="74" t="s">
        <v>302</v>
      </c>
      <c r="EW594" s="74" t="s">
        <v>456</v>
      </c>
      <c r="EX594" s="74">
        <v>2023</v>
      </c>
      <c r="EY594" s="74">
        <v>8.3392796298343575E-9</v>
      </c>
      <c r="EZ594" s="74">
        <v>1018.992973</v>
      </c>
      <c r="FA594" s="74">
        <v>8.4976673426832518E-6</v>
      </c>
      <c r="FB594" s="74">
        <v>2023</v>
      </c>
      <c r="FC594" s="74" t="s">
        <v>209</v>
      </c>
      <c r="FD594" s="74">
        <v>4.6366130773367584E-2</v>
      </c>
      <c r="FE594" s="74">
        <v>1</v>
      </c>
      <c r="FF594" s="74">
        <v>0</v>
      </c>
      <c r="FG594" s="74" t="s">
        <v>457</v>
      </c>
      <c r="FH594" s="74">
        <v>0</v>
      </c>
      <c r="FI594" s="74">
        <v>0</v>
      </c>
      <c r="FJ594" s="74">
        <v>0</v>
      </c>
      <c r="FK594" s="74">
        <v>0</v>
      </c>
      <c r="FL594" s="74">
        <v>1.8884001848234884E-6</v>
      </c>
      <c r="FM594" s="74">
        <v>1.3722532043066126E-8</v>
      </c>
      <c r="FN594" s="74">
        <v>0</v>
      </c>
      <c r="FO594" s="74">
        <v>0</v>
      </c>
      <c r="FP594" s="74">
        <v>0</v>
      </c>
      <c r="FQ594" s="74">
        <v>0</v>
      </c>
      <c r="FR594" s="74">
        <v>0</v>
      </c>
      <c r="FS594" s="74">
        <v>0</v>
      </c>
      <c r="GV594" s="229"/>
      <c r="GW594" s="229"/>
    </row>
    <row r="595" spans="45:205" x14ac:dyDescent="0.25">
      <c r="AS595" s="74" t="s">
        <v>243</v>
      </c>
      <c r="AT595" s="74" t="s">
        <v>194</v>
      </c>
      <c r="AU595" s="74" t="s">
        <v>490</v>
      </c>
      <c r="AV595" s="74">
        <v>2023</v>
      </c>
      <c r="AW595" s="74">
        <v>0.87343872827321156</v>
      </c>
      <c r="BF595" s="74">
        <v>0</v>
      </c>
      <c r="BG595" s="74">
        <v>0</v>
      </c>
      <c r="BH595" s="74">
        <v>0</v>
      </c>
      <c r="BI595" s="74">
        <v>0</v>
      </c>
      <c r="BJ595" s="74">
        <v>0.29622811922310482</v>
      </c>
      <c r="BK595" s="74">
        <v>68.899294805658442</v>
      </c>
      <c r="BL595" s="74">
        <v>0</v>
      </c>
      <c r="BM595" s="74">
        <v>68.899294805658442</v>
      </c>
      <c r="BP595" s="74">
        <v>0</v>
      </c>
      <c r="BQ595" s="74">
        <v>60.179312433975404</v>
      </c>
      <c r="BR595" s="74">
        <v>0</v>
      </c>
      <c r="BS595" s="74">
        <v>0</v>
      </c>
      <c r="BT595" s="74">
        <v>0</v>
      </c>
      <c r="BU595" s="74">
        <v>0</v>
      </c>
      <c r="BV595" s="74">
        <v>0</v>
      </c>
      <c r="BW595" s="74">
        <v>0</v>
      </c>
      <c r="BX595" s="74">
        <v>0</v>
      </c>
      <c r="BY595" s="74">
        <v>0</v>
      </c>
      <c r="CT595" s="74" t="s">
        <v>194</v>
      </c>
      <c r="CU595" s="74" t="s">
        <v>532</v>
      </c>
      <c r="CV595" s="74" t="s">
        <v>318</v>
      </c>
      <c r="CW595" s="74">
        <v>2024</v>
      </c>
      <c r="CX595" s="74">
        <v>0</v>
      </c>
      <c r="CY595" s="74">
        <v>0</v>
      </c>
      <c r="CZ595" s="74">
        <v>0</v>
      </c>
      <c r="DA595" s="74">
        <v>1.3722532043066126E-8</v>
      </c>
      <c r="DB595" s="74">
        <v>0</v>
      </c>
      <c r="DC595" s="74">
        <v>0</v>
      </c>
      <c r="DD595" s="74">
        <v>13668.06699741239</v>
      </c>
      <c r="DE595" s="74">
        <v>202.84766498243039</v>
      </c>
      <c r="DF595" s="74">
        <v>8304.594931712325</v>
      </c>
      <c r="DG595" s="74">
        <v>5160.624400717631</v>
      </c>
      <c r="DH595" s="74">
        <v>0</v>
      </c>
      <c r="DI595" s="74">
        <v>0</v>
      </c>
      <c r="DJ595" s="74">
        <v>0</v>
      </c>
      <c r="DK595" s="74">
        <v>0</v>
      </c>
      <c r="DL595" s="74">
        <v>0</v>
      </c>
      <c r="DM595" s="74">
        <v>0</v>
      </c>
      <c r="DN595" s="74">
        <v>9.899653259462069E-7</v>
      </c>
      <c r="DO595" s="74">
        <v>0</v>
      </c>
      <c r="DP595" s="74">
        <v>0</v>
      </c>
      <c r="DQ595" s="74">
        <v>0</v>
      </c>
      <c r="DR595" s="74">
        <v>0</v>
      </c>
      <c r="DS595" s="74">
        <v>0</v>
      </c>
      <c r="DT595" s="74">
        <v>0</v>
      </c>
      <c r="DU595" s="74">
        <v>0</v>
      </c>
      <c r="DV595" s="74">
        <v>0</v>
      </c>
      <c r="DW595" s="74">
        <v>0</v>
      </c>
      <c r="DX595" s="74">
        <v>1.8756048733876613E-4</v>
      </c>
      <c r="DY595" s="74">
        <v>0</v>
      </c>
      <c r="DZ595" s="74">
        <v>1.8756048733876613E-4</v>
      </c>
      <c r="EA595" s="74">
        <v>0</v>
      </c>
      <c r="EB595" s="74">
        <v>0</v>
      </c>
      <c r="EC595" s="74">
        <v>0</v>
      </c>
      <c r="ED595" s="74">
        <v>0</v>
      </c>
      <c r="EE595" s="74">
        <v>0</v>
      </c>
      <c r="EF595" s="74">
        <v>0</v>
      </c>
      <c r="ER595" s="74" t="s">
        <v>455</v>
      </c>
      <c r="ES595" s="74" t="s">
        <v>194</v>
      </c>
      <c r="ET595" s="74" t="s">
        <v>532</v>
      </c>
      <c r="EU595" s="74" t="s">
        <v>318</v>
      </c>
      <c r="EV595" s="74" t="s">
        <v>302</v>
      </c>
      <c r="EW595" s="74" t="s">
        <v>456</v>
      </c>
      <c r="EX595" s="74">
        <v>2024</v>
      </c>
      <c r="EY595" s="74">
        <v>8.3392796298343575E-9</v>
      </c>
      <c r="EZ595" s="74">
        <v>1018.992973</v>
      </c>
      <c r="FA595" s="74">
        <v>8.4976673426832518E-6</v>
      </c>
      <c r="FB595" s="74">
        <v>2024</v>
      </c>
      <c r="FC595" s="74" t="s">
        <v>209</v>
      </c>
      <c r="FD595" s="74">
        <v>4.6366130773367584E-2</v>
      </c>
      <c r="FE595" s="74">
        <v>1</v>
      </c>
      <c r="FF595" s="74">
        <v>0</v>
      </c>
      <c r="FG595" s="74" t="s">
        <v>457</v>
      </c>
      <c r="FH595" s="74">
        <v>0</v>
      </c>
      <c r="FI595" s="74">
        <v>0</v>
      </c>
      <c r="FJ595" s="74">
        <v>0</v>
      </c>
      <c r="FK595" s="74">
        <v>0</v>
      </c>
      <c r="FL595" s="74">
        <v>0</v>
      </c>
      <c r="FM595" s="74">
        <v>0</v>
      </c>
      <c r="FN595" s="74">
        <v>1.8884001848234884E-6</v>
      </c>
      <c r="FO595" s="74">
        <v>1.3722532043066126E-8</v>
      </c>
      <c r="FP595" s="74">
        <v>0</v>
      </c>
      <c r="FQ595" s="74">
        <v>0</v>
      </c>
      <c r="FR595" s="74">
        <v>0</v>
      </c>
      <c r="FS595" s="74">
        <v>0</v>
      </c>
      <c r="GV595" s="229"/>
      <c r="GW595" s="229"/>
    </row>
    <row r="596" spans="45:205" x14ac:dyDescent="0.25">
      <c r="AS596" s="74" t="s">
        <v>243</v>
      </c>
      <c r="AT596" s="74" t="s">
        <v>194</v>
      </c>
      <c r="AU596" s="74" t="s">
        <v>491</v>
      </c>
      <c r="AV596" s="74">
        <v>2022</v>
      </c>
      <c r="AW596" s="74">
        <v>0.93457943925233644</v>
      </c>
      <c r="BF596" s="74">
        <v>3.8920808339120073E-2</v>
      </c>
      <c r="BG596" s="74">
        <v>9.9127988069885795</v>
      </c>
      <c r="BH596" s="74">
        <v>0</v>
      </c>
      <c r="BI596" s="74">
        <v>9.9127988069885795</v>
      </c>
      <c r="BJ596" s="74">
        <v>0</v>
      </c>
      <c r="BK596" s="74">
        <v>0</v>
      </c>
      <c r="BL596" s="74">
        <v>0</v>
      </c>
      <c r="BM596" s="74">
        <v>0</v>
      </c>
      <c r="BP596" s="74">
        <v>9.2642979504566156</v>
      </c>
      <c r="BQ596" s="74">
        <v>0</v>
      </c>
      <c r="BR596" s="74">
        <v>3.8920808339120073E-2</v>
      </c>
      <c r="BS596" s="74">
        <v>3.6374587232822497E-2</v>
      </c>
      <c r="BT596" s="74">
        <v>9.9127988069885795</v>
      </c>
      <c r="BU596" s="74">
        <v>9.2642979504566156</v>
      </c>
      <c r="BV596" s="74">
        <v>0</v>
      </c>
      <c r="BW596" s="74">
        <v>0</v>
      </c>
      <c r="BX596" s="74">
        <v>9.9127988069885795</v>
      </c>
      <c r="BY596" s="74">
        <v>9.2642979504566156</v>
      </c>
      <c r="CT596" s="74" t="s">
        <v>194</v>
      </c>
      <c r="CU596" s="74" t="s">
        <v>532</v>
      </c>
      <c r="CV596" s="74" t="s">
        <v>318</v>
      </c>
      <c r="CW596" s="74">
        <v>2025</v>
      </c>
      <c r="CX596" s="74">
        <v>0</v>
      </c>
      <c r="CY596" s="74">
        <v>0</v>
      </c>
      <c r="CZ596" s="74">
        <v>0</v>
      </c>
      <c r="DA596" s="74">
        <v>0</v>
      </c>
      <c r="DB596" s="74">
        <v>1.3722532043066126E-8</v>
      </c>
      <c r="DC596" s="74">
        <v>0</v>
      </c>
      <c r="DD596" s="74">
        <v>13668.06699741239</v>
      </c>
      <c r="DE596" s="74">
        <v>202.84766498243039</v>
      </c>
      <c r="DF596" s="74">
        <v>8304.594931712325</v>
      </c>
      <c r="DG596" s="74">
        <v>5160.624400717631</v>
      </c>
      <c r="DH596" s="74">
        <v>0</v>
      </c>
      <c r="DI596" s="74">
        <v>0</v>
      </c>
      <c r="DJ596" s="74">
        <v>0</v>
      </c>
      <c r="DK596" s="74">
        <v>0</v>
      </c>
      <c r="DL596" s="74">
        <v>0</v>
      </c>
      <c r="DM596" s="74">
        <v>0</v>
      </c>
      <c r="DN596" s="74">
        <v>9.899653259462069E-7</v>
      </c>
      <c r="DO596" s="74">
        <v>0</v>
      </c>
      <c r="DP596" s="74">
        <v>0</v>
      </c>
      <c r="DQ596" s="74">
        <v>0</v>
      </c>
      <c r="DR596" s="74">
        <v>0</v>
      </c>
      <c r="DS596" s="74">
        <v>0</v>
      </c>
      <c r="DT596" s="74">
        <v>0</v>
      </c>
      <c r="DU596" s="74">
        <v>0</v>
      </c>
      <c r="DV596" s="74">
        <v>0</v>
      </c>
      <c r="DW596" s="74">
        <v>0</v>
      </c>
      <c r="DX596" s="74">
        <v>0</v>
      </c>
      <c r="DY596" s="74">
        <v>0</v>
      </c>
      <c r="DZ596" s="74">
        <v>0</v>
      </c>
      <c r="EA596" s="74">
        <v>1.8756048733876613E-4</v>
      </c>
      <c r="EB596" s="74">
        <v>0</v>
      </c>
      <c r="EC596" s="74">
        <v>1.8756048733876613E-4</v>
      </c>
      <c r="ED596" s="74">
        <v>0</v>
      </c>
      <c r="EE596" s="74">
        <v>0</v>
      </c>
      <c r="EF596" s="74">
        <v>0</v>
      </c>
      <c r="ER596" s="74" t="s">
        <v>455</v>
      </c>
      <c r="ES596" s="74" t="s">
        <v>194</v>
      </c>
      <c r="ET596" s="74" t="s">
        <v>532</v>
      </c>
      <c r="EU596" s="74" t="s">
        <v>318</v>
      </c>
      <c r="EV596" s="74" t="s">
        <v>302</v>
      </c>
      <c r="EW596" s="74" t="s">
        <v>456</v>
      </c>
      <c r="EX596" s="74">
        <v>2025</v>
      </c>
      <c r="EY596" s="74">
        <v>8.3392796298343575E-9</v>
      </c>
      <c r="EZ596" s="74">
        <v>1018.992973</v>
      </c>
      <c r="FA596" s="74">
        <v>8.4976673426832518E-6</v>
      </c>
      <c r="FB596" s="74">
        <v>2025</v>
      </c>
      <c r="FC596" s="74" t="s">
        <v>209</v>
      </c>
      <c r="FD596" s="74">
        <v>4.6366130773367584E-2</v>
      </c>
      <c r="FE596" s="74">
        <v>1</v>
      </c>
      <c r="FF596" s="74">
        <v>0</v>
      </c>
      <c r="FG596" s="74" t="s">
        <v>457</v>
      </c>
      <c r="FH596" s="74">
        <v>0</v>
      </c>
      <c r="FI596" s="74">
        <v>0</v>
      </c>
      <c r="FJ596" s="74">
        <v>0</v>
      </c>
      <c r="FK596" s="74">
        <v>0</v>
      </c>
      <c r="FL596" s="74">
        <v>0</v>
      </c>
      <c r="FM596" s="74">
        <v>0</v>
      </c>
      <c r="FN596" s="74">
        <v>0</v>
      </c>
      <c r="FO596" s="74">
        <v>0</v>
      </c>
      <c r="FP596" s="74">
        <v>1.8884001848234884E-6</v>
      </c>
      <c r="FQ596" s="74">
        <v>1.3722532043066126E-8</v>
      </c>
      <c r="FR596" s="74">
        <v>0</v>
      </c>
      <c r="FS596" s="74">
        <v>0</v>
      </c>
      <c r="GV596" s="229"/>
      <c r="GW596" s="229"/>
    </row>
    <row r="597" spans="45:205" x14ac:dyDescent="0.25">
      <c r="AS597" s="74" t="s">
        <v>243</v>
      </c>
      <c r="AT597" s="74" t="s">
        <v>194</v>
      </c>
      <c r="AU597" s="74" t="s">
        <v>491</v>
      </c>
      <c r="AV597" s="74">
        <v>2023</v>
      </c>
      <c r="AW597" s="74">
        <v>0.87343872827321156</v>
      </c>
      <c r="BF597" s="74">
        <v>0</v>
      </c>
      <c r="BG597" s="74">
        <v>0</v>
      </c>
      <c r="BH597" s="74">
        <v>0</v>
      </c>
      <c r="BI597" s="74">
        <v>0</v>
      </c>
      <c r="BJ597" s="74">
        <v>3.8920808339120073E-2</v>
      </c>
      <c r="BK597" s="74">
        <v>10.276039524269883</v>
      </c>
      <c r="BL597" s="74">
        <v>0</v>
      </c>
      <c r="BM597" s="74">
        <v>10.276039524269883</v>
      </c>
      <c r="BP597" s="74">
        <v>0</v>
      </c>
      <c r="BQ597" s="74">
        <v>8.9754908937635456</v>
      </c>
      <c r="BR597" s="74">
        <v>0</v>
      </c>
      <c r="BS597" s="74">
        <v>0</v>
      </c>
      <c r="BT597" s="74">
        <v>0</v>
      </c>
      <c r="BU597" s="74">
        <v>0</v>
      </c>
      <c r="BV597" s="74">
        <v>0</v>
      </c>
      <c r="BW597" s="74">
        <v>0</v>
      </c>
      <c r="BX597" s="74">
        <v>0</v>
      </c>
      <c r="BY597" s="74">
        <v>0</v>
      </c>
      <c r="CT597" s="74" t="s">
        <v>194</v>
      </c>
      <c r="CU597" s="74" t="s">
        <v>532</v>
      </c>
      <c r="CV597" s="74" t="s">
        <v>318</v>
      </c>
      <c r="CW597" s="74">
        <v>2026</v>
      </c>
      <c r="CX597" s="74">
        <v>0</v>
      </c>
      <c r="CY597" s="74">
        <v>0</v>
      </c>
      <c r="CZ597" s="74">
        <v>0</v>
      </c>
      <c r="DA597" s="74">
        <v>0</v>
      </c>
      <c r="DB597" s="74">
        <v>0</v>
      </c>
      <c r="DC597" s="74">
        <v>1.3722532043066126E-8</v>
      </c>
      <c r="DD597" s="74">
        <v>13668.06699741239</v>
      </c>
      <c r="DE597" s="74">
        <v>202.84766498243039</v>
      </c>
      <c r="DF597" s="74">
        <v>8304.594931712325</v>
      </c>
      <c r="DG597" s="74">
        <v>5160.624400717631</v>
      </c>
      <c r="DH597" s="74">
        <v>0</v>
      </c>
      <c r="DI597" s="74">
        <v>0</v>
      </c>
      <c r="DJ597" s="74">
        <v>0</v>
      </c>
      <c r="DK597" s="74">
        <v>0</v>
      </c>
      <c r="DL597" s="74">
        <v>0</v>
      </c>
      <c r="DM597" s="74">
        <v>0</v>
      </c>
      <c r="DN597" s="74">
        <v>9.899653259462069E-7</v>
      </c>
      <c r="DO597" s="74">
        <v>0</v>
      </c>
      <c r="DP597" s="74">
        <v>0</v>
      </c>
      <c r="DQ597" s="74">
        <v>0</v>
      </c>
      <c r="DR597" s="74">
        <v>0</v>
      </c>
      <c r="DS597" s="74">
        <v>0</v>
      </c>
      <c r="DT597" s="74">
        <v>0</v>
      </c>
      <c r="DU597" s="74">
        <v>0</v>
      </c>
      <c r="DV597" s="74">
        <v>0</v>
      </c>
      <c r="DW597" s="74">
        <v>0</v>
      </c>
      <c r="DX597" s="74">
        <v>0</v>
      </c>
      <c r="DY597" s="74">
        <v>0</v>
      </c>
      <c r="DZ597" s="74">
        <v>0</v>
      </c>
      <c r="EA597" s="74">
        <v>0</v>
      </c>
      <c r="EB597" s="74">
        <v>0</v>
      </c>
      <c r="EC597" s="74">
        <v>0</v>
      </c>
      <c r="ED597" s="74">
        <v>1.8756048733876613E-4</v>
      </c>
      <c r="EE597" s="74">
        <v>0</v>
      </c>
      <c r="EF597" s="74">
        <v>1.8756048733876613E-4</v>
      </c>
      <c r="ER597" s="74" t="s">
        <v>455</v>
      </c>
      <c r="ES597" s="74" t="s">
        <v>194</v>
      </c>
      <c r="ET597" s="74" t="s">
        <v>532</v>
      </c>
      <c r="EU597" s="74" t="s">
        <v>318</v>
      </c>
      <c r="EV597" s="74" t="s">
        <v>302</v>
      </c>
      <c r="EW597" s="74" t="s">
        <v>456</v>
      </c>
      <c r="EX597" s="74">
        <v>2026</v>
      </c>
      <c r="EY597" s="74">
        <v>8.3392796298343575E-9</v>
      </c>
      <c r="EZ597" s="74">
        <v>1018.992973</v>
      </c>
      <c r="FA597" s="74">
        <v>8.4976673426832518E-6</v>
      </c>
      <c r="FB597" s="74">
        <v>2026</v>
      </c>
      <c r="FC597" s="74" t="s">
        <v>209</v>
      </c>
      <c r="FD597" s="74">
        <v>4.6366130773367584E-2</v>
      </c>
      <c r="FE597" s="74">
        <v>1</v>
      </c>
      <c r="FF597" s="74">
        <v>0</v>
      </c>
      <c r="FG597" s="74" t="s">
        <v>457</v>
      </c>
      <c r="FH597" s="74">
        <v>0</v>
      </c>
      <c r="FI597" s="74">
        <v>0</v>
      </c>
      <c r="FJ597" s="74">
        <v>0</v>
      </c>
      <c r="FK597" s="74">
        <v>0</v>
      </c>
      <c r="FL597" s="74">
        <v>0</v>
      </c>
      <c r="FM597" s="74">
        <v>0</v>
      </c>
      <c r="FN597" s="74">
        <v>0</v>
      </c>
      <c r="FO597" s="74">
        <v>0</v>
      </c>
      <c r="FP597" s="74">
        <v>0</v>
      </c>
      <c r="FQ597" s="74">
        <v>0</v>
      </c>
      <c r="FR597" s="74">
        <v>1.8884001848234884E-6</v>
      </c>
      <c r="FS597" s="74">
        <v>1.3722532043066126E-8</v>
      </c>
      <c r="GV597" s="229"/>
      <c r="GW597" s="229"/>
    </row>
    <row r="598" spans="45:205" x14ac:dyDescent="0.25">
      <c r="AS598" s="74" t="s">
        <v>243</v>
      </c>
      <c r="AT598" s="74" t="s">
        <v>194</v>
      </c>
      <c r="AU598" s="74" t="s">
        <v>492</v>
      </c>
      <c r="AV598" s="74">
        <v>2022</v>
      </c>
      <c r="AW598" s="74">
        <v>0.93457943925233644</v>
      </c>
      <c r="BF598" s="74">
        <v>2.4627637330875944</v>
      </c>
      <c r="BG598" s="74">
        <v>243.92020492417231</v>
      </c>
      <c r="BH598" s="74">
        <v>0</v>
      </c>
      <c r="BI598" s="74">
        <v>243.92020492417231</v>
      </c>
      <c r="BJ598" s="74">
        <v>0</v>
      </c>
      <c r="BK598" s="74">
        <v>0</v>
      </c>
      <c r="BL598" s="74">
        <v>0</v>
      </c>
      <c r="BM598" s="74">
        <v>0</v>
      </c>
      <c r="BP598" s="74">
        <v>227.96280834034795</v>
      </c>
      <c r="BQ598" s="74">
        <v>0</v>
      </c>
      <c r="BR598" s="74">
        <v>2.4627637330875944</v>
      </c>
      <c r="BS598" s="74">
        <v>2.3016483486799948</v>
      </c>
      <c r="BT598" s="74">
        <v>243.92020492417231</v>
      </c>
      <c r="BU598" s="74">
        <v>227.96280834034795</v>
      </c>
      <c r="BV598" s="74">
        <v>0</v>
      </c>
      <c r="BW598" s="74">
        <v>0</v>
      </c>
      <c r="BX598" s="74">
        <v>243.92020492417231</v>
      </c>
      <c r="BY598" s="74">
        <v>227.96280834034795</v>
      </c>
      <c r="CT598" s="74" t="s">
        <v>194</v>
      </c>
      <c r="CU598" s="74" t="s">
        <v>532</v>
      </c>
      <c r="CV598" s="74" t="s">
        <v>320</v>
      </c>
      <c r="CW598" s="74">
        <v>2021</v>
      </c>
      <c r="CX598" s="74">
        <v>3.628005707577519E-8</v>
      </c>
      <c r="CY598" s="74">
        <v>0</v>
      </c>
      <c r="CZ598" s="74">
        <v>0</v>
      </c>
      <c r="DA598" s="74">
        <v>0</v>
      </c>
      <c r="DB598" s="74">
        <v>0</v>
      </c>
      <c r="DC598" s="74">
        <v>0</v>
      </c>
      <c r="DD598" s="74">
        <v>8638.8463697588322</v>
      </c>
      <c r="DE598" s="74">
        <v>212.40338927922949</v>
      </c>
      <c r="DF598" s="74">
        <v>8426.4429804796036</v>
      </c>
      <c r="DG598" s="74">
        <v>0</v>
      </c>
      <c r="DH598" s="74">
        <v>0</v>
      </c>
      <c r="DI598" s="74">
        <v>0</v>
      </c>
      <c r="DJ598" s="74">
        <v>0</v>
      </c>
      <c r="DK598" s="74">
        <v>0</v>
      </c>
      <c r="DL598" s="74">
        <v>0</v>
      </c>
      <c r="DM598" s="74">
        <v>0</v>
      </c>
      <c r="DN598" s="74">
        <v>1.227292717715943E-6</v>
      </c>
      <c r="DO598" s="74">
        <v>3.1341783936370373E-4</v>
      </c>
      <c r="DP598" s="74">
        <v>0</v>
      </c>
      <c r="DQ598" s="74">
        <v>3.1341783936370373E-4</v>
      </c>
      <c r="DR598" s="74">
        <v>0</v>
      </c>
      <c r="DS598" s="74">
        <v>0</v>
      </c>
      <c r="DT598" s="74">
        <v>0</v>
      </c>
      <c r="DU598" s="74">
        <v>0</v>
      </c>
      <c r="DV598" s="74">
        <v>0</v>
      </c>
      <c r="DW598" s="74">
        <v>0</v>
      </c>
      <c r="DX598" s="74">
        <v>0</v>
      </c>
      <c r="DY598" s="74">
        <v>0</v>
      </c>
      <c r="DZ598" s="74">
        <v>0</v>
      </c>
      <c r="EA598" s="74">
        <v>0</v>
      </c>
      <c r="EB598" s="74">
        <v>0</v>
      </c>
      <c r="EC598" s="74">
        <v>0</v>
      </c>
      <c r="ED598" s="74">
        <v>0</v>
      </c>
      <c r="EE598" s="74">
        <v>0</v>
      </c>
      <c r="EF598" s="74">
        <v>0</v>
      </c>
      <c r="ER598" s="74" t="s">
        <v>455</v>
      </c>
      <c r="ES598" s="74" t="s">
        <v>194</v>
      </c>
      <c r="ET598" s="74" t="s">
        <v>532</v>
      </c>
      <c r="EU598" s="74" t="s">
        <v>320</v>
      </c>
      <c r="EV598" s="74" t="s">
        <v>302</v>
      </c>
      <c r="EW598" s="74" t="s">
        <v>456</v>
      </c>
      <c r="EX598" s="74">
        <v>2021</v>
      </c>
      <c r="EY598" s="74">
        <v>3.4043660653245283E-8</v>
      </c>
      <c r="EZ598" s="74">
        <v>1018.992973</v>
      </c>
      <c r="FA598" s="74">
        <v>3.4690250980853533E-5</v>
      </c>
      <c r="FB598" s="74">
        <v>2021</v>
      </c>
      <c r="FC598" s="74" t="s">
        <v>209</v>
      </c>
      <c r="FD598" s="74">
        <v>4.6366130773367584E-2</v>
      </c>
      <c r="FE598" s="74">
        <v>1</v>
      </c>
      <c r="FF598" s="74">
        <v>0</v>
      </c>
      <c r="FG598" s="74" t="s">
        <v>457</v>
      </c>
      <c r="FH598" s="74">
        <v>7.557295599730955E-6</v>
      </c>
      <c r="FI598" s="74">
        <v>3.628005707577519E-8</v>
      </c>
      <c r="FJ598" s="74">
        <v>0</v>
      </c>
      <c r="FK598" s="74">
        <v>0</v>
      </c>
      <c r="FL598" s="74">
        <v>0</v>
      </c>
      <c r="FM598" s="74">
        <v>0</v>
      </c>
      <c r="FN598" s="74">
        <v>0</v>
      </c>
      <c r="FO598" s="74">
        <v>0</v>
      </c>
      <c r="FP598" s="74">
        <v>0</v>
      </c>
      <c r="FQ598" s="74">
        <v>0</v>
      </c>
      <c r="FR598" s="74">
        <v>0</v>
      </c>
      <c r="FS598" s="74">
        <v>0</v>
      </c>
      <c r="GV598" s="229"/>
      <c r="GW598" s="229"/>
    </row>
    <row r="599" spans="45:205" x14ac:dyDescent="0.25">
      <c r="AS599" s="74" t="s">
        <v>243</v>
      </c>
      <c r="AT599" s="74" t="s">
        <v>194</v>
      </c>
      <c r="AU599" s="74" t="s">
        <v>492</v>
      </c>
      <c r="AV599" s="74">
        <v>2023</v>
      </c>
      <c r="AW599" s="74">
        <v>0.87343872827321156</v>
      </c>
      <c r="BF599" s="74">
        <v>0</v>
      </c>
      <c r="BG599" s="74">
        <v>0</v>
      </c>
      <c r="BH599" s="74">
        <v>0</v>
      </c>
      <c r="BI599" s="74">
        <v>0</v>
      </c>
      <c r="BJ599" s="74">
        <v>2.4627637330875944</v>
      </c>
      <c r="BK599" s="74">
        <v>252.85794233334173</v>
      </c>
      <c r="BL599" s="74">
        <v>0</v>
      </c>
      <c r="BM599" s="74">
        <v>252.85794233334173</v>
      </c>
      <c r="BP599" s="74">
        <v>0</v>
      </c>
      <c r="BQ599" s="74">
        <v>220.85591958541505</v>
      </c>
      <c r="BR599" s="74">
        <v>0</v>
      </c>
      <c r="BS599" s="74">
        <v>0</v>
      </c>
      <c r="BT599" s="74">
        <v>0</v>
      </c>
      <c r="BU599" s="74">
        <v>0</v>
      </c>
      <c r="BV599" s="74">
        <v>0</v>
      </c>
      <c r="BW599" s="74">
        <v>0</v>
      </c>
      <c r="BX599" s="74">
        <v>0</v>
      </c>
      <c r="BY599" s="74">
        <v>0</v>
      </c>
      <c r="CT599" s="74" t="s">
        <v>194</v>
      </c>
      <c r="CU599" s="74" t="s">
        <v>532</v>
      </c>
      <c r="CV599" s="74" t="s">
        <v>320</v>
      </c>
      <c r="CW599" s="74">
        <v>2022</v>
      </c>
      <c r="CX599" s="74">
        <v>0</v>
      </c>
      <c r="CY599" s="74">
        <v>3.6008753869556247E-8</v>
      </c>
      <c r="CZ599" s="74">
        <v>0</v>
      </c>
      <c r="DA599" s="74">
        <v>0</v>
      </c>
      <c r="DB599" s="74">
        <v>0</v>
      </c>
      <c r="DC599" s="74">
        <v>0</v>
      </c>
      <c r="DD599" s="74">
        <v>8489.5410546944313</v>
      </c>
      <c r="DE599" s="74">
        <v>202.84766498243039</v>
      </c>
      <c r="DF599" s="74">
        <v>8286.6933897120016</v>
      </c>
      <c r="DG599" s="74">
        <v>0</v>
      </c>
      <c r="DH599" s="74">
        <v>0</v>
      </c>
      <c r="DI599" s="74">
        <v>0</v>
      </c>
      <c r="DJ599" s="74">
        <v>0</v>
      </c>
      <c r="DK599" s="74">
        <v>0</v>
      </c>
      <c r="DL599" s="74">
        <v>0</v>
      </c>
      <c r="DM599" s="74">
        <v>0</v>
      </c>
      <c r="DN599" s="74">
        <v>1.19403486637198E-6</v>
      </c>
      <c r="DO599" s="74">
        <v>0</v>
      </c>
      <c r="DP599" s="74">
        <v>0</v>
      </c>
      <c r="DQ599" s="74">
        <v>0</v>
      </c>
      <c r="DR599" s="74">
        <v>3.0569779430398474E-4</v>
      </c>
      <c r="DS599" s="74">
        <v>0</v>
      </c>
      <c r="DT599" s="74">
        <v>3.0569779430398474E-4</v>
      </c>
      <c r="DU599" s="74">
        <v>0</v>
      </c>
      <c r="DV599" s="74">
        <v>0</v>
      </c>
      <c r="DW599" s="74">
        <v>0</v>
      </c>
      <c r="DX599" s="74">
        <v>0</v>
      </c>
      <c r="DY599" s="74">
        <v>0</v>
      </c>
      <c r="DZ599" s="74">
        <v>0</v>
      </c>
      <c r="EA599" s="74">
        <v>0</v>
      </c>
      <c r="EB599" s="74">
        <v>0</v>
      </c>
      <c r="EC599" s="74">
        <v>0</v>
      </c>
      <c r="ED599" s="74">
        <v>0</v>
      </c>
      <c r="EE599" s="74">
        <v>0</v>
      </c>
      <c r="EF599" s="74">
        <v>0</v>
      </c>
      <c r="ER599" s="74" t="s">
        <v>455</v>
      </c>
      <c r="ES599" s="74" t="s">
        <v>194</v>
      </c>
      <c r="ET599" s="74" t="s">
        <v>532</v>
      </c>
      <c r="EU599" s="74" t="s">
        <v>320</v>
      </c>
      <c r="EV599" s="74" t="s">
        <v>302</v>
      </c>
      <c r="EW599" s="74" t="s">
        <v>456</v>
      </c>
      <c r="EX599" s="74">
        <v>2022</v>
      </c>
      <c r="EY599" s="74">
        <v>3.3007987798339603E-8</v>
      </c>
      <c r="EZ599" s="74">
        <v>1018.992973</v>
      </c>
      <c r="FA599" s="74">
        <v>3.3634907619377797E-5</v>
      </c>
      <c r="FB599" s="74">
        <v>2022</v>
      </c>
      <c r="FC599" s="74" t="s">
        <v>209</v>
      </c>
      <c r="FD599" s="74">
        <v>4.6366130773367584E-2</v>
      </c>
      <c r="FE599" s="74">
        <v>1</v>
      </c>
      <c r="FF599" s="74">
        <v>0</v>
      </c>
      <c r="FG599" s="74" t="s">
        <v>457</v>
      </c>
      <c r="FH599" s="74">
        <v>0</v>
      </c>
      <c r="FI599" s="74">
        <v>0</v>
      </c>
      <c r="FJ599" s="74">
        <v>7.5007819475537004E-6</v>
      </c>
      <c r="FK599" s="74">
        <v>3.6008753869556247E-8</v>
      </c>
      <c r="FL599" s="74">
        <v>0</v>
      </c>
      <c r="FM599" s="74">
        <v>0</v>
      </c>
      <c r="FN599" s="74">
        <v>0</v>
      </c>
      <c r="FO599" s="74">
        <v>0</v>
      </c>
      <c r="FP599" s="74">
        <v>0</v>
      </c>
      <c r="FQ599" s="74">
        <v>0</v>
      </c>
      <c r="FR599" s="74">
        <v>0</v>
      </c>
      <c r="FS599" s="74">
        <v>0</v>
      </c>
      <c r="GV599" s="229"/>
      <c r="GW599" s="229"/>
    </row>
    <row r="600" spans="45:205" x14ac:dyDescent="0.25">
      <c r="AS600" s="74" t="s">
        <v>243</v>
      </c>
      <c r="AT600" s="74" t="s">
        <v>194</v>
      </c>
      <c r="AU600" s="74" t="s">
        <v>493</v>
      </c>
      <c r="AV600" s="74">
        <v>2022</v>
      </c>
      <c r="AW600" s="74">
        <v>0.93457943925233644</v>
      </c>
      <c r="BF600" s="74">
        <v>2.5883876466754709</v>
      </c>
      <c r="BG600" s="74">
        <v>259.2562332484278</v>
      </c>
      <c r="BH600" s="74">
        <v>0</v>
      </c>
      <c r="BI600" s="74">
        <v>259.2562332484278</v>
      </c>
      <c r="BJ600" s="74">
        <v>0</v>
      </c>
      <c r="BK600" s="74">
        <v>0</v>
      </c>
      <c r="BL600" s="74">
        <v>0</v>
      </c>
      <c r="BM600" s="74">
        <v>0</v>
      </c>
      <c r="BP600" s="74">
        <v>242.2955450919886</v>
      </c>
      <c r="BQ600" s="74">
        <v>0</v>
      </c>
      <c r="BR600" s="74">
        <v>2.5883876466754709</v>
      </c>
      <c r="BS600" s="74">
        <v>2.4190538753976365</v>
      </c>
      <c r="BT600" s="74">
        <v>259.2562332484278</v>
      </c>
      <c r="BU600" s="74">
        <v>242.2955450919886</v>
      </c>
      <c r="BV600" s="74">
        <v>0</v>
      </c>
      <c r="BW600" s="74">
        <v>0</v>
      </c>
      <c r="BX600" s="74">
        <v>259.2562332484278</v>
      </c>
      <c r="BY600" s="74">
        <v>242.2955450919886</v>
      </c>
      <c r="CT600" s="74" t="s">
        <v>194</v>
      </c>
      <c r="CU600" s="74" t="s">
        <v>532</v>
      </c>
      <c r="CV600" s="74" t="s">
        <v>320</v>
      </c>
      <c r="CW600" s="74">
        <v>2023</v>
      </c>
      <c r="CX600" s="74">
        <v>0</v>
      </c>
      <c r="CY600" s="74">
        <v>0</v>
      </c>
      <c r="CZ600" s="74">
        <v>5.4255153222683609E-8</v>
      </c>
      <c r="DA600" s="74">
        <v>0</v>
      </c>
      <c r="DB600" s="74">
        <v>0</v>
      </c>
      <c r="DC600" s="74">
        <v>0</v>
      </c>
      <c r="DD600" s="74">
        <v>8507.4425966947565</v>
      </c>
      <c r="DE600" s="74">
        <v>202.84766498243039</v>
      </c>
      <c r="DF600" s="74">
        <v>8304.594931712325</v>
      </c>
      <c r="DG600" s="74">
        <v>0</v>
      </c>
      <c r="DH600" s="74">
        <v>0</v>
      </c>
      <c r="DI600" s="74">
        <v>0</v>
      </c>
      <c r="DJ600" s="74">
        <v>0</v>
      </c>
      <c r="DK600" s="74">
        <v>0</v>
      </c>
      <c r="DL600" s="74">
        <v>0</v>
      </c>
      <c r="DM600" s="74">
        <v>0</v>
      </c>
      <c r="DN600" s="74">
        <v>1.1973524353236171E-6</v>
      </c>
      <c r="DO600" s="74">
        <v>0</v>
      </c>
      <c r="DP600" s="74">
        <v>0</v>
      </c>
      <c r="DQ600" s="74">
        <v>0</v>
      </c>
      <c r="DR600" s="74">
        <v>0</v>
      </c>
      <c r="DS600" s="74">
        <v>0</v>
      </c>
      <c r="DT600" s="74">
        <v>0</v>
      </c>
      <c r="DU600" s="74">
        <v>4.6157260161685935E-4</v>
      </c>
      <c r="DV600" s="74">
        <v>0</v>
      </c>
      <c r="DW600" s="74">
        <v>4.6157260161685935E-4</v>
      </c>
      <c r="DX600" s="74">
        <v>0</v>
      </c>
      <c r="DY600" s="74">
        <v>0</v>
      </c>
      <c r="DZ600" s="74">
        <v>0</v>
      </c>
      <c r="EA600" s="74">
        <v>0</v>
      </c>
      <c r="EB600" s="74">
        <v>0</v>
      </c>
      <c r="EC600" s="74">
        <v>0</v>
      </c>
      <c r="ED600" s="74">
        <v>0</v>
      </c>
      <c r="EE600" s="74">
        <v>0</v>
      </c>
      <c r="EF600" s="74">
        <v>0</v>
      </c>
      <c r="ER600" s="74" t="s">
        <v>455</v>
      </c>
      <c r="ES600" s="74" t="s">
        <v>194</v>
      </c>
      <c r="ET600" s="74" t="s">
        <v>532</v>
      </c>
      <c r="EU600" s="74" t="s">
        <v>320</v>
      </c>
      <c r="EV600" s="74" t="s">
        <v>302</v>
      </c>
      <c r="EW600" s="74" t="s">
        <v>456</v>
      </c>
      <c r="EX600" s="74">
        <v>2023</v>
      </c>
      <c r="EY600" s="74">
        <v>3.2971239758342243E-8</v>
      </c>
      <c r="EZ600" s="74">
        <v>1018.992973</v>
      </c>
      <c r="FA600" s="74">
        <v>3.3597461624848966E-5</v>
      </c>
      <c r="FB600" s="74">
        <v>2023</v>
      </c>
      <c r="FC600" s="74" t="s">
        <v>209</v>
      </c>
      <c r="FD600" s="74">
        <v>4.6366130773367584E-2</v>
      </c>
      <c r="FE600" s="74">
        <v>1</v>
      </c>
      <c r="FF600" s="74">
        <v>0</v>
      </c>
      <c r="FG600" s="74" t="s">
        <v>457</v>
      </c>
      <c r="FH600" s="74">
        <v>0</v>
      </c>
      <c r="FI600" s="74">
        <v>0</v>
      </c>
      <c r="FJ600" s="74">
        <v>0</v>
      </c>
      <c r="FK600" s="74">
        <v>0</v>
      </c>
      <c r="FL600" s="74">
        <v>7.4662198675726349E-6</v>
      </c>
      <c r="FM600" s="74">
        <v>5.4255153222683609E-8</v>
      </c>
      <c r="FN600" s="74">
        <v>0</v>
      </c>
      <c r="FO600" s="74">
        <v>0</v>
      </c>
      <c r="FP600" s="74">
        <v>0</v>
      </c>
      <c r="FQ600" s="74">
        <v>0</v>
      </c>
      <c r="FR600" s="74">
        <v>0</v>
      </c>
      <c r="FS600" s="74">
        <v>0</v>
      </c>
      <c r="GV600" s="229"/>
      <c r="GW600" s="229"/>
    </row>
    <row r="601" spans="45:205" x14ac:dyDescent="0.25">
      <c r="AS601" s="74" t="s">
        <v>243</v>
      </c>
      <c r="AT601" s="74" t="s">
        <v>194</v>
      </c>
      <c r="AU601" s="74" t="s">
        <v>493</v>
      </c>
      <c r="AV601" s="74">
        <v>2023</v>
      </c>
      <c r="AW601" s="74">
        <v>0.87343872827321156</v>
      </c>
      <c r="BF601" s="74">
        <v>0</v>
      </c>
      <c r="BG601" s="74">
        <v>0</v>
      </c>
      <c r="BH601" s="74">
        <v>0</v>
      </c>
      <c r="BI601" s="74">
        <v>0</v>
      </c>
      <c r="BJ601" s="74">
        <v>2.5883876466754709</v>
      </c>
      <c r="BK601" s="74">
        <v>268.75599432203188</v>
      </c>
      <c r="BL601" s="74">
        <v>0</v>
      </c>
      <c r="BM601" s="74">
        <v>268.75599432203188</v>
      </c>
      <c r="BP601" s="74">
        <v>0</v>
      </c>
      <c r="BQ601" s="74">
        <v>234.741893896438</v>
      </c>
      <c r="BR601" s="74">
        <v>0</v>
      </c>
      <c r="BS601" s="74">
        <v>0</v>
      </c>
      <c r="BT601" s="74">
        <v>0</v>
      </c>
      <c r="BU601" s="74">
        <v>0</v>
      </c>
      <c r="BV601" s="74">
        <v>0</v>
      </c>
      <c r="BW601" s="74">
        <v>0</v>
      </c>
      <c r="BX601" s="74">
        <v>0</v>
      </c>
      <c r="BY601" s="74">
        <v>0</v>
      </c>
      <c r="CT601" s="74" t="s">
        <v>194</v>
      </c>
      <c r="CU601" s="74" t="s">
        <v>532</v>
      </c>
      <c r="CV601" s="74" t="s">
        <v>320</v>
      </c>
      <c r="CW601" s="74">
        <v>2024</v>
      </c>
      <c r="CX601" s="74">
        <v>0</v>
      </c>
      <c r="CY601" s="74">
        <v>0</v>
      </c>
      <c r="CZ601" s="74">
        <v>0</v>
      </c>
      <c r="DA601" s="74">
        <v>5.4255153222683609E-8</v>
      </c>
      <c r="DB601" s="74">
        <v>0</v>
      </c>
      <c r="DC601" s="74">
        <v>0</v>
      </c>
      <c r="DD601" s="74">
        <v>8507.4425966947565</v>
      </c>
      <c r="DE601" s="74">
        <v>202.84766498243039</v>
      </c>
      <c r="DF601" s="74">
        <v>8304.594931712325</v>
      </c>
      <c r="DG601" s="74">
        <v>0</v>
      </c>
      <c r="DH601" s="74">
        <v>0</v>
      </c>
      <c r="DI601" s="74">
        <v>0</v>
      </c>
      <c r="DJ601" s="74">
        <v>0</v>
      </c>
      <c r="DK601" s="74">
        <v>0</v>
      </c>
      <c r="DL601" s="74">
        <v>0</v>
      </c>
      <c r="DM601" s="74">
        <v>0</v>
      </c>
      <c r="DN601" s="74">
        <v>1.1973524353236171E-6</v>
      </c>
      <c r="DO601" s="74">
        <v>0</v>
      </c>
      <c r="DP601" s="74">
        <v>0</v>
      </c>
      <c r="DQ601" s="74">
        <v>0</v>
      </c>
      <c r="DR601" s="74">
        <v>0</v>
      </c>
      <c r="DS601" s="74">
        <v>0</v>
      </c>
      <c r="DT601" s="74">
        <v>0</v>
      </c>
      <c r="DU601" s="74">
        <v>0</v>
      </c>
      <c r="DV601" s="74">
        <v>0</v>
      </c>
      <c r="DW601" s="74">
        <v>0</v>
      </c>
      <c r="DX601" s="74">
        <v>4.6157260161685935E-4</v>
      </c>
      <c r="DY601" s="74">
        <v>0</v>
      </c>
      <c r="DZ601" s="74">
        <v>4.6157260161685935E-4</v>
      </c>
      <c r="EA601" s="74">
        <v>0</v>
      </c>
      <c r="EB601" s="74">
        <v>0</v>
      </c>
      <c r="EC601" s="74">
        <v>0</v>
      </c>
      <c r="ED601" s="74">
        <v>0</v>
      </c>
      <c r="EE601" s="74">
        <v>0</v>
      </c>
      <c r="EF601" s="74">
        <v>0</v>
      </c>
      <c r="ER601" s="74" t="s">
        <v>455</v>
      </c>
      <c r="ES601" s="74" t="s">
        <v>194</v>
      </c>
      <c r="ET601" s="74" t="s">
        <v>532</v>
      </c>
      <c r="EU601" s="74" t="s">
        <v>320</v>
      </c>
      <c r="EV601" s="74" t="s">
        <v>302</v>
      </c>
      <c r="EW601" s="74" t="s">
        <v>456</v>
      </c>
      <c r="EX601" s="74">
        <v>2024</v>
      </c>
      <c r="EY601" s="74">
        <v>3.2971239758342243E-8</v>
      </c>
      <c r="EZ601" s="74">
        <v>1018.992973</v>
      </c>
      <c r="FA601" s="74">
        <v>3.3597461624848966E-5</v>
      </c>
      <c r="FB601" s="74">
        <v>2024</v>
      </c>
      <c r="FC601" s="74" t="s">
        <v>209</v>
      </c>
      <c r="FD601" s="74">
        <v>4.6366130773367584E-2</v>
      </c>
      <c r="FE601" s="74">
        <v>1</v>
      </c>
      <c r="FF601" s="74">
        <v>0</v>
      </c>
      <c r="FG601" s="74" t="s">
        <v>457</v>
      </c>
      <c r="FH601" s="74">
        <v>0</v>
      </c>
      <c r="FI601" s="74">
        <v>0</v>
      </c>
      <c r="FJ601" s="74">
        <v>0</v>
      </c>
      <c r="FK601" s="74">
        <v>0</v>
      </c>
      <c r="FL601" s="74">
        <v>0</v>
      </c>
      <c r="FM601" s="74">
        <v>0</v>
      </c>
      <c r="FN601" s="74">
        <v>7.4662198675726349E-6</v>
      </c>
      <c r="FO601" s="74">
        <v>5.4255153222683609E-8</v>
      </c>
      <c r="FP601" s="74">
        <v>0</v>
      </c>
      <c r="FQ601" s="74">
        <v>0</v>
      </c>
      <c r="FR601" s="74">
        <v>0</v>
      </c>
      <c r="FS601" s="74">
        <v>0</v>
      </c>
      <c r="GV601" s="229"/>
      <c r="GW601" s="229"/>
    </row>
    <row r="602" spans="45:205" x14ac:dyDescent="0.25">
      <c r="AS602" s="74" t="s">
        <v>243</v>
      </c>
      <c r="AT602" s="74" t="s">
        <v>194</v>
      </c>
      <c r="AU602" s="74" t="s">
        <v>494</v>
      </c>
      <c r="AV602" s="74">
        <v>2022</v>
      </c>
      <c r="AW602" s="74">
        <v>0.93457943925233644</v>
      </c>
      <c r="BF602" s="74">
        <v>0.71891795084500854</v>
      </c>
      <c r="BG602" s="74">
        <v>66.94401920826806</v>
      </c>
      <c r="BH602" s="74">
        <v>0</v>
      </c>
      <c r="BI602" s="74">
        <v>66.94401920826806</v>
      </c>
      <c r="BJ602" s="74">
        <v>0</v>
      </c>
      <c r="BK602" s="74">
        <v>0</v>
      </c>
      <c r="BL602" s="74">
        <v>0</v>
      </c>
      <c r="BM602" s="74">
        <v>0</v>
      </c>
      <c r="BP602" s="74">
        <v>62.564503932960804</v>
      </c>
      <c r="BQ602" s="74">
        <v>0</v>
      </c>
      <c r="BR602" s="74">
        <v>0.71891795084500854</v>
      </c>
      <c r="BS602" s="74">
        <v>0.67188593536916685</v>
      </c>
      <c r="BT602" s="74">
        <v>66.94401920826806</v>
      </c>
      <c r="BU602" s="74">
        <v>62.564503932960804</v>
      </c>
      <c r="BV602" s="74">
        <v>0</v>
      </c>
      <c r="BW602" s="74">
        <v>0</v>
      </c>
      <c r="BX602" s="74">
        <v>66.94401920826806</v>
      </c>
      <c r="BY602" s="74">
        <v>62.564503932960804</v>
      </c>
      <c r="CT602" s="74" t="s">
        <v>194</v>
      </c>
      <c r="CU602" s="74" t="s">
        <v>532</v>
      </c>
      <c r="CV602" s="74" t="s">
        <v>320</v>
      </c>
      <c r="CW602" s="74">
        <v>2025</v>
      </c>
      <c r="CX602" s="74">
        <v>0</v>
      </c>
      <c r="CY602" s="74">
        <v>0</v>
      </c>
      <c r="CZ602" s="74">
        <v>0</v>
      </c>
      <c r="DA602" s="74">
        <v>0</v>
      </c>
      <c r="DB602" s="74">
        <v>5.4255153222683609E-8</v>
      </c>
      <c r="DC602" s="74">
        <v>0</v>
      </c>
      <c r="DD602" s="74">
        <v>8507.4425966947565</v>
      </c>
      <c r="DE602" s="74">
        <v>202.84766498243039</v>
      </c>
      <c r="DF602" s="74">
        <v>8304.594931712325</v>
      </c>
      <c r="DG602" s="74">
        <v>0</v>
      </c>
      <c r="DH602" s="74">
        <v>0</v>
      </c>
      <c r="DI602" s="74">
        <v>0</v>
      </c>
      <c r="DJ602" s="74">
        <v>0</v>
      </c>
      <c r="DK602" s="74">
        <v>0</v>
      </c>
      <c r="DL602" s="74">
        <v>0</v>
      </c>
      <c r="DM602" s="74">
        <v>0</v>
      </c>
      <c r="DN602" s="74">
        <v>1.1973524353236171E-6</v>
      </c>
      <c r="DO602" s="74">
        <v>0</v>
      </c>
      <c r="DP602" s="74">
        <v>0</v>
      </c>
      <c r="DQ602" s="74">
        <v>0</v>
      </c>
      <c r="DR602" s="74">
        <v>0</v>
      </c>
      <c r="DS602" s="74">
        <v>0</v>
      </c>
      <c r="DT602" s="74">
        <v>0</v>
      </c>
      <c r="DU602" s="74">
        <v>0</v>
      </c>
      <c r="DV602" s="74">
        <v>0</v>
      </c>
      <c r="DW602" s="74">
        <v>0</v>
      </c>
      <c r="DX602" s="74">
        <v>0</v>
      </c>
      <c r="DY602" s="74">
        <v>0</v>
      </c>
      <c r="DZ602" s="74">
        <v>0</v>
      </c>
      <c r="EA602" s="74">
        <v>4.6157260161685935E-4</v>
      </c>
      <c r="EB602" s="74">
        <v>0</v>
      </c>
      <c r="EC602" s="74">
        <v>4.6157260161685935E-4</v>
      </c>
      <c r="ED602" s="74">
        <v>0</v>
      </c>
      <c r="EE602" s="74">
        <v>0</v>
      </c>
      <c r="EF602" s="74">
        <v>0</v>
      </c>
      <c r="ER602" s="74" t="s">
        <v>455</v>
      </c>
      <c r="ES602" s="74" t="s">
        <v>194</v>
      </c>
      <c r="ET602" s="74" t="s">
        <v>532</v>
      </c>
      <c r="EU602" s="74" t="s">
        <v>320</v>
      </c>
      <c r="EV602" s="74" t="s">
        <v>302</v>
      </c>
      <c r="EW602" s="74" t="s">
        <v>456</v>
      </c>
      <c r="EX602" s="74">
        <v>2025</v>
      </c>
      <c r="EY602" s="74">
        <v>3.2971239758342243E-8</v>
      </c>
      <c r="EZ602" s="74">
        <v>1018.992973</v>
      </c>
      <c r="FA602" s="74">
        <v>3.3597461624848966E-5</v>
      </c>
      <c r="FB602" s="74">
        <v>2025</v>
      </c>
      <c r="FC602" s="74" t="s">
        <v>209</v>
      </c>
      <c r="FD602" s="74">
        <v>4.6366130773367584E-2</v>
      </c>
      <c r="FE602" s="74">
        <v>1</v>
      </c>
      <c r="FF602" s="74">
        <v>0</v>
      </c>
      <c r="FG602" s="74" t="s">
        <v>457</v>
      </c>
      <c r="FH602" s="74">
        <v>0</v>
      </c>
      <c r="FI602" s="74">
        <v>0</v>
      </c>
      <c r="FJ602" s="74">
        <v>0</v>
      </c>
      <c r="FK602" s="74">
        <v>0</v>
      </c>
      <c r="FL602" s="74">
        <v>0</v>
      </c>
      <c r="FM602" s="74">
        <v>0</v>
      </c>
      <c r="FN602" s="74">
        <v>0</v>
      </c>
      <c r="FO602" s="74">
        <v>0</v>
      </c>
      <c r="FP602" s="74">
        <v>7.4662198675726349E-6</v>
      </c>
      <c r="FQ602" s="74">
        <v>5.4255153222683609E-8</v>
      </c>
      <c r="FR602" s="74">
        <v>0</v>
      </c>
      <c r="FS602" s="74">
        <v>0</v>
      </c>
      <c r="GV602" s="229"/>
      <c r="GW602" s="229"/>
    </row>
    <row r="603" spans="45:205" x14ac:dyDescent="0.25">
      <c r="AS603" s="74" t="s">
        <v>243</v>
      </c>
      <c r="AT603" s="74" t="s">
        <v>194</v>
      </c>
      <c r="AU603" s="74" t="s">
        <v>494</v>
      </c>
      <c r="AV603" s="74">
        <v>2023</v>
      </c>
      <c r="AW603" s="74">
        <v>0.87343872827321156</v>
      </c>
      <c r="BF603" s="74">
        <v>0</v>
      </c>
      <c r="BG603" s="74">
        <v>0</v>
      </c>
      <c r="BH603" s="74">
        <v>0</v>
      </c>
      <c r="BI603" s="74">
        <v>0</v>
      </c>
      <c r="BJ603" s="74">
        <v>0.71891795084500854</v>
      </c>
      <c r="BK603" s="74">
        <v>69.397089879480774</v>
      </c>
      <c r="BL603" s="74">
        <v>0</v>
      </c>
      <c r="BM603" s="74">
        <v>69.397089879480774</v>
      </c>
      <c r="BP603" s="74">
        <v>0</v>
      </c>
      <c r="BQ603" s="74">
        <v>60.61410593019545</v>
      </c>
      <c r="BR603" s="74">
        <v>0</v>
      </c>
      <c r="BS603" s="74">
        <v>0</v>
      </c>
      <c r="BT603" s="74">
        <v>0</v>
      </c>
      <c r="BU603" s="74">
        <v>0</v>
      </c>
      <c r="BV603" s="74">
        <v>0</v>
      </c>
      <c r="BW603" s="74">
        <v>0</v>
      </c>
      <c r="BX603" s="74">
        <v>0</v>
      </c>
      <c r="BY603" s="74">
        <v>0</v>
      </c>
      <c r="CT603" s="74" t="s">
        <v>194</v>
      </c>
      <c r="CU603" s="74" t="s">
        <v>532</v>
      </c>
      <c r="CV603" s="74" t="s">
        <v>320</v>
      </c>
      <c r="CW603" s="74">
        <v>2026</v>
      </c>
      <c r="CX603" s="74">
        <v>0</v>
      </c>
      <c r="CY603" s="74">
        <v>0</v>
      </c>
      <c r="CZ603" s="74">
        <v>0</v>
      </c>
      <c r="DA603" s="74">
        <v>0</v>
      </c>
      <c r="DB603" s="74">
        <v>0</v>
      </c>
      <c r="DC603" s="74">
        <v>5.4255153222683609E-8</v>
      </c>
      <c r="DD603" s="74">
        <v>8507.4425966947565</v>
      </c>
      <c r="DE603" s="74">
        <v>202.84766498243039</v>
      </c>
      <c r="DF603" s="74">
        <v>8304.594931712325</v>
      </c>
      <c r="DG603" s="74">
        <v>0</v>
      </c>
      <c r="DH603" s="74">
        <v>0</v>
      </c>
      <c r="DI603" s="74">
        <v>0</v>
      </c>
      <c r="DJ603" s="74">
        <v>0</v>
      </c>
      <c r="DK603" s="74">
        <v>0</v>
      </c>
      <c r="DL603" s="74">
        <v>0</v>
      </c>
      <c r="DM603" s="74">
        <v>0</v>
      </c>
      <c r="DN603" s="74">
        <v>1.1973524353236171E-6</v>
      </c>
      <c r="DO603" s="74">
        <v>0</v>
      </c>
      <c r="DP603" s="74">
        <v>0</v>
      </c>
      <c r="DQ603" s="74">
        <v>0</v>
      </c>
      <c r="DR603" s="74">
        <v>0</v>
      </c>
      <c r="DS603" s="74">
        <v>0</v>
      </c>
      <c r="DT603" s="74">
        <v>0</v>
      </c>
      <c r="DU603" s="74">
        <v>0</v>
      </c>
      <c r="DV603" s="74">
        <v>0</v>
      </c>
      <c r="DW603" s="74">
        <v>0</v>
      </c>
      <c r="DX603" s="74">
        <v>0</v>
      </c>
      <c r="DY603" s="74">
        <v>0</v>
      </c>
      <c r="DZ603" s="74">
        <v>0</v>
      </c>
      <c r="EA603" s="74">
        <v>0</v>
      </c>
      <c r="EB603" s="74">
        <v>0</v>
      </c>
      <c r="EC603" s="74">
        <v>0</v>
      </c>
      <c r="ED603" s="74">
        <v>4.6157260161685935E-4</v>
      </c>
      <c r="EE603" s="74">
        <v>0</v>
      </c>
      <c r="EF603" s="74">
        <v>4.6157260161685935E-4</v>
      </c>
      <c r="ER603" s="74" t="s">
        <v>455</v>
      </c>
      <c r="ES603" s="74" t="s">
        <v>194</v>
      </c>
      <c r="ET603" s="74" t="s">
        <v>532</v>
      </c>
      <c r="EU603" s="74" t="s">
        <v>320</v>
      </c>
      <c r="EV603" s="74" t="s">
        <v>302</v>
      </c>
      <c r="EW603" s="74" t="s">
        <v>456</v>
      </c>
      <c r="EX603" s="74">
        <v>2026</v>
      </c>
      <c r="EY603" s="74">
        <v>3.2971239758342243E-8</v>
      </c>
      <c r="EZ603" s="74">
        <v>1018.992973</v>
      </c>
      <c r="FA603" s="74">
        <v>3.3597461624848966E-5</v>
      </c>
      <c r="FB603" s="74">
        <v>2026</v>
      </c>
      <c r="FC603" s="74" t="s">
        <v>209</v>
      </c>
      <c r="FD603" s="74">
        <v>4.6366130773367584E-2</v>
      </c>
      <c r="FE603" s="74">
        <v>1</v>
      </c>
      <c r="FF603" s="74">
        <v>0</v>
      </c>
      <c r="FG603" s="74" t="s">
        <v>457</v>
      </c>
      <c r="FH603" s="74">
        <v>0</v>
      </c>
      <c r="FI603" s="74">
        <v>0</v>
      </c>
      <c r="FJ603" s="74">
        <v>0</v>
      </c>
      <c r="FK603" s="74">
        <v>0</v>
      </c>
      <c r="FL603" s="74">
        <v>0</v>
      </c>
      <c r="FM603" s="74">
        <v>0</v>
      </c>
      <c r="FN603" s="74">
        <v>0</v>
      </c>
      <c r="FO603" s="74">
        <v>0</v>
      </c>
      <c r="FP603" s="74">
        <v>0</v>
      </c>
      <c r="FQ603" s="74">
        <v>0</v>
      </c>
      <c r="FR603" s="74">
        <v>7.4662198675726349E-6</v>
      </c>
      <c r="FS603" s="74">
        <v>5.4255153222683609E-8</v>
      </c>
      <c r="GV603" s="229"/>
      <c r="GW603" s="229"/>
    </row>
    <row r="604" spans="45:205" x14ac:dyDescent="0.25">
      <c r="AS604" s="74" t="s">
        <v>243</v>
      </c>
      <c r="AT604" s="74" t="s">
        <v>194</v>
      </c>
      <c r="AU604" s="74" t="s">
        <v>495</v>
      </c>
      <c r="AV604" s="74">
        <v>2022</v>
      </c>
      <c r="AW604" s="74">
        <v>0.93457943925233644</v>
      </c>
      <c r="BF604" s="74">
        <v>0.57101720345290186</v>
      </c>
      <c r="BG604" s="74">
        <v>58.343827051642087</v>
      </c>
      <c r="BH604" s="74">
        <v>0</v>
      </c>
      <c r="BI604" s="74">
        <v>58.343827051642087</v>
      </c>
      <c r="BJ604" s="74">
        <v>0</v>
      </c>
      <c r="BK604" s="74">
        <v>0</v>
      </c>
      <c r="BL604" s="74">
        <v>0</v>
      </c>
      <c r="BM604" s="74">
        <v>0</v>
      </c>
      <c r="BP604" s="74">
        <v>54.526941169758956</v>
      </c>
      <c r="BQ604" s="74">
        <v>0</v>
      </c>
      <c r="BR604" s="74">
        <v>0.57101720345290186</v>
      </c>
      <c r="BS604" s="74">
        <v>0.5336609378064503</v>
      </c>
      <c r="BT604" s="74">
        <v>58.343827051642087</v>
      </c>
      <c r="BU604" s="74">
        <v>54.526941169758956</v>
      </c>
      <c r="BV604" s="74">
        <v>0</v>
      </c>
      <c r="BW604" s="74">
        <v>0</v>
      </c>
      <c r="BX604" s="74">
        <v>58.343827051642087</v>
      </c>
      <c r="BY604" s="74">
        <v>54.526941169758956</v>
      </c>
      <c r="CT604" s="74" t="s">
        <v>194</v>
      </c>
      <c r="CU604" s="74" t="s">
        <v>532</v>
      </c>
      <c r="CV604" s="74" t="s">
        <v>327</v>
      </c>
      <c r="CW604" s="74">
        <v>2021</v>
      </c>
      <c r="CX604" s="74">
        <v>5.4466541105040433E-7</v>
      </c>
      <c r="CY604" s="74">
        <v>0</v>
      </c>
      <c r="CZ604" s="74">
        <v>0</v>
      </c>
      <c r="DA604" s="74">
        <v>0</v>
      </c>
      <c r="DB604" s="74">
        <v>0</v>
      </c>
      <c r="DC604" s="74">
        <v>0</v>
      </c>
      <c r="DD604" s="74">
        <v>5.1077508752881391</v>
      </c>
      <c r="DE604" s="74">
        <v>0.6902689861784046</v>
      </c>
      <c r="DF604" s="74">
        <v>2.826372167532806</v>
      </c>
      <c r="DG604" s="74">
        <v>1.5911097215769281</v>
      </c>
      <c r="DH604" s="74">
        <v>0</v>
      </c>
      <c r="DI604" s="74">
        <v>0</v>
      </c>
      <c r="DJ604" s="74">
        <v>0</v>
      </c>
      <c r="DK604" s="74">
        <v>0</v>
      </c>
      <c r="DL604" s="74">
        <v>0</v>
      </c>
      <c r="DM604" s="74">
        <v>0</v>
      </c>
      <c r="DN604" s="74">
        <v>1.621031353519947E-5</v>
      </c>
      <c r="DO604" s="74">
        <v>2.7820152300318766E-6</v>
      </c>
      <c r="DP604" s="74">
        <v>0</v>
      </c>
      <c r="DQ604" s="74">
        <v>2.7820152300318766E-6</v>
      </c>
      <c r="DR604" s="74">
        <v>0</v>
      </c>
      <c r="DS604" s="74">
        <v>0</v>
      </c>
      <c r="DT604" s="74">
        <v>0</v>
      </c>
      <c r="DU604" s="74">
        <v>0</v>
      </c>
      <c r="DV604" s="74">
        <v>0</v>
      </c>
      <c r="DW604" s="74">
        <v>0</v>
      </c>
      <c r="DX604" s="74">
        <v>0</v>
      </c>
      <c r="DY604" s="74">
        <v>0</v>
      </c>
      <c r="DZ604" s="74">
        <v>0</v>
      </c>
      <c r="EA604" s="74">
        <v>0</v>
      </c>
      <c r="EB604" s="74">
        <v>0</v>
      </c>
      <c r="EC604" s="74">
        <v>0</v>
      </c>
      <c r="ED604" s="74">
        <v>0</v>
      </c>
      <c r="EE604" s="74">
        <v>0</v>
      </c>
      <c r="EF604" s="74">
        <v>0</v>
      </c>
      <c r="ER604" s="74" t="s">
        <v>455</v>
      </c>
      <c r="ES604" s="74" t="s">
        <v>194</v>
      </c>
      <c r="ET604" s="74" t="s">
        <v>532</v>
      </c>
      <c r="EU604" s="74" t="s">
        <v>327</v>
      </c>
      <c r="EV604" s="74" t="s">
        <v>302</v>
      </c>
      <c r="EW604" s="74" t="s">
        <v>456</v>
      </c>
      <c r="EX604" s="74">
        <v>2021</v>
      </c>
      <c r="EY604" s="74">
        <v>5.110908283477149E-7</v>
      </c>
      <c r="EZ604" s="74">
        <v>1018.992973</v>
      </c>
      <c r="FA604" s="74">
        <v>5.2079796265107065E-4</v>
      </c>
      <c r="FB604" s="74">
        <v>2021</v>
      </c>
      <c r="FC604" s="74" t="s">
        <v>209</v>
      </c>
      <c r="FD604" s="74">
        <v>4.6366130773367584E-2</v>
      </c>
      <c r="FE604" s="74">
        <v>1</v>
      </c>
      <c r="FF604" s="74">
        <v>0</v>
      </c>
      <c r="FG604" s="74" t="s">
        <v>457</v>
      </c>
      <c r="FH604" s="74">
        <v>1.1345620282955197E-4</v>
      </c>
      <c r="FI604" s="74">
        <v>5.4466541105040433E-7</v>
      </c>
      <c r="FJ604" s="74">
        <v>0</v>
      </c>
      <c r="FK604" s="74">
        <v>0</v>
      </c>
      <c r="FL604" s="74">
        <v>0</v>
      </c>
      <c r="FM604" s="74">
        <v>0</v>
      </c>
      <c r="FN604" s="74">
        <v>0</v>
      </c>
      <c r="FO604" s="74">
        <v>0</v>
      </c>
      <c r="FP604" s="74">
        <v>0</v>
      </c>
      <c r="FQ604" s="74">
        <v>0</v>
      </c>
      <c r="FR604" s="74">
        <v>0</v>
      </c>
      <c r="FS604" s="74">
        <v>0</v>
      </c>
      <c r="GV604" s="229"/>
      <c r="GW604" s="229"/>
    </row>
    <row r="605" spans="45:205" x14ac:dyDescent="0.25">
      <c r="AS605" s="74" t="s">
        <v>243</v>
      </c>
      <c r="AT605" s="74" t="s">
        <v>194</v>
      </c>
      <c r="AU605" s="74" t="s">
        <v>495</v>
      </c>
      <c r="AV605" s="74">
        <v>2023</v>
      </c>
      <c r="AW605" s="74">
        <v>0.87343872827321156</v>
      </c>
      <c r="BF605" s="74">
        <v>0</v>
      </c>
      <c r="BG605" s="74">
        <v>0</v>
      </c>
      <c r="BH605" s="74">
        <v>0</v>
      </c>
      <c r="BI605" s="74">
        <v>0</v>
      </c>
      <c r="BJ605" s="74">
        <v>0.57101720345290186</v>
      </c>
      <c r="BK605" s="74">
        <v>60.481637651328441</v>
      </c>
      <c r="BL605" s="74">
        <v>0</v>
      </c>
      <c r="BM605" s="74">
        <v>60.481637651328441</v>
      </c>
      <c r="BP605" s="74">
        <v>0</v>
      </c>
      <c r="BQ605" s="74">
        <v>52.827004674057505</v>
      </c>
      <c r="BR605" s="74">
        <v>0</v>
      </c>
      <c r="BS605" s="74">
        <v>0</v>
      </c>
      <c r="BT605" s="74">
        <v>0</v>
      </c>
      <c r="BU605" s="74">
        <v>0</v>
      </c>
      <c r="BV605" s="74">
        <v>0</v>
      </c>
      <c r="BW605" s="74">
        <v>0</v>
      </c>
      <c r="BX605" s="74">
        <v>0</v>
      </c>
      <c r="BY605" s="74">
        <v>0</v>
      </c>
      <c r="CT605" s="74" t="s">
        <v>194</v>
      </c>
      <c r="CU605" s="74" t="s">
        <v>532</v>
      </c>
      <c r="CV605" s="74" t="s">
        <v>327</v>
      </c>
      <c r="CW605" s="74">
        <v>2022</v>
      </c>
      <c r="CX605" s="74">
        <v>0</v>
      </c>
      <c r="CY605" s="74">
        <v>5.4051420870660752E-7</v>
      </c>
      <c r="CZ605" s="74">
        <v>0</v>
      </c>
      <c r="DA605" s="74">
        <v>0</v>
      </c>
      <c r="DB605" s="74">
        <v>0</v>
      </c>
      <c r="DC605" s="74">
        <v>0</v>
      </c>
      <c r="DD605" s="74">
        <v>5.0739075797640956</v>
      </c>
      <c r="DE605" s="74">
        <v>0.68414811484627192</v>
      </c>
      <c r="DF605" s="74">
        <v>2.8096478759428591</v>
      </c>
      <c r="DG605" s="74">
        <v>1.580111588974966</v>
      </c>
      <c r="DH605" s="74">
        <v>0</v>
      </c>
      <c r="DI605" s="74">
        <v>0</v>
      </c>
      <c r="DJ605" s="74">
        <v>0</v>
      </c>
      <c r="DK605" s="74">
        <v>0</v>
      </c>
      <c r="DL605" s="74">
        <v>0</v>
      </c>
      <c r="DM605" s="74">
        <v>0</v>
      </c>
      <c r="DN605" s="74">
        <v>1.5757927392029261E-5</v>
      </c>
      <c r="DO605" s="74">
        <v>0</v>
      </c>
      <c r="DP605" s="74">
        <v>0</v>
      </c>
      <c r="DQ605" s="74">
        <v>0</v>
      </c>
      <c r="DR605" s="74">
        <v>2.7425191405266482E-6</v>
      </c>
      <c r="DS605" s="74">
        <v>0</v>
      </c>
      <c r="DT605" s="74">
        <v>2.7425191405266482E-6</v>
      </c>
      <c r="DU605" s="74">
        <v>0</v>
      </c>
      <c r="DV605" s="74">
        <v>0</v>
      </c>
      <c r="DW605" s="74">
        <v>0</v>
      </c>
      <c r="DX605" s="74">
        <v>0</v>
      </c>
      <c r="DY605" s="74">
        <v>0</v>
      </c>
      <c r="DZ605" s="74">
        <v>0</v>
      </c>
      <c r="EA605" s="74">
        <v>0</v>
      </c>
      <c r="EB605" s="74">
        <v>0</v>
      </c>
      <c r="EC605" s="74">
        <v>0</v>
      </c>
      <c r="ED605" s="74">
        <v>0</v>
      </c>
      <c r="EE605" s="74">
        <v>0</v>
      </c>
      <c r="EF605" s="74">
        <v>0</v>
      </c>
      <c r="ER605" s="74" t="s">
        <v>455</v>
      </c>
      <c r="ES605" s="74" t="s">
        <v>194</v>
      </c>
      <c r="ET605" s="74" t="s">
        <v>532</v>
      </c>
      <c r="EU605" s="74" t="s">
        <v>327</v>
      </c>
      <c r="EV605" s="74" t="s">
        <v>302</v>
      </c>
      <c r="EW605" s="74" t="s">
        <v>456</v>
      </c>
      <c r="EX605" s="74">
        <v>2022</v>
      </c>
      <c r="EY605" s="74">
        <v>4.9547080886075525E-7</v>
      </c>
      <c r="EZ605" s="74">
        <v>1018.992973</v>
      </c>
      <c r="FA605" s="74">
        <v>5.0488127255573579E-4</v>
      </c>
      <c r="FB605" s="74">
        <v>2022</v>
      </c>
      <c r="FC605" s="74" t="s">
        <v>209</v>
      </c>
      <c r="FD605" s="74">
        <v>4.6366130773367584E-2</v>
      </c>
      <c r="FE605" s="74">
        <v>1</v>
      </c>
      <c r="FF605" s="74">
        <v>0</v>
      </c>
      <c r="FG605" s="74" t="s">
        <v>457</v>
      </c>
      <c r="FH605" s="74">
        <v>0</v>
      </c>
      <c r="FI605" s="74">
        <v>0</v>
      </c>
      <c r="FJ605" s="74">
        <v>1.1259148910705577E-4</v>
      </c>
      <c r="FK605" s="74">
        <v>5.4051420870660752E-7</v>
      </c>
      <c r="FL605" s="74">
        <v>0</v>
      </c>
      <c r="FM605" s="74">
        <v>0</v>
      </c>
      <c r="FN605" s="74">
        <v>0</v>
      </c>
      <c r="FO605" s="74">
        <v>0</v>
      </c>
      <c r="FP605" s="74">
        <v>0</v>
      </c>
      <c r="FQ605" s="74">
        <v>0</v>
      </c>
      <c r="FR605" s="74">
        <v>0</v>
      </c>
      <c r="FS605" s="74">
        <v>0</v>
      </c>
      <c r="GV605" s="229"/>
      <c r="GW605" s="229"/>
    </row>
    <row r="606" spans="45:205" x14ac:dyDescent="0.25">
      <c r="AS606" s="74" t="s">
        <v>243</v>
      </c>
      <c r="AT606" s="74" t="s">
        <v>194</v>
      </c>
      <c r="AU606" s="74" t="s">
        <v>496</v>
      </c>
      <c r="AV606" s="74">
        <v>2022</v>
      </c>
      <c r="AW606" s="74">
        <v>0.93457943925233644</v>
      </c>
      <c r="BF606" s="74">
        <v>0.2340106750901966</v>
      </c>
      <c r="BG606" s="74">
        <v>21.344519012252203</v>
      </c>
      <c r="BH606" s="74">
        <v>0</v>
      </c>
      <c r="BI606" s="74">
        <v>21.344519012252203</v>
      </c>
      <c r="BJ606" s="74">
        <v>0</v>
      </c>
      <c r="BK606" s="74">
        <v>0</v>
      </c>
      <c r="BL606" s="74">
        <v>0</v>
      </c>
      <c r="BM606" s="74">
        <v>0</v>
      </c>
      <c r="BP606" s="74">
        <v>19.948148609581498</v>
      </c>
      <c r="BQ606" s="74">
        <v>0</v>
      </c>
      <c r="BR606" s="74">
        <v>0.2340106750901966</v>
      </c>
      <c r="BS606" s="74">
        <v>0.21870156550485664</v>
      </c>
      <c r="BT606" s="74">
        <v>21.344519012252203</v>
      </c>
      <c r="BU606" s="74">
        <v>19.948148609581498</v>
      </c>
      <c r="BV606" s="74">
        <v>0</v>
      </c>
      <c r="BW606" s="74">
        <v>0</v>
      </c>
      <c r="BX606" s="74">
        <v>21.344519012252203</v>
      </c>
      <c r="BY606" s="74">
        <v>19.948148609581498</v>
      </c>
      <c r="CT606" s="74" t="s">
        <v>194</v>
      </c>
      <c r="CU606" s="74" t="s">
        <v>532</v>
      </c>
      <c r="CV606" s="74" t="s">
        <v>327</v>
      </c>
      <c r="CW606" s="74">
        <v>2023</v>
      </c>
      <c r="CX606" s="74">
        <v>0</v>
      </c>
      <c r="CY606" s="74">
        <v>0</v>
      </c>
      <c r="CZ606" s="74">
        <v>8.144042228911486E-7</v>
      </c>
      <c r="DA606" s="74">
        <v>0</v>
      </c>
      <c r="DB606" s="74">
        <v>0</v>
      </c>
      <c r="DC606" s="74">
        <v>0</v>
      </c>
      <c r="DD606" s="74">
        <v>5.1712462144137756</v>
      </c>
      <c r="DE606" s="74">
        <v>0.6841481148462718</v>
      </c>
      <c r="DF606" s="74">
        <v>2.9069865105925379</v>
      </c>
      <c r="DG606" s="74">
        <v>1.580111588974966</v>
      </c>
      <c r="DH606" s="74">
        <v>0</v>
      </c>
      <c r="DI606" s="74">
        <v>0</v>
      </c>
      <c r="DJ606" s="74">
        <v>0</v>
      </c>
      <c r="DK606" s="74">
        <v>0</v>
      </c>
      <c r="DL606" s="74">
        <v>0</v>
      </c>
      <c r="DM606" s="74">
        <v>0</v>
      </c>
      <c r="DN606" s="74">
        <v>1.5810049698861599E-5</v>
      </c>
      <c r="DO606" s="74">
        <v>0</v>
      </c>
      <c r="DP606" s="74">
        <v>0</v>
      </c>
      <c r="DQ606" s="74">
        <v>0</v>
      </c>
      <c r="DR606" s="74">
        <v>0</v>
      </c>
      <c r="DS606" s="74">
        <v>0</v>
      </c>
      <c r="DT606" s="74">
        <v>0</v>
      </c>
      <c r="DU606" s="74">
        <v>4.2114847546284449E-6</v>
      </c>
      <c r="DV606" s="74">
        <v>0</v>
      </c>
      <c r="DW606" s="74">
        <v>4.2114847546284449E-6</v>
      </c>
      <c r="DX606" s="74">
        <v>0</v>
      </c>
      <c r="DY606" s="74">
        <v>0</v>
      </c>
      <c r="DZ606" s="74">
        <v>0</v>
      </c>
      <c r="EA606" s="74">
        <v>0</v>
      </c>
      <c r="EB606" s="74">
        <v>0</v>
      </c>
      <c r="EC606" s="74">
        <v>0</v>
      </c>
      <c r="ED606" s="74">
        <v>0</v>
      </c>
      <c r="EE606" s="74">
        <v>0</v>
      </c>
      <c r="EF606" s="74">
        <v>0</v>
      </c>
      <c r="ER606" s="74" t="s">
        <v>455</v>
      </c>
      <c r="ES606" s="74" t="s">
        <v>194</v>
      </c>
      <c r="ET606" s="74" t="s">
        <v>532</v>
      </c>
      <c r="EU606" s="74" t="s">
        <v>327</v>
      </c>
      <c r="EV606" s="74" t="s">
        <v>302</v>
      </c>
      <c r="EW606" s="74" t="s">
        <v>456</v>
      </c>
      <c r="EX606" s="74">
        <v>2023</v>
      </c>
      <c r="EY606" s="74">
        <v>4.9491919749890049E-7</v>
      </c>
      <c r="EZ606" s="74">
        <v>1018.992973</v>
      </c>
      <c r="FA606" s="74">
        <v>5.0431918445417875E-4</v>
      </c>
      <c r="FB606" s="74">
        <v>2023</v>
      </c>
      <c r="FC606" s="74" t="s">
        <v>209</v>
      </c>
      <c r="FD606" s="74">
        <v>4.6366130773367584E-2</v>
      </c>
      <c r="FE606" s="74">
        <v>1</v>
      </c>
      <c r="FF606" s="74">
        <v>0</v>
      </c>
      <c r="FG606" s="74" t="s">
        <v>457</v>
      </c>
      <c r="FH606" s="74">
        <v>0</v>
      </c>
      <c r="FI606" s="74">
        <v>0</v>
      </c>
      <c r="FJ606" s="74">
        <v>0</v>
      </c>
      <c r="FK606" s="74">
        <v>0</v>
      </c>
      <c r="FL606" s="74">
        <v>1.1207269038994682E-4</v>
      </c>
      <c r="FM606" s="74">
        <v>8.144042228911486E-7</v>
      </c>
      <c r="FN606" s="74">
        <v>0</v>
      </c>
      <c r="FO606" s="74">
        <v>0</v>
      </c>
      <c r="FP606" s="74">
        <v>0</v>
      </c>
      <c r="FQ606" s="74">
        <v>0</v>
      </c>
      <c r="FR606" s="74">
        <v>0</v>
      </c>
      <c r="FS606" s="74">
        <v>0</v>
      </c>
      <c r="GV606" s="229"/>
      <c r="GW606" s="229"/>
    </row>
    <row r="607" spans="45:205" x14ac:dyDescent="0.25">
      <c r="AS607" s="74" t="s">
        <v>243</v>
      </c>
      <c r="AT607" s="74" t="s">
        <v>194</v>
      </c>
      <c r="AU607" s="74" t="s">
        <v>496</v>
      </c>
      <c r="AV607" s="74">
        <v>2023</v>
      </c>
      <c r="AW607" s="74">
        <v>0.87343872827321156</v>
      </c>
      <c r="BF607" s="74">
        <v>0</v>
      </c>
      <c r="BG607" s="74">
        <v>0</v>
      </c>
      <c r="BH607" s="74">
        <v>0</v>
      </c>
      <c r="BI607" s="74">
        <v>0</v>
      </c>
      <c r="BJ607" s="74">
        <v>0.2340106750901966</v>
      </c>
      <c r="BK607" s="74">
        <v>22.126605604652003</v>
      </c>
      <c r="BL607" s="74">
        <v>0</v>
      </c>
      <c r="BM607" s="74">
        <v>22.126605604652003</v>
      </c>
      <c r="BP607" s="74">
        <v>0</v>
      </c>
      <c r="BQ607" s="74">
        <v>19.32623426033016</v>
      </c>
      <c r="BR607" s="74">
        <v>0</v>
      </c>
      <c r="BS607" s="74">
        <v>0</v>
      </c>
      <c r="BT607" s="74">
        <v>0</v>
      </c>
      <c r="BU607" s="74">
        <v>0</v>
      </c>
      <c r="BV607" s="74">
        <v>0</v>
      </c>
      <c r="BW607" s="74">
        <v>0</v>
      </c>
      <c r="BX607" s="74">
        <v>0</v>
      </c>
      <c r="BY607" s="74">
        <v>0</v>
      </c>
      <c r="CT607" s="74" t="s">
        <v>194</v>
      </c>
      <c r="CU607" s="74" t="s">
        <v>532</v>
      </c>
      <c r="CV607" s="74" t="s">
        <v>327</v>
      </c>
      <c r="CW607" s="74">
        <v>2024</v>
      </c>
      <c r="CX607" s="74">
        <v>0</v>
      </c>
      <c r="CY607" s="74">
        <v>0</v>
      </c>
      <c r="CZ607" s="74">
        <v>0</v>
      </c>
      <c r="DA607" s="74">
        <v>8.144042228911486E-7</v>
      </c>
      <c r="DB607" s="74">
        <v>0</v>
      </c>
      <c r="DC607" s="74">
        <v>0</v>
      </c>
      <c r="DD607" s="74">
        <v>5.1712462144137756</v>
      </c>
      <c r="DE607" s="74">
        <v>0.6841481148462718</v>
      </c>
      <c r="DF607" s="74">
        <v>2.9069865105925379</v>
      </c>
      <c r="DG607" s="74">
        <v>1.580111588974966</v>
      </c>
      <c r="DH607" s="74">
        <v>0</v>
      </c>
      <c r="DI607" s="74">
        <v>0</v>
      </c>
      <c r="DJ607" s="74">
        <v>0</v>
      </c>
      <c r="DK607" s="74">
        <v>0</v>
      </c>
      <c r="DL607" s="74">
        <v>0</v>
      </c>
      <c r="DM607" s="74">
        <v>0</v>
      </c>
      <c r="DN607" s="74">
        <v>1.5810049698861599E-5</v>
      </c>
      <c r="DO607" s="74">
        <v>0</v>
      </c>
      <c r="DP607" s="74">
        <v>0</v>
      </c>
      <c r="DQ607" s="74">
        <v>0</v>
      </c>
      <c r="DR607" s="74">
        <v>0</v>
      </c>
      <c r="DS607" s="74">
        <v>0</v>
      </c>
      <c r="DT607" s="74">
        <v>0</v>
      </c>
      <c r="DU607" s="74">
        <v>0</v>
      </c>
      <c r="DV607" s="74">
        <v>0</v>
      </c>
      <c r="DW607" s="74">
        <v>0</v>
      </c>
      <c r="DX607" s="74">
        <v>4.2114847546284449E-6</v>
      </c>
      <c r="DY607" s="74">
        <v>0</v>
      </c>
      <c r="DZ607" s="74">
        <v>4.2114847546284449E-6</v>
      </c>
      <c r="EA607" s="74">
        <v>0</v>
      </c>
      <c r="EB607" s="74">
        <v>0</v>
      </c>
      <c r="EC607" s="74">
        <v>0</v>
      </c>
      <c r="ED607" s="74">
        <v>0</v>
      </c>
      <c r="EE607" s="74">
        <v>0</v>
      </c>
      <c r="EF607" s="74">
        <v>0</v>
      </c>
      <c r="ER607" s="74" t="s">
        <v>455</v>
      </c>
      <c r="ES607" s="74" t="s">
        <v>194</v>
      </c>
      <c r="ET607" s="74" t="s">
        <v>532</v>
      </c>
      <c r="EU607" s="74" t="s">
        <v>327</v>
      </c>
      <c r="EV607" s="74" t="s">
        <v>302</v>
      </c>
      <c r="EW607" s="74" t="s">
        <v>456</v>
      </c>
      <c r="EX607" s="74">
        <v>2024</v>
      </c>
      <c r="EY607" s="74">
        <v>4.9491919749890049E-7</v>
      </c>
      <c r="EZ607" s="74">
        <v>1018.992973</v>
      </c>
      <c r="FA607" s="74">
        <v>5.0431918445417875E-4</v>
      </c>
      <c r="FB607" s="74">
        <v>2024</v>
      </c>
      <c r="FC607" s="74" t="s">
        <v>209</v>
      </c>
      <c r="FD607" s="74">
        <v>4.6366130773367584E-2</v>
      </c>
      <c r="FE607" s="74">
        <v>1</v>
      </c>
      <c r="FF607" s="74">
        <v>0</v>
      </c>
      <c r="FG607" s="74" t="s">
        <v>457</v>
      </c>
      <c r="FH607" s="74">
        <v>0</v>
      </c>
      <c r="FI607" s="74">
        <v>0</v>
      </c>
      <c r="FJ607" s="74">
        <v>0</v>
      </c>
      <c r="FK607" s="74">
        <v>0</v>
      </c>
      <c r="FL607" s="74">
        <v>0</v>
      </c>
      <c r="FM607" s="74">
        <v>0</v>
      </c>
      <c r="FN607" s="74">
        <v>1.1207269038994682E-4</v>
      </c>
      <c r="FO607" s="74">
        <v>8.144042228911486E-7</v>
      </c>
      <c r="FP607" s="74">
        <v>0</v>
      </c>
      <c r="FQ607" s="74">
        <v>0</v>
      </c>
      <c r="FR607" s="74">
        <v>0</v>
      </c>
      <c r="FS607" s="74">
        <v>0</v>
      </c>
      <c r="GV607" s="229"/>
      <c r="GW607" s="229"/>
    </row>
    <row r="608" spans="45:205" x14ac:dyDescent="0.25">
      <c r="AS608" s="74" t="s">
        <v>243</v>
      </c>
      <c r="AT608" s="74" t="s">
        <v>194</v>
      </c>
      <c r="AU608" s="74" t="s">
        <v>497</v>
      </c>
      <c r="AV608" s="74">
        <v>2022</v>
      </c>
      <c r="AW608" s="74">
        <v>0.93457943925233644</v>
      </c>
      <c r="BF608" s="74">
        <v>3.6380239643185757</v>
      </c>
      <c r="BG608" s="74">
        <v>124.34684476792319</v>
      </c>
      <c r="BH608" s="74">
        <v>0</v>
      </c>
      <c r="BI608" s="74">
        <v>124.34684476792319</v>
      </c>
      <c r="BJ608" s="74">
        <v>0</v>
      </c>
      <c r="BK608" s="74">
        <v>0</v>
      </c>
      <c r="BL608" s="74">
        <v>0</v>
      </c>
      <c r="BM608" s="74">
        <v>0</v>
      </c>
      <c r="BP608" s="74">
        <v>116.21200445600297</v>
      </c>
      <c r="BQ608" s="74">
        <v>0</v>
      </c>
      <c r="BR608" s="74">
        <v>3.6380239643185757</v>
      </c>
      <c r="BS608" s="74">
        <v>3.4000223965594163</v>
      </c>
      <c r="BT608" s="74">
        <v>124.34684476792319</v>
      </c>
      <c r="BU608" s="74">
        <v>116.21200445600297</v>
      </c>
      <c r="BV608" s="74">
        <v>0</v>
      </c>
      <c r="BW608" s="74">
        <v>0</v>
      </c>
      <c r="BX608" s="74">
        <v>124.34684476792319</v>
      </c>
      <c r="BY608" s="74">
        <v>116.21200445600297</v>
      </c>
      <c r="CT608" s="74" t="s">
        <v>194</v>
      </c>
      <c r="CU608" s="74" t="s">
        <v>532</v>
      </c>
      <c r="CV608" s="74" t="s">
        <v>327</v>
      </c>
      <c r="CW608" s="74">
        <v>2025</v>
      </c>
      <c r="CX608" s="74">
        <v>0</v>
      </c>
      <c r="CY608" s="74">
        <v>0</v>
      </c>
      <c r="CZ608" s="74">
        <v>0</v>
      </c>
      <c r="DA608" s="74">
        <v>0</v>
      </c>
      <c r="DB608" s="74">
        <v>8.144042228911486E-7</v>
      </c>
      <c r="DC608" s="74">
        <v>0</v>
      </c>
      <c r="DD608" s="74">
        <v>5.1712462144137756</v>
      </c>
      <c r="DE608" s="74">
        <v>0.6841481148462718</v>
      </c>
      <c r="DF608" s="74">
        <v>2.9069865105925379</v>
      </c>
      <c r="DG608" s="74">
        <v>1.580111588974966</v>
      </c>
      <c r="DH608" s="74">
        <v>0</v>
      </c>
      <c r="DI608" s="74">
        <v>0</v>
      </c>
      <c r="DJ608" s="74">
        <v>0</v>
      </c>
      <c r="DK608" s="74">
        <v>0</v>
      </c>
      <c r="DL608" s="74">
        <v>0</v>
      </c>
      <c r="DM608" s="74">
        <v>0</v>
      </c>
      <c r="DN608" s="74">
        <v>1.5810049698861599E-5</v>
      </c>
      <c r="DO608" s="74">
        <v>0</v>
      </c>
      <c r="DP608" s="74">
        <v>0</v>
      </c>
      <c r="DQ608" s="74">
        <v>0</v>
      </c>
      <c r="DR608" s="74">
        <v>0</v>
      </c>
      <c r="DS608" s="74">
        <v>0</v>
      </c>
      <c r="DT608" s="74">
        <v>0</v>
      </c>
      <c r="DU608" s="74">
        <v>0</v>
      </c>
      <c r="DV608" s="74">
        <v>0</v>
      </c>
      <c r="DW608" s="74">
        <v>0</v>
      </c>
      <c r="DX608" s="74">
        <v>0</v>
      </c>
      <c r="DY608" s="74">
        <v>0</v>
      </c>
      <c r="DZ608" s="74">
        <v>0</v>
      </c>
      <c r="EA608" s="74">
        <v>4.2114847546284449E-6</v>
      </c>
      <c r="EB608" s="74">
        <v>0</v>
      </c>
      <c r="EC608" s="74">
        <v>4.2114847546284449E-6</v>
      </c>
      <c r="ED608" s="74">
        <v>0</v>
      </c>
      <c r="EE608" s="74">
        <v>0</v>
      </c>
      <c r="EF608" s="74">
        <v>0</v>
      </c>
      <c r="ER608" s="74" t="s">
        <v>455</v>
      </c>
      <c r="ES608" s="74" t="s">
        <v>194</v>
      </c>
      <c r="ET608" s="74" t="s">
        <v>532</v>
      </c>
      <c r="EU608" s="74" t="s">
        <v>327</v>
      </c>
      <c r="EV608" s="74" t="s">
        <v>302</v>
      </c>
      <c r="EW608" s="74" t="s">
        <v>456</v>
      </c>
      <c r="EX608" s="74">
        <v>2025</v>
      </c>
      <c r="EY608" s="74">
        <v>4.9491919749890049E-7</v>
      </c>
      <c r="EZ608" s="74">
        <v>1018.992973</v>
      </c>
      <c r="FA608" s="74">
        <v>5.0431918445417875E-4</v>
      </c>
      <c r="FB608" s="74">
        <v>2025</v>
      </c>
      <c r="FC608" s="74" t="s">
        <v>209</v>
      </c>
      <c r="FD608" s="74">
        <v>4.6366130773367584E-2</v>
      </c>
      <c r="FE608" s="74">
        <v>1</v>
      </c>
      <c r="FF608" s="74">
        <v>0</v>
      </c>
      <c r="FG608" s="74" t="s">
        <v>457</v>
      </c>
      <c r="FH608" s="74">
        <v>0</v>
      </c>
      <c r="FI608" s="74">
        <v>0</v>
      </c>
      <c r="FJ608" s="74">
        <v>0</v>
      </c>
      <c r="FK608" s="74">
        <v>0</v>
      </c>
      <c r="FL608" s="74">
        <v>0</v>
      </c>
      <c r="FM608" s="74">
        <v>0</v>
      </c>
      <c r="FN608" s="74">
        <v>0</v>
      </c>
      <c r="FO608" s="74">
        <v>0</v>
      </c>
      <c r="FP608" s="74">
        <v>1.1207269038994682E-4</v>
      </c>
      <c r="FQ608" s="74">
        <v>8.144042228911486E-7</v>
      </c>
      <c r="FR608" s="74">
        <v>0</v>
      </c>
      <c r="FS608" s="74">
        <v>0</v>
      </c>
      <c r="GV608" s="229"/>
      <c r="GW608" s="229"/>
    </row>
    <row r="609" spans="45:205" x14ac:dyDescent="0.25">
      <c r="AS609" s="74" t="s">
        <v>243</v>
      </c>
      <c r="AT609" s="74" t="s">
        <v>194</v>
      </c>
      <c r="AU609" s="74" t="s">
        <v>497</v>
      </c>
      <c r="AV609" s="74">
        <v>2023</v>
      </c>
      <c r="AW609" s="74">
        <v>0.87343872827321156</v>
      </c>
      <c r="BF609" s="74">
        <v>0</v>
      </c>
      <c r="BG609" s="74">
        <v>0</v>
      </c>
      <c r="BH609" s="74">
        <v>0</v>
      </c>
      <c r="BI609" s="74">
        <v>0</v>
      </c>
      <c r="BJ609" s="74">
        <v>3.6380239643185757</v>
      </c>
      <c r="BK609" s="74">
        <v>128.9025026480677</v>
      </c>
      <c r="BL609" s="74">
        <v>0</v>
      </c>
      <c r="BM609" s="74">
        <v>128.9025026480677</v>
      </c>
      <c r="BP609" s="74">
        <v>0</v>
      </c>
      <c r="BQ609" s="74">
        <v>112.58843798416254</v>
      </c>
      <c r="BR609" s="74">
        <v>0</v>
      </c>
      <c r="BS609" s="74">
        <v>0</v>
      </c>
      <c r="BT609" s="74">
        <v>0</v>
      </c>
      <c r="BU609" s="74">
        <v>0</v>
      </c>
      <c r="BV609" s="74">
        <v>0</v>
      </c>
      <c r="BW609" s="74">
        <v>0</v>
      </c>
      <c r="BX609" s="74">
        <v>0</v>
      </c>
      <c r="BY609" s="74">
        <v>0</v>
      </c>
      <c r="CT609" s="74" t="s">
        <v>194</v>
      </c>
      <c r="CU609" s="74" t="s">
        <v>532</v>
      </c>
      <c r="CV609" s="74" t="s">
        <v>327</v>
      </c>
      <c r="CW609" s="74">
        <v>2026</v>
      </c>
      <c r="CX609" s="74">
        <v>0</v>
      </c>
      <c r="CY609" s="74">
        <v>0</v>
      </c>
      <c r="CZ609" s="74">
        <v>0</v>
      </c>
      <c r="DA609" s="74">
        <v>0</v>
      </c>
      <c r="DB609" s="74">
        <v>0</v>
      </c>
      <c r="DC609" s="74">
        <v>8.144042228911486E-7</v>
      </c>
      <c r="DD609" s="74">
        <v>5.1712462144137756</v>
      </c>
      <c r="DE609" s="74">
        <v>0.6841481148462718</v>
      </c>
      <c r="DF609" s="74">
        <v>2.9069865105925379</v>
      </c>
      <c r="DG609" s="74">
        <v>1.580111588974966</v>
      </c>
      <c r="DH609" s="74">
        <v>0</v>
      </c>
      <c r="DI609" s="74">
        <v>0</v>
      </c>
      <c r="DJ609" s="74">
        <v>0</v>
      </c>
      <c r="DK609" s="74">
        <v>0</v>
      </c>
      <c r="DL609" s="74">
        <v>0</v>
      </c>
      <c r="DM609" s="74">
        <v>0</v>
      </c>
      <c r="DN609" s="74">
        <v>1.5810049698861599E-5</v>
      </c>
      <c r="DO609" s="74">
        <v>0</v>
      </c>
      <c r="DP609" s="74">
        <v>0</v>
      </c>
      <c r="DQ609" s="74">
        <v>0</v>
      </c>
      <c r="DR609" s="74">
        <v>0</v>
      </c>
      <c r="DS609" s="74">
        <v>0</v>
      </c>
      <c r="DT609" s="74">
        <v>0</v>
      </c>
      <c r="DU609" s="74">
        <v>0</v>
      </c>
      <c r="DV609" s="74">
        <v>0</v>
      </c>
      <c r="DW609" s="74">
        <v>0</v>
      </c>
      <c r="DX609" s="74">
        <v>0</v>
      </c>
      <c r="DY609" s="74">
        <v>0</v>
      </c>
      <c r="DZ609" s="74">
        <v>0</v>
      </c>
      <c r="EA609" s="74">
        <v>0</v>
      </c>
      <c r="EB609" s="74">
        <v>0</v>
      </c>
      <c r="EC609" s="74">
        <v>0</v>
      </c>
      <c r="ED609" s="74">
        <v>4.2114847546284449E-6</v>
      </c>
      <c r="EE609" s="74">
        <v>0</v>
      </c>
      <c r="EF609" s="74">
        <v>4.2114847546284449E-6</v>
      </c>
      <c r="ER609" s="74" t="s">
        <v>455</v>
      </c>
      <c r="ES609" s="74" t="s">
        <v>194</v>
      </c>
      <c r="ET609" s="74" t="s">
        <v>532</v>
      </c>
      <c r="EU609" s="74" t="s">
        <v>327</v>
      </c>
      <c r="EV609" s="74" t="s">
        <v>302</v>
      </c>
      <c r="EW609" s="74" t="s">
        <v>456</v>
      </c>
      <c r="EX609" s="74">
        <v>2026</v>
      </c>
      <c r="EY609" s="74">
        <v>4.9491919749890049E-7</v>
      </c>
      <c r="EZ609" s="74">
        <v>1018.992973</v>
      </c>
      <c r="FA609" s="74">
        <v>5.0431918445417875E-4</v>
      </c>
      <c r="FB609" s="74">
        <v>2026</v>
      </c>
      <c r="FC609" s="74" t="s">
        <v>209</v>
      </c>
      <c r="FD609" s="74">
        <v>4.6366130773367584E-2</v>
      </c>
      <c r="FE609" s="74">
        <v>1</v>
      </c>
      <c r="FF609" s="74">
        <v>0</v>
      </c>
      <c r="FG609" s="74" t="s">
        <v>457</v>
      </c>
      <c r="FH609" s="74">
        <v>0</v>
      </c>
      <c r="FI609" s="74">
        <v>0</v>
      </c>
      <c r="FJ609" s="74">
        <v>0</v>
      </c>
      <c r="FK609" s="74">
        <v>0</v>
      </c>
      <c r="FL609" s="74">
        <v>0</v>
      </c>
      <c r="FM609" s="74">
        <v>0</v>
      </c>
      <c r="FN609" s="74">
        <v>0</v>
      </c>
      <c r="FO609" s="74">
        <v>0</v>
      </c>
      <c r="FP609" s="74">
        <v>0</v>
      </c>
      <c r="FQ609" s="74">
        <v>0</v>
      </c>
      <c r="FR609" s="74">
        <v>1.1207269038994682E-4</v>
      </c>
      <c r="FS609" s="74">
        <v>8.144042228911486E-7</v>
      </c>
      <c r="GV609" s="229"/>
      <c r="GW609" s="229"/>
    </row>
    <row r="610" spans="45:205" x14ac:dyDescent="0.25">
      <c r="AS610" s="74" t="s">
        <v>243</v>
      </c>
      <c r="AT610" s="74" t="s">
        <v>194</v>
      </c>
      <c r="AU610" s="74" t="s">
        <v>498</v>
      </c>
      <c r="AV610" s="74">
        <v>2022</v>
      </c>
      <c r="AW610" s="74">
        <v>0.93457943925233644</v>
      </c>
      <c r="BF610" s="74">
        <v>2.3913299284502787</v>
      </c>
      <c r="BG610" s="74">
        <v>69.875159122375464</v>
      </c>
      <c r="BH610" s="74">
        <v>0</v>
      </c>
      <c r="BI610" s="74">
        <v>69.875159122375464</v>
      </c>
      <c r="BJ610" s="74">
        <v>0</v>
      </c>
      <c r="BK610" s="74">
        <v>0</v>
      </c>
      <c r="BL610" s="74">
        <v>0</v>
      </c>
      <c r="BM610" s="74">
        <v>0</v>
      </c>
      <c r="BP610" s="74">
        <v>65.303887030257442</v>
      </c>
      <c r="BQ610" s="74">
        <v>0</v>
      </c>
      <c r="BR610" s="74">
        <v>2.3913299284502787</v>
      </c>
      <c r="BS610" s="74">
        <v>2.2348877835983911</v>
      </c>
      <c r="BT610" s="74">
        <v>69.875159122375464</v>
      </c>
      <c r="BU610" s="74">
        <v>65.303887030257442</v>
      </c>
      <c r="BV610" s="74">
        <v>0</v>
      </c>
      <c r="BW610" s="74">
        <v>0</v>
      </c>
      <c r="BX610" s="74">
        <v>69.875159122375464</v>
      </c>
      <c r="BY610" s="74">
        <v>65.303887030257442</v>
      </c>
      <c r="CT610" s="74" t="s">
        <v>194</v>
      </c>
      <c r="CU610" s="74" t="s">
        <v>532</v>
      </c>
      <c r="CV610" s="74" t="s">
        <v>328</v>
      </c>
      <c r="CW610" s="74">
        <v>2021</v>
      </c>
      <c r="CX610" s="74">
        <v>1.8320396991093008E-4</v>
      </c>
      <c r="CY610" s="74">
        <v>0</v>
      </c>
      <c r="CZ610" s="74">
        <v>0</v>
      </c>
      <c r="DA610" s="74">
        <v>0</v>
      </c>
      <c r="DB610" s="74">
        <v>0</v>
      </c>
      <c r="DC610" s="74">
        <v>0</v>
      </c>
      <c r="DD610" s="74">
        <v>7.7861316135679412E-2</v>
      </c>
      <c r="DE610" s="74">
        <v>3.6425060683954499E-2</v>
      </c>
      <c r="DF610" s="74">
        <v>1.541613253274161E-3</v>
      </c>
      <c r="DG610" s="74">
        <v>3.9894642198450757E-2</v>
      </c>
      <c r="DH610" s="74">
        <v>0</v>
      </c>
      <c r="DI610" s="74">
        <v>0</v>
      </c>
      <c r="DJ610" s="74">
        <v>0</v>
      </c>
      <c r="DK610" s="74">
        <v>0</v>
      </c>
      <c r="DL610" s="74">
        <v>0</v>
      </c>
      <c r="DM610" s="74">
        <v>0</v>
      </c>
      <c r="DN610" s="74">
        <v>3.2287757675047149E-3</v>
      </c>
      <c r="DO610" s="74">
        <v>1.4264502218546426E-5</v>
      </c>
      <c r="DP610" s="74">
        <v>0</v>
      </c>
      <c r="DQ610" s="74">
        <v>1.4264502218546426E-5</v>
      </c>
      <c r="DR610" s="74">
        <v>0</v>
      </c>
      <c r="DS610" s="74">
        <v>0</v>
      </c>
      <c r="DT610" s="74">
        <v>0</v>
      </c>
      <c r="DU610" s="74">
        <v>0</v>
      </c>
      <c r="DV610" s="74">
        <v>0</v>
      </c>
      <c r="DW610" s="74">
        <v>0</v>
      </c>
      <c r="DX610" s="74">
        <v>0</v>
      </c>
      <c r="DY610" s="74">
        <v>0</v>
      </c>
      <c r="DZ610" s="74">
        <v>0</v>
      </c>
      <c r="EA610" s="74">
        <v>0</v>
      </c>
      <c r="EB610" s="74">
        <v>0</v>
      </c>
      <c r="EC610" s="74">
        <v>0</v>
      </c>
      <c r="ED610" s="74">
        <v>0</v>
      </c>
      <c r="EE610" s="74">
        <v>0</v>
      </c>
      <c r="EF610" s="74">
        <v>0</v>
      </c>
      <c r="ER610" s="74" t="s">
        <v>455</v>
      </c>
      <c r="ES610" s="74" t="s">
        <v>194</v>
      </c>
      <c r="ET610" s="74" t="s">
        <v>532</v>
      </c>
      <c r="EU610" s="74" t="s">
        <v>328</v>
      </c>
      <c r="EV610" s="74" t="s">
        <v>302</v>
      </c>
      <c r="EW610" s="74" t="s">
        <v>456</v>
      </c>
      <c r="EX610" s="74">
        <v>2021</v>
      </c>
      <c r="EY610" s="74">
        <v>1.71910804025156E-4</v>
      </c>
      <c r="EZ610" s="74">
        <v>1018.992973</v>
      </c>
      <c r="FA610" s="74">
        <v>0.17517590128441407</v>
      </c>
      <c r="FB610" s="74">
        <v>2021</v>
      </c>
      <c r="FC610" s="74" t="s">
        <v>209</v>
      </c>
      <c r="FD610" s="74">
        <v>4.6366130773367584E-2</v>
      </c>
      <c r="FE610" s="74">
        <v>1</v>
      </c>
      <c r="FF610" s="74">
        <v>0</v>
      </c>
      <c r="FG610" s="74" t="s">
        <v>457</v>
      </c>
      <c r="FH610" s="74">
        <v>3.8162193426801029E-2</v>
      </c>
      <c r="FI610" s="74">
        <v>1.8320396991093008E-4</v>
      </c>
      <c r="FJ610" s="74">
        <v>0</v>
      </c>
      <c r="FK610" s="74">
        <v>0</v>
      </c>
      <c r="FL610" s="74">
        <v>0</v>
      </c>
      <c r="FM610" s="74">
        <v>0</v>
      </c>
      <c r="FN610" s="74">
        <v>0</v>
      </c>
      <c r="FO610" s="74">
        <v>0</v>
      </c>
      <c r="FP610" s="74">
        <v>0</v>
      </c>
      <c r="FQ610" s="74">
        <v>0</v>
      </c>
      <c r="FR610" s="74">
        <v>0</v>
      </c>
      <c r="FS610" s="74">
        <v>0</v>
      </c>
      <c r="GV610" s="229"/>
      <c r="GW610" s="229"/>
    </row>
    <row r="611" spans="45:205" x14ac:dyDescent="0.25">
      <c r="AS611" s="74" t="s">
        <v>243</v>
      </c>
      <c r="AT611" s="74" t="s">
        <v>194</v>
      </c>
      <c r="AU611" s="74" t="s">
        <v>498</v>
      </c>
      <c r="AV611" s="74">
        <v>2023</v>
      </c>
      <c r="AW611" s="74">
        <v>0.87343872827321156</v>
      </c>
      <c r="BF611" s="74">
        <v>0</v>
      </c>
      <c r="BG611" s="74">
        <v>0</v>
      </c>
      <c r="BH611" s="74">
        <v>0</v>
      </c>
      <c r="BI611" s="74">
        <v>0</v>
      </c>
      <c r="BJ611" s="74">
        <v>2.3913299284502787</v>
      </c>
      <c r="BK611" s="74">
        <v>72.435121398984109</v>
      </c>
      <c r="BL611" s="74">
        <v>0</v>
      </c>
      <c r="BM611" s="74">
        <v>72.435121398984109</v>
      </c>
      <c r="BP611" s="74">
        <v>0</v>
      </c>
      <c r="BQ611" s="74">
        <v>63.267640317044375</v>
      </c>
      <c r="BR611" s="74">
        <v>0</v>
      </c>
      <c r="BS611" s="74">
        <v>0</v>
      </c>
      <c r="BT611" s="74">
        <v>0</v>
      </c>
      <c r="BU611" s="74">
        <v>0</v>
      </c>
      <c r="BV611" s="74">
        <v>0</v>
      </c>
      <c r="BW611" s="74">
        <v>0</v>
      </c>
      <c r="BX611" s="74">
        <v>0</v>
      </c>
      <c r="BY611" s="74">
        <v>0</v>
      </c>
      <c r="CT611" s="74" t="s">
        <v>194</v>
      </c>
      <c r="CU611" s="74" t="s">
        <v>532</v>
      </c>
      <c r="CV611" s="74" t="s">
        <v>328</v>
      </c>
      <c r="CW611" s="74">
        <v>2022</v>
      </c>
      <c r="CX611" s="74">
        <v>0</v>
      </c>
      <c r="CY611" s="74">
        <v>1.8326853604591398E-4</v>
      </c>
      <c r="CZ611" s="74">
        <v>0</v>
      </c>
      <c r="DA611" s="74">
        <v>0</v>
      </c>
      <c r="DB611" s="74">
        <v>0</v>
      </c>
      <c r="DC611" s="74">
        <v>0</v>
      </c>
      <c r="DD611" s="74">
        <v>7.7861316135679468E-2</v>
      </c>
      <c r="DE611" s="74">
        <v>3.6425060683954527E-2</v>
      </c>
      <c r="DF611" s="74">
        <v>1.541613253274161E-3</v>
      </c>
      <c r="DG611" s="74">
        <v>3.9894642198450792E-2</v>
      </c>
      <c r="DH611" s="74">
        <v>0</v>
      </c>
      <c r="DI611" s="74">
        <v>0</v>
      </c>
      <c r="DJ611" s="74">
        <v>0</v>
      </c>
      <c r="DK611" s="74">
        <v>0</v>
      </c>
      <c r="DL611" s="74">
        <v>0</v>
      </c>
      <c r="DM611" s="74">
        <v>0</v>
      </c>
      <c r="DN611" s="74">
        <v>3.1556225459117358E-3</v>
      </c>
      <c r="DO611" s="74">
        <v>0</v>
      </c>
      <c r="DP611" s="74">
        <v>0</v>
      </c>
      <c r="DQ611" s="74">
        <v>0</v>
      </c>
      <c r="DR611" s="74">
        <v>1.4269529422794075E-5</v>
      </c>
      <c r="DS611" s="74">
        <v>0</v>
      </c>
      <c r="DT611" s="74">
        <v>1.4269529422794075E-5</v>
      </c>
      <c r="DU611" s="74">
        <v>0</v>
      </c>
      <c r="DV611" s="74">
        <v>0</v>
      </c>
      <c r="DW611" s="74">
        <v>0</v>
      </c>
      <c r="DX611" s="74">
        <v>0</v>
      </c>
      <c r="DY611" s="74">
        <v>0</v>
      </c>
      <c r="DZ611" s="74">
        <v>0</v>
      </c>
      <c r="EA611" s="74">
        <v>0</v>
      </c>
      <c r="EB611" s="74">
        <v>0</v>
      </c>
      <c r="EC611" s="74">
        <v>0</v>
      </c>
      <c r="ED611" s="74">
        <v>0</v>
      </c>
      <c r="EE611" s="74">
        <v>0</v>
      </c>
      <c r="EF611" s="74">
        <v>0</v>
      </c>
      <c r="ER611" s="74" t="s">
        <v>455</v>
      </c>
      <c r="ES611" s="74" t="s">
        <v>194</v>
      </c>
      <c r="ET611" s="74" t="s">
        <v>532</v>
      </c>
      <c r="EU611" s="74" t="s">
        <v>328</v>
      </c>
      <c r="EV611" s="74" t="s">
        <v>302</v>
      </c>
      <c r="EW611" s="74" t="s">
        <v>456</v>
      </c>
      <c r="EX611" s="74">
        <v>2022</v>
      </c>
      <c r="EY611" s="74">
        <v>1.679959718555414E-4</v>
      </c>
      <c r="EZ611" s="74">
        <v>1018.992973</v>
      </c>
      <c r="FA611" s="74">
        <v>0.17118671481310246</v>
      </c>
      <c r="FB611" s="74">
        <v>2022</v>
      </c>
      <c r="FC611" s="74" t="s">
        <v>209</v>
      </c>
      <c r="FD611" s="74">
        <v>4.6366130773367584E-2</v>
      </c>
      <c r="FE611" s="74">
        <v>1</v>
      </c>
      <c r="FF611" s="74">
        <v>0</v>
      </c>
      <c r="FG611" s="74" t="s">
        <v>457</v>
      </c>
      <c r="FH611" s="74">
        <v>0</v>
      </c>
      <c r="FI611" s="74">
        <v>0</v>
      </c>
      <c r="FJ611" s="74">
        <v>3.8175642836949041E-2</v>
      </c>
      <c r="FK611" s="74">
        <v>1.8326853604591398E-4</v>
      </c>
      <c r="FL611" s="74">
        <v>0</v>
      </c>
      <c r="FM611" s="74">
        <v>0</v>
      </c>
      <c r="FN611" s="74">
        <v>0</v>
      </c>
      <c r="FO611" s="74">
        <v>0</v>
      </c>
      <c r="FP611" s="74">
        <v>0</v>
      </c>
      <c r="FQ611" s="74">
        <v>0</v>
      </c>
      <c r="FR611" s="74">
        <v>0</v>
      </c>
      <c r="FS611" s="74">
        <v>0</v>
      </c>
      <c r="GV611" s="229"/>
      <c r="GW611" s="229"/>
    </row>
    <row r="612" spans="45:205" x14ac:dyDescent="0.25">
      <c r="AS612" s="74" t="s">
        <v>243</v>
      </c>
      <c r="AT612" s="74" t="s">
        <v>194</v>
      </c>
      <c r="AU612" s="74" t="s">
        <v>499</v>
      </c>
      <c r="AV612" s="74">
        <v>2022</v>
      </c>
      <c r="AW612" s="74">
        <v>0.93457943925233644</v>
      </c>
      <c r="BF612" s="74">
        <v>1.2631648434938516</v>
      </c>
      <c r="BG612" s="74">
        <v>36.184989917584097</v>
      </c>
      <c r="BH612" s="74">
        <v>0</v>
      </c>
      <c r="BI612" s="74">
        <v>36.184989917584097</v>
      </c>
      <c r="BJ612" s="74">
        <v>0</v>
      </c>
      <c r="BK612" s="74">
        <v>0</v>
      </c>
      <c r="BL612" s="74">
        <v>0</v>
      </c>
      <c r="BM612" s="74">
        <v>0</v>
      </c>
      <c r="BP612" s="74">
        <v>33.81774758652719</v>
      </c>
      <c r="BQ612" s="74">
        <v>0</v>
      </c>
      <c r="BR612" s="74">
        <v>1.2631648434938516</v>
      </c>
      <c r="BS612" s="74">
        <v>1.1805278911157491</v>
      </c>
      <c r="BT612" s="74">
        <v>36.184989917584097</v>
      </c>
      <c r="BU612" s="74">
        <v>33.81774758652719</v>
      </c>
      <c r="BV612" s="74">
        <v>0</v>
      </c>
      <c r="BW612" s="74">
        <v>0</v>
      </c>
      <c r="BX612" s="74">
        <v>36.184989917584097</v>
      </c>
      <c r="BY612" s="74">
        <v>33.81774758652719</v>
      </c>
      <c r="CT612" s="74" t="s">
        <v>194</v>
      </c>
      <c r="CU612" s="74" t="s">
        <v>532</v>
      </c>
      <c r="CV612" s="74" t="s">
        <v>328</v>
      </c>
      <c r="CW612" s="74">
        <v>2023</v>
      </c>
      <c r="CX612" s="74">
        <v>0</v>
      </c>
      <c r="CY612" s="74">
        <v>0</v>
      </c>
      <c r="CZ612" s="74">
        <v>2.7573209746890881E-4</v>
      </c>
      <c r="DA612" s="74">
        <v>0</v>
      </c>
      <c r="DB612" s="74">
        <v>0</v>
      </c>
      <c r="DC612" s="74">
        <v>0</v>
      </c>
      <c r="DD612" s="74">
        <v>7.7900575334948485E-2</v>
      </c>
      <c r="DE612" s="74">
        <v>3.6425060683954492E-2</v>
      </c>
      <c r="DF612" s="74">
        <v>1.5808724525432671E-3</v>
      </c>
      <c r="DG612" s="74">
        <v>3.9894642198450743E-2</v>
      </c>
      <c r="DH612" s="74">
        <v>0</v>
      </c>
      <c r="DI612" s="74">
        <v>0</v>
      </c>
      <c r="DJ612" s="74">
        <v>0</v>
      </c>
      <c r="DK612" s="74">
        <v>0</v>
      </c>
      <c r="DL612" s="74">
        <v>0</v>
      </c>
      <c r="DM612" s="74">
        <v>0</v>
      </c>
      <c r="DN612" s="74">
        <v>3.1645542176274629E-3</v>
      </c>
      <c r="DO612" s="74">
        <v>0</v>
      </c>
      <c r="DP612" s="74">
        <v>0</v>
      </c>
      <c r="DQ612" s="74">
        <v>0</v>
      </c>
      <c r="DR612" s="74">
        <v>0</v>
      </c>
      <c r="DS612" s="74">
        <v>0</v>
      </c>
      <c r="DT612" s="74">
        <v>0</v>
      </c>
      <c r="DU612" s="74">
        <v>2.1479689031140089E-5</v>
      </c>
      <c r="DV612" s="74">
        <v>0</v>
      </c>
      <c r="DW612" s="74">
        <v>2.1479689031140089E-5</v>
      </c>
      <c r="DX612" s="74">
        <v>0</v>
      </c>
      <c r="DY612" s="74">
        <v>0</v>
      </c>
      <c r="DZ612" s="74">
        <v>0</v>
      </c>
      <c r="EA612" s="74">
        <v>0</v>
      </c>
      <c r="EB612" s="74">
        <v>0</v>
      </c>
      <c r="EC612" s="74">
        <v>0</v>
      </c>
      <c r="ED612" s="74">
        <v>0</v>
      </c>
      <c r="EE612" s="74">
        <v>0</v>
      </c>
      <c r="EF612" s="74">
        <v>0</v>
      </c>
      <c r="ER612" s="74" t="s">
        <v>455</v>
      </c>
      <c r="ES612" s="74" t="s">
        <v>194</v>
      </c>
      <c r="ET612" s="74" t="s">
        <v>532</v>
      </c>
      <c r="EU612" s="74" t="s">
        <v>328</v>
      </c>
      <c r="EV612" s="74" t="s">
        <v>302</v>
      </c>
      <c r="EW612" s="74" t="s">
        <v>456</v>
      </c>
      <c r="EX612" s="74">
        <v>2023</v>
      </c>
      <c r="EY612" s="74">
        <v>1.6756434282664639E-4</v>
      </c>
      <c r="EZ612" s="74">
        <v>1018.992973</v>
      </c>
      <c r="FA612" s="74">
        <v>0.17074688786571562</v>
      </c>
      <c r="FB612" s="74">
        <v>2023</v>
      </c>
      <c r="FC612" s="74" t="s">
        <v>209</v>
      </c>
      <c r="FD612" s="74">
        <v>4.6366130773367584E-2</v>
      </c>
      <c r="FE612" s="74">
        <v>1</v>
      </c>
      <c r="FF612" s="74">
        <v>0</v>
      </c>
      <c r="FG612" s="74" t="s">
        <v>457</v>
      </c>
      <c r="FH612" s="74">
        <v>0</v>
      </c>
      <c r="FI612" s="74">
        <v>0</v>
      </c>
      <c r="FJ612" s="74">
        <v>0</v>
      </c>
      <c r="FK612" s="74">
        <v>0</v>
      </c>
      <c r="FL612" s="74">
        <v>3.7944348913738324E-2</v>
      </c>
      <c r="FM612" s="74">
        <v>2.7573209746890881E-4</v>
      </c>
      <c r="FN612" s="74">
        <v>0</v>
      </c>
      <c r="FO612" s="74">
        <v>0</v>
      </c>
      <c r="FP612" s="74">
        <v>0</v>
      </c>
      <c r="FQ612" s="74">
        <v>0</v>
      </c>
      <c r="FR612" s="74">
        <v>0</v>
      </c>
      <c r="FS612" s="74">
        <v>0</v>
      </c>
      <c r="GV612" s="229"/>
      <c r="GW612" s="229"/>
    </row>
    <row r="613" spans="45:205" x14ac:dyDescent="0.25">
      <c r="AS613" s="74" t="s">
        <v>243</v>
      </c>
      <c r="AT613" s="74" t="s">
        <v>194</v>
      </c>
      <c r="AU613" s="74" t="s">
        <v>499</v>
      </c>
      <c r="AV613" s="74">
        <v>2023</v>
      </c>
      <c r="AW613" s="74">
        <v>0.87343872827321156</v>
      </c>
      <c r="BF613" s="74">
        <v>0</v>
      </c>
      <c r="BG613" s="74">
        <v>0</v>
      </c>
      <c r="BH613" s="74">
        <v>0</v>
      </c>
      <c r="BI613" s="74">
        <v>0</v>
      </c>
      <c r="BJ613" s="74">
        <v>1.2631648434938516</v>
      </c>
      <c r="BK613" s="74">
        <v>37.510646176882332</v>
      </c>
      <c r="BL613" s="74">
        <v>0</v>
      </c>
      <c r="BM613" s="74">
        <v>37.510646176882332</v>
      </c>
      <c r="BP613" s="74">
        <v>0</v>
      </c>
      <c r="BQ613" s="74">
        <v>32.763251093442513</v>
      </c>
      <c r="BR613" s="74">
        <v>0</v>
      </c>
      <c r="BS613" s="74">
        <v>0</v>
      </c>
      <c r="BT613" s="74">
        <v>0</v>
      </c>
      <c r="BU613" s="74">
        <v>0</v>
      </c>
      <c r="BV613" s="74">
        <v>0</v>
      </c>
      <c r="BW613" s="74">
        <v>0</v>
      </c>
      <c r="BX613" s="74">
        <v>0</v>
      </c>
      <c r="BY613" s="74">
        <v>0</v>
      </c>
      <c r="CT613" s="74" t="s">
        <v>194</v>
      </c>
      <c r="CU613" s="74" t="s">
        <v>532</v>
      </c>
      <c r="CV613" s="74" t="s">
        <v>328</v>
      </c>
      <c r="CW613" s="74">
        <v>2024</v>
      </c>
      <c r="CX613" s="74">
        <v>0</v>
      </c>
      <c r="CY613" s="74">
        <v>0</v>
      </c>
      <c r="CZ613" s="74">
        <v>0</v>
      </c>
      <c r="DA613" s="74">
        <v>2.7573209746890881E-4</v>
      </c>
      <c r="DB613" s="74">
        <v>0</v>
      </c>
      <c r="DC613" s="74">
        <v>0</v>
      </c>
      <c r="DD613" s="74">
        <v>7.7900575334948485E-2</v>
      </c>
      <c r="DE613" s="74">
        <v>3.6425060683954492E-2</v>
      </c>
      <c r="DF613" s="74">
        <v>1.5808724525432671E-3</v>
      </c>
      <c r="DG613" s="74">
        <v>3.9894642198450743E-2</v>
      </c>
      <c r="DH613" s="74">
        <v>0</v>
      </c>
      <c r="DI613" s="74">
        <v>0</v>
      </c>
      <c r="DJ613" s="74">
        <v>0</v>
      </c>
      <c r="DK613" s="74">
        <v>0</v>
      </c>
      <c r="DL613" s="74">
        <v>0</v>
      </c>
      <c r="DM613" s="74">
        <v>0</v>
      </c>
      <c r="DN613" s="74">
        <v>3.1645542176274629E-3</v>
      </c>
      <c r="DO613" s="74">
        <v>0</v>
      </c>
      <c r="DP613" s="74">
        <v>0</v>
      </c>
      <c r="DQ613" s="74">
        <v>0</v>
      </c>
      <c r="DR613" s="74">
        <v>0</v>
      </c>
      <c r="DS613" s="74">
        <v>0</v>
      </c>
      <c r="DT613" s="74">
        <v>0</v>
      </c>
      <c r="DU613" s="74">
        <v>0</v>
      </c>
      <c r="DV613" s="74">
        <v>0</v>
      </c>
      <c r="DW613" s="74">
        <v>0</v>
      </c>
      <c r="DX613" s="74">
        <v>2.1479689031140089E-5</v>
      </c>
      <c r="DY613" s="74">
        <v>0</v>
      </c>
      <c r="DZ613" s="74">
        <v>2.1479689031140089E-5</v>
      </c>
      <c r="EA613" s="74">
        <v>0</v>
      </c>
      <c r="EB613" s="74">
        <v>0</v>
      </c>
      <c r="EC613" s="74">
        <v>0</v>
      </c>
      <c r="ED613" s="74">
        <v>0</v>
      </c>
      <c r="EE613" s="74">
        <v>0</v>
      </c>
      <c r="EF613" s="74">
        <v>0</v>
      </c>
      <c r="ER613" s="74" t="s">
        <v>455</v>
      </c>
      <c r="ES613" s="74" t="s">
        <v>194</v>
      </c>
      <c r="ET613" s="74" t="s">
        <v>532</v>
      </c>
      <c r="EU613" s="74" t="s">
        <v>328</v>
      </c>
      <c r="EV613" s="74" t="s">
        <v>302</v>
      </c>
      <c r="EW613" s="74" t="s">
        <v>456</v>
      </c>
      <c r="EX613" s="74">
        <v>2024</v>
      </c>
      <c r="EY613" s="74">
        <v>1.6756434282664639E-4</v>
      </c>
      <c r="EZ613" s="74">
        <v>1018.992973</v>
      </c>
      <c r="FA613" s="74">
        <v>0.17074688786571562</v>
      </c>
      <c r="FB613" s="74">
        <v>2024</v>
      </c>
      <c r="FC613" s="74" t="s">
        <v>209</v>
      </c>
      <c r="FD613" s="74">
        <v>4.6366130773367584E-2</v>
      </c>
      <c r="FE613" s="74">
        <v>1</v>
      </c>
      <c r="FF613" s="74">
        <v>0</v>
      </c>
      <c r="FG613" s="74" t="s">
        <v>457</v>
      </c>
      <c r="FH613" s="74">
        <v>0</v>
      </c>
      <c r="FI613" s="74">
        <v>0</v>
      </c>
      <c r="FJ613" s="74">
        <v>0</v>
      </c>
      <c r="FK613" s="74">
        <v>0</v>
      </c>
      <c r="FL613" s="74">
        <v>0</v>
      </c>
      <c r="FM613" s="74">
        <v>0</v>
      </c>
      <c r="FN613" s="74">
        <v>3.7944348913738324E-2</v>
      </c>
      <c r="FO613" s="74">
        <v>2.7573209746890881E-4</v>
      </c>
      <c r="FP613" s="74">
        <v>0</v>
      </c>
      <c r="FQ613" s="74">
        <v>0</v>
      </c>
      <c r="FR613" s="74">
        <v>0</v>
      </c>
      <c r="FS613" s="74">
        <v>0</v>
      </c>
      <c r="GV613" s="229"/>
      <c r="GW613" s="229"/>
    </row>
    <row r="614" spans="45:205" x14ac:dyDescent="0.25">
      <c r="AS614" s="74" t="s">
        <v>243</v>
      </c>
      <c r="AT614" s="74" t="s">
        <v>194</v>
      </c>
      <c r="AU614" s="74" t="s">
        <v>500</v>
      </c>
      <c r="AV614" s="74">
        <v>2022</v>
      </c>
      <c r="AW614" s="74">
        <v>0.93457943925233644</v>
      </c>
      <c r="BF614" s="74">
        <v>0.53880869549859989</v>
      </c>
      <c r="BG614" s="74">
        <v>18.956193262668208</v>
      </c>
      <c r="BH614" s="74">
        <v>0</v>
      </c>
      <c r="BI614" s="74">
        <v>18.956193262668208</v>
      </c>
      <c r="BJ614" s="74">
        <v>0</v>
      </c>
      <c r="BK614" s="74">
        <v>0</v>
      </c>
      <c r="BL614" s="74">
        <v>0</v>
      </c>
      <c r="BM614" s="74">
        <v>0</v>
      </c>
      <c r="BP614" s="74">
        <v>17.716068469783373</v>
      </c>
      <c r="BQ614" s="74">
        <v>0</v>
      </c>
      <c r="BR614" s="74">
        <v>0.53880869549859989</v>
      </c>
      <c r="BS614" s="74">
        <v>0.50355952850336438</v>
      </c>
      <c r="BT614" s="74">
        <v>18.956193262668208</v>
      </c>
      <c r="BU614" s="74">
        <v>17.716068469783373</v>
      </c>
      <c r="BV614" s="74">
        <v>0</v>
      </c>
      <c r="BW614" s="74">
        <v>0</v>
      </c>
      <c r="BX614" s="74">
        <v>18.956193262668208</v>
      </c>
      <c r="BY614" s="74">
        <v>17.716068469783373</v>
      </c>
      <c r="CT614" s="74" t="s">
        <v>194</v>
      </c>
      <c r="CU614" s="74" t="s">
        <v>532</v>
      </c>
      <c r="CV614" s="74" t="s">
        <v>328</v>
      </c>
      <c r="CW614" s="74">
        <v>2025</v>
      </c>
      <c r="CX614" s="74">
        <v>0</v>
      </c>
      <c r="CY614" s="74">
        <v>0</v>
      </c>
      <c r="CZ614" s="74">
        <v>0</v>
      </c>
      <c r="DA614" s="74">
        <v>0</v>
      </c>
      <c r="DB614" s="74">
        <v>2.7573209746890881E-4</v>
      </c>
      <c r="DC614" s="74">
        <v>0</v>
      </c>
      <c r="DD614" s="74">
        <v>7.7900575334948485E-2</v>
      </c>
      <c r="DE614" s="74">
        <v>3.6425060683954492E-2</v>
      </c>
      <c r="DF614" s="74">
        <v>1.5808724525432671E-3</v>
      </c>
      <c r="DG614" s="74">
        <v>3.9894642198450743E-2</v>
      </c>
      <c r="DH614" s="74">
        <v>0</v>
      </c>
      <c r="DI614" s="74">
        <v>0</v>
      </c>
      <c r="DJ614" s="74">
        <v>0</v>
      </c>
      <c r="DK614" s="74">
        <v>0</v>
      </c>
      <c r="DL614" s="74">
        <v>0</v>
      </c>
      <c r="DM614" s="74">
        <v>0</v>
      </c>
      <c r="DN614" s="74">
        <v>3.1645542176274629E-3</v>
      </c>
      <c r="DO614" s="74">
        <v>0</v>
      </c>
      <c r="DP614" s="74">
        <v>0</v>
      </c>
      <c r="DQ614" s="74">
        <v>0</v>
      </c>
      <c r="DR614" s="74">
        <v>0</v>
      </c>
      <c r="DS614" s="74">
        <v>0</v>
      </c>
      <c r="DT614" s="74">
        <v>0</v>
      </c>
      <c r="DU614" s="74">
        <v>0</v>
      </c>
      <c r="DV614" s="74">
        <v>0</v>
      </c>
      <c r="DW614" s="74">
        <v>0</v>
      </c>
      <c r="DX614" s="74">
        <v>0</v>
      </c>
      <c r="DY614" s="74">
        <v>0</v>
      </c>
      <c r="DZ614" s="74">
        <v>0</v>
      </c>
      <c r="EA614" s="74">
        <v>2.1479689031140089E-5</v>
      </c>
      <c r="EB614" s="74">
        <v>0</v>
      </c>
      <c r="EC614" s="74">
        <v>2.1479689031140089E-5</v>
      </c>
      <c r="ED614" s="74">
        <v>0</v>
      </c>
      <c r="EE614" s="74">
        <v>0</v>
      </c>
      <c r="EF614" s="74">
        <v>0</v>
      </c>
      <c r="ER614" s="74" t="s">
        <v>455</v>
      </c>
      <c r="ES614" s="74" t="s">
        <v>194</v>
      </c>
      <c r="ET614" s="74" t="s">
        <v>532</v>
      </c>
      <c r="EU614" s="74" t="s">
        <v>328</v>
      </c>
      <c r="EV614" s="74" t="s">
        <v>302</v>
      </c>
      <c r="EW614" s="74" t="s">
        <v>456</v>
      </c>
      <c r="EX614" s="74">
        <v>2025</v>
      </c>
      <c r="EY614" s="74">
        <v>1.6756434282664639E-4</v>
      </c>
      <c r="EZ614" s="74">
        <v>1018.992973</v>
      </c>
      <c r="FA614" s="74">
        <v>0.17074688786571562</v>
      </c>
      <c r="FB614" s="74">
        <v>2025</v>
      </c>
      <c r="FC614" s="74" t="s">
        <v>209</v>
      </c>
      <c r="FD614" s="74">
        <v>4.6366130773367584E-2</v>
      </c>
      <c r="FE614" s="74">
        <v>1</v>
      </c>
      <c r="FF614" s="74">
        <v>0</v>
      </c>
      <c r="FG614" s="74" t="s">
        <v>457</v>
      </c>
      <c r="FH614" s="74">
        <v>0</v>
      </c>
      <c r="FI614" s="74">
        <v>0</v>
      </c>
      <c r="FJ614" s="74">
        <v>0</v>
      </c>
      <c r="FK614" s="74">
        <v>0</v>
      </c>
      <c r="FL614" s="74">
        <v>0</v>
      </c>
      <c r="FM614" s="74">
        <v>0</v>
      </c>
      <c r="FN614" s="74">
        <v>0</v>
      </c>
      <c r="FO614" s="74">
        <v>0</v>
      </c>
      <c r="FP614" s="74">
        <v>3.7944348913738324E-2</v>
      </c>
      <c r="FQ614" s="74">
        <v>2.7573209746890881E-4</v>
      </c>
      <c r="FR614" s="74">
        <v>0</v>
      </c>
      <c r="FS614" s="74">
        <v>0</v>
      </c>
      <c r="GV614" s="229"/>
      <c r="GW614" s="229"/>
    </row>
    <row r="615" spans="45:205" x14ac:dyDescent="0.25">
      <c r="AS615" s="74" t="s">
        <v>243</v>
      </c>
      <c r="AT615" s="74" t="s">
        <v>194</v>
      </c>
      <c r="AU615" s="74" t="s">
        <v>500</v>
      </c>
      <c r="AV615" s="74">
        <v>2023</v>
      </c>
      <c r="AW615" s="74">
        <v>0.87343872827321156</v>
      </c>
      <c r="BF615" s="74">
        <v>0</v>
      </c>
      <c r="BG615" s="74">
        <v>0</v>
      </c>
      <c r="BH615" s="74">
        <v>0</v>
      </c>
      <c r="BI615" s="74">
        <v>0</v>
      </c>
      <c r="BJ615" s="74">
        <v>0.53880869549859989</v>
      </c>
      <c r="BK615" s="74">
        <v>19.650678242338881</v>
      </c>
      <c r="BL615" s="74">
        <v>0</v>
      </c>
      <c r="BM615" s="74">
        <v>19.650678242338881</v>
      </c>
      <c r="BP615" s="74">
        <v>0</v>
      </c>
      <c r="BQ615" s="74">
        <v>17.16366341369454</v>
      </c>
      <c r="BR615" s="74">
        <v>0</v>
      </c>
      <c r="BS615" s="74">
        <v>0</v>
      </c>
      <c r="BT615" s="74">
        <v>0</v>
      </c>
      <c r="BU615" s="74">
        <v>0</v>
      </c>
      <c r="BV615" s="74">
        <v>0</v>
      </c>
      <c r="BW615" s="74">
        <v>0</v>
      </c>
      <c r="BX615" s="74">
        <v>0</v>
      </c>
      <c r="BY615" s="74">
        <v>0</v>
      </c>
      <c r="CT615" s="74" t="s">
        <v>194</v>
      </c>
      <c r="CU615" s="74" t="s">
        <v>532</v>
      </c>
      <c r="CV615" s="74" t="s">
        <v>328</v>
      </c>
      <c r="CW615" s="74">
        <v>2026</v>
      </c>
      <c r="CX615" s="74">
        <v>0</v>
      </c>
      <c r="CY615" s="74">
        <v>0</v>
      </c>
      <c r="CZ615" s="74">
        <v>0</v>
      </c>
      <c r="DA615" s="74">
        <v>0</v>
      </c>
      <c r="DB615" s="74">
        <v>0</v>
      </c>
      <c r="DC615" s="74">
        <v>2.7573209746890881E-4</v>
      </c>
      <c r="DD615" s="74">
        <v>7.7900575334948485E-2</v>
      </c>
      <c r="DE615" s="74">
        <v>3.6425060683954492E-2</v>
      </c>
      <c r="DF615" s="74">
        <v>1.5808724525432671E-3</v>
      </c>
      <c r="DG615" s="74">
        <v>3.9894642198450743E-2</v>
      </c>
      <c r="DH615" s="74">
        <v>0</v>
      </c>
      <c r="DI615" s="74">
        <v>0</v>
      </c>
      <c r="DJ615" s="74">
        <v>0</v>
      </c>
      <c r="DK615" s="74">
        <v>0</v>
      </c>
      <c r="DL615" s="74">
        <v>0</v>
      </c>
      <c r="DM615" s="74">
        <v>0</v>
      </c>
      <c r="DN615" s="74">
        <v>3.1645542176274629E-3</v>
      </c>
      <c r="DO615" s="74">
        <v>0</v>
      </c>
      <c r="DP615" s="74">
        <v>0</v>
      </c>
      <c r="DQ615" s="74">
        <v>0</v>
      </c>
      <c r="DR615" s="74">
        <v>0</v>
      </c>
      <c r="DS615" s="74">
        <v>0</v>
      </c>
      <c r="DT615" s="74">
        <v>0</v>
      </c>
      <c r="DU615" s="74">
        <v>0</v>
      </c>
      <c r="DV615" s="74">
        <v>0</v>
      </c>
      <c r="DW615" s="74">
        <v>0</v>
      </c>
      <c r="DX615" s="74">
        <v>0</v>
      </c>
      <c r="DY615" s="74">
        <v>0</v>
      </c>
      <c r="DZ615" s="74">
        <v>0</v>
      </c>
      <c r="EA615" s="74">
        <v>0</v>
      </c>
      <c r="EB615" s="74">
        <v>0</v>
      </c>
      <c r="EC615" s="74">
        <v>0</v>
      </c>
      <c r="ED615" s="74">
        <v>2.1479689031140089E-5</v>
      </c>
      <c r="EE615" s="74">
        <v>0</v>
      </c>
      <c r="EF615" s="74">
        <v>2.1479689031140089E-5</v>
      </c>
      <c r="ER615" s="74" t="s">
        <v>455</v>
      </c>
      <c r="ES615" s="74" t="s">
        <v>194</v>
      </c>
      <c r="ET615" s="74" t="s">
        <v>532</v>
      </c>
      <c r="EU615" s="74" t="s">
        <v>328</v>
      </c>
      <c r="EV615" s="74" t="s">
        <v>302</v>
      </c>
      <c r="EW615" s="74" t="s">
        <v>456</v>
      </c>
      <c r="EX615" s="74">
        <v>2026</v>
      </c>
      <c r="EY615" s="74">
        <v>1.6756434282664639E-4</v>
      </c>
      <c r="EZ615" s="74">
        <v>1018.992973</v>
      </c>
      <c r="FA615" s="74">
        <v>0.17074688786571562</v>
      </c>
      <c r="FB615" s="74">
        <v>2026</v>
      </c>
      <c r="FC615" s="74" t="s">
        <v>209</v>
      </c>
      <c r="FD615" s="74">
        <v>4.6366130773367584E-2</v>
      </c>
      <c r="FE615" s="74">
        <v>1</v>
      </c>
      <c r="FF615" s="74">
        <v>0</v>
      </c>
      <c r="FG615" s="74" t="s">
        <v>457</v>
      </c>
      <c r="FH615" s="74">
        <v>0</v>
      </c>
      <c r="FI615" s="74">
        <v>0</v>
      </c>
      <c r="FJ615" s="74">
        <v>0</v>
      </c>
      <c r="FK615" s="74">
        <v>0</v>
      </c>
      <c r="FL615" s="74">
        <v>0</v>
      </c>
      <c r="FM615" s="74">
        <v>0</v>
      </c>
      <c r="FN615" s="74">
        <v>0</v>
      </c>
      <c r="FO615" s="74">
        <v>0</v>
      </c>
      <c r="FP615" s="74">
        <v>0</v>
      </c>
      <c r="FQ615" s="74">
        <v>0</v>
      </c>
      <c r="FR615" s="74">
        <v>3.7944348913738324E-2</v>
      </c>
      <c r="FS615" s="74">
        <v>2.7573209746890881E-4</v>
      </c>
      <c r="GV615" s="229"/>
      <c r="GW615" s="229"/>
    </row>
    <row r="616" spans="45:205" x14ac:dyDescent="0.25">
      <c r="AS616" s="74" t="s">
        <v>243</v>
      </c>
      <c r="AT616" s="74" t="s">
        <v>194</v>
      </c>
      <c r="AU616" s="74" t="s">
        <v>501</v>
      </c>
      <c r="AV616" s="74">
        <v>2022</v>
      </c>
      <c r="AW616" s="74">
        <v>0.93457943925233644</v>
      </c>
      <c r="BF616" s="74">
        <v>0.21036506728799081</v>
      </c>
      <c r="BG616" s="74">
        <v>7.015410003689678</v>
      </c>
      <c r="BH616" s="74">
        <v>0</v>
      </c>
      <c r="BI616" s="74">
        <v>7.015410003689678</v>
      </c>
      <c r="BJ616" s="74">
        <v>0</v>
      </c>
      <c r="BK616" s="74">
        <v>0</v>
      </c>
      <c r="BL616" s="74">
        <v>0</v>
      </c>
      <c r="BM616" s="74">
        <v>0</v>
      </c>
      <c r="BP616" s="74">
        <v>6.5564579473735307</v>
      </c>
      <c r="BQ616" s="74">
        <v>0</v>
      </c>
      <c r="BR616" s="74">
        <v>0.21036506728799081</v>
      </c>
      <c r="BS616" s="74">
        <v>0.19660286662429047</v>
      </c>
      <c r="BT616" s="74">
        <v>7.015410003689678</v>
      </c>
      <c r="BU616" s="74">
        <v>6.5564579473735307</v>
      </c>
      <c r="BV616" s="74">
        <v>0</v>
      </c>
      <c r="BW616" s="74">
        <v>0</v>
      </c>
      <c r="BX616" s="74">
        <v>7.015410003689678</v>
      </c>
      <c r="BY616" s="74">
        <v>6.5564579473735307</v>
      </c>
      <c r="CT616" s="74" t="s">
        <v>194</v>
      </c>
      <c r="CU616" s="74" t="s">
        <v>532</v>
      </c>
      <c r="CV616" s="74" t="s">
        <v>321</v>
      </c>
      <c r="CW616" s="74">
        <v>2021</v>
      </c>
      <c r="CX616" s="74">
        <v>3.3205586522842181E-6</v>
      </c>
      <c r="CY616" s="74">
        <v>0</v>
      </c>
      <c r="CZ616" s="74">
        <v>0</v>
      </c>
      <c r="DA616" s="74">
        <v>0</v>
      </c>
      <c r="DB616" s="74">
        <v>0</v>
      </c>
      <c r="DC616" s="74">
        <v>0</v>
      </c>
      <c r="DD616" s="74">
        <v>13887.861023877969</v>
      </c>
      <c r="DE616" s="74">
        <v>212.4033892792296</v>
      </c>
      <c r="DF616" s="74">
        <v>8426.4429804796055</v>
      </c>
      <c r="DG616" s="74">
        <v>5249.0146541191416</v>
      </c>
      <c r="DH616" s="74">
        <v>0</v>
      </c>
      <c r="DI616" s="74">
        <v>0</v>
      </c>
      <c r="DJ616" s="74">
        <v>0</v>
      </c>
      <c r="DK616" s="74">
        <v>0</v>
      </c>
      <c r="DL616" s="74">
        <v>0</v>
      </c>
      <c r="DM616" s="74">
        <v>0</v>
      </c>
      <c r="DN616" s="74">
        <v>2.466226190436243E-5</v>
      </c>
      <c r="DO616" s="74">
        <v>4.6115457084558747E-2</v>
      </c>
      <c r="DP616" s="74">
        <v>0</v>
      </c>
      <c r="DQ616" s="74">
        <v>4.6115457084558747E-2</v>
      </c>
      <c r="DR616" s="74">
        <v>0</v>
      </c>
      <c r="DS616" s="74">
        <v>0</v>
      </c>
      <c r="DT616" s="74">
        <v>0</v>
      </c>
      <c r="DU616" s="74">
        <v>0</v>
      </c>
      <c r="DV616" s="74">
        <v>0</v>
      </c>
      <c r="DW616" s="74">
        <v>0</v>
      </c>
      <c r="DX616" s="74">
        <v>0</v>
      </c>
      <c r="DY616" s="74">
        <v>0</v>
      </c>
      <c r="DZ616" s="74">
        <v>0</v>
      </c>
      <c r="EA616" s="74">
        <v>0</v>
      </c>
      <c r="EB616" s="74">
        <v>0</v>
      </c>
      <c r="EC616" s="74">
        <v>0</v>
      </c>
      <c r="ED616" s="74">
        <v>0</v>
      </c>
      <c r="EE616" s="74">
        <v>0</v>
      </c>
      <c r="EF616" s="74">
        <v>0</v>
      </c>
      <c r="ER616" s="74" t="s">
        <v>455</v>
      </c>
      <c r="ES616" s="74" t="s">
        <v>194</v>
      </c>
      <c r="ET616" s="74" t="s">
        <v>532</v>
      </c>
      <c r="EU616" s="74" t="s">
        <v>321</v>
      </c>
      <c r="EV616" s="74" t="s">
        <v>302</v>
      </c>
      <c r="EW616" s="74" t="s">
        <v>456</v>
      </c>
      <c r="EX616" s="74">
        <v>2021</v>
      </c>
      <c r="EY616" s="74">
        <v>3.1158708405958599E-6</v>
      </c>
      <c r="EZ616" s="74">
        <v>1018.992973</v>
      </c>
      <c r="FA616" s="74">
        <v>3.1750504913427846E-3</v>
      </c>
      <c r="FB616" s="74">
        <v>2021</v>
      </c>
      <c r="FC616" s="74" t="s">
        <v>209</v>
      </c>
      <c r="FD616" s="74">
        <v>4.6366130773367584E-2</v>
      </c>
      <c r="FE616" s="74">
        <v>1</v>
      </c>
      <c r="FF616" s="74">
        <v>0</v>
      </c>
      <c r="FG616" s="74" t="s">
        <v>457</v>
      </c>
      <c r="FH616" s="74">
        <v>6.9168698492241506E-4</v>
      </c>
      <c r="FI616" s="74">
        <v>3.3205586522842181E-6</v>
      </c>
      <c r="FJ616" s="74">
        <v>0</v>
      </c>
      <c r="FK616" s="74">
        <v>0</v>
      </c>
      <c r="FL616" s="74">
        <v>0</v>
      </c>
      <c r="FM616" s="74">
        <v>0</v>
      </c>
      <c r="FN616" s="74">
        <v>0</v>
      </c>
      <c r="FO616" s="74">
        <v>0</v>
      </c>
      <c r="FP616" s="74">
        <v>0</v>
      </c>
      <c r="FQ616" s="74">
        <v>0</v>
      </c>
      <c r="FR616" s="74">
        <v>0</v>
      </c>
      <c r="FS616" s="74">
        <v>0</v>
      </c>
      <c r="GV616" s="229"/>
      <c r="GW616" s="229"/>
    </row>
    <row r="617" spans="45:205" x14ac:dyDescent="0.25">
      <c r="AS617" s="74" t="s">
        <v>243</v>
      </c>
      <c r="AT617" s="74" t="s">
        <v>194</v>
      </c>
      <c r="AU617" s="74" t="s">
        <v>501</v>
      </c>
      <c r="AV617" s="74">
        <v>2023</v>
      </c>
      <c r="AW617" s="74">
        <v>0.87343872827321156</v>
      </c>
      <c r="BF617" s="74">
        <v>0</v>
      </c>
      <c r="BG617" s="74">
        <v>0</v>
      </c>
      <c r="BH617" s="74">
        <v>0</v>
      </c>
      <c r="BI617" s="74">
        <v>0</v>
      </c>
      <c r="BJ617" s="74">
        <v>0.21036506728799081</v>
      </c>
      <c r="BK617" s="74">
        <v>7.2724370107639524</v>
      </c>
      <c r="BL617" s="74">
        <v>0</v>
      </c>
      <c r="BM617" s="74">
        <v>7.2724370107639524</v>
      </c>
      <c r="BP617" s="74">
        <v>0</v>
      </c>
      <c r="BQ617" s="74">
        <v>6.3520281341287026</v>
      </c>
      <c r="BR617" s="74">
        <v>0</v>
      </c>
      <c r="BS617" s="74">
        <v>0</v>
      </c>
      <c r="BT617" s="74">
        <v>0</v>
      </c>
      <c r="BU617" s="74">
        <v>0</v>
      </c>
      <c r="BV617" s="74">
        <v>0</v>
      </c>
      <c r="BW617" s="74">
        <v>0</v>
      </c>
      <c r="BX617" s="74">
        <v>0</v>
      </c>
      <c r="BY617" s="74">
        <v>0</v>
      </c>
      <c r="CT617" s="74" t="s">
        <v>194</v>
      </c>
      <c r="CU617" s="74" t="s">
        <v>532</v>
      </c>
      <c r="CV617" s="74" t="s">
        <v>321</v>
      </c>
      <c r="CW617" s="74">
        <v>2022</v>
      </c>
      <c r="CX617" s="74">
        <v>0</v>
      </c>
      <c r="CY617" s="74">
        <v>3.2962441733475879E-6</v>
      </c>
      <c r="CZ617" s="74">
        <v>0</v>
      </c>
      <c r="DA617" s="74">
        <v>0</v>
      </c>
      <c r="DB617" s="74">
        <v>0</v>
      </c>
      <c r="DC617" s="74">
        <v>0</v>
      </c>
      <c r="DD617" s="74">
        <v>13650.16545541206</v>
      </c>
      <c r="DE617" s="74">
        <v>202.84766498243039</v>
      </c>
      <c r="DF617" s="74">
        <v>8286.693389711998</v>
      </c>
      <c r="DG617" s="74">
        <v>5160.6244007176301</v>
      </c>
      <c r="DH617" s="74">
        <v>0</v>
      </c>
      <c r="DI617" s="74">
        <v>0</v>
      </c>
      <c r="DJ617" s="74">
        <v>0</v>
      </c>
      <c r="DK617" s="74">
        <v>0</v>
      </c>
      <c r="DL617" s="74">
        <v>0</v>
      </c>
      <c r="DM617" s="74">
        <v>0</v>
      </c>
      <c r="DN617" s="74">
        <v>2.3774211535489601E-5</v>
      </c>
      <c r="DO617" s="74">
        <v>0</v>
      </c>
      <c r="DP617" s="74">
        <v>0</v>
      </c>
      <c r="DQ617" s="74">
        <v>0</v>
      </c>
      <c r="DR617" s="74">
        <v>4.4994278347632526E-2</v>
      </c>
      <c r="DS617" s="74">
        <v>0</v>
      </c>
      <c r="DT617" s="74">
        <v>4.4994278347632526E-2</v>
      </c>
      <c r="DU617" s="74">
        <v>0</v>
      </c>
      <c r="DV617" s="74">
        <v>0</v>
      </c>
      <c r="DW617" s="74">
        <v>0</v>
      </c>
      <c r="DX617" s="74">
        <v>0</v>
      </c>
      <c r="DY617" s="74">
        <v>0</v>
      </c>
      <c r="DZ617" s="74">
        <v>0</v>
      </c>
      <c r="EA617" s="74">
        <v>0</v>
      </c>
      <c r="EB617" s="74">
        <v>0</v>
      </c>
      <c r="EC617" s="74">
        <v>0</v>
      </c>
      <c r="ED617" s="74">
        <v>0</v>
      </c>
      <c r="EE617" s="74">
        <v>0</v>
      </c>
      <c r="EF617" s="74">
        <v>0</v>
      </c>
      <c r="ER617" s="74" t="s">
        <v>455</v>
      </c>
      <c r="ES617" s="74" t="s">
        <v>194</v>
      </c>
      <c r="ET617" s="74" t="s">
        <v>532</v>
      </c>
      <c r="EU617" s="74" t="s">
        <v>321</v>
      </c>
      <c r="EV617" s="74" t="s">
        <v>302</v>
      </c>
      <c r="EW617" s="74" t="s">
        <v>456</v>
      </c>
      <c r="EX617" s="74">
        <v>2022</v>
      </c>
      <c r="EY617" s="74">
        <v>3.0215538101748259E-6</v>
      </c>
      <c r="EZ617" s="74">
        <v>1018.992973</v>
      </c>
      <c r="FA617" s="74">
        <v>3.0789421001095234E-3</v>
      </c>
      <c r="FB617" s="74">
        <v>2022</v>
      </c>
      <c r="FC617" s="74" t="s">
        <v>209</v>
      </c>
      <c r="FD617" s="74">
        <v>4.6366130773367584E-2</v>
      </c>
      <c r="FE617" s="74">
        <v>1</v>
      </c>
      <c r="FF617" s="74">
        <v>0</v>
      </c>
      <c r="FG617" s="74" t="s">
        <v>457</v>
      </c>
      <c r="FH617" s="74">
        <v>0</v>
      </c>
      <c r="FI617" s="74">
        <v>0</v>
      </c>
      <c r="FJ617" s="74">
        <v>6.8662217192353358E-4</v>
      </c>
      <c r="FK617" s="74">
        <v>3.2962441733475879E-6</v>
      </c>
      <c r="FL617" s="74">
        <v>0</v>
      </c>
      <c r="FM617" s="74">
        <v>0</v>
      </c>
      <c r="FN617" s="74">
        <v>0</v>
      </c>
      <c r="FO617" s="74">
        <v>0</v>
      </c>
      <c r="FP617" s="74">
        <v>0</v>
      </c>
      <c r="FQ617" s="74">
        <v>0</v>
      </c>
      <c r="FR617" s="74">
        <v>0</v>
      </c>
      <c r="FS617" s="74">
        <v>0</v>
      </c>
      <c r="GV617" s="229"/>
      <c r="GW617" s="229"/>
    </row>
    <row r="618" spans="45:205" x14ac:dyDescent="0.25">
      <c r="AS618" s="74" t="s">
        <v>243</v>
      </c>
      <c r="AT618" s="74" t="s">
        <v>194</v>
      </c>
      <c r="AU618" s="74" t="s">
        <v>502</v>
      </c>
      <c r="AV618" s="74">
        <v>2022</v>
      </c>
      <c r="AW618" s="74">
        <v>0.93457943925233644</v>
      </c>
      <c r="BF618" s="74">
        <v>10.551703366832077</v>
      </c>
      <c r="BG618" s="74">
        <v>40.747060831861759</v>
      </c>
      <c r="BH618" s="74">
        <v>0</v>
      </c>
      <c r="BI618" s="74">
        <v>40.747060831861759</v>
      </c>
      <c r="BJ618" s="74">
        <v>0</v>
      </c>
      <c r="BK618" s="74">
        <v>0</v>
      </c>
      <c r="BL618" s="74">
        <v>0</v>
      </c>
      <c r="BM618" s="74">
        <v>0</v>
      </c>
      <c r="BP618" s="74">
        <v>38.081365263422207</v>
      </c>
      <c r="BQ618" s="74">
        <v>0</v>
      </c>
      <c r="BR618" s="74">
        <v>10.551703366832077</v>
      </c>
      <c r="BS618" s="74">
        <v>9.861405015730913</v>
      </c>
      <c r="BT618" s="74">
        <v>40.747060831861759</v>
      </c>
      <c r="BU618" s="74">
        <v>38.081365263422207</v>
      </c>
      <c r="BV618" s="74">
        <v>0</v>
      </c>
      <c r="BW618" s="74">
        <v>0</v>
      </c>
      <c r="BX618" s="74">
        <v>40.747060831861759</v>
      </c>
      <c r="BY618" s="74">
        <v>38.081365263422207</v>
      </c>
      <c r="CT618" s="74" t="s">
        <v>194</v>
      </c>
      <c r="CU618" s="74" t="s">
        <v>532</v>
      </c>
      <c r="CV618" s="74" t="s">
        <v>321</v>
      </c>
      <c r="CW618" s="74">
        <v>2023</v>
      </c>
      <c r="CX618" s="74">
        <v>0</v>
      </c>
      <c r="CY618" s="74">
        <v>0</v>
      </c>
      <c r="CZ618" s="74">
        <v>5.1385674158297741E-6</v>
      </c>
      <c r="DA618" s="74">
        <v>0</v>
      </c>
      <c r="DB618" s="74">
        <v>0</v>
      </c>
      <c r="DC618" s="74">
        <v>0</v>
      </c>
      <c r="DD618" s="74">
        <v>13668.06699741239</v>
      </c>
      <c r="DE618" s="74">
        <v>202.8476649824305</v>
      </c>
      <c r="DF618" s="74">
        <v>8304.5949317123286</v>
      </c>
      <c r="DG618" s="74">
        <v>5160.6244007176329</v>
      </c>
      <c r="DH618" s="74">
        <v>0</v>
      </c>
      <c r="DI618" s="74">
        <v>0</v>
      </c>
      <c r="DJ618" s="74">
        <v>0</v>
      </c>
      <c r="DK618" s="74">
        <v>0</v>
      </c>
      <c r="DL618" s="74">
        <v>0</v>
      </c>
      <c r="DM618" s="74">
        <v>0</v>
      </c>
      <c r="DN618" s="74">
        <v>2.4706057171918048E-5</v>
      </c>
      <c r="DO618" s="74">
        <v>0</v>
      </c>
      <c r="DP618" s="74">
        <v>0</v>
      </c>
      <c r="DQ618" s="74">
        <v>0</v>
      </c>
      <c r="DR618" s="74">
        <v>0</v>
      </c>
      <c r="DS618" s="74">
        <v>0</v>
      </c>
      <c r="DT618" s="74">
        <v>0</v>
      </c>
      <c r="DU618" s="74">
        <v>7.0234283710281606E-2</v>
      </c>
      <c r="DV618" s="74">
        <v>0</v>
      </c>
      <c r="DW618" s="74">
        <v>7.0234283710281606E-2</v>
      </c>
      <c r="DX618" s="74">
        <v>0</v>
      </c>
      <c r="DY618" s="74">
        <v>0</v>
      </c>
      <c r="DZ618" s="74">
        <v>0</v>
      </c>
      <c r="EA618" s="74">
        <v>0</v>
      </c>
      <c r="EB618" s="74">
        <v>0</v>
      </c>
      <c r="EC618" s="74">
        <v>0</v>
      </c>
      <c r="ED618" s="74">
        <v>0</v>
      </c>
      <c r="EE618" s="74">
        <v>0</v>
      </c>
      <c r="EF618" s="74">
        <v>0</v>
      </c>
      <c r="ER618" s="74" t="s">
        <v>455</v>
      </c>
      <c r="ES618" s="74" t="s">
        <v>194</v>
      </c>
      <c r="ET618" s="74" t="s">
        <v>532</v>
      </c>
      <c r="EU618" s="74" t="s">
        <v>321</v>
      </c>
      <c r="EV618" s="74" t="s">
        <v>302</v>
      </c>
      <c r="EW618" s="74" t="s">
        <v>456</v>
      </c>
      <c r="EX618" s="74">
        <v>2023</v>
      </c>
      <c r="EY618" s="74">
        <v>3.1227437066916902E-6</v>
      </c>
      <c r="EZ618" s="74">
        <v>1018.992973</v>
      </c>
      <c r="FA618" s="74">
        <v>3.1820538935988054E-3</v>
      </c>
      <c r="FB618" s="74">
        <v>2023</v>
      </c>
      <c r="FC618" s="74" t="s">
        <v>209</v>
      </c>
      <c r="FD618" s="74">
        <v>4.6366130773367584E-2</v>
      </c>
      <c r="FE618" s="74">
        <v>1</v>
      </c>
      <c r="FF618" s="74">
        <v>0</v>
      </c>
      <c r="FG618" s="74" t="s">
        <v>457</v>
      </c>
      <c r="FH618" s="74">
        <v>0</v>
      </c>
      <c r="FI618" s="74">
        <v>0</v>
      </c>
      <c r="FJ618" s="74">
        <v>0</v>
      </c>
      <c r="FK618" s="74">
        <v>0</v>
      </c>
      <c r="FL618" s="74">
        <v>7.0713419559359524E-4</v>
      </c>
      <c r="FM618" s="74">
        <v>5.1385674158297741E-6</v>
      </c>
      <c r="FN618" s="74">
        <v>0</v>
      </c>
      <c r="FO618" s="74">
        <v>0</v>
      </c>
      <c r="FP618" s="74">
        <v>0</v>
      </c>
      <c r="FQ618" s="74">
        <v>0</v>
      </c>
      <c r="FR618" s="74">
        <v>0</v>
      </c>
      <c r="FS618" s="74">
        <v>0</v>
      </c>
      <c r="GV618" s="229"/>
      <c r="GW618" s="229"/>
    </row>
    <row r="619" spans="45:205" x14ac:dyDescent="0.25">
      <c r="AS619" s="74" t="s">
        <v>243</v>
      </c>
      <c r="AT619" s="74" t="s">
        <v>194</v>
      </c>
      <c r="AU619" s="74" t="s">
        <v>502</v>
      </c>
      <c r="AV619" s="74">
        <v>2023</v>
      </c>
      <c r="AW619" s="74">
        <v>0.87343872827321156</v>
      </c>
      <c r="BF619" s="74">
        <v>0</v>
      </c>
      <c r="BG619" s="74">
        <v>0</v>
      </c>
      <c r="BH619" s="74">
        <v>0</v>
      </c>
      <c r="BI619" s="74">
        <v>0</v>
      </c>
      <c r="BJ619" s="74">
        <v>10.551703366832077</v>
      </c>
      <c r="BK619" s="74">
        <v>42.238536898128096</v>
      </c>
      <c r="BL619" s="74">
        <v>0</v>
      </c>
      <c r="BM619" s="74">
        <v>42.238536898128096</v>
      </c>
      <c r="BP619" s="74">
        <v>0</v>
      </c>
      <c r="BQ619" s="74">
        <v>36.892773952422125</v>
      </c>
      <c r="BR619" s="74">
        <v>0</v>
      </c>
      <c r="BS619" s="74">
        <v>0</v>
      </c>
      <c r="BT619" s="74">
        <v>0</v>
      </c>
      <c r="BU619" s="74">
        <v>0</v>
      </c>
      <c r="BV619" s="74">
        <v>0</v>
      </c>
      <c r="BW619" s="74">
        <v>0</v>
      </c>
      <c r="BX619" s="74">
        <v>0</v>
      </c>
      <c r="BY619" s="74">
        <v>0</v>
      </c>
      <c r="CT619" s="74" t="s">
        <v>194</v>
      </c>
      <c r="CU619" s="74" t="s">
        <v>532</v>
      </c>
      <c r="CV619" s="74" t="s">
        <v>321</v>
      </c>
      <c r="CW619" s="74">
        <v>2024</v>
      </c>
      <c r="CX619" s="74">
        <v>0</v>
      </c>
      <c r="CY619" s="74">
        <v>0</v>
      </c>
      <c r="CZ619" s="74">
        <v>0</v>
      </c>
      <c r="DA619" s="74">
        <v>5.1385674158297741E-6</v>
      </c>
      <c r="DB619" s="74">
        <v>0</v>
      </c>
      <c r="DC619" s="74">
        <v>0</v>
      </c>
      <c r="DD619" s="74">
        <v>13668.06699741239</v>
      </c>
      <c r="DE619" s="74">
        <v>202.8476649824305</v>
      </c>
      <c r="DF619" s="74">
        <v>8304.5949317123286</v>
      </c>
      <c r="DG619" s="74">
        <v>5160.6244007176329</v>
      </c>
      <c r="DH619" s="74">
        <v>0</v>
      </c>
      <c r="DI619" s="74">
        <v>0</v>
      </c>
      <c r="DJ619" s="74">
        <v>0</v>
      </c>
      <c r="DK619" s="74">
        <v>0</v>
      </c>
      <c r="DL619" s="74">
        <v>0</v>
      </c>
      <c r="DM619" s="74">
        <v>0</v>
      </c>
      <c r="DN619" s="74">
        <v>2.4706057171918048E-5</v>
      </c>
      <c r="DO619" s="74">
        <v>0</v>
      </c>
      <c r="DP619" s="74">
        <v>0</v>
      </c>
      <c r="DQ619" s="74">
        <v>0</v>
      </c>
      <c r="DR619" s="74">
        <v>0</v>
      </c>
      <c r="DS619" s="74">
        <v>0</v>
      </c>
      <c r="DT619" s="74">
        <v>0</v>
      </c>
      <c r="DU619" s="74">
        <v>0</v>
      </c>
      <c r="DV619" s="74">
        <v>0</v>
      </c>
      <c r="DW619" s="74">
        <v>0</v>
      </c>
      <c r="DX619" s="74">
        <v>7.0234283710281606E-2</v>
      </c>
      <c r="DY619" s="74">
        <v>0</v>
      </c>
      <c r="DZ619" s="74">
        <v>7.0234283710281606E-2</v>
      </c>
      <c r="EA619" s="74">
        <v>0</v>
      </c>
      <c r="EB619" s="74">
        <v>0</v>
      </c>
      <c r="EC619" s="74">
        <v>0</v>
      </c>
      <c r="ED619" s="74">
        <v>0</v>
      </c>
      <c r="EE619" s="74">
        <v>0</v>
      </c>
      <c r="EF619" s="74">
        <v>0</v>
      </c>
      <c r="ER619" s="74" t="s">
        <v>455</v>
      </c>
      <c r="ES619" s="74" t="s">
        <v>194</v>
      </c>
      <c r="ET619" s="74" t="s">
        <v>532</v>
      </c>
      <c r="EU619" s="74" t="s">
        <v>321</v>
      </c>
      <c r="EV619" s="74" t="s">
        <v>302</v>
      </c>
      <c r="EW619" s="74" t="s">
        <v>456</v>
      </c>
      <c r="EX619" s="74">
        <v>2024</v>
      </c>
      <c r="EY619" s="74">
        <v>3.1227437066916902E-6</v>
      </c>
      <c r="EZ619" s="74">
        <v>1018.992973</v>
      </c>
      <c r="FA619" s="74">
        <v>3.1820538935988054E-3</v>
      </c>
      <c r="FB619" s="74">
        <v>2024</v>
      </c>
      <c r="FC619" s="74" t="s">
        <v>209</v>
      </c>
      <c r="FD619" s="74">
        <v>4.6366130773367584E-2</v>
      </c>
      <c r="FE619" s="74">
        <v>1</v>
      </c>
      <c r="FF619" s="74">
        <v>0</v>
      </c>
      <c r="FG619" s="74" t="s">
        <v>457</v>
      </c>
      <c r="FH619" s="74">
        <v>0</v>
      </c>
      <c r="FI619" s="74">
        <v>0</v>
      </c>
      <c r="FJ619" s="74">
        <v>0</v>
      </c>
      <c r="FK619" s="74">
        <v>0</v>
      </c>
      <c r="FL619" s="74">
        <v>0</v>
      </c>
      <c r="FM619" s="74">
        <v>0</v>
      </c>
      <c r="FN619" s="74">
        <v>7.0713419559359524E-4</v>
      </c>
      <c r="FO619" s="74">
        <v>5.1385674158297741E-6</v>
      </c>
      <c r="FP619" s="74">
        <v>0</v>
      </c>
      <c r="FQ619" s="74">
        <v>0</v>
      </c>
      <c r="FR619" s="74">
        <v>0</v>
      </c>
      <c r="FS619" s="74">
        <v>0</v>
      </c>
      <c r="GV619" s="229"/>
      <c r="GW619" s="229"/>
    </row>
    <row r="620" spans="45:205" x14ac:dyDescent="0.25">
      <c r="AS620" s="74" t="s">
        <v>243</v>
      </c>
      <c r="AT620" s="74" t="s">
        <v>194</v>
      </c>
      <c r="AU620" s="74" t="s">
        <v>503</v>
      </c>
      <c r="AV620" s="74">
        <v>2022</v>
      </c>
      <c r="AW620" s="74">
        <v>0.93457943925233644</v>
      </c>
      <c r="BF620" s="74">
        <v>2.2564733789375664</v>
      </c>
      <c r="BG620" s="74">
        <v>11.005408650868979</v>
      </c>
      <c r="BH620" s="74">
        <v>0</v>
      </c>
      <c r="BI620" s="74">
        <v>11.005408650868979</v>
      </c>
      <c r="BJ620" s="74">
        <v>0</v>
      </c>
      <c r="BK620" s="74">
        <v>0</v>
      </c>
      <c r="BL620" s="74">
        <v>0</v>
      </c>
      <c r="BM620" s="74">
        <v>0</v>
      </c>
      <c r="BP620" s="74">
        <v>10.285428645671944</v>
      </c>
      <c r="BQ620" s="74">
        <v>0</v>
      </c>
      <c r="BR620" s="74">
        <v>2.2564733789375664</v>
      </c>
      <c r="BS620" s="74">
        <v>2.1088536251752958</v>
      </c>
      <c r="BT620" s="74">
        <v>11.005408650868979</v>
      </c>
      <c r="BU620" s="74">
        <v>10.285428645671944</v>
      </c>
      <c r="BV620" s="74">
        <v>0</v>
      </c>
      <c r="BW620" s="74">
        <v>0</v>
      </c>
      <c r="BX620" s="74">
        <v>11.005408650868979</v>
      </c>
      <c r="BY620" s="74">
        <v>10.285428645671944</v>
      </c>
      <c r="CT620" s="74" t="s">
        <v>194</v>
      </c>
      <c r="CU620" s="74" t="s">
        <v>532</v>
      </c>
      <c r="CV620" s="74" t="s">
        <v>321</v>
      </c>
      <c r="CW620" s="74">
        <v>2025</v>
      </c>
      <c r="CX620" s="74">
        <v>0</v>
      </c>
      <c r="CY620" s="74">
        <v>0</v>
      </c>
      <c r="CZ620" s="74">
        <v>0</v>
      </c>
      <c r="DA620" s="74">
        <v>0</v>
      </c>
      <c r="DB620" s="74">
        <v>5.1385674158297741E-6</v>
      </c>
      <c r="DC620" s="74">
        <v>0</v>
      </c>
      <c r="DD620" s="74">
        <v>13668.06699741239</v>
      </c>
      <c r="DE620" s="74">
        <v>202.8476649824305</v>
      </c>
      <c r="DF620" s="74">
        <v>8304.5949317123286</v>
      </c>
      <c r="DG620" s="74">
        <v>5160.6244007176329</v>
      </c>
      <c r="DH620" s="74">
        <v>0</v>
      </c>
      <c r="DI620" s="74">
        <v>0</v>
      </c>
      <c r="DJ620" s="74">
        <v>0</v>
      </c>
      <c r="DK620" s="74">
        <v>0</v>
      </c>
      <c r="DL620" s="74">
        <v>0</v>
      </c>
      <c r="DM620" s="74">
        <v>0</v>
      </c>
      <c r="DN620" s="74">
        <v>2.4706057171918048E-5</v>
      </c>
      <c r="DO620" s="74">
        <v>0</v>
      </c>
      <c r="DP620" s="74">
        <v>0</v>
      </c>
      <c r="DQ620" s="74">
        <v>0</v>
      </c>
      <c r="DR620" s="74">
        <v>0</v>
      </c>
      <c r="DS620" s="74">
        <v>0</v>
      </c>
      <c r="DT620" s="74">
        <v>0</v>
      </c>
      <c r="DU620" s="74">
        <v>0</v>
      </c>
      <c r="DV620" s="74">
        <v>0</v>
      </c>
      <c r="DW620" s="74">
        <v>0</v>
      </c>
      <c r="DX620" s="74">
        <v>0</v>
      </c>
      <c r="DY620" s="74">
        <v>0</v>
      </c>
      <c r="DZ620" s="74">
        <v>0</v>
      </c>
      <c r="EA620" s="74">
        <v>7.0234283710281606E-2</v>
      </c>
      <c r="EB620" s="74">
        <v>0</v>
      </c>
      <c r="EC620" s="74">
        <v>7.0234283710281606E-2</v>
      </c>
      <c r="ED620" s="74">
        <v>0</v>
      </c>
      <c r="EE620" s="74">
        <v>0</v>
      </c>
      <c r="EF620" s="74">
        <v>0</v>
      </c>
      <c r="ER620" s="74" t="s">
        <v>455</v>
      </c>
      <c r="ES620" s="74" t="s">
        <v>194</v>
      </c>
      <c r="ET620" s="74" t="s">
        <v>532</v>
      </c>
      <c r="EU620" s="74" t="s">
        <v>321</v>
      </c>
      <c r="EV620" s="74" t="s">
        <v>302</v>
      </c>
      <c r="EW620" s="74" t="s">
        <v>456</v>
      </c>
      <c r="EX620" s="74">
        <v>2025</v>
      </c>
      <c r="EY620" s="74">
        <v>3.1227437066916902E-6</v>
      </c>
      <c r="EZ620" s="74">
        <v>1018.992973</v>
      </c>
      <c r="FA620" s="74">
        <v>3.1820538935988054E-3</v>
      </c>
      <c r="FB620" s="74">
        <v>2025</v>
      </c>
      <c r="FC620" s="74" t="s">
        <v>209</v>
      </c>
      <c r="FD620" s="74">
        <v>4.6366130773367584E-2</v>
      </c>
      <c r="FE620" s="74">
        <v>1</v>
      </c>
      <c r="FF620" s="74">
        <v>0</v>
      </c>
      <c r="FG620" s="74" t="s">
        <v>457</v>
      </c>
      <c r="FH620" s="74">
        <v>0</v>
      </c>
      <c r="FI620" s="74">
        <v>0</v>
      </c>
      <c r="FJ620" s="74">
        <v>0</v>
      </c>
      <c r="FK620" s="74">
        <v>0</v>
      </c>
      <c r="FL620" s="74">
        <v>0</v>
      </c>
      <c r="FM620" s="74">
        <v>0</v>
      </c>
      <c r="FN620" s="74">
        <v>0</v>
      </c>
      <c r="FO620" s="74">
        <v>0</v>
      </c>
      <c r="FP620" s="74">
        <v>7.0713419559359524E-4</v>
      </c>
      <c r="FQ620" s="74">
        <v>5.1385674158297741E-6</v>
      </c>
      <c r="FR620" s="74">
        <v>0</v>
      </c>
      <c r="FS620" s="74">
        <v>0</v>
      </c>
      <c r="GV620" s="229"/>
      <c r="GW620" s="229"/>
    </row>
    <row r="621" spans="45:205" x14ac:dyDescent="0.25">
      <c r="AS621" s="74" t="s">
        <v>243</v>
      </c>
      <c r="AT621" s="74" t="s">
        <v>194</v>
      </c>
      <c r="AU621" s="74" t="s">
        <v>503</v>
      </c>
      <c r="AV621" s="74">
        <v>2023</v>
      </c>
      <c r="AW621" s="74">
        <v>0.87343872827321156</v>
      </c>
      <c r="BF621" s="74">
        <v>0</v>
      </c>
      <c r="BG621" s="74">
        <v>0</v>
      </c>
      <c r="BH621" s="74">
        <v>0</v>
      </c>
      <c r="BI621" s="74">
        <v>0</v>
      </c>
      <c r="BJ621" s="74">
        <v>2.2564733789375664</v>
      </c>
      <c r="BK621" s="74">
        <v>11.408298503069409</v>
      </c>
      <c r="BL621" s="74">
        <v>0</v>
      </c>
      <c r="BM621" s="74">
        <v>11.408298503069409</v>
      </c>
      <c r="BP621" s="74">
        <v>0</v>
      </c>
      <c r="BQ621" s="74">
        <v>9.9644497362821269</v>
      </c>
      <c r="BR621" s="74">
        <v>0</v>
      </c>
      <c r="BS621" s="74">
        <v>0</v>
      </c>
      <c r="BT621" s="74">
        <v>0</v>
      </c>
      <c r="BU621" s="74">
        <v>0</v>
      </c>
      <c r="BV621" s="74">
        <v>0</v>
      </c>
      <c r="BW621" s="74">
        <v>0</v>
      </c>
      <c r="BX621" s="74">
        <v>0</v>
      </c>
      <c r="BY621" s="74">
        <v>0</v>
      </c>
      <c r="CT621" s="74" t="s">
        <v>194</v>
      </c>
      <c r="CU621" s="74" t="s">
        <v>532</v>
      </c>
      <c r="CV621" s="74" t="s">
        <v>321</v>
      </c>
      <c r="CW621" s="74">
        <v>2026</v>
      </c>
      <c r="CX621" s="74">
        <v>0</v>
      </c>
      <c r="CY621" s="74">
        <v>0</v>
      </c>
      <c r="CZ621" s="74">
        <v>0</v>
      </c>
      <c r="DA621" s="74">
        <v>0</v>
      </c>
      <c r="DB621" s="74">
        <v>0</v>
      </c>
      <c r="DC621" s="74">
        <v>5.1385674158297741E-6</v>
      </c>
      <c r="DD621" s="74">
        <v>13668.06699741239</v>
      </c>
      <c r="DE621" s="74">
        <v>202.8476649824305</v>
      </c>
      <c r="DF621" s="74">
        <v>8304.5949317123286</v>
      </c>
      <c r="DG621" s="74">
        <v>5160.6244007176329</v>
      </c>
      <c r="DH621" s="74">
        <v>0</v>
      </c>
      <c r="DI621" s="74">
        <v>0</v>
      </c>
      <c r="DJ621" s="74">
        <v>0</v>
      </c>
      <c r="DK621" s="74">
        <v>0</v>
      </c>
      <c r="DL621" s="74">
        <v>0</v>
      </c>
      <c r="DM621" s="74">
        <v>0</v>
      </c>
      <c r="DN621" s="74">
        <v>2.4706057171918048E-5</v>
      </c>
      <c r="DO621" s="74">
        <v>0</v>
      </c>
      <c r="DP621" s="74">
        <v>0</v>
      </c>
      <c r="DQ621" s="74">
        <v>0</v>
      </c>
      <c r="DR621" s="74">
        <v>0</v>
      </c>
      <c r="DS621" s="74">
        <v>0</v>
      </c>
      <c r="DT621" s="74">
        <v>0</v>
      </c>
      <c r="DU621" s="74">
        <v>0</v>
      </c>
      <c r="DV621" s="74">
        <v>0</v>
      </c>
      <c r="DW621" s="74">
        <v>0</v>
      </c>
      <c r="DX621" s="74">
        <v>0</v>
      </c>
      <c r="DY621" s="74">
        <v>0</v>
      </c>
      <c r="DZ621" s="74">
        <v>0</v>
      </c>
      <c r="EA621" s="74">
        <v>0</v>
      </c>
      <c r="EB621" s="74">
        <v>0</v>
      </c>
      <c r="EC621" s="74">
        <v>0</v>
      </c>
      <c r="ED621" s="74">
        <v>7.0234283710281606E-2</v>
      </c>
      <c r="EE621" s="74">
        <v>0</v>
      </c>
      <c r="EF621" s="74">
        <v>7.0234283710281606E-2</v>
      </c>
      <c r="ER621" s="74" t="s">
        <v>455</v>
      </c>
      <c r="ES621" s="74" t="s">
        <v>194</v>
      </c>
      <c r="ET621" s="74" t="s">
        <v>532</v>
      </c>
      <c r="EU621" s="74" t="s">
        <v>321</v>
      </c>
      <c r="EV621" s="74" t="s">
        <v>302</v>
      </c>
      <c r="EW621" s="74" t="s">
        <v>456</v>
      </c>
      <c r="EX621" s="74">
        <v>2026</v>
      </c>
      <c r="EY621" s="74">
        <v>3.1227437066916902E-6</v>
      </c>
      <c r="EZ621" s="74">
        <v>1018.992973</v>
      </c>
      <c r="FA621" s="74">
        <v>3.1820538935988054E-3</v>
      </c>
      <c r="FB621" s="74">
        <v>2026</v>
      </c>
      <c r="FC621" s="74" t="s">
        <v>209</v>
      </c>
      <c r="FD621" s="74">
        <v>4.6366130773367584E-2</v>
      </c>
      <c r="FE621" s="74">
        <v>1</v>
      </c>
      <c r="FF621" s="74">
        <v>0</v>
      </c>
      <c r="FG621" s="74" t="s">
        <v>457</v>
      </c>
      <c r="FH621" s="74">
        <v>0</v>
      </c>
      <c r="FI621" s="74">
        <v>0</v>
      </c>
      <c r="FJ621" s="74">
        <v>0</v>
      </c>
      <c r="FK621" s="74">
        <v>0</v>
      </c>
      <c r="FL621" s="74">
        <v>0</v>
      </c>
      <c r="FM621" s="74">
        <v>0</v>
      </c>
      <c r="FN621" s="74">
        <v>0</v>
      </c>
      <c r="FO621" s="74">
        <v>0</v>
      </c>
      <c r="FP621" s="74">
        <v>0</v>
      </c>
      <c r="FQ621" s="74">
        <v>0</v>
      </c>
      <c r="FR621" s="74">
        <v>7.0713419559359524E-4</v>
      </c>
      <c r="FS621" s="74">
        <v>5.1385674158297741E-6</v>
      </c>
      <c r="GV621" s="229"/>
      <c r="GW621" s="229"/>
    </row>
    <row r="622" spans="45:205" x14ac:dyDescent="0.25">
      <c r="AS622" s="74" t="s">
        <v>243</v>
      </c>
      <c r="AT622" s="74" t="s">
        <v>194</v>
      </c>
      <c r="AU622" s="74" t="s">
        <v>504</v>
      </c>
      <c r="AV622" s="74">
        <v>2022</v>
      </c>
      <c r="AW622" s="74">
        <v>0.93457943925233644</v>
      </c>
      <c r="BF622" s="74">
        <v>0.63398092667322103</v>
      </c>
      <c r="BG622" s="74">
        <v>4.3212805653897801</v>
      </c>
      <c r="BH622" s="74">
        <v>0</v>
      </c>
      <c r="BI622" s="74">
        <v>4.3212805653897801</v>
      </c>
      <c r="BJ622" s="74">
        <v>0</v>
      </c>
      <c r="BK622" s="74">
        <v>0</v>
      </c>
      <c r="BL622" s="74">
        <v>0</v>
      </c>
      <c r="BM622" s="74">
        <v>0</v>
      </c>
      <c r="BP622" s="74">
        <v>4.038579967654</v>
      </c>
      <c r="BQ622" s="74">
        <v>0</v>
      </c>
      <c r="BR622" s="74">
        <v>0.63398092667322103</v>
      </c>
      <c r="BS622" s="74">
        <v>0.59250553894693558</v>
      </c>
      <c r="BT622" s="74">
        <v>4.3212805653897801</v>
      </c>
      <c r="BU622" s="74">
        <v>4.038579967654</v>
      </c>
      <c r="BV622" s="74">
        <v>0</v>
      </c>
      <c r="BW622" s="74">
        <v>0</v>
      </c>
      <c r="BX622" s="74">
        <v>4.3212805653897801</v>
      </c>
      <c r="BY622" s="74">
        <v>4.038579967654</v>
      </c>
      <c r="CT622" s="74" t="s">
        <v>194</v>
      </c>
      <c r="CU622" s="74" t="s">
        <v>532</v>
      </c>
      <c r="CV622" s="74" t="s">
        <v>323</v>
      </c>
      <c r="CW622" s="74">
        <v>2021</v>
      </c>
      <c r="CX622" s="74">
        <v>6.6816551185280225E-7</v>
      </c>
      <c r="CY622" s="74">
        <v>0</v>
      </c>
      <c r="CZ622" s="74">
        <v>0</v>
      </c>
      <c r="DA622" s="74">
        <v>0</v>
      </c>
      <c r="DB622" s="74">
        <v>0</v>
      </c>
      <c r="DC622" s="74">
        <v>0</v>
      </c>
      <c r="DD622" s="74">
        <v>8638.846369758834</v>
      </c>
      <c r="DE622" s="74">
        <v>212.40338927922949</v>
      </c>
      <c r="DF622" s="74">
        <v>8426.4429804796055</v>
      </c>
      <c r="DG622" s="74">
        <v>0</v>
      </c>
      <c r="DH622" s="74">
        <v>0</v>
      </c>
      <c r="DI622" s="74">
        <v>0</v>
      </c>
      <c r="DJ622" s="74">
        <v>0</v>
      </c>
      <c r="DK622" s="74">
        <v>0</v>
      </c>
      <c r="DL622" s="74">
        <v>0</v>
      </c>
      <c r="DM622" s="74">
        <v>0</v>
      </c>
      <c r="DN622" s="74">
        <v>3.4054806879133088E-6</v>
      </c>
      <c r="DO622" s="74">
        <v>5.7721792064676343E-3</v>
      </c>
      <c r="DP622" s="74">
        <v>0</v>
      </c>
      <c r="DQ622" s="74">
        <v>5.7721792064676343E-3</v>
      </c>
      <c r="DR622" s="74">
        <v>0</v>
      </c>
      <c r="DS622" s="74">
        <v>0</v>
      </c>
      <c r="DT622" s="74">
        <v>0</v>
      </c>
      <c r="DU622" s="74">
        <v>0</v>
      </c>
      <c r="DV622" s="74">
        <v>0</v>
      </c>
      <c r="DW622" s="74">
        <v>0</v>
      </c>
      <c r="DX622" s="74">
        <v>0</v>
      </c>
      <c r="DY622" s="74">
        <v>0</v>
      </c>
      <c r="DZ622" s="74">
        <v>0</v>
      </c>
      <c r="EA622" s="74">
        <v>0</v>
      </c>
      <c r="EB622" s="74">
        <v>0</v>
      </c>
      <c r="EC622" s="74">
        <v>0</v>
      </c>
      <c r="ED622" s="74">
        <v>0</v>
      </c>
      <c r="EE622" s="74">
        <v>0</v>
      </c>
      <c r="EF622" s="74">
        <v>0</v>
      </c>
      <c r="ER622" s="74" t="s">
        <v>455</v>
      </c>
      <c r="ES622" s="74" t="s">
        <v>194</v>
      </c>
      <c r="ET622" s="74" t="s">
        <v>532</v>
      </c>
      <c r="EU622" s="74" t="s">
        <v>323</v>
      </c>
      <c r="EV622" s="74" t="s">
        <v>302</v>
      </c>
      <c r="EW622" s="74" t="s">
        <v>456</v>
      </c>
      <c r="EX622" s="74">
        <v>2021</v>
      </c>
      <c r="EY622" s="74">
        <v>6.2697806395974956E-7</v>
      </c>
      <c r="EZ622" s="74">
        <v>1018.992973</v>
      </c>
      <c r="FA622" s="74">
        <v>6.3888624140012935E-4</v>
      </c>
      <c r="FB622" s="74">
        <v>2021</v>
      </c>
      <c r="FC622" s="74" t="s">
        <v>209</v>
      </c>
      <c r="FD622" s="74">
        <v>4.6366130773367584E-2</v>
      </c>
      <c r="FE622" s="74">
        <v>1</v>
      </c>
      <c r="FF622" s="74">
        <v>0</v>
      </c>
      <c r="FG622" s="74" t="s">
        <v>457</v>
      </c>
      <c r="FH622" s="74">
        <v>1.3918181749468132E-4</v>
      </c>
      <c r="FI622" s="74">
        <v>6.6816551185280225E-7</v>
      </c>
      <c r="FJ622" s="74">
        <v>0</v>
      </c>
      <c r="FK622" s="74">
        <v>0</v>
      </c>
      <c r="FL622" s="74">
        <v>0</v>
      </c>
      <c r="FM622" s="74">
        <v>0</v>
      </c>
      <c r="FN622" s="74">
        <v>0</v>
      </c>
      <c r="FO622" s="74">
        <v>0</v>
      </c>
      <c r="FP622" s="74">
        <v>0</v>
      </c>
      <c r="FQ622" s="74">
        <v>0</v>
      </c>
      <c r="FR622" s="74">
        <v>0</v>
      </c>
      <c r="FS622" s="74">
        <v>0</v>
      </c>
      <c r="GV622" s="229"/>
      <c r="GW622" s="229"/>
    </row>
    <row r="623" spans="45:205" x14ac:dyDescent="0.25">
      <c r="AS623" s="74" t="s">
        <v>243</v>
      </c>
      <c r="AT623" s="74" t="s">
        <v>194</v>
      </c>
      <c r="AU623" s="74" t="s">
        <v>504</v>
      </c>
      <c r="AV623" s="74">
        <v>2023</v>
      </c>
      <c r="AW623" s="74">
        <v>0.87343872827321156</v>
      </c>
      <c r="BF623" s="74">
        <v>0</v>
      </c>
      <c r="BG623" s="74">
        <v>0</v>
      </c>
      <c r="BH623" s="74">
        <v>0</v>
      </c>
      <c r="BI623" s="74">
        <v>0</v>
      </c>
      <c r="BJ623" s="74">
        <v>0.63398092667322103</v>
      </c>
      <c r="BK623" s="74">
        <v>4.4794568684825524</v>
      </c>
      <c r="BL623" s="74">
        <v>0</v>
      </c>
      <c r="BM623" s="74">
        <v>4.4794568684825524</v>
      </c>
      <c r="BP623" s="74">
        <v>0</v>
      </c>
      <c r="BQ623" s="74">
        <v>3.9125311105621035</v>
      </c>
      <c r="BR623" s="74">
        <v>0</v>
      </c>
      <c r="BS623" s="74">
        <v>0</v>
      </c>
      <c r="BT623" s="74">
        <v>0</v>
      </c>
      <c r="BU623" s="74">
        <v>0</v>
      </c>
      <c r="BV623" s="74">
        <v>0</v>
      </c>
      <c r="BW623" s="74">
        <v>0</v>
      </c>
      <c r="BX623" s="74">
        <v>0</v>
      </c>
      <c r="BY623" s="74">
        <v>0</v>
      </c>
      <c r="CT623" s="74" t="s">
        <v>194</v>
      </c>
      <c r="CU623" s="74" t="s">
        <v>532</v>
      </c>
      <c r="CV623" s="74" t="s">
        <v>323</v>
      </c>
      <c r="CW623" s="74">
        <v>2022</v>
      </c>
      <c r="CX623" s="74">
        <v>0</v>
      </c>
      <c r="CY623" s="74">
        <v>6.6327069732744491E-7</v>
      </c>
      <c r="CZ623" s="74">
        <v>0</v>
      </c>
      <c r="DA623" s="74">
        <v>0</v>
      </c>
      <c r="DB623" s="74">
        <v>0</v>
      </c>
      <c r="DC623" s="74">
        <v>0</v>
      </c>
      <c r="DD623" s="74">
        <v>8489.5410546944295</v>
      </c>
      <c r="DE623" s="74">
        <v>202.84766498243039</v>
      </c>
      <c r="DF623" s="74">
        <v>8286.6933897119998</v>
      </c>
      <c r="DG623" s="74">
        <v>0</v>
      </c>
      <c r="DH623" s="74">
        <v>0</v>
      </c>
      <c r="DI623" s="74">
        <v>0</v>
      </c>
      <c r="DJ623" s="74">
        <v>0</v>
      </c>
      <c r="DK623" s="74">
        <v>0</v>
      </c>
      <c r="DL623" s="74">
        <v>0</v>
      </c>
      <c r="DM623" s="74">
        <v>0</v>
      </c>
      <c r="DN623" s="74">
        <v>3.2841647198696681E-6</v>
      </c>
      <c r="DO623" s="74">
        <v>0</v>
      </c>
      <c r="DP623" s="74">
        <v>0</v>
      </c>
      <c r="DQ623" s="74">
        <v>0</v>
      </c>
      <c r="DR623" s="74">
        <v>5.6308638153371466E-3</v>
      </c>
      <c r="DS623" s="74">
        <v>0</v>
      </c>
      <c r="DT623" s="74">
        <v>5.6308638153371466E-3</v>
      </c>
      <c r="DU623" s="74">
        <v>0</v>
      </c>
      <c r="DV623" s="74">
        <v>0</v>
      </c>
      <c r="DW623" s="74">
        <v>0</v>
      </c>
      <c r="DX623" s="74">
        <v>0</v>
      </c>
      <c r="DY623" s="74">
        <v>0</v>
      </c>
      <c r="DZ623" s="74">
        <v>0</v>
      </c>
      <c r="EA623" s="74">
        <v>0</v>
      </c>
      <c r="EB623" s="74">
        <v>0</v>
      </c>
      <c r="EC623" s="74">
        <v>0</v>
      </c>
      <c r="ED623" s="74">
        <v>0</v>
      </c>
      <c r="EE623" s="74">
        <v>0</v>
      </c>
      <c r="EF623" s="74">
        <v>0</v>
      </c>
      <c r="ER623" s="74" t="s">
        <v>455</v>
      </c>
      <c r="ES623" s="74" t="s">
        <v>194</v>
      </c>
      <c r="ET623" s="74" t="s">
        <v>532</v>
      </c>
      <c r="EU623" s="74" t="s">
        <v>323</v>
      </c>
      <c r="EV623" s="74" t="s">
        <v>302</v>
      </c>
      <c r="EW623" s="74" t="s">
        <v>456</v>
      </c>
      <c r="EX623" s="74">
        <v>2022</v>
      </c>
      <c r="EY623" s="74">
        <v>6.0799746538549968E-7</v>
      </c>
      <c r="EZ623" s="74">
        <v>1018.992973</v>
      </c>
      <c r="FA623" s="74">
        <v>6.1954514482963493E-4</v>
      </c>
      <c r="FB623" s="74">
        <v>2022</v>
      </c>
      <c r="FC623" s="74" t="s">
        <v>209</v>
      </c>
      <c r="FD623" s="74">
        <v>4.6366130773367584E-2</v>
      </c>
      <c r="FE623" s="74">
        <v>1</v>
      </c>
      <c r="FF623" s="74">
        <v>0</v>
      </c>
      <c r="FG623" s="74" t="s">
        <v>457</v>
      </c>
      <c r="FH623" s="74">
        <v>0</v>
      </c>
      <c r="FI623" s="74">
        <v>0</v>
      </c>
      <c r="FJ623" s="74">
        <v>1.3816220608126151E-4</v>
      </c>
      <c r="FK623" s="74">
        <v>6.6327069732744491E-7</v>
      </c>
      <c r="FL623" s="74">
        <v>0</v>
      </c>
      <c r="FM623" s="74">
        <v>0</v>
      </c>
      <c r="FN623" s="74">
        <v>0</v>
      </c>
      <c r="FO623" s="74">
        <v>0</v>
      </c>
      <c r="FP623" s="74">
        <v>0</v>
      </c>
      <c r="FQ623" s="74">
        <v>0</v>
      </c>
      <c r="FR623" s="74">
        <v>0</v>
      </c>
      <c r="FS623" s="74">
        <v>0</v>
      </c>
      <c r="GV623" s="229"/>
      <c r="GW623" s="229"/>
    </row>
    <row r="624" spans="45:205" x14ac:dyDescent="0.25">
      <c r="AS624" s="74" t="s">
        <v>243</v>
      </c>
      <c r="AT624" s="74" t="s">
        <v>194</v>
      </c>
      <c r="AU624" s="74" t="s">
        <v>505</v>
      </c>
      <c r="AV624" s="74">
        <v>2022</v>
      </c>
      <c r="AW624" s="74">
        <v>0.93457943925233644</v>
      </c>
      <c r="BF624" s="74">
        <v>0.24997467448906646</v>
      </c>
      <c r="BG624" s="74">
        <v>1.5464545227812176</v>
      </c>
      <c r="BH624" s="74">
        <v>0</v>
      </c>
      <c r="BI624" s="74">
        <v>1.5464545227812176</v>
      </c>
      <c r="BJ624" s="74">
        <v>0</v>
      </c>
      <c r="BK624" s="74">
        <v>0</v>
      </c>
      <c r="BL624" s="74">
        <v>0</v>
      </c>
      <c r="BM624" s="74">
        <v>0</v>
      </c>
      <c r="BP624" s="74">
        <v>1.4452846007301099</v>
      </c>
      <c r="BQ624" s="74">
        <v>0</v>
      </c>
      <c r="BR624" s="74">
        <v>0.24997467448906646</v>
      </c>
      <c r="BS624" s="74">
        <v>0.23362119111127708</v>
      </c>
      <c r="BT624" s="74">
        <v>1.5464545227812176</v>
      </c>
      <c r="BU624" s="74">
        <v>1.4452846007301099</v>
      </c>
      <c r="BV624" s="74">
        <v>0</v>
      </c>
      <c r="BW624" s="74">
        <v>0</v>
      </c>
      <c r="BX624" s="74">
        <v>1.5464545227812176</v>
      </c>
      <c r="BY624" s="74">
        <v>1.4452846007301099</v>
      </c>
      <c r="CT624" s="74" t="s">
        <v>194</v>
      </c>
      <c r="CU624" s="74" t="s">
        <v>532</v>
      </c>
      <c r="CV624" s="74" t="s">
        <v>323</v>
      </c>
      <c r="CW624" s="74">
        <v>2023</v>
      </c>
      <c r="CX624" s="74">
        <v>0</v>
      </c>
      <c r="CY624" s="74">
        <v>0</v>
      </c>
      <c r="CZ624" s="74">
        <v>1.0339832287667424E-6</v>
      </c>
      <c r="DA624" s="74">
        <v>0</v>
      </c>
      <c r="DB624" s="74">
        <v>0</v>
      </c>
      <c r="DC624" s="74">
        <v>0</v>
      </c>
      <c r="DD624" s="74">
        <v>8507.4425966947547</v>
      </c>
      <c r="DE624" s="74">
        <v>202.84766498243039</v>
      </c>
      <c r="DF624" s="74">
        <v>8304.594931712325</v>
      </c>
      <c r="DG624" s="74">
        <v>0</v>
      </c>
      <c r="DH624" s="74">
        <v>0</v>
      </c>
      <c r="DI624" s="74">
        <v>0</v>
      </c>
      <c r="DJ624" s="74">
        <v>0</v>
      </c>
      <c r="DK624" s="74">
        <v>0</v>
      </c>
      <c r="DL624" s="74">
        <v>0</v>
      </c>
      <c r="DM624" s="74">
        <v>0</v>
      </c>
      <c r="DN624" s="74">
        <v>3.4116456801418888E-6</v>
      </c>
      <c r="DO624" s="74">
        <v>0</v>
      </c>
      <c r="DP624" s="74">
        <v>0</v>
      </c>
      <c r="DQ624" s="74">
        <v>0</v>
      </c>
      <c r="DR624" s="74">
        <v>0</v>
      </c>
      <c r="DS624" s="74">
        <v>0</v>
      </c>
      <c r="DT624" s="74">
        <v>0</v>
      </c>
      <c r="DU624" s="74">
        <v>8.7965529646781612E-3</v>
      </c>
      <c r="DV624" s="74">
        <v>0</v>
      </c>
      <c r="DW624" s="74">
        <v>8.7965529646781612E-3</v>
      </c>
      <c r="DX624" s="74">
        <v>0</v>
      </c>
      <c r="DY624" s="74">
        <v>0</v>
      </c>
      <c r="DZ624" s="74">
        <v>0</v>
      </c>
      <c r="EA624" s="74">
        <v>0</v>
      </c>
      <c r="EB624" s="74">
        <v>0</v>
      </c>
      <c r="EC624" s="74">
        <v>0</v>
      </c>
      <c r="ED624" s="74">
        <v>0</v>
      </c>
      <c r="EE624" s="74">
        <v>0</v>
      </c>
      <c r="EF624" s="74">
        <v>0</v>
      </c>
      <c r="ER624" s="74" t="s">
        <v>455</v>
      </c>
      <c r="ES624" s="74" t="s">
        <v>194</v>
      </c>
      <c r="ET624" s="74" t="s">
        <v>532</v>
      </c>
      <c r="EU624" s="74" t="s">
        <v>323</v>
      </c>
      <c r="EV624" s="74" t="s">
        <v>302</v>
      </c>
      <c r="EW624" s="74" t="s">
        <v>456</v>
      </c>
      <c r="EX624" s="74">
        <v>2023</v>
      </c>
      <c r="EY624" s="74">
        <v>6.2835891001630519E-7</v>
      </c>
      <c r="EZ624" s="74">
        <v>1018.992973</v>
      </c>
      <c r="FA624" s="74">
        <v>6.4029331382855429E-4</v>
      </c>
      <c r="FB624" s="74">
        <v>2023</v>
      </c>
      <c r="FC624" s="74" t="s">
        <v>209</v>
      </c>
      <c r="FD624" s="74">
        <v>4.6366130773367584E-2</v>
      </c>
      <c r="FE624" s="74">
        <v>1</v>
      </c>
      <c r="FF624" s="74">
        <v>0</v>
      </c>
      <c r="FG624" s="74" t="s">
        <v>457</v>
      </c>
      <c r="FH624" s="74">
        <v>0</v>
      </c>
      <c r="FI624" s="74">
        <v>0</v>
      </c>
      <c r="FJ624" s="74">
        <v>0</v>
      </c>
      <c r="FK624" s="74">
        <v>0</v>
      </c>
      <c r="FL624" s="74">
        <v>1.4228963825186489E-4</v>
      </c>
      <c r="FM624" s="74">
        <v>1.0339832287667424E-6</v>
      </c>
      <c r="FN624" s="74">
        <v>0</v>
      </c>
      <c r="FO624" s="74">
        <v>0</v>
      </c>
      <c r="FP624" s="74">
        <v>0</v>
      </c>
      <c r="FQ624" s="74">
        <v>0</v>
      </c>
      <c r="FR624" s="74">
        <v>0</v>
      </c>
      <c r="FS624" s="74">
        <v>0</v>
      </c>
      <c r="GV624" s="229"/>
      <c r="GW624" s="229"/>
    </row>
    <row r="625" spans="45:205" x14ac:dyDescent="0.25">
      <c r="AS625" s="74" t="s">
        <v>243</v>
      </c>
      <c r="AT625" s="74" t="s">
        <v>194</v>
      </c>
      <c r="AU625" s="74" t="s">
        <v>505</v>
      </c>
      <c r="AV625" s="74">
        <v>2023</v>
      </c>
      <c r="AW625" s="74">
        <v>0.87343872827321156</v>
      </c>
      <c r="BF625" s="74">
        <v>0</v>
      </c>
      <c r="BG625" s="74">
        <v>0</v>
      </c>
      <c r="BH625" s="74">
        <v>0</v>
      </c>
      <c r="BI625" s="74">
        <v>0</v>
      </c>
      <c r="BJ625" s="74">
        <v>0.24997467448906646</v>
      </c>
      <c r="BK625" s="74">
        <v>1.6030512563754371</v>
      </c>
      <c r="BL625" s="74">
        <v>0</v>
      </c>
      <c r="BM625" s="74">
        <v>1.6030512563754371</v>
      </c>
      <c r="BP625" s="74">
        <v>0</v>
      </c>
      <c r="BQ625" s="74">
        <v>1.4001670507253359</v>
      </c>
      <c r="BR625" s="74">
        <v>0</v>
      </c>
      <c r="BS625" s="74">
        <v>0</v>
      </c>
      <c r="BT625" s="74">
        <v>0</v>
      </c>
      <c r="BU625" s="74">
        <v>0</v>
      </c>
      <c r="BV625" s="74">
        <v>0</v>
      </c>
      <c r="BW625" s="74">
        <v>0</v>
      </c>
      <c r="BX625" s="74">
        <v>0</v>
      </c>
      <c r="BY625" s="74">
        <v>0</v>
      </c>
      <c r="CT625" s="74" t="s">
        <v>194</v>
      </c>
      <c r="CU625" s="74" t="s">
        <v>532</v>
      </c>
      <c r="CV625" s="74" t="s">
        <v>323</v>
      </c>
      <c r="CW625" s="74">
        <v>2024</v>
      </c>
      <c r="CX625" s="74">
        <v>0</v>
      </c>
      <c r="CY625" s="74">
        <v>0</v>
      </c>
      <c r="CZ625" s="74">
        <v>0</v>
      </c>
      <c r="DA625" s="74">
        <v>1.0339832287667424E-6</v>
      </c>
      <c r="DB625" s="74">
        <v>0</v>
      </c>
      <c r="DC625" s="74">
        <v>0</v>
      </c>
      <c r="DD625" s="74">
        <v>8507.4425966947547</v>
      </c>
      <c r="DE625" s="74">
        <v>202.84766498243039</v>
      </c>
      <c r="DF625" s="74">
        <v>8304.594931712325</v>
      </c>
      <c r="DG625" s="74">
        <v>0</v>
      </c>
      <c r="DH625" s="74">
        <v>0</v>
      </c>
      <c r="DI625" s="74">
        <v>0</v>
      </c>
      <c r="DJ625" s="74">
        <v>0</v>
      </c>
      <c r="DK625" s="74">
        <v>0</v>
      </c>
      <c r="DL625" s="74">
        <v>0</v>
      </c>
      <c r="DM625" s="74">
        <v>0</v>
      </c>
      <c r="DN625" s="74">
        <v>3.4116456801418888E-6</v>
      </c>
      <c r="DO625" s="74">
        <v>0</v>
      </c>
      <c r="DP625" s="74">
        <v>0</v>
      </c>
      <c r="DQ625" s="74">
        <v>0</v>
      </c>
      <c r="DR625" s="74">
        <v>0</v>
      </c>
      <c r="DS625" s="74">
        <v>0</v>
      </c>
      <c r="DT625" s="74">
        <v>0</v>
      </c>
      <c r="DU625" s="74">
        <v>0</v>
      </c>
      <c r="DV625" s="74">
        <v>0</v>
      </c>
      <c r="DW625" s="74">
        <v>0</v>
      </c>
      <c r="DX625" s="74">
        <v>8.7965529646781612E-3</v>
      </c>
      <c r="DY625" s="74">
        <v>0</v>
      </c>
      <c r="DZ625" s="74">
        <v>8.7965529646781612E-3</v>
      </c>
      <c r="EA625" s="74">
        <v>0</v>
      </c>
      <c r="EB625" s="74">
        <v>0</v>
      </c>
      <c r="EC625" s="74">
        <v>0</v>
      </c>
      <c r="ED625" s="74">
        <v>0</v>
      </c>
      <c r="EE625" s="74">
        <v>0</v>
      </c>
      <c r="EF625" s="74">
        <v>0</v>
      </c>
      <c r="ER625" s="74" t="s">
        <v>455</v>
      </c>
      <c r="ES625" s="74" t="s">
        <v>194</v>
      </c>
      <c r="ET625" s="74" t="s">
        <v>532</v>
      </c>
      <c r="EU625" s="74" t="s">
        <v>323</v>
      </c>
      <c r="EV625" s="74" t="s">
        <v>302</v>
      </c>
      <c r="EW625" s="74" t="s">
        <v>456</v>
      </c>
      <c r="EX625" s="74">
        <v>2024</v>
      </c>
      <c r="EY625" s="74">
        <v>6.2835891001630519E-7</v>
      </c>
      <c r="EZ625" s="74">
        <v>1018.992973</v>
      </c>
      <c r="FA625" s="74">
        <v>6.4029331382855429E-4</v>
      </c>
      <c r="FB625" s="74">
        <v>2024</v>
      </c>
      <c r="FC625" s="74" t="s">
        <v>209</v>
      </c>
      <c r="FD625" s="74">
        <v>4.6366130773367584E-2</v>
      </c>
      <c r="FE625" s="74">
        <v>1</v>
      </c>
      <c r="FF625" s="74">
        <v>0</v>
      </c>
      <c r="FG625" s="74" t="s">
        <v>457</v>
      </c>
      <c r="FH625" s="74">
        <v>0</v>
      </c>
      <c r="FI625" s="74">
        <v>0</v>
      </c>
      <c r="FJ625" s="74">
        <v>0</v>
      </c>
      <c r="FK625" s="74">
        <v>0</v>
      </c>
      <c r="FL625" s="74">
        <v>0</v>
      </c>
      <c r="FM625" s="74">
        <v>0</v>
      </c>
      <c r="FN625" s="74">
        <v>1.4228963825186489E-4</v>
      </c>
      <c r="FO625" s="74">
        <v>1.0339832287667424E-6</v>
      </c>
      <c r="FP625" s="74">
        <v>0</v>
      </c>
      <c r="FQ625" s="74">
        <v>0</v>
      </c>
      <c r="FR625" s="74">
        <v>0</v>
      </c>
      <c r="FS625" s="74">
        <v>0</v>
      </c>
      <c r="GV625" s="229"/>
      <c r="GW625" s="229"/>
    </row>
    <row r="626" spans="45:205" x14ac:dyDescent="0.25">
      <c r="AS626" s="74" t="s">
        <v>243</v>
      </c>
      <c r="AT626" s="74" t="s">
        <v>194</v>
      </c>
      <c r="AU626" s="74" t="s">
        <v>507</v>
      </c>
      <c r="AV626" s="74">
        <v>2022</v>
      </c>
      <c r="AW626" s="74">
        <v>0.93457943925233644</v>
      </c>
      <c r="BF626" s="74">
        <v>0.16765644266410845</v>
      </c>
      <c r="BG626" s="74">
        <v>0.92632101424130542</v>
      </c>
      <c r="BH626" s="74">
        <v>0</v>
      </c>
      <c r="BI626" s="74">
        <v>0.92632101424130542</v>
      </c>
      <c r="BJ626" s="74">
        <v>0</v>
      </c>
      <c r="BK626" s="74">
        <v>0</v>
      </c>
      <c r="BL626" s="74">
        <v>0</v>
      </c>
      <c r="BM626" s="74">
        <v>0</v>
      </c>
      <c r="BP626" s="74">
        <v>0.86572057405729474</v>
      </c>
      <c r="BQ626" s="74">
        <v>0</v>
      </c>
      <c r="BR626" s="74">
        <v>0.16765644266410845</v>
      </c>
      <c r="BS626" s="74">
        <v>0.15668826417206397</v>
      </c>
      <c r="BT626" s="74">
        <v>0.92632101424130542</v>
      </c>
      <c r="BU626" s="74">
        <v>0.86572057405729474</v>
      </c>
      <c r="BV626" s="74">
        <v>0</v>
      </c>
      <c r="BW626" s="74">
        <v>0</v>
      </c>
      <c r="BX626" s="74">
        <v>0.92632101424130542</v>
      </c>
      <c r="BY626" s="74">
        <v>0.86572057405729474</v>
      </c>
      <c r="CT626" s="74" t="s">
        <v>194</v>
      </c>
      <c r="CU626" s="74" t="s">
        <v>532</v>
      </c>
      <c r="CV626" s="74" t="s">
        <v>323</v>
      </c>
      <c r="CW626" s="74">
        <v>2025</v>
      </c>
      <c r="CX626" s="74">
        <v>0</v>
      </c>
      <c r="CY626" s="74">
        <v>0</v>
      </c>
      <c r="CZ626" s="74">
        <v>0</v>
      </c>
      <c r="DA626" s="74">
        <v>0</v>
      </c>
      <c r="DB626" s="74">
        <v>1.0339832287667424E-6</v>
      </c>
      <c r="DC626" s="74">
        <v>0</v>
      </c>
      <c r="DD626" s="74">
        <v>8507.4425966947547</v>
      </c>
      <c r="DE626" s="74">
        <v>202.84766498243039</v>
      </c>
      <c r="DF626" s="74">
        <v>8304.594931712325</v>
      </c>
      <c r="DG626" s="74">
        <v>0</v>
      </c>
      <c r="DH626" s="74">
        <v>0</v>
      </c>
      <c r="DI626" s="74">
        <v>0</v>
      </c>
      <c r="DJ626" s="74">
        <v>0</v>
      </c>
      <c r="DK626" s="74">
        <v>0</v>
      </c>
      <c r="DL626" s="74">
        <v>0</v>
      </c>
      <c r="DM626" s="74">
        <v>0</v>
      </c>
      <c r="DN626" s="74">
        <v>3.4116456801418888E-6</v>
      </c>
      <c r="DO626" s="74">
        <v>0</v>
      </c>
      <c r="DP626" s="74">
        <v>0</v>
      </c>
      <c r="DQ626" s="74">
        <v>0</v>
      </c>
      <c r="DR626" s="74">
        <v>0</v>
      </c>
      <c r="DS626" s="74">
        <v>0</v>
      </c>
      <c r="DT626" s="74">
        <v>0</v>
      </c>
      <c r="DU626" s="74">
        <v>0</v>
      </c>
      <c r="DV626" s="74">
        <v>0</v>
      </c>
      <c r="DW626" s="74">
        <v>0</v>
      </c>
      <c r="DX626" s="74">
        <v>0</v>
      </c>
      <c r="DY626" s="74">
        <v>0</v>
      </c>
      <c r="DZ626" s="74">
        <v>0</v>
      </c>
      <c r="EA626" s="74">
        <v>8.7965529646781612E-3</v>
      </c>
      <c r="EB626" s="74">
        <v>0</v>
      </c>
      <c r="EC626" s="74">
        <v>8.7965529646781612E-3</v>
      </c>
      <c r="ED626" s="74">
        <v>0</v>
      </c>
      <c r="EE626" s="74">
        <v>0</v>
      </c>
      <c r="EF626" s="74">
        <v>0</v>
      </c>
      <c r="ER626" s="74" t="s">
        <v>455</v>
      </c>
      <c r="ES626" s="74" t="s">
        <v>194</v>
      </c>
      <c r="ET626" s="74" t="s">
        <v>532</v>
      </c>
      <c r="EU626" s="74" t="s">
        <v>323</v>
      </c>
      <c r="EV626" s="74" t="s">
        <v>302</v>
      </c>
      <c r="EW626" s="74" t="s">
        <v>456</v>
      </c>
      <c r="EX626" s="74">
        <v>2025</v>
      </c>
      <c r="EY626" s="74">
        <v>6.2835891001630519E-7</v>
      </c>
      <c r="EZ626" s="74">
        <v>1018.992973</v>
      </c>
      <c r="FA626" s="74">
        <v>6.4029331382855429E-4</v>
      </c>
      <c r="FB626" s="74">
        <v>2025</v>
      </c>
      <c r="FC626" s="74" t="s">
        <v>209</v>
      </c>
      <c r="FD626" s="74">
        <v>4.6366130773367584E-2</v>
      </c>
      <c r="FE626" s="74">
        <v>1</v>
      </c>
      <c r="FF626" s="74">
        <v>0</v>
      </c>
      <c r="FG626" s="74" t="s">
        <v>457</v>
      </c>
      <c r="FH626" s="74">
        <v>0</v>
      </c>
      <c r="FI626" s="74">
        <v>0</v>
      </c>
      <c r="FJ626" s="74">
        <v>0</v>
      </c>
      <c r="FK626" s="74">
        <v>0</v>
      </c>
      <c r="FL626" s="74">
        <v>0</v>
      </c>
      <c r="FM626" s="74">
        <v>0</v>
      </c>
      <c r="FN626" s="74">
        <v>0</v>
      </c>
      <c r="FO626" s="74">
        <v>0</v>
      </c>
      <c r="FP626" s="74">
        <v>1.4228963825186489E-4</v>
      </c>
      <c r="FQ626" s="74">
        <v>1.0339832287667424E-6</v>
      </c>
      <c r="FR626" s="74">
        <v>0</v>
      </c>
      <c r="FS626" s="74">
        <v>0</v>
      </c>
      <c r="GV626" s="229"/>
      <c r="GW626" s="229"/>
    </row>
    <row r="627" spans="45:205" x14ac:dyDescent="0.25">
      <c r="AS627" s="74" t="s">
        <v>243</v>
      </c>
      <c r="AT627" s="74" t="s">
        <v>194</v>
      </c>
      <c r="AU627" s="74" t="s">
        <v>507</v>
      </c>
      <c r="AV627" s="74">
        <v>2023</v>
      </c>
      <c r="AW627" s="74">
        <v>0.87343872827321156</v>
      </c>
      <c r="BF627" s="74">
        <v>0</v>
      </c>
      <c r="BG627" s="74">
        <v>0</v>
      </c>
      <c r="BH627" s="74">
        <v>0</v>
      </c>
      <c r="BI627" s="74">
        <v>0</v>
      </c>
      <c r="BJ627" s="74">
        <v>0.16765644266410845</v>
      </c>
      <c r="BK627" s="74">
        <v>0.96022000635531302</v>
      </c>
      <c r="BL627" s="74">
        <v>0</v>
      </c>
      <c r="BM627" s="74">
        <v>0.96022000635531302</v>
      </c>
      <c r="BP627" s="74">
        <v>0</v>
      </c>
      <c r="BQ627" s="74">
        <v>0.83869334121347972</v>
      </c>
      <c r="BR627" s="74">
        <v>0</v>
      </c>
      <c r="BS627" s="74">
        <v>0</v>
      </c>
      <c r="BT627" s="74">
        <v>0</v>
      </c>
      <c r="BU627" s="74">
        <v>0</v>
      </c>
      <c r="BV627" s="74">
        <v>0</v>
      </c>
      <c r="BW627" s="74">
        <v>0</v>
      </c>
      <c r="BX627" s="74">
        <v>0</v>
      </c>
      <c r="BY627" s="74">
        <v>0</v>
      </c>
      <c r="CT627" s="74" t="s">
        <v>194</v>
      </c>
      <c r="CU627" s="74" t="s">
        <v>532</v>
      </c>
      <c r="CV627" s="74" t="s">
        <v>323</v>
      </c>
      <c r="CW627" s="74">
        <v>2026</v>
      </c>
      <c r="CX627" s="74">
        <v>0</v>
      </c>
      <c r="CY627" s="74">
        <v>0</v>
      </c>
      <c r="CZ627" s="74">
        <v>0</v>
      </c>
      <c r="DA627" s="74">
        <v>0</v>
      </c>
      <c r="DB627" s="74">
        <v>0</v>
      </c>
      <c r="DC627" s="74">
        <v>1.0339832287667424E-6</v>
      </c>
      <c r="DD627" s="74">
        <v>8507.4425966947547</v>
      </c>
      <c r="DE627" s="74">
        <v>202.84766498243039</v>
      </c>
      <c r="DF627" s="74">
        <v>8304.594931712325</v>
      </c>
      <c r="DG627" s="74">
        <v>0</v>
      </c>
      <c r="DH627" s="74">
        <v>0</v>
      </c>
      <c r="DI627" s="74">
        <v>0</v>
      </c>
      <c r="DJ627" s="74">
        <v>0</v>
      </c>
      <c r="DK627" s="74">
        <v>0</v>
      </c>
      <c r="DL627" s="74">
        <v>0</v>
      </c>
      <c r="DM627" s="74">
        <v>0</v>
      </c>
      <c r="DN627" s="74">
        <v>3.4116456801418888E-6</v>
      </c>
      <c r="DO627" s="74">
        <v>0</v>
      </c>
      <c r="DP627" s="74">
        <v>0</v>
      </c>
      <c r="DQ627" s="74">
        <v>0</v>
      </c>
      <c r="DR627" s="74">
        <v>0</v>
      </c>
      <c r="DS627" s="74">
        <v>0</v>
      </c>
      <c r="DT627" s="74">
        <v>0</v>
      </c>
      <c r="DU627" s="74">
        <v>0</v>
      </c>
      <c r="DV627" s="74">
        <v>0</v>
      </c>
      <c r="DW627" s="74">
        <v>0</v>
      </c>
      <c r="DX627" s="74">
        <v>0</v>
      </c>
      <c r="DY627" s="74">
        <v>0</v>
      </c>
      <c r="DZ627" s="74">
        <v>0</v>
      </c>
      <c r="EA627" s="74">
        <v>0</v>
      </c>
      <c r="EB627" s="74">
        <v>0</v>
      </c>
      <c r="EC627" s="74">
        <v>0</v>
      </c>
      <c r="ED627" s="74">
        <v>8.7965529646781612E-3</v>
      </c>
      <c r="EE627" s="74">
        <v>0</v>
      </c>
      <c r="EF627" s="74">
        <v>8.7965529646781612E-3</v>
      </c>
      <c r="ER627" s="74" t="s">
        <v>455</v>
      </c>
      <c r="ES627" s="74" t="s">
        <v>194</v>
      </c>
      <c r="ET627" s="74" t="s">
        <v>532</v>
      </c>
      <c r="EU627" s="74" t="s">
        <v>323</v>
      </c>
      <c r="EV627" s="74" t="s">
        <v>302</v>
      </c>
      <c r="EW627" s="74" t="s">
        <v>456</v>
      </c>
      <c r="EX627" s="74">
        <v>2026</v>
      </c>
      <c r="EY627" s="74">
        <v>6.2835891001630519E-7</v>
      </c>
      <c r="EZ627" s="74">
        <v>1018.992973</v>
      </c>
      <c r="FA627" s="74">
        <v>6.4029331382855429E-4</v>
      </c>
      <c r="FB627" s="74">
        <v>2026</v>
      </c>
      <c r="FC627" s="74" t="s">
        <v>209</v>
      </c>
      <c r="FD627" s="74">
        <v>4.6366130773367584E-2</v>
      </c>
      <c r="FE627" s="74">
        <v>1</v>
      </c>
      <c r="FF627" s="74">
        <v>0</v>
      </c>
      <c r="FG627" s="74" t="s">
        <v>457</v>
      </c>
      <c r="FH627" s="74">
        <v>0</v>
      </c>
      <c r="FI627" s="74">
        <v>0</v>
      </c>
      <c r="FJ627" s="74">
        <v>0</v>
      </c>
      <c r="FK627" s="74">
        <v>0</v>
      </c>
      <c r="FL627" s="74">
        <v>0</v>
      </c>
      <c r="FM627" s="74">
        <v>0</v>
      </c>
      <c r="FN627" s="74">
        <v>0</v>
      </c>
      <c r="FO627" s="74">
        <v>0</v>
      </c>
      <c r="FP627" s="74">
        <v>0</v>
      </c>
      <c r="FQ627" s="74">
        <v>0</v>
      </c>
      <c r="FR627" s="74">
        <v>1.4228963825186489E-4</v>
      </c>
      <c r="FS627" s="74">
        <v>1.0339832287667424E-6</v>
      </c>
      <c r="GV627" s="229"/>
      <c r="GW627" s="229"/>
    </row>
    <row r="628" spans="45:205" x14ac:dyDescent="0.25">
      <c r="AS628" s="74" t="s">
        <v>243</v>
      </c>
      <c r="AT628" s="74" t="s">
        <v>194</v>
      </c>
      <c r="AU628" s="74" t="s">
        <v>508</v>
      </c>
      <c r="AV628" s="74">
        <v>2022</v>
      </c>
      <c r="AW628" s="74">
        <v>0.93457943925233644</v>
      </c>
      <c r="BF628" s="74">
        <v>1.3866779449391929E-8</v>
      </c>
      <c r="BG628" s="74">
        <v>2.9236499838914559E-4</v>
      </c>
      <c r="BH628" s="74">
        <v>0</v>
      </c>
      <c r="BI628" s="74">
        <v>2.9236499838914559E-4</v>
      </c>
      <c r="BJ628" s="74">
        <v>0</v>
      </c>
      <c r="BK628" s="74">
        <v>0</v>
      </c>
      <c r="BL628" s="74">
        <v>0</v>
      </c>
      <c r="BM628" s="74">
        <v>0</v>
      </c>
      <c r="BP628" s="74">
        <v>2.7323831625153795E-4</v>
      </c>
      <c r="BQ628" s="74">
        <v>0</v>
      </c>
      <c r="BR628" s="74">
        <v>1.3866779449391929E-8</v>
      </c>
      <c r="BS628" s="74">
        <v>1.2959606962048532E-8</v>
      </c>
      <c r="BT628" s="74">
        <v>2.9236499838914559E-4</v>
      </c>
      <c r="BU628" s="74">
        <v>2.7323831625153795E-4</v>
      </c>
      <c r="BV628" s="74">
        <v>0</v>
      </c>
      <c r="BW628" s="74">
        <v>0</v>
      </c>
      <c r="BX628" s="74">
        <v>2.9236499838914559E-4</v>
      </c>
      <c r="BY628" s="74">
        <v>2.7323831625153795E-4</v>
      </c>
      <c r="CT628" s="74" t="s">
        <v>194</v>
      </c>
      <c r="CU628" s="74" t="s">
        <v>532</v>
      </c>
      <c r="CV628" s="74" t="s">
        <v>329</v>
      </c>
      <c r="CW628" s="74">
        <v>2021</v>
      </c>
      <c r="CX628" s="74">
        <v>5.4552360265789334E-6</v>
      </c>
      <c r="CY628" s="74">
        <v>0</v>
      </c>
      <c r="CZ628" s="74">
        <v>0</v>
      </c>
      <c r="DA628" s="74">
        <v>0</v>
      </c>
      <c r="DB628" s="74">
        <v>0</v>
      </c>
      <c r="DC628" s="74">
        <v>0</v>
      </c>
      <c r="DD628" s="74">
        <v>5.1077508752881373</v>
      </c>
      <c r="DE628" s="74">
        <v>0.69026898617840449</v>
      </c>
      <c r="DF628" s="74">
        <v>2.8263721675328051</v>
      </c>
      <c r="DG628" s="74">
        <v>1.5911097215769281</v>
      </c>
      <c r="DH628" s="74">
        <v>0</v>
      </c>
      <c r="DI628" s="74">
        <v>0</v>
      </c>
      <c r="DJ628" s="74">
        <v>0</v>
      </c>
      <c r="DK628" s="74">
        <v>0</v>
      </c>
      <c r="DL628" s="74">
        <v>0</v>
      </c>
      <c r="DM628" s="74">
        <v>0</v>
      </c>
      <c r="DN628" s="74">
        <v>2.7520191700612711E-5</v>
      </c>
      <c r="DO628" s="74">
        <v>2.7863986589661927E-5</v>
      </c>
      <c r="DP628" s="74">
        <v>0</v>
      </c>
      <c r="DQ628" s="74">
        <v>2.7863986589661927E-5</v>
      </c>
      <c r="DR628" s="74">
        <v>0</v>
      </c>
      <c r="DS628" s="74">
        <v>0</v>
      </c>
      <c r="DT628" s="74">
        <v>0</v>
      </c>
      <c r="DU628" s="74">
        <v>0</v>
      </c>
      <c r="DV628" s="74">
        <v>0</v>
      </c>
      <c r="DW628" s="74">
        <v>0</v>
      </c>
      <c r="DX628" s="74">
        <v>0</v>
      </c>
      <c r="DY628" s="74">
        <v>0</v>
      </c>
      <c r="DZ628" s="74">
        <v>0</v>
      </c>
      <c r="EA628" s="74">
        <v>0</v>
      </c>
      <c r="EB628" s="74">
        <v>0</v>
      </c>
      <c r="EC628" s="74">
        <v>0</v>
      </c>
      <c r="ED628" s="74">
        <v>0</v>
      </c>
      <c r="EE628" s="74">
        <v>0</v>
      </c>
      <c r="EF628" s="74">
        <v>0</v>
      </c>
      <c r="ER628" s="74" t="s">
        <v>455</v>
      </c>
      <c r="ES628" s="74" t="s">
        <v>194</v>
      </c>
      <c r="ET628" s="74" t="s">
        <v>532</v>
      </c>
      <c r="EU628" s="74" t="s">
        <v>329</v>
      </c>
      <c r="EV628" s="74" t="s">
        <v>302</v>
      </c>
      <c r="EW628" s="74" t="s">
        <v>456</v>
      </c>
      <c r="EX628" s="74">
        <v>2021</v>
      </c>
      <c r="EY628" s="74">
        <v>5.1189611880797522E-6</v>
      </c>
      <c r="EZ628" s="74">
        <v>1018.992973</v>
      </c>
      <c r="FA628" s="74">
        <v>5.2161854797129993E-3</v>
      </c>
      <c r="FB628" s="74">
        <v>2021</v>
      </c>
      <c r="FC628" s="74" t="s">
        <v>209</v>
      </c>
      <c r="FD628" s="74">
        <v>4.6366130773367584E-2</v>
      </c>
      <c r="FE628" s="74">
        <v>1</v>
      </c>
      <c r="FF628" s="74">
        <v>0</v>
      </c>
      <c r="FG628" s="74" t="s">
        <v>457</v>
      </c>
      <c r="FH628" s="74">
        <v>1.1363496791929417E-3</v>
      </c>
      <c r="FI628" s="74">
        <v>5.4552360265789334E-6</v>
      </c>
      <c r="FJ628" s="74">
        <v>0</v>
      </c>
      <c r="FK628" s="74">
        <v>0</v>
      </c>
      <c r="FL628" s="74">
        <v>0</v>
      </c>
      <c r="FM628" s="74">
        <v>0</v>
      </c>
      <c r="FN628" s="74">
        <v>0</v>
      </c>
      <c r="FO628" s="74">
        <v>0</v>
      </c>
      <c r="FP628" s="74">
        <v>0</v>
      </c>
      <c r="FQ628" s="74">
        <v>0</v>
      </c>
      <c r="FR628" s="74">
        <v>0</v>
      </c>
      <c r="FS628" s="74">
        <v>0</v>
      </c>
      <c r="GV628" s="229"/>
      <c r="GW628" s="229"/>
    </row>
    <row r="629" spans="45:205" x14ac:dyDescent="0.25">
      <c r="AS629" s="74" t="s">
        <v>243</v>
      </c>
      <c r="AT629" s="74" t="s">
        <v>194</v>
      </c>
      <c r="AU629" s="74" t="s">
        <v>508</v>
      </c>
      <c r="AV629" s="74">
        <v>2023</v>
      </c>
      <c r="AW629" s="74">
        <v>0.87343872827321156</v>
      </c>
      <c r="BF629" s="74">
        <v>0</v>
      </c>
      <c r="BG629" s="74">
        <v>0</v>
      </c>
      <c r="BH629" s="74">
        <v>0</v>
      </c>
      <c r="BI629" s="74">
        <v>0</v>
      </c>
      <c r="BJ629" s="74">
        <v>1.3866779449391929E-8</v>
      </c>
      <c r="BK629" s="74">
        <v>3.0279469257036103E-4</v>
      </c>
      <c r="BL629" s="74">
        <v>0</v>
      </c>
      <c r="BM629" s="74">
        <v>3.0279469257036103E-4</v>
      </c>
      <c r="BP629" s="74">
        <v>0</v>
      </c>
      <c r="BQ629" s="74">
        <v>2.6447261120653419E-4</v>
      </c>
      <c r="BR629" s="74">
        <v>0</v>
      </c>
      <c r="BS629" s="74">
        <v>0</v>
      </c>
      <c r="BT629" s="74">
        <v>0</v>
      </c>
      <c r="BU629" s="74">
        <v>0</v>
      </c>
      <c r="BV629" s="74">
        <v>0</v>
      </c>
      <c r="BW629" s="74">
        <v>0</v>
      </c>
      <c r="BX629" s="74">
        <v>0</v>
      </c>
      <c r="BY629" s="74">
        <v>0</v>
      </c>
      <c r="CT629" s="74" t="s">
        <v>194</v>
      </c>
      <c r="CU629" s="74" t="s">
        <v>532</v>
      </c>
      <c r="CV629" s="74" t="s">
        <v>329</v>
      </c>
      <c r="CW629" s="74">
        <v>2022</v>
      </c>
      <c r="CX629" s="74">
        <v>0</v>
      </c>
      <c r="CY629" s="74">
        <v>5.4143369707435137E-6</v>
      </c>
      <c r="CZ629" s="74">
        <v>0</v>
      </c>
      <c r="DA629" s="74">
        <v>0</v>
      </c>
      <c r="DB629" s="74">
        <v>0</v>
      </c>
      <c r="DC629" s="74">
        <v>0</v>
      </c>
      <c r="DD629" s="74">
        <v>5.0739075797640982</v>
      </c>
      <c r="DE629" s="74">
        <v>0.6841481148462718</v>
      </c>
      <c r="DF629" s="74">
        <v>2.80964787594286</v>
      </c>
      <c r="DG629" s="74">
        <v>1.580111588974966</v>
      </c>
      <c r="DH629" s="74">
        <v>0</v>
      </c>
      <c r="DI629" s="74">
        <v>0</v>
      </c>
      <c r="DJ629" s="74">
        <v>0</v>
      </c>
      <c r="DK629" s="74">
        <v>0</v>
      </c>
      <c r="DL629" s="74">
        <v>0</v>
      </c>
      <c r="DM629" s="74">
        <v>0</v>
      </c>
      <c r="DN629" s="74">
        <v>2.6545595312158311E-5</v>
      </c>
      <c r="DO629" s="74">
        <v>0</v>
      </c>
      <c r="DP629" s="74">
        <v>0</v>
      </c>
      <c r="DQ629" s="74">
        <v>0</v>
      </c>
      <c r="DR629" s="74">
        <v>2.7471845395252502E-5</v>
      </c>
      <c r="DS629" s="74">
        <v>0</v>
      </c>
      <c r="DT629" s="74">
        <v>2.7471845395252502E-5</v>
      </c>
      <c r="DU629" s="74">
        <v>0</v>
      </c>
      <c r="DV629" s="74">
        <v>0</v>
      </c>
      <c r="DW629" s="74">
        <v>0</v>
      </c>
      <c r="DX629" s="74">
        <v>0</v>
      </c>
      <c r="DY629" s="74">
        <v>0</v>
      </c>
      <c r="DZ629" s="74">
        <v>0</v>
      </c>
      <c r="EA629" s="74">
        <v>0</v>
      </c>
      <c r="EB629" s="74">
        <v>0</v>
      </c>
      <c r="EC629" s="74">
        <v>0</v>
      </c>
      <c r="ED629" s="74">
        <v>0</v>
      </c>
      <c r="EE629" s="74">
        <v>0</v>
      </c>
      <c r="EF629" s="74">
        <v>0</v>
      </c>
      <c r="ER629" s="74" t="s">
        <v>455</v>
      </c>
      <c r="ES629" s="74" t="s">
        <v>194</v>
      </c>
      <c r="ET629" s="74" t="s">
        <v>532</v>
      </c>
      <c r="EU629" s="74" t="s">
        <v>329</v>
      </c>
      <c r="EV629" s="74" t="s">
        <v>302</v>
      </c>
      <c r="EW629" s="74" t="s">
        <v>456</v>
      </c>
      <c r="EX629" s="74">
        <v>2022</v>
      </c>
      <c r="EY629" s="74">
        <v>4.9631367226372542E-6</v>
      </c>
      <c r="EZ629" s="74">
        <v>1018.992973</v>
      </c>
      <c r="FA629" s="74">
        <v>5.0574014444056117E-3</v>
      </c>
      <c r="FB629" s="74">
        <v>2022</v>
      </c>
      <c r="FC629" s="74" t="s">
        <v>209</v>
      </c>
      <c r="FD629" s="74">
        <v>4.6366130773367584E-2</v>
      </c>
      <c r="FE629" s="74">
        <v>1</v>
      </c>
      <c r="FF629" s="74">
        <v>0</v>
      </c>
      <c r="FG629" s="74" t="s">
        <v>457</v>
      </c>
      <c r="FH629" s="74">
        <v>0</v>
      </c>
      <c r="FI629" s="74">
        <v>0</v>
      </c>
      <c r="FJ629" s="74">
        <v>1.1278302258179759E-3</v>
      </c>
      <c r="FK629" s="74">
        <v>5.4143369707435137E-6</v>
      </c>
      <c r="FL629" s="74">
        <v>0</v>
      </c>
      <c r="FM629" s="74">
        <v>0</v>
      </c>
      <c r="FN629" s="74">
        <v>0</v>
      </c>
      <c r="FO629" s="74">
        <v>0</v>
      </c>
      <c r="FP629" s="74">
        <v>0</v>
      </c>
      <c r="FQ629" s="74">
        <v>0</v>
      </c>
      <c r="FR629" s="74">
        <v>0</v>
      </c>
      <c r="FS629" s="74">
        <v>0</v>
      </c>
      <c r="GV629" s="229"/>
      <c r="GW629" s="229"/>
    </row>
    <row r="630" spans="45:205" x14ac:dyDescent="0.25">
      <c r="AS630" s="74" t="s">
        <v>243</v>
      </c>
      <c r="AT630" s="74" t="s">
        <v>194</v>
      </c>
      <c r="AU630" s="74" t="s">
        <v>509</v>
      </c>
      <c r="AV630" s="74">
        <v>2022</v>
      </c>
      <c r="AW630" s="74">
        <v>0.93457943925233644</v>
      </c>
      <c r="BF630" s="74">
        <v>2.9251719497876971E-3</v>
      </c>
      <c r="BG630" s="74">
        <v>6.1900269835799167E-2</v>
      </c>
      <c r="BH630" s="74">
        <v>0</v>
      </c>
      <c r="BI630" s="74">
        <v>6.1900269835799167E-2</v>
      </c>
      <c r="BJ630" s="74">
        <v>0</v>
      </c>
      <c r="BK630" s="74">
        <v>0</v>
      </c>
      <c r="BL630" s="74">
        <v>0</v>
      </c>
      <c r="BM630" s="74">
        <v>0</v>
      </c>
      <c r="BP630" s="74">
        <v>5.7850719472709498E-2</v>
      </c>
      <c r="BQ630" s="74">
        <v>0</v>
      </c>
      <c r="BR630" s="74">
        <v>2.9251719497876971E-3</v>
      </c>
      <c r="BS630" s="74">
        <v>2.7338055605492496E-3</v>
      </c>
      <c r="BT630" s="74">
        <v>6.1900269835799167E-2</v>
      </c>
      <c r="BU630" s="74">
        <v>5.7850719472709498E-2</v>
      </c>
      <c r="BV630" s="74">
        <v>0</v>
      </c>
      <c r="BW630" s="74">
        <v>0</v>
      </c>
      <c r="BX630" s="74">
        <v>6.1900269835799167E-2</v>
      </c>
      <c r="BY630" s="74">
        <v>5.7850719472709498E-2</v>
      </c>
      <c r="CT630" s="74" t="s">
        <v>194</v>
      </c>
      <c r="CU630" s="74" t="s">
        <v>532</v>
      </c>
      <c r="CV630" s="74" t="s">
        <v>329</v>
      </c>
      <c r="CW630" s="74">
        <v>2023</v>
      </c>
      <c r="CX630" s="74">
        <v>0</v>
      </c>
      <c r="CY630" s="74">
        <v>0</v>
      </c>
      <c r="CZ630" s="74">
        <v>8.4404959320503806E-6</v>
      </c>
      <c r="DA630" s="74">
        <v>0</v>
      </c>
      <c r="DB630" s="74">
        <v>0</v>
      </c>
      <c r="DC630" s="74">
        <v>0</v>
      </c>
      <c r="DD630" s="74">
        <v>5.1712462144137756</v>
      </c>
      <c r="DE630" s="74">
        <v>0.68414811484627169</v>
      </c>
      <c r="DF630" s="74">
        <v>2.906986510592537</v>
      </c>
      <c r="DG630" s="74">
        <v>1.580111588974966</v>
      </c>
      <c r="DH630" s="74">
        <v>0</v>
      </c>
      <c r="DI630" s="74">
        <v>0</v>
      </c>
      <c r="DJ630" s="74">
        <v>0</v>
      </c>
      <c r="DK630" s="74">
        <v>0</v>
      </c>
      <c r="DL630" s="74">
        <v>0</v>
      </c>
      <c r="DM630" s="74">
        <v>0</v>
      </c>
      <c r="DN630" s="74">
        <v>2.7576311976221449E-5</v>
      </c>
      <c r="DO630" s="74">
        <v>0</v>
      </c>
      <c r="DP630" s="74">
        <v>0</v>
      </c>
      <c r="DQ630" s="74">
        <v>0</v>
      </c>
      <c r="DR630" s="74">
        <v>0</v>
      </c>
      <c r="DS630" s="74">
        <v>0</v>
      </c>
      <c r="DT630" s="74">
        <v>0</v>
      </c>
      <c r="DU630" s="74">
        <v>4.3647882636390405E-5</v>
      </c>
      <c r="DV630" s="74">
        <v>0</v>
      </c>
      <c r="DW630" s="74">
        <v>4.3647882636390405E-5</v>
      </c>
      <c r="DX630" s="74">
        <v>0</v>
      </c>
      <c r="DY630" s="74">
        <v>0</v>
      </c>
      <c r="DZ630" s="74">
        <v>0</v>
      </c>
      <c r="EA630" s="74">
        <v>0</v>
      </c>
      <c r="EB630" s="74">
        <v>0</v>
      </c>
      <c r="EC630" s="74">
        <v>0</v>
      </c>
      <c r="ED630" s="74">
        <v>0</v>
      </c>
      <c r="EE630" s="74">
        <v>0</v>
      </c>
      <c r="EF630" s="74">
        <v>0</v>
      </c>
      <c r="ER630" s="74" t="s">
        <v>455</v>
      </c>
      <c r="ES630" s="74" t="s">
        <v>194</v>
      </c>
      <c r="ET630" s="74" t="s">
        <v>532</v>
      </c>
      <c r="EU630" s="74" t="s">
        <v>329</v>
      </c>
      <c r="EV630" s="74" t="s">
        <v>302</v>
      </c>
      <c r="EW630" s="74" t="s">
        <v>456</v>
      </c>
      <c r="EX630" s="74">
        <v>2023</v>
      </c>
      <c r="EY630" s="74">
        <v>5.1293489839153822E-6</v>
      </c>
      <c r="EZ630" s="74">
        <v>1018.992973</v>
      </c>
      <c r="FA630" s="74">
        <v>5.2267705706744647E-3</v>
      </c>
      <c r="FB630" s="74">
        <v>2023</v>
      </c>
      <c r="FC630" s="74" t="s">
        <v>209</v>
      </c>
      <c r="FD630" s="74">
        <v>4.6366130773367584E-2</v>
      </c>
      <c r="FE630" s="74">
        <v>1</v>
      </c>
      <c r="FF630" s="74">
        <v>0</v>
      </c>
      <c r="FG630" s="74" t="s">
        <v>457</v>
      </c>
      <c r="FH630" s="74">
        <v>0</v>
      </c>
      <c r="FI630" s="74">
        <v>0</v>
      </c>
      <c r="FJ630" s="74">
        <v>0</v>
      </c>
      <c r="FK630" s="74">
        <v>0</v>
      </c>
      <c r="FL630" s="74">
        <v>1.1615228172223286E-3</v>
      </c>
      <c r="FM630" s="74">
        <v>8.4404959320503806E-6</v>
      </c>
      <c r="FN630" s="74">
        <v>0</v>
      </c>
      <c r="FO630" s="74">
        <v>0</v>
      </c>
      <c r="FP630" s="74">
        <v>0</v>
      </c>
      <c r="FQ630" s="74">
        <v>0</v>
      </c>
      <c r="FR630" s="74">
        <v>0</v>
      </c>
      <c r="FS630" s="74">
        <v>0</v>
      </c>
      <c r="GV630" s="229"/>
      <c r="GW630" s="229"/>
    </row>
    <row r="631" spans="45:205" x14ac:dyDescent="0.25">
      <c r="AS631" s="74" t="s">
        <v>243</v>
      </c>
      <c r="AT631" s="74" t="s">
        <v>194</v>
      </c>
      <c r="AU631" s="74" t="s">
        <v>509</v>
      </c>
      <c r="AV631" s="74">
        <v>2023</v>
      </c>
      <c r="AW631" s="74">
        <v>0.87343872827321156</v>
      </c>
      <c r="BF631" s="74">
        <v>0</v>
      </c>
      <c r="BG631" s="74">
        <v>0</v>
      </c>
      <c r="BH631" s="74">
        <v>0</v>
      </c>
      <c r="BI631" s="74">
        <v>0</v>
      </c>
      <c r="BJ631" s="74">
        <v>2.9251719497876971E-3</v>
      </c>
      <c r="BK631" s="74">
        <v>6.4166598526376351E-2</v>
      </c>
      <c r="BL631" s="74">
        <v>0</v>
      </c>
      <c r="BM631" s="74">
        <v>6.4166598526376351E-2</v>
      </c>
      <c r="BP631" s="74">
        <v>0</v>
      </c>
      <c r="BQ631" s="74">
        <v>5.6045592214495892E-2</v>
      </c>
      <c r="BR631" s="74">
        <v>0</v>
      </c>
      <c r="BS631" s="74">
        <v>0</v>
      </c>
      <c r="BT631" s="74">
        <v>0</v>
      </c>
      <c r="BU631" s="74">
        <v>0</v>
      </c>
      <c r="BV631" s="74">
        <v>0</v>
      </c>
      <c r="BW631" s="74">
        <v>0</v>
      </c>
      <c r="BX631" s="74">
        <v>0</v>
      </c>
      <c r="BY631" s="74">
        <v>0</v>
      </c>
      <c r="CT631" s="74" t="s">
        <v>194</v>
      </c>
      <c r="CU631" s="74" t="s">
        <v>532</v>
      </c>
      <c r="CV631" s="74" t="s">
        <v>329</v>
      </c>
      <c r="CW631" s="74">
        <v>2024</v>
      </c>
      <c r="CX631" s="74">
        <v>0</v>
      </c>
      <c r="CY631" s="74">
        <v>0</v>
      </c>
      <c r="CZ631" s="74">
        <v>0</v>
      </c>
      <c r="DA631" s="74">
        <v>8.4404959320503806E-6</v>
      </c>
      <c r="DB631" s="74">
        <v>0</v>
      </c>
      <c r="DC631" s="74">
        <v>0</v>
      </c>
      <c r="DD631" s="74">
        <v>5.1712462144137756</v>
      </c>
      <c r="DE631" s="74">
        <v>0.68414811484627169</v>
      </c>
      <c r="DF631" s="74">
        <v>2.906986510592537</v>
      </c>
      <c r="DG631" s="74">
        <v>1.580111588974966</v>
      </c>
      <c r="DH631" s="74">
        <v>0</v>
      </c>
      <c r="DI631" s="74">
        <v>0</v>
      </c>
      <c r="DJ631" s="74">
        <v>0</v>
      </c>
      <c r="DK631" s="74">
        <v>0</v>
      </c>
      <c r="DL631" s="74">
        <v>0</v>
      </c>
      <c r="DM631" s="74">
        <v>0</v>
      </c>
      <c r="DN631" s="74">
        <v>2.7576311976221449E-5</v>
      </c>
      <c r="DO631" s="74">
        <v>0</v>
      </c>
      <c r="DP631" s="74">
        <v>0</v>
      </c>
      <c r="DQ631" s="74">
        <v>0</v>
      </c>
      <c r="DR631" s="74">
        <v>0</v>
      </c>
      <c r="DS631" s="74">
        <v>0</v>
      </c>
      <c r="DT631" s="74">
        <v>0</v>
      </c>
      <c r="DU631" s="74">
        <v>0</v>
      </c>
      <c r="DV631" s="74">
        <v>0</v>
      </c>
      <c r="DW631" s="74">
        <v>0</v>
      </c>
      <c r="DX631" s="74">
        <v>4.3647882636390405E-5</v>
      </c>
      <c r="DY631" s="74">
        <v>0</v>
      </c>
      <c r="DZ631" s="74">
        <v>4.3647882636390405E-5</v>
      </c>
      <c r="EA631" s="74">
        <v>0</v>
      </c>
      <c r="EB631" s="74">
        <v>0</v>
      </c>
      <c r="EC631" s="74">
        <v>0</v>
      </c>
      <c r="ED631" s="74">
        <v>0</v>
      </c>
      <c r="EE631" s="74">
        <v>0</v>
      </c>
      <c r="EF631" s="74">
        <v>0</v>
      </c>
      <c r="ER631" s="74" t="s">
        <v>455</v>
      </c>
      <c r="ES631" s="74" t="s">
        <v>194</v>
      </c>
      <c r="ET631" s="74" t="s">
        <v>532</v>
      </c>
      <c r="EU631" s="74" t="s">
        <v>329</v>
      </c>
      <c r="EV631" s="74" t="s">
        <v>302</v>
      </c>
      <c r="EW631" s="74" t="s">
        <v>456</v>
      </c>
      <c r="EX631" s="74">
        <v>2024</v>
      </c>
      <c r="EY631" s="74">
        <v>5.1293489839153822E-6</v>
      </c>
      <c r="EZ631" s="74">
        <v>1018.992973</v>
      </c>
      <c r="FA631" s="74">
        <v>5.2267705706744647E-3</v>
      </c>
      <c r="FB631" s="74">
        <v>2024</v>
      </c>
      <c r="FC631" s="74" t="s">
        <v>209</v>
      </c>
      <c r="FD631" s="74">
        <v>4.6366130773367584E-2</v>
      </c>
      <c r="FE631" s="74">
        <v>1</v>
      </c>
      <c r="FF631" s="74">
        <v>0</v>
      </c>
      <c r="FG631" s="74" t="s">
        <v>457</v>
      </c>
      <c r="FH631" s="74">
        <v>0</v>
      </c>
      <c r="FI631" s="74">
        <v>0</v>
      </c>
      <c r="FJ631" s="74">
        <v>0</v>
      </c>
      <c r="FK631" s="74">
        <v>0</v>
      </c>
      <c r="FL631" s="74">
        <v>0</v>
      </c>
      <c r="FM631" s="74">
        <v>0</v>
      </c>
      <c r="FN631" s="74">
        <v>1.1615228172223286E-3</v>
      </c>
      <c r="FO631" s="74">
        <v>8.4404959320503806E-6</v>
      </c>
      <c r="FP631" s="74">
        <v>0</v>
      </c>
      <c r="FQ631" s="74">
        <v>0</v>
      </c>
      <c r="FR631" s="74">
        <v>0</v>
      </c>
      <c r="FS631" s="74">
        <v>0</v>
      </c>
      <c r="GV631" s="229"/>
      <c r="GW631" s="229"/>
    </row>
    <row r="632" spans="45:205" x14ac:dyDescent="0.25">
      <c r="AS632" s="74" t="s">
        <v>243</v>
      </c>
      <c r="AT632" s="74" t="s">
        <v>194</v>
      </c>
      <c r="AU632" s="74" t="s">
        <v>510</v>
      </c>
      <c r="AV632" s="74">
        <v>2022</v>
      </c>
      <c r="AW632" s="74">
        <v>0.93457943925233644</v>
      </c>
      <c r="BF632" s="74">
        <v>0.15884612466892603</v>
      </c>
      <c r="BG632" s="74">
        <v>8.0813186156818859E-2</v>
      </c>
      <c r="BH632" s="74">
        <v>0</v>
      </c>
      <c r="BI632" s="74">
        <v>8.0813186156818859E-2</v>
      </c>
      <c r="BJ632" s="74">
        <v>0</v>
      </c>
      <c r="BK632" s="74">
        <v>0</v>
      </c>
      <c r="BL632" s="74">
        <v>0</v>
      </c>
      <c r="BM632" s="74">
        <v>0</v>
      </c>
      <c r="BP632" s="74">
        <v>7.5526342202634447E-2</v>
      </c>
      <c r="BQ632" s="74">
        <v>0</v>
      </c>
      <c r="BR632" s="74">
        <v>0.15884612466892603</v>
      </c>
      <c r="BS632" s="74">
        <v>0.14845432212049162</v>
      </c>
      <c r="BT632" s="74">
        <v>8.0813186156818859E-2</v>
      </c>
      <c r="BU632" s="74">
        <v>7.5526342202634447E-2</v>
      </c>
      <c r="BV632" s="74">
        <v>0</v>
      </c>
      <c r="BW632" s="74">
        <v>0</v>
      </c>
      <c r="BX632" s="74">
        <v>8.0813186156818859E-2</v>
      </c>
      <c r="BY632" s="74">
        <v>7.5526342202634447E-2</v>
      </c>
      <c r="CT632" s="74" t="s">
        <v>194</v>
      </c>
      <c r="CU632" s="74" t="s">
        <v>532</v>
      </c>
      <c r="CV632" s="74" t="s">
        <v>329</v>
      </c>
      <c r="CW632" s="74">
        <v>2025</v>
      </c>
      <c r="CX632" s="74">
        <v>0</v>
      </c>
      <c r="CY632" s="74">
        <v>0</v>
      </c>
      <c r="CZ632" s="74">
        <v>0</v>
      </c>
      <c r="DA632" s="74">
        <v>0</v>
      </c>
      <c r="DB632" s="74">
        <v>8.4404959320503806E-6</v>
      </c>
      <c r="DC632" s="74">
        <v>0</v>
      </c>
      <c r="DD632" s="74">
        <v>5.1712462144137756</v>
      </c>
      <c r="DE632" s="74">
        <v>0.68414811484627169</v>
      </c>
      <c r="DF632" s="74">
        <v>2.906986510592537</v>
      </c>
      <c r="DG632" s="74">
        <v>1.580111588974966</v>
      </c>
      <c r="DH632" s="74">
        <v>0</v>
      </c>
      <c r="DI632" s="74">
        <v>0</v>
      </c>
      <c r="DJ632" s="74">
        <v>0</v>
      </c>
      <c r="DK632" s="74">
        <v>0</v>
      </c>
      <c r="DL632" s="74">
        <v>0</v>
      </c>
      <c r="DM632" s="74">
        <v>0</v>
      </c>
      <c r="DN632" s="74">
        <v>2.7576311976221449E-5</v>
      </c>
      <c r="DO632" s="74">
        <v>0</v>
      </c>
      <c r="DP632" s="74">
        <v>0</v>
      </c>
      <c r="DQ632" s="74">
        <v>0</v>
      </c>
      <c r="DR632" s="74">
        <v>0</v>
      </c>
      <c r="DS632" s="74">
        <v>0</v>
      </c>
      <c r="DT632" s="74">
        <v>0</v>
      </c>
      <c r="DU632" s="74">
        <v>0</v>
      </c>
      <c r="DV632" s="74">
        <v>0</v>
      </c>
      <c r="DW632" s="74">
        <v>0</v>
      </c>
      <c r="DX632" s="74">
        <v>0</v>
      </c>
      <c r="DY632" s="74">
        <v>0</v>
      </c>
      <c r="DZ632" s="74">
        <v>0</v>
      </c>
      <c r="EA632" s="74">
        <v>4.3647882636390405E-5</v>
      </c>
      <c r="EB632" s="74">
        <v>0</v>
      </c>
      <c r="EC632" s="74">
        <v>4.3647882636390405E-5</v>
      </c>
      <c r="ED632" s="74">
        <v>0</v>
      </c>
      <c r="EE632" s="74">
        <v>0</v>
      </c>
      <c r="EF632" s="74">
        <v>0</v>
      </c>
      <c r="ER632" s="74" t="s">
        <v>455</v>
      </c>
      <c r="ES632" s="74" t="s">
        <v>194</v>
      </c>
      <c r="ET632" s="74" t="s">
        <v>532</v>
      </c>
      <c r="EU632" s="74" t="s">
        <v>329</v>
      </c>
      <c r="EV632" s="74" t="s">
        <v>302</v>
      </c>
      <c r="EW632" s="74" t="s">
        <v>456</v>
      </c>
      <c r="EX632" s="74">
        <v>2025</v>
      </c>
      <c r="EY632" s="74">
        <v>5.1293489839153822E-6</v>
      </c>
      <c r="EZ632" s="74">
        <v>1018.992973</v>
      </c>
      <c r="FA632" s="74">
        <v>5.2267705706744647E-3</v>
      </c>
      <c r="FB632" s="74">
        <v>2025</v>
      </c>
      <c r="FC632" s="74" t="s">
        <v>209</v>
      </c>
      <c r="FD632" s="74">
        <v>4.6366130773367584E-2</v>
      </c>
      <c r="FE632" s="74">
        <v>1</v>
      </c>
      <c r="FF632" s="74">
        <v>0</v>
      </c>
      <c r="FG632" s="74" t="s">
        <v>457</v>
      </c>
      <c r="FH632" s="74">
        <v>0</v>
      </c>
      <c r="FI632" s="74">
        <v>0</v>
      </c>
      <c r="FJ632" s="74">
        <v>0</v>
      </c>
      <c r="FK632" s="74">
        <v>0</v>
      </c>
      <c r="FL632" s="74">
        <v>0</v>
      </c>
      <c r="FM632" s="74">
        <v>0</v>
      </c>
      <c r="FN632" s="74">
        <v>0</v>
      </c>
      <c r="FO632" s="74">
        <v>0</v>
      </c>
      <c r="FP632" s="74">
        <v>1.1615228172223286E-3</v>
      </c>
      <c r="FQ632" s="74">
        <v>8.4404959320503806E-6</v>
      </c>
      <c r="FR632" s="74">
        <v>0</v>
      </c>
      <c r="FS632" s="74">
        <v>0</v>
      </c>
      <c r="GV632" s="229"/>
      <c r="GW632" s="229"/>
    </row>
    <row r="633" spans="45:205" x14ac:dyDescent="0.25">
      <c r="AS633" s="74" t="s">
        <v>243</v>
      </c>
      <c r="AT633" s="74" t="s">
        <v>194</v>
      </c>
      <c r="AU633" s="74" t="s">
        <v>510</v>
      </c>
      <c r="AV633" s="74">
        <v>2023</v>
      </c>
      <c r="AW633" s="74">
        <v>0.87343872827321156</v>
      </c>
      <c r="BF633" s="74">
        <v>0</v>
      </c>
      <c r="BG633" s="74">
        <v>0</v>
      </c>
      <c r="BH633" s="74">
        <v>0</v>
      </c>
      <c r="BI633" s="74">
        <v>0</v>
      </c>
      <c r="BJ633" s="74">
        <v>0.15884612466892603</v>
      </c>
      <c r="BK633" s="74">
        <v>8.3772287723055935E-2</v>
      </c>
      <c r="BL633" s="74">
        <v>0</v>
      </c>
      <c r="BM633" s="74">
        <v>8.3772287723055935E-2</v>
      </c>
      <c r="BP633" s="74">
        <v>0</v>
      </c>
      <c r="BQ633" s="74">
        <v>7.3169960453363547E-2</v>
      </c>
      <c r="BR633" s="74">
        <v>0</v>
      </c>
      <c r="BS633" s="74">
        <v>0</v>
      </c>
      <c r="BT633" s="74">
        <v>0</v>
      </c>
      <c r="BU633" s="74">
        <v>0</v>
      </c>
      <c r="BV633" s="74">
        <v>0</v>
      </c>
      <c r="BW633" s="74">
        <v>0</v>
      </c>
      <c r="BX633" s="74">
        <v>0</v>
      </c>
      <c r="BY633" s="74">
        <v>0</v>
      </c>
      <c r="CT633" s="74" t="s">
        <v>194</v>
      </c>
      <c r="CU633" s="74" t="s">
        <v>532</v>
      </c>
      <c r="CV633" s="74" t="s">
        <v>329</v>
      </c>
      <c r="CW633" s="74">
        <v>2026</v>
      </c>
      <c r="CX633" s="74">
        <v>0</v>
      </c>
      <c r="CY633" s="74">
        <v>0</v>
      </c>
      <c r="CZ633" s="74">
        <v>0</v>
      </c>
      <c r="DA633" s="74">
        <v>0</v>
      </c>
      <c r="DB633" s="74">
        <v>0</v>
      </c>
      <c r="DC633" s="74">
        <v>8.4404959320503806E-6</v>
      </c>
      <c r="DD633" s="74">
        <v>5.1712462144137756</v>
      </c>
      <c r="DE633" s="74">
        <v>0.68414811484627169</v>
      </c>
      <c r="DF633" s="74">
        <v>2.906986510592537</v>
      </c>
      <c r="DG633" s="74">
        <v>1.580111588974966</v>
      </c>
      <c r="DH633" s="74">
        <v>0</v>
      </c>
      <c r="DI633" s="74">
        <v>0</v>
      </c>
      <c r="DJ633" s="74">
        <v>0</v>
      </c>
      <c r="DK633" s="74">
        <v>0</v>
      </c>
      <c r="DL633" s="74">
        <v>0</v>
      </c>
      <c r="DM633" s="74">
        <v>0</v>
      </c>
      <c r="DN633" s="74">
        <v>2.7576311976221449E-5</v>
      </c>
      <c r="DO633" s="74">
        <v>0</v>
      </c>
      <c r="DP633" s="74">
        <v>0</v>
      </c>
      <c r="DQ633" s="74">
        <v>0</v>
      </c>
      <c r="DR633" s="74">
        <v>0</v>
      </c>
      <c r="DS633" s="74">
        <v>0</v>
      </c>
      <c r="DT633" s="74">
        <v>0</v>
      </c>
      <c r="DU633" s="74">
        <v>0</v>
      </c>
      <c r="DV633" s="74">
        <v>0</v>
      </c>
      <c r="DW633" s="74">
        <v>0</v>
      </c>
      <c r="DX633" s="74">
        <v>0</v>
      </c>
      <c r="DY633" s="74">
        <v>0</v>
      </c>
      <c r="DZ633" s="74">
        <v>0</v>
      </c>
      <c r="EA633" s="74">
        <v>0</v>
      </c>
      <c r="EB633" s="74">
        <v>0</v>
      </c>
      <c r="EC633" s="74">
        <v>0</v>
      </c>
      <c r="ED633" s="74">
        <v>4.3647882636390405E-5</v>
      </c>
      <c r="EE633" s="74">
        <v>0</v>
      </c>
      <c r="EF633" s="74">
        <v>4.3647882636390405E-5</v>
      </c>
      <c r="ER633" s="74" t="s">
        <v>455</v>
      </c>
      <c r="ES633" s="74" t="s">
        <v>194</v>
      </c>
      <c r="ET633" s="74" t="s">
        <v>532</v>
      </c>
      <c r="EU633" s="74" t="s">
        <v>329</v>
      </c>
      <c r="EV633" s="74" t="s">
        <v>302</v>
      </c>
      <c r="EW633" s="74" t="s">
        <v>456</v>
      </c>
      <c r="EX633" s="74">
        <v>2026</v>
      </c>
      <c r="EY633" s="74">
        <v>5.1293489839153822E-6</v>
      </c>
      <c r="EZ633" s="74">
        <v>1018.992973</v>
      </c>
      <c r="FA633" s="74">
        <v>5.2267705706744647E-3</v>
      </c>
      <c r="FB633" s="74">
        <v>2026</v>
      </c>
      <c r="FC633" s="74" t="s">
        <v>209</v>
      </c>
      <c r="FD633" s="74">
        <v>4.6366130773367584E-2</v>
      </c>
      <c r="FE633" s="74">
        <v>1</v>
      </c>
      <c r="FF633" s="74">
        <v>0</v>
      </c>
      <c r="FG633" s="74" t="s">
        <v>457</v>
      </c>
      <c r="FH633" s="74">
        <v>0</v>
      </c>
      <c r="FI633" s="74">
        <v>0</v>
      </c>
      <c r="FJ633" s="74">
        <v>0</v>
      </c>
      <c r="FK633" s="74">
        <v>0</v>
      </c>
      <c r="FL633" s="74">
        <v>0</v>
      </c>
      <c r="FM633" s="74">
        <v>0</v>
      </c>
      <c r="FN633" s="74">
        <v>0</v>
      </c>
      <c r="FO633" s="74">
        <v>0</v>
      </c>
      <c r="FP633" s="74">
        <v>0</v>
      </c>
      <c r="FQ633" s="74">
        <v>0</v>
      </c>
      <c r="FR633" s="74">
        <v>1.1615228172223286E-3</v>
      </c>
      <c r="FS633" s="74">
        <v>8.4404959320503806E-6</v>
      </c>
      <c r="GV633" s="229"/>
      <c r="GW633" s="229"/>
    </row>
    <row r="634" spans="45:205" x14ac:dyDescent="0.25">
      <c r="AS634" s="74" t="s">
        <v>243</v>
      </c>
      <c r="AT634" s="74" t="s">
        <v>194</v>
      </c>
      <c r="AU634" s="74" t="s">
        <v>511</v>
      </c>
      <c r="AV634" s="74">
        <v>2022</v>
      </c>
      <c r="AW634" s="74">
        <v>0.93457943925233644</v>
      </c>
      <c r="BF634" s="74">
        <v>8.1288136120505154E-4</v>
      </c>
      <c r="BG634" s="74">
        <v>1.7068595496045751E-4</v>
      </c>
      <c r="BH634" s="74">
        <v>0</v>
      </c>
      <c r="BI634" s="74">
        <v>1.7068595496045751E-4</v>
      </c>
      <c r="BJ634" s="74">
        <v>0</v>
      </c>
      <c r="BK634" s="74">
        <v>0</v>
      </c>
      <c r="BL634" s="74">
        <v>0</v>
      </c>
      <c r="BM634" s="74">
        <v>0</v>
      </c>
      <c r="BP634" s="74">
        <v>1.5951958407519392E-4</v>
      </c>
      <c r="BQ634" s="74">
        <v>0</v>
      </c>
      <c r="BR634" s="74">
        <v>8.1288136120505154E-4</v>
      </c>
      <c r="BS634" s="74">
        <v>7.59702206733693E-4</v>
      </c>
      <c r="BT634" s="74">
        <v>1.7068595496045751E-4</v>
      </c>
      <c r="BU634" s="74">
        <v>1.5951958407519392E-4</v>
      </c>
      <c r="BV634" s="74">
        <v>0</v>
      </c>
      <c r="BW634" s="74">
        <v>0</v>
      </c>
      <c r="BX634" s="74">
        <v>1.7068595496045751E-4</v>
      </c>
      <c r="BY634" s="74">
        <v>1.5951958407519392E-4</v>
      </c>
      <c r="CT634" s="74" t="s">
        <v>194</v>
      </c>
      <c r="CU634" s="74" t="s">
        <v>532</v>
      </c>
      <c r="CV634" s="74" t="s">
        <v>330</v>
      </c>
      <c r="CW634" s="74">
        <v>2021</v>
      </c>
      <c r="CX634" s="74">
        <v>2.9350286812752163E-5</v>
      </c>
      <c r="CY634" s="74">
        <v>0</v>
      </c>
      <c r="CZ634" s="74">
        <v>0</v>
      </c>
      <c r="DA634" s="74">
        <v>0</v>
      </c>
      <c r="DB634" s="74">
        <v>0</v>
      </c>
      <c r="DC634" s="74">
        <v>0</v>
      </c>
      <c r="DD634" s="74">
        <v>7.7861316135679384E-2</v>
      </c>
      <c r="DE634" s="74">
        <v>3.6425060683954492E-2</v>
      </c>
      <c r="DF634" s="74">
        <v>1.5416132532741599E-3</v>
      </c>
      <c r="DG634" s="74">
        <v>3.9894642198450757E-2</v>
      </c>
      <c r="DH634" s="74">
        <v>0</v>
      </c>
      <c r="DI634" s="74">
        <v>0</v>
      </c>
      <c r="DJ634" s="74">
        <v>0</v>
      </c>
      <c r="DK634" s="74">
        <v>0</v>
      </c>
      <c r="DL634" s="74">
        <v>0</v>
      </c>
      <c r="DM634" s="74">
        <v>0</v>
      </c>
      <c r="DN634" s="74">
        <v>5.363034389590859E-4</v>
      </c>
      <c r="DO634" s="74">
        <v>2.2852519602005577E-6</v>
      </c>
      <c r="DP634" s="74">
        <v>0</v>
      </c>
      <c r="DQ634" s="74">
        <v>2.2852519602005577E-6</v>
      </c>
      <c r="DR634" s="74">
        <v>0</v>
      </c>
      <c r="DS634" s="74">
        <v>0</v>
      </c>
      <c r="DT634" s="74">
        <v>0</v>
      </c>
      <c r="DU634" s="74">
        <v>0</v>
      </c>
      <c r="DV634" s="74">
        <v>0</v>
      </c>
      <c r="DW634" s="74">
        <v>0</v>
      </c>
      <c r="DX634" s="74">
        <v>0</v>
      </c>
      <c r="DY634" s="74">
        <v>0</v>
      </c>
      <c r="DZ634" s="74">
        <v>0</v>
      </c>
      <c r="EA634" s="74">
        <v>0</v>
      </c>
      <c r="EB634" s="74">
        <v>0</v>
      </c>
      <c r="EC634" s="74">
        <v>0</v>
      </c>
      <c r="ED634" s="74">
        <v>0</v>
      </c>
      <c r="EE634" s="74">
        <v>0</v>
      </c>
      <c r="EF634" s="74">
        <v>0</v>
      </c>
      <c r="ER634" s="74" t="s">
        <v>455</v>
      </c>
      <c r="ES634" s="74" t="s">
        <v>194</v>
      </c>
      <c r="ET634" s="74" t="s">
        <v>532</v>
      </c>
      <c r="EU634" s="74" t="s">
        <v>330</v>
      </c>
      <c r="EV634" s="74" t="s">
        <v>302</v>
      </c>
      <c r="EW634" s="74" t="s">
        <v>456</v>
      </c>
      <c r="EX634" s="74">
        <v>2021</v>
      </c>
      <c r="EY634" s="74">
        <v>2.754105932749295E-5</v>
      </c>
      <c r="EZ634" s="74">
        <v>1018.992973</v>
      </c>
      <c r="FA634" s="74">
        <v>2.8064145923691421E-2</v>
      </c>
      <c r="FB634" s="74">
        <v>2021</v>
      </c>
      <c r="FC634" s="74" t="s">
        <v>209</v>
      </c>
      <c r="FD634" s="74">
        <v>4.6366130773367584E-2</v>
      </c>
      <c r="FE634" s="74">
        <v>1</v>
      </c>
      <c r="FF634" s="74">
        <v>0</v>
      </c>
      <c r="FG634" s="74" t="s">
        <v>457</v>
      </c>
      <c r="FH634" s="74">
        <v>6.1137939479416889E-3</v>
      </c>
      <c r="FI634" s="74">
        <v>2.9350286812752163E-5</v>
      </c>
      <c r="FJ634" s="74">
        <v>0</v>
      </c>
      <c r="FK634" s="74">
        <v>0</v>
      </c>
      <c r="FL634" s="74">
        <v>0</v>
      </c>
      <c r="FM634" s="74">
        <v>0</v>
      </c>
      <c r="FN634" s="74">
        <v>0</v>
      </c>
      <c r="FO634" s="74">
        <v>0</v>
      </c>
      <c r="FP634" s="74">
        <v>0</v>
      </c>
      <c r="FQ634" s="74">
        <v>0</v>
      </c>
      <c r="FR634" s="74">
        <v>0</v>
      </c>
      <c r="FS634" s="74">
        <v>0</v>
      </c>
      <c r="GV634" s="229"/>
      <c r="GW634" s="229"/>
    </row>
    <row r="635" spans="45:205" x14ac:dyDescent="0.25">
      <c r="AS635" s="74" t="s">
        <v>243</v>
      </c>
      <c r="AT635" s="74" t="s">
        <v>194</v>
      </c>
      <c r="AU635" s="74" t="s">
        <v>511</v>
      </c>
      <c r="AV635" s="74">
        <v>2023</v>
      </c>
      <c r="AW635" s="74">
        <v>0.87343872827321156</v>
      </c>
      <c r="BF635" s="74">
        <v>0</v>
      </c>
      <c r="BG635" s="74">
        <v>0</v>
      </c>
      <c r="BH635" s="74">
        <v>0</v>
      </c>
      <c r="BI635" s="74">
        <v>0</v>
      </c>
      <c r="BJ635" s="74">
        <v>8.1288136120505154E-4</v>
      </c>
      <c r="BK635" s="74">
        <v>1.7670501090024499E-4</v>
      </c>
      <c r="BL635" s="74">
        <v>0</v>
      </c>
      <c r="BM635" s="74">
        <v>1.7670501090024499E-4</v>
      </c>
      <c r="BP635" s="74">
        <v>0</v>
      </c>
      <c r="BQ635" s="74">
        <v>1.5434100000021397E-4</v>
      </c>
      <c r="BR635" s="74">
        <v>0</v>
      </c>
      <c r="BS635" s="74">
        <v>0</v>
      </c>
      <c r="BT635" s="74">
        <v>0</v>
      </c>
      <c r="BU635" s="74">
        <v>0</v>
      </c>
      <c r="BV635" s="74">
        <v>0</v>
      </c>
      <c r="BW635" s="74">
        <v>0</v>
      </c>
      <c r="BX635" s="74">
        <v>0</v>
      </c>
      <c r="BY635" s="74">
        <v>0</v>
      </c>
      <c r="CT635" s="74" t="s">
        <v>194</v>
      </c>
      <c r="CU635" s="74" t="s">
        <v>532</v>
      </c>
      <c r="CV635" s="74" t="s">
        <v>330</v>
      </c>
      <c r="CW635" s="74">
        <v>2022</v>
      </c>
      <c r="CX635" s="74">
        <v>0</v>
      </c>
      <c r="CY635" s="74">
        <v>2.9360320070564467E-5</v>
      </c>
      <c r="CZ635" s="74">
        <v>0</v>
      </c>
      <c r="DA635" s="74">
        <v>0</v>
      </c>
      <c r="DB635" s="74">
        <v>0</v>
      </c>
      <c r="DC635" s="74">
        <v>0</v>
      </c>
      <c r="DD635" s="74">
        <v>7.7861316135679412E-2</v>
      </c>
      <c r="DE635" s="74">
        <v>3.6425060683954499E-2</v>
      </c>
      <c r="DF635" s="74">
        <v>1.541613253274161E-3</v>
      </c>
      <c r="DG635" s="74">
        <v>3.989464219845075E-2</v>
      </c>
      <c r="DH635" s="74">
        <v>0</v>
      </c>
      <c r="DI635" s="74">
        <v>0</v>
      </c>
      <c r="DJ635" s="74">
        <v>0</v>
      </c>
      <c r="DK635" s="74">
        <v>0</v>
      </c>
      <c r="DL635" s="74">
        <v>0</v>
      </c>
      <c r="DM635" s="74">
        <v>0</v>
      </c>
      <c r="DN635" s="74">
        <v>5.2103520842693781E-4</v>
      </c>
      <c r="DO635" s="74">
        <v>0</v>
      </c>
      <c r="DP635" s="74">
        <v>0</v>
      </c>
      <c r="DQ635" s="74">
        <v>0</v>
      </c>
      <c r="DR635" s="74">
        <v>2.2860331628589533E-6</v>
      </c>
      <c r="DS635" s="74">
        <v>0</v>
      </c>
      <c r="DT635" s="74">
        <v>2.2860331628589533E-6</v>
      </c>
      <c r="DU635" s="74">
        <v>0</v>
      </c>
      <c r="DV635" s="74">
        <v>0</v>
      </c>
      <c r="DW635" s="74">
        <v>0</v>
      </c>
      <c r="DX635" s="74">
        <v>0</v>
      </c>
      <c r="DY635" s="74">
        <v>0</v>
      </c>
      <c r="DZ635" s="74">
        <v>0</v>
      </c>
      <c r="EA635" s="74">
        <v>0</v>
      </c>
      <c r="EB635" s="74">
        <v>0</v>
      </c>
      <c r="EC635" s="74">
        <v>0</v>
      </c>
      <c r="ED635" s="74">
        <v>0</v>
      </c>
      <c r="EE635" s="74">
        <v>0</v>
      </c>
      <c r="EF635" s="74">
        <v>0</v>
      </c>
      <c r="ER635" s="74" t="s">
        <v>455</v>
      </c>
      <c r="ES635" s="74" t="s">
        <v>194</v>
      </c>
      <c r="ET635" s="74" t="s">
        <v>532</v>
      </c>
      <c r="EU635" s="74" t="s">
        <v>330</v>
      </c>
      <c r="EV635" s="74" t="s">
        <v>302</v>
      </c>
      <c r="EW635" s="74" t="s">
        <v>456</v>
      </c>
      <c r="EX635" s="74">
        <v>2022</v>
      </c>
      <c r="EY635" s="74">
        <v>2.6913596903554278E-5</v>
      </c>
      <c r="EZ635" s="74">
        <v>1018.992973</v>
      </c>
      <c r="FA635" s="74">
        <v>2.7424766122876369E-2</v>
      </c>
      <c r="FB635" s="74">
        <v>2022</v>
      </c>
      <c r="FC635" s="74" t="s">
        <v>209</v>
      </c>
      <c r="FD635" s="74">
        <v>4.6366130773367584E-2</v>
      </c>
      <c r="FE635" s="74">
        <v>1</v>
      </c>
      <c r="FF635" s="74">
        <v>0</v>
      </c>
      <c r="FG635" s="74" t="s">
        <v>457</v>
      </c>
      <c r="FH635" s="74">
        <v>0</v>
      </c>
      <c r="FI635" s="74">
        <v>0</v>
      </c>
      <c r="FJ635" s="74">
        <v>6.1158839197120616E-3</v>
      </c>
      <c r="FK635" s="74">
        <v>2.9360320070564467E-5</v>
      </c>
      <c r="FL635" s="74">
        <v>0</v>
      </c>
      <c r="FM635" s="74">
        <v>0</v>
      </c>
      <c r="FN635" s="74">
        <v>0</v>
      </c>
      <c r="FO635" s="74">
        <v>0</v>
      </c>
      <c r="FP635" s="74">
        <v>0</v>
      </c>
      <c r="FQ635" s="74">
        <v>0</v>
      </c>
      <c r="FR635" s="74">
        <v>0</v>
      </c>
      <c r="FS635" s="74">
        <v>0</v>
      </c>
      <c r="GV635" s="229"/>
      <c r="GW635" s="229"/>
    </row>
    <row r="636" spans="45:205" x14ac:dyDescent="0.25">
      <c r="CT636" s="74" t="s">
        <v>194</v>
      </c>
      <c r="CU636" s="74" t="s">
        <v>532</v>
      </c>
      <c r="CV636" s="74" t="s">
        <v>330</v>
      </c>
      <c r="CW636" s="74">
        <v>2023</v>
      </c>
      <c r="CX636" s="74">
        <v>0</v>
      </c>
      <c r="CY636" s="74">
        <v>0</v>
      </c>
      <c r="CZ636" s="74">
        <v>4.5703554843657306E-5</v>
      </c>
      <c r="DA636" s="74">
        <v>0</v>
      </c>
      <c r="DB636" s="74">
        <v>0</v>
      </c>
      <c r="DC636" s="74">
        <v>0</v>
      </c>
      <c r="DD636" s="74">
        <v>7.7900575334948485E-2</v>
      </c>
      <c r="DE636" s="74">
        <v>3.6425060683954492E-2</v>
      </c>
      <c r="DF636" s="74">
        <v>1.5808724525432671E-3</v>
      </c>
      <c r="DG636" s="74">
        <v>3.9894642198450743E-2</v>
      </c>
      <c r="DH636" s="74">
        <v>0</v>
      </c>
      <c r="DI636" s="74">
        <v>0</v>
      </c>
      <c r="DJ636" s="74">
        <v>0</v>
      </c>
      <c r="DK636" s="74">
        <v>0</v>
      </c>
      <c r="DL636" s="74">
        <v>0</v>
      </c>
      <c r="DM636" s="74">
        <v>0</v>
      </c>
      <c r="DN636" s="74">
        <v>5.4081325200504022E-4</v>
      </c>
      <c r="DO636" s="74">
        <v>0</v>
      </c>
      <c r="DP636" s="74">
        <v>0</v>
      </c>
      <c r="DQ636" s="74">
        <v>0</v>
      </c>
      <c r="DR636" s="74">
        <v>0</v>
      </c>
      <c r="DS636" s="74">
        <v>0</v>
      </c>
      <c r="DT636" s="74">
        <v>0</v>
      </c>
      <c r="DU636" s="74">
        <v>3.5603332171732756E-6</v>
      </c>
      <c r="DV636" s="74">
        <v>0</v>
      </c>
      <c r="DW636" s="74">
        <v>3.5603332171732756E-6</v>
      </c>
      <c r="DX636" s="74">
        <v>0</v>
      </c>
      <c r="DY636" s="74">
        <v>0</v>
      </c>
      <c r="DZ636" s="74">
        <v>0</v>
      </c>
      <c r="EA636" s="74">
        <v>0</v>
      </c>
      <c r="EB636" s="74">
        <v>0</v>
      </c>
      <c r="EC636" s="74">
        <v>0</v>
      </c>
      <c r="ED636" s="74">
        <v>0</v>
      </c>
      <c r="EE636" s="74">
        <v>0</v>
      </c>
      <c r="EF636" s="74">
        <v>0</v>
      </c>
      <c r="ER636" s="74" t="s">
        <v>455</v>
      </c>
      <c r="ES636" s="74" t="s">
        <v>194</v>
      </c>
      <c r="ET636" s="74" t="s">
        <v>532</v>
      </c>
      <c r="EU636" s="74" t="s">
        <v>330</v>
      </c>
      <c r="EV636" s="74" t="s">
        <v>302</v>
      </c>
      <c r="EW636" s="74" t="s">
        <v>456</v>
      </c>
      <c r="EX636" s="74">
        <v>2023</v>
      </c>
      <c r="EY636" s="74">
        <v>2.7774373032804301E-5</v>
      </c>
      <c r="EZ636" s="74">
        <v>1018.992973</v>
      </c>
      <c r="FA636" s="74">
        <v>2.830189094990828E-2</v>
      </c>
      <c r="FB636" s="74">
        <v>2023</v>
      </c>
      <c r="FC636" s="74" t="s">
        <v>209</v>
      </c>
      <c r="FD636" s="74">
        <v>4.6366130773367584E-2</v>
      </c>
      <c r="FE636" s="74">
        <v>1</v>
      </c>
      <c r="FF636" s="74">
        <v>0</v>
      </c>
      <c r="FG636" s="74" t="s">
        <v>457</v>
      </c>
      <c r="FH636" s="74">
        <v>0</v>
      </c>
      <c r="FI636" s="74">
        <v>0</v>
      </c>
      <c r="FJ636" s="74">
        <v>0</v>
      </c>
      <c r="FK636" s="74">
        <v>0</v>
      </c>
      <c r="FL636" s="74">
        <v>6.2894078981191271E-3</v>
      </c>
      <c r="FM636" s="74">
        <v>4.5703554843657306E-5</v>
      </c>
      <c r="FN636" s="74">
        <v>0</v>
      </c>
      <c r="FO636" s="74">
        <v>0</v>
      </c>
      <c r="FP636" s="74">
        <v>0</v>
      </c>
      <c r="FQ636" s="74">
        <v>0</v>
      </c>
      <c r="FR636" s="74">
        <v>0</v>
      </c>
      <c r="FS636" s="74">
        <v>0</v>
      </c>
      <c r="GV636" s="229"/>
      <c r="GW636" s="229"/>
    </row>
    <row r="637" spans="45:205" x14ac:dyDescent="0.25">
      <c r="CT637" s="74" t="s">
        <v>194</v>
      </c>
      <c r="CU637" s="74" t="s">
        <v>532</v>
      </c>
      <c r="CV637" s="74" t="s">
        <v>330</v>
      </c>
      <c r="CW637" s="74">
        <v>2024</v>
      </c>
      <c r="CX637" s="74">
        <v>0</v>
      </c>
      <c r="CY637" s="74">
        <v>0</v>
      </c>
      <c r="CZ637" s="74">
        <v>0</v>
      </c>
      <c r="DA637" s="74">
        <v>4.5703554843657306E-5</v>
      </c>
      <c r="DB637" s="74">
        <v>0</v>
      </c>
      <c r="DC637" s="74">
        <v>0</v>
      </c>
      <c r="DD637" s="74">
        <v>7.7900575334948485E-2</v>
      </c>
      <c r="DE637" s="74">
        <v>3.6425060683954492E-2</v>
      </c>
      <c r="DF637" s="74">
        <v>1.5808724525432671E-3</v>
      </c>
      <c r="DG637" s="74">
        <v>3.9894642198450743E-2</v>
      </c>
      <c r="DH637" s="74">
        <v>0</v>
      </c>
      <c r="DI637" s="74">
        <v>0</v>
      </c>
      <c r="DJ637" s="74">
        <v>0</v>
      </c>
      <c r="DK637" s="74">
        <v>0</v>
      </c>
      <c r="DL637" s="74">
        <v>0</v>
      </c>
      <c r="DM637" s="74">
        <v>0</v>
      </c>
      <c r="DN637" s="74">
        <v>5.4081325200504022E-4</v>
      </c>
      <c r="DO637" s="74">
        <v>0</v>
      </c>
      <c r="DP637" s="74">
        <v>0</v>
      </c>
      <c r="DQ637" s="74">
        <v>0</v>
      </c>
      <c r="DR637" s="74">
        <v>0</v>
      </c>
      <c r="DS637" s="74">
        <v>0</v>
      </c>
      <c r="DT637" s="74">
        <v>0</v>
      </c>
      <c r="DU637" s="74">
        <v>0</v>
      </c>
      <c r="DV637" s="74">
        <v>0</v>
      </c>
      <c r="DW637" s="74">
        <v>0</v>
      </c>
      <c r="DX637" s="74">
        <v>3.5603332171732756E-6</v>
      </c>
      <c r="DY637" s="74">
        <v>0</v>
      </c>
      <c r="DZ637" s="74">
        <v>3.5603332171732756E-6</v>
      </c>
      <c r="EA637" s="74">
        <v>0</v>
      </c>
      <c r="EB637" s="74">
        <v>0</v>
      </c>
      <c r="EC637" s="74">
        <v>0</v>
      </c>
      <c r="ED637" s="74">
        <v>0</v>
      </c>
      <c r="EE637" s="74">
        <v>0</v>
      </c>
      <c r="EF637" s="74">
        <v>0</v>
      </c>
      <c r="ER637" s="74" t="s">
        <v>455</v>
      </c>
      <c r="ES637" s="74" t="s">
        <v>194</v>
      </c>
      <c r="ET637" s="74" t="s">
        <v>532</v>
      </c>
      <c r="EU637" s="74" t="s">
        <v>330</v>
      </c>
      <c r="EV637" s="74" t="s">
        <v>302</v>
      </c>
      <c r="EW637" s="74" t="s">
        <v>456</v>
      </c>
      <c r="EX637" s="74">
        <v>2024</v>
      </c>
      <c r="EY637" s="74">
        <v>2.7774373032804301E-5</v>
      </c>
      <c r="EZ637" s="74">
        <v>1018.992973</v>
      </c>
      <c r="FA637" s="74">
        <v>2.830189094990828E-2</v>
      </c>
      <c r="FB637" s="74">
        <v>2024</v>
      </c>
      <c r="FC637" s="74" t="s">
        <v>209</v>
      </c>
      <c r="FD637" s="74">
        <v>4.6366130773367584E-2</v>
      </c>
      <c r="FE637" s="74">
        <v>1</v>
      </c>
      <c r="FF637" s="74">
        <v>0</v>
      </c>
      <c r="FG637" s="74" t="s">
        <v>457</v>
      </c>
      <c r="FH637" s="74">
        <v>0</v>
      </c>
      <c r="FI637" s="74">
        <v>0</v>
      </c>
      <c r="FJ637" s="74">
        <v>0</v>
      </c>
      <c r="FK637" s="74">
        <v>0</v>
      </c>
      <c r="FL637" s="74">
        <v>0</v>
      </c>
      <c r="FM637" s="74">
        <v>0</v>
      </c>
      <c r="FN637" s="74">
        <v>6.2894078981191271E-3</v>
      </c>
      <c r="FO637" s="74">
        <v>4.5703554843657306E-5</v>
      </c>
      <c r="FP637" s="74">
        <v>0</v>
      </c>
      <c r="FQ637" s="74">
        <v>0</v>
      </c>
      <c r="FR637" s="74">
        <v>0</v>
      </c>
      <c r="FS637" s="74">
        <v>0</v>
      </c>
      <c r="GV637" s="229"/>
      <c r="GW637" s="229"/>
    </row>
    <row r="638" spans="45:205" x14ac:dyDescent="0.25">
      <c r="CT638" s="74" t="s">
        <v>194</v>
      </c>
      <c r="CU638" s="74" t="s">
        <v>532</v>
      </c>
      <c r="CV638" s="74" t="s">
        <v>330</v>
      </c>
      <c r="CW638" s="74">
        <v>2025</v>
      </c>
      <c r="CX638" s="74">
        <v>0</v>
      </c>
      <c r="CY638" s="74">
        <v>0</v>
      </c>
      <c r="CZ638" s="74">
        <v>0</v>
      </c>
      <c r="DA638" s="74">
        <v>0</v>
      </c>
      <c r="DB638" s="74">
        <v>4.5703554843657306E-5</v>
      </c>
      <c r="DC638" s="74">
        <v>0</v>
      </c>
      <c r="DD638" s="74">
        <v>7.7900575334948485E-2</v>
      </c>
      <c r="DE638" s="74">
        <v>3.6425060683954492E-2</v>
      </c>
      <c r="DF638" s="74">
        <v>1.5808724525432671E-3</v>
      </c>
      <c r="DG638" s="74">
        <v>3.9894642198450743E-2</v>
      </c>
      <c r="DH638" s="74">
        <v>0</v>
      </c>
      <c r="DI638" s="74">
        <v>0</v>
      </c>
      <c r="DJ638" s="74">
        <v>0</v>
      </c>
      <c r="DK638" s="74">
        <v>0</v>
      </c>
      <c r="DL638" s="74">
        <v>0</v>
      </c>
      <c r="DM638" s="74">
        <v>0</v>
      </c>
      <c r="DN638" s="74">
        <v>5.4081325200504022E-4</v>
      </c>
      <c r="DO638" s="74">
        <v>0</v>
      </c>
      <c r="DP638" s="74">
        <v>0</v>
      </c>
      <c r="DQ638" s="74">
        <v>0</v>
      </c>
      <c r="DR638" s="74">
        <v>0</v>
      </c>
      <c r="DS638" s="74">
        <v>0</v>
      </c>
      <c r="DT638" s="74">
        <v>0</v>
      </c>
      <c r="DU638" s="74">
        <v>0</v>
      </c>
      <c r="DV638" s="74">
        <v>0</v>
      </c>
      <c r="DW638" s="74">
        <v>0</v>
      </c>
      <c r="DX638" s="74">
        <v>0</v>
      </c>
      <c r="DY638" s="74">
        <v>0</v>
      </c>
      <c r="DZ638" s="74">
        <v>0</v>
      </c>
      <c r="EA638" s="74">
        <v>3.5603332171732756E-6</v>
      </c>
      <c r="EB638" s="74">
        <v>0</v>
      </c>
      <c r="EC638" s="74">
        <v>3.5603332171732756E-6</v>
      </c>
      <c r="ED638" s="74">
        <v>0</v>
      </c>
      <c r="EE638" s="74">
        <v>0</v>
      </c>
      <c r="EF638" s="74">
        <v>0</v>
      </c>
      <c r="ER638" s="74" t="s">
        <v>455</v>
      </c>
      <c r="ES638" s="74" t="s">
        <v>194</v>
      </c>
      <c r="ET638" s="74" t="s">
        <v>532</v>
      </c>
      <c r="EU638" s="74" t="s">
        <v>330</v>
      </c>
      <c r="EV638" s="74" t="s">
        <v>302</v>
      </c>
      <c r="EW638" s="74" t="s">
        <v>456</v>
      </c>
      <c r="EX638" s="74">
        <v>2025</v>
      </c>
      <c r="EY638" s="74">
        <v>2.7774373032804301E-5</v>
      </c>
      <c r="EZ638" s="74">
        <v>1018.992973</v>
      </c>
      <c r="FA638" s="74">
        <v>2.830189094990828E-2</v>
      </c>
      <c r="FB638" s="74">
        <v>2025</v>
      </c>
      <c r="FC638" s="74" t="s">
        <v>209</v>
      </c>
      <c r="FD638" s="74">
        <v>4.6366130773367584E-2</v>
      </c>
      <c r="FE638" s="74">
        <v>1</v>
      </c>
      <c r="FF638" s="74">
        <v>0</v>
      </c>
      <c r="FG638" s="74" t="s">
        <v>457</v>
      </c>
      <c r="FH638" s="74">
        <v>0</v>
      </c>
      <c r="FI638" s="74">
        <v>0</v>
      </c>
      <c r="FJ638" s="74">
        <v>0</v>
      </c>
      <c r="FK638" s="74">
        <v>0</v>
      </c>
      <c r="FL638" s="74">
        <v>0</v>
      </c>
      <c r="FM638" s="74">
        <v>0</v>
      </c>
      <c r="FN638" s="74">
        <v>0</v>
      </c>
      <c r="FO638" s="74">
        <v>0</v>
      </c>
      <c r="FP638" s="74">
        <v>6.2894078981191271E-3</v>
      </c>
      <c r="FQ638" s="74">
        <v>4.5703554843657306E-5</v>
      </c>
      <c r="FR638" s="74">
        <v>0</v>
      </c>
      <c r="FS638" s="74">
        <v>0</v>
      </c>
      <c r="GV638" s="229"/>
      <c r="GW638" s="229"/>
    </row>
    <row r="639" spans="45:205" x14ac:dyDescent="0.25">
      <c r="CT639" s="74" t="s">
        <v>194</v>
      </c>
      <c r="CU639" s="74" t="s">
        <v>532</v>
      </c>
      <c r="CV639" s="74" t="s">
        <v>330</v>
      </c>
      <c r="CW639" s="74">
        <v>2026</v>
      </c>
      <c r="CX639" s="74">
        <v>0</v>
      </c>
      <c r="CY639" s="74">
        <v>0</v>
      </c>
      <c r="CZ639" s="74">
        <v>0</v>
      </c>
      <c r="DA639" s="74">
        <v>0</v>
      </c>
      <c r="DB639" s="74">
        <v>0</v>
      </c>
      <c r="DC639" s="74">
        <v>4.5703554843657306E-5</v>
      </c>
      <c r="DD639" s="74">
        <v>7.7900575334948485E-2</v>
      </c>
      <c r="DE639" s="74">
        <v>3.6425060683954492E-2</v>
      </c>
      <c r="DF639" s="74">
        <v>1.5808724525432671E-3</v>
      </c>
      <c r="DG639" s="74">
        <v>3.9894642198450743E-2</v>
      </c>
      <c r="DH639" s="74">
        <v>0</v>
      </c>
      <c r="DI639" s="74">
        <v>0</v>
      </c>
      <c r="DJ639" s="74">
        <v>0</v>
      </c>
      <c r="DK639" s="74">
        <v>0</v>
      </c>
      <c r="DL639" s="74">
        <v>0</v>
      </c>
      <c r="DM639" s="74">
        <v>0</v>
      </c>
      <c r="DN639" s="74">
        <v>5.4081325200504022E-4</v>
      </c>
      <c r="DO639" s="74">
        <v>0</v>
      </c>
      <c r="DP639" s="74">
        <v>0</v>
      </c>
      <c r="DQ639" s="74">
        <v>0</v>
      </c>
      <c r="DR639" s="74">
        <v>0</v>
      </c>
      <c r="DS639" s="74">
        <v>0</v>
      </c>
      <c r="DT639" s="74">
        <v>0</v>
      </c>
      <c r="DU639" s="74">
        <v>0</v>
      </c>
      <c r="DV639" s="74">
        <v>0</v>
      </c>
      <c r="DW639" s="74">
        <v>0</v>
      </c>
      <c r="DX639" s="74">
        <v>0</v>
      </c>
      <c r="DY639" s="74">
        <v>0</v>
      </c>
      <c r="DZ639" s="74">
        <v>0</v>
      </c>
      <c r="EA639" s="74">
        <v>0</v>
      </c>
      <c r="EB639" s="74">
        <v>0</v>
      </c>
      <c r="EC639" s="74">
        <v>0</v>
      </c>
      <c r="ED639" s="74">
        <v>3.5603332171732756E-6</v>
      </c>
      <c r="EE639" s="74">
        <v>0</v>
      </c>
      <c r="EF639" s="74">
        <v>3.5603332171732756E-6</v>
      </c>
      <c r="ER639" s="74" t="s">
        <v>455</v>
      </c>
      <c r="ES639" s="74" t="s">
        <v>194</v>
      </c>
      <c r="ET639" s="74" t="s">
        <v>532</v>
      </c>
      <c r="EU639" s="74" t="s">
        <v>330</v>
      </c>
      <c r="EV639" s="74" t="s">
        <v>302</v>
      </c>
      <c r="EW639" s="74" t="s">
        <v>456</v>
      </c>
      <c r="EX639" s="74">
        <v>2026</v>
      </c>
      <c r="EY639" s="74">
        <v>2.7774373032804301E-5</v>
      </c>
      <c r="EZ639" s="74">
        <v>1018.992973</v>
      </c>
      <c r="FA639" s="74">
        <v>2.830189094990828E-2</v>
      </c>
      <c r="FB639" s="74">
        <v>2026</v>
      </c>
      <c r="FC639" s="74" t="s">
        <v>209</v>
      </c>
      <c r="FD639" s="74">
        <v>4.6366130773367584E-2</v>
      </c>
      <c r="FE639" s="74">
        <v>1</v>
      </c>
      <c r="FF639" s="74">
        <v>0</v>
      </c>
      <c r="FG639" s="74" t="s">
        <v>457</v>
      </c>
      <c r="FH639" s="74">
        <v>0</v>
      </c>
      <c r="FI639" s="74">
        <v>0</v>
      </c>
      <c r="FJ639" s="74">
        <v>0</v>
      </c>
      <c r="FK639" s="74">
        <v>0</v>
      </c>
      <c r="FL639" s="74">
        <v>0</v>
      </c>
      <c r="FM639" s="74">
        <v>0</v>
      </c>
      <c r="FN639" s="74">
        <v>0</v>
      </c>
      <c r="FO639" s="74">
        <v>0</v>
      </c>
      <c r="FP639" s="74">
        <v>0</v>
      </c>
      <c r="FQ639" s="74">
        <v>0</v>
      </c>
      <c r="FR639" s="74">
        <v>6.2894078981191271E-3</v>
      </c>
      <c r="FS639" s="74">
        <v>4.5703554843657306E-5</v>
      </c>
      <c r="GV639" s="229"/>
      <c r="GW639" s="229"/>
    </row>
    <row r="640" spans="45:205" x14ac:dyDescent="0.25">
      <c r="CT640" s="74" t="s">
        <v>194</v>
      </c>
      <c r="CU640" s="74" t="s">
        <v>533</v>
      </c>
      <c r="CV640" s="74" t="s">
        <v>318</v>
      </c>
      <c r="CW640" s="74">
        <v>2021</v>
      </c>
      <c r="CX640" s="74">
        <v>7.8119533741809046E-9</v>
      </c>
      <c r="CY640" s="74">
        <v>0</v>
      </c>
      <c r="CZ640" s="74">
        <v>0</v>
      </c>
      <c r="DA640" s="74">
        <v>0</v>
      </c>
      <c r="DB640" s="74">
        <v>0</v>
      </c>
      <c r="DC640" s="74">
        <v>0</v>
      </c>
      <c r="DD640" s="74">
        <v>13887.861023877969</v>
      </c>
      <c r="DE640" s="74">
        <v>212.40338927922949</v>
      </c>
      <c r="DF640" s="74">
        <v>8426.4429804796036</v>
      </c>
      <c r="DG640" s="74">
        <v>5249.0146541191434</v>
      </c>
      <c r="DH640" s="74">
        <v>0</v>
      </c>
      <c r="DI640" s="74">
        <v>0</v>
      </c>
      <c r="DJ640" s="74">
        <v>0</v>
      </c>
      <c r="DK640" s="74">
        <v>0</v>
      </c>
      <c r="DL640" s="74">
        <v>0</v>
      </c>
      <c r="DM640" s="74">
        <v>0</v>
      </c>
      <c r="DN640" s="74">
        <v>9.1315252129095373E-7</v>
      </c>
      <c r="DO640" s="74">
        <v>1.0849132278563897E-4</v>
      </c>
      <c r="DP640" s="74">
        <v>0</v>
      </c>
      <c r="DQ640" s="74">
        <v>1.0849132278563897E-4</v>
      </c>
      <c r="DR640" s="74">
        <v>0</v>
      </c>
      <c r="DS640" s="74">
        <v>0</v>
      </c>
      <c r="DT640" s="74">
        <v>0</v>
      </c>
      <c r="DU640" s="74">
        <v>0</v>
      </c>
      <c r="DV640" s="74">
        <v>0</v>
      </c>
      <c r="DW640" s="74">
        <v>0</v>
      </c>
      <c r="DX640" s="74">
        <v>0</v>
      </c>
      <c r="DY640" s="74">
        <v>0</v>
      </c>
      <c r="DZ640" s="74">
        <v>0</v>
      </c>
      <c r="EA640" s="74">
        <v>0</v>
      </c>
      <c r="EB640" s="74">
        <v>0</v>
      </c>
      <c r="EC640" s="74">
        <v>0</v>
      </c>
      <c r="ED640" s="74">
        <v>0</v>
      </c>
      <c r="EE640" s="74">
        <v>0</v>
      </c>
      <c r="EF640" s="74">
        <v>0</v>
      </c>
      <c r="ER640" s="74" t="s">
        <v>455</v>
      </c>
      <c r="ES640" s="74" t="s">
        <v>194</v>
      </c>
      <c r="ET640" s="74" t="s">
        <v>533</v>
      </c>
      <c r="EU640" s="74" t="s">
        <v>318</v>
      </c>
      <c r="EV640" s="74" t="s">
        <v>302</v>
      </c>
      <c r="EW640" s="74" t="s">
        <v>456</v>
      </c>
      <c r="EX640" s="74">
        <v>2021</v>
      </c>
      <c r="EY640" s="74">
        <v>9.8845273156505835E-9</v>
      </c>
      <c r="EZ640" s="74">
        <v>815.87798299999895</v>
      </c>
      <c r="FA640" s="74">
        <v>8.0645682092013914E-6</v>
      </c>
      <c r="FB640" s="74">
        <v>2021</v>
      </c>
      <c r="FC640" s="74" t="s">
        <v>209</v>
      </c>
      <c r="FD640" s="74">
        <v>4.6366130773367584E-2</v>
      </c>
      <c r="FE640" s="74">
        <v>1</v>
      </c>
      <c r="FF640" s="74">
        <v>0</v>
      </c>
      <c r="FG640" s="74" t="s">
        <v>457</v>
      </c>
      <c r="FH640" s="74">
        <v>1.6272642773602721E-6</v>
      </c>
      <c r="FI640" s="74">
        <v>7.8119533741809046E-9</v>
      </c>
      <c r="FJ640" s="74">
        <v>0</v>
      </c>
      <c r="FK640" s="74">
        <v>0</v>
      </c>
      <c r="FL640" s="74">
        <v>0</v>
      </c>
      <c r="FM640" s="74">
        <v>0</v>
      </c>
      <c r="FN640" s="74">
        <v>0</v>
      </c>
      <c r="FO640" s="74">
        <v>0</v>
      </c>
      <c r="FP640" s="74">
        <v>0</v>
      </c>
      <c r="FQ640" s="74">
        <v>0</v>
      </c>
      <c r="FR640" s="74">
        <v>0</v>
      </c>
      <c r="FS640" s="74">
        <v>0</v>
      </c>
      <c r="GV640" s="229"/>
      <c r="GW640" s="229"/>
    </row>
    <row r="641" spans="98:205" x14ac:dyDescent="0.25">
      <c r="CT641" s="74" t="s">
        <v>194</v>
      </c>
      <c r="CU641" s="74" t="s">
        <v>533</v>
      </c>
      <c r="CV641" s="74" t="s">
        <v>318</v>
      </c>
      <c r="CW641" s="74">
        <v>2022</v>
      </c>
      <c r="CX641" s="74">
        <v>0</v>
      </c>
      <c r="CY641" s="74">
        <v>7.7538941265888577E-9</v>
      </c>
      <c r="CZ641" s="74">
        <v>0</v>
      </c>
      <c r="DA641" s="74">
        <v>0</v>
      </c>
      <c r="DB641" s="74">
        <v>0</v>
      </c>
      <c r="DC641" s="74">
        <v>0</v>
      </c>
      <c r="DD641" s="74">
        <v>13650.16545541206</v>
      </c>
      <c r="DE641" s="74">
        <v>202.84766498243039</v>
      </c>
      <c r="DF641" s="74">
        <v>8286.6933897119998</v>
      </c>
      <c r="DG641" s="74">
        <v>5160.624400717631</v>
      </c>
      <c r="DH641" s="74">
        <v>0</v>
      </c>
      <c r="DI641" s="74">
        <v>0</v>
      </c>
      <c r="DJ641" s="74">
        <v>0</v>
      </c>
      <c r="DK641" s="74">
        <v>0</v>
      </c>
      <c r="DL641" s="74">
        <v>0</v>
      </c>
      <c r="DM641" s="74">
        <v>0</v>
      </c>
      <c r="DN641" s="74">
        <v>8.9207663912452937E-7</v>
      </c>
      <c r="DO641" s="74">
        <v>0</v>
      </c>
      <c r="DP641" s="74">
        <v>0</v>
      </c>
      <c r="DQ641" s="74">
        <v>0</v>
      </c>
      <c r="DR641" s="74">
        <v>1.0584193775168569E-4</v>
      </c>
      <c r="DS641" s="74">
        <v>0</v>
      </c>
      <c r="DT641" s="74">
        <v>1.0584193775168569E-4</v>
      </c>
      <c r="DU641" s="74">
        <v>0</v>
      </c>
      <c r="DV641" s="74">
        <v>0</v>
      </c>
      <c r="DW641" s="74">
        <v>0</v>
      </c>
      <c r="DX641" s="74">
        <v>0</v>
      </c>
      <c r="DY641" s="74">
        <v>0</v>
      </c>
      <c r="DZ641" s="74">
        <v>0</v>
      </c>
      <c r="EA641" s="74">
        <v>0</v>
      </c>
      <c r="EB641" s="74">
        <v>0</v>
      </c>
      <c r="EC641" s="74">
        <v>0</v>
      </c>
      <c r="ED641" s="74">
        <v>0</v>
      </c>
      <c r="EE641" s="74">
        <v>0</v>
      </c>
      <c r="EF641" s="74">
        <v>0</v>
      </c>
      <c r="ER641" s="74" t="s">
        <v>455</v>
      </c>
      <c r="ES641" s="74" t="s">
        <v>194</v>
      </c>
      <c r="ET641" s="74" t="s">
        <v>533</v>
      </c>
      <c r="EU641" s="74" t="s">
        <v>318</v>
      </c>
      <c r="EV641" s="74" t="s">
        <v>302</v>
      </c>
      <c r="EW641" s="74" t="s">
        <v>456</v>
      </c>
      <c r="EX641" s="74">
        <v>2022</v>
      </c>
      <c r="EY641" s="74">
        <v>9.5745334619379888E-9</v>
      </c>
      <c r="EZ641" s="74">
        <v>815.87798299999895</v>
      </c>
      <c r="FA641" s="74">
        <v>7.8116510490919639E-6</v>
      </c>
      <c r="FB641" s="74">
        <v>2022</v>
      </c>
      <c r="FC641" s="74" t="s">
        <v>209</v>
      </c>
      <c r="FD641" s="74">
        <v>4.6366130773367584E-2</v>
      </c>
      <c r="FE641" s="74">
        <v>1</v>
      </c>
      <c r="FF641" s="74">
        <v>0</v>
      </c>
      <c r="FG641" s="74" t="s">
        <v>457</v>
      </c>
      <c r="FH641" s="74">
        <v>0</v>
      </c>
      <c r="FI641" s="74">
        <v>0</v>
      </c>
      <c r="FJ641" s="74">
        <v>1.6151702805003817E-6</v>
      </c>
      <c r="FK641" s="74">
        <v>7.7538941265888577E-9</v>
      </c>
      <c r="FL641" s="74">
        <v>0</v>
      </c>
      <c r="FM641" s="74">
        <v>0</v>
      </c>
      <c r="FN641" s="74">
        <v>0</v>
      </c>
      <c r="FO641" s="74">
        <v>0</v>
      </c>
      <c r="FP641" s="74">
        <v>0</v>
      </c>
      <c r="FQ641" s="74">
        <v>0</v>
      </c>
      <c r="FR641" s="74">
        <v>0</v>
      </c>
      <c r="FS641" s="74">
        <v>0</v>
      </c>
      <c r="GV641" s="229"/>
      <c r="GW641" s="229"/>
    </row>
    <row r="642" spans="98:205" x14ac:dyDescent="0.25">
      <c r="CT642" s="74" t="s">
        <v>194</v>
      </c>
      <c r="CU642" s="74" t="s">
        <v>533</v>
      </c>
      <c r="CV642" s="74" t="s">
        <v>318</v>
      </c>
      <c r="CW642" s="74">
        <v>2023</v>
      </c>
      <c r="CX642" s="74">
        <v>0</v>
      </c>
      <c r="CY642" s="74">
        <v>0</v>
      </c>
      <c r="CZ642" s="74">
        <v>1.1681053233671045E-8</v>
      </c>
      <c r="DA642" s="74">
        <v>0</v>
      </c>
      <c r="DB642" s="74">
        <v>0</v>
      </c>
      <c r="DC642" s="74">
        <v>0</v>
      </c>
      <c r="DD642" s="74">
        <v>13668.06699741239</v>
      </c>
      <c r="DE642" s="74">
        <v>202.84766498243039</v>
      </c>
      <c r="DF642" s="74">
        <v>8304.5949317123268</v>
      </c>
      <c r="DG642" s="74">
        <v>5160.6244007176319</v>
      </c>
      <c r="DH642" s="74">
        <v>0</v>
      </c>
      <c r="DI642" s="74">
        <v>0</v>
      </c>
      <c r="DJ642" s="74">
        <v>0</v>
      </c>
      <c r="DK642" s="74">
        <v>0</v>
      </c>
      <c r="DL642" s="74">
        <v>0</v>
      </c>
      <c r="DM642" s="74">
        <v>0</v>
      </c>
      <c r="DN642" s="74">
        <v>8.9223187146650033E-7</v>
      </c>
      <c r="DO642" s="74">
        <v>0</v>
      </c>
      <c r="DP642" s="74">
        <v>0</v>
      </c>
      <c r="DQ642" s="74">
        <v>0</v>
      </c>
      <c r="DR642" s="74">
        <v>0</v>
      </c>
      <c r="DS642" s="74">
        <v>0</v>
      </c>
      <c r="DT642" s="74">
        <v>0</v>
      </c>
      <c r="DU642" s="74">
        <v>1.5965741819815648E-4</v>
      </c>
      <c r="DV642" s="74">
        <v>0</v>
      </c>
      <c r="DW642" s="74">
        <v>1.5965741819815648E-4</v>
      </c>
      <c r="DX642" s="74">
        <v>0</v>
      </c>
      <c r="DY642" s="74">
        <v>0</v>
      </c>
      <c r="DZ642" s="74">
        <v>0</v>
      </c>
      <c r="EA642" s="74">
        <v>0</v>
      </c>
      <c r="EB642" s="74">
        <v>0</v>
      </c>
      <c r="EC642" s="74">
        <v>0</v>
      </c>
      <c r="ED642" s="74">
        <v>0</v>
      </c>
      <c r="EE642" s="74">
        <v>0</v>
      </c>
      <c r="EF642" s="74">
        <v>0</v>
      </c>
      <c r="ER642" s="74" t="s">
        <v>455</v>
      </c>
      <c r="ES642" s="74" t="s">
        <v>194</v>
      </c>
      <c r="ET642" s="74" t="s">
        <v>533</v>
      </c>
      <c r="EU642" s="74" t="s">
        <v>318</v>
      </c>
      <c r="EV642" s="74" t="s">
        <v>302</v>
      </c>
      <c r="EW642" s="74" t="s">
        <v>456</v>
      </c>
      <c r="EX642" s="74">
        <v>2023</v>
      </c>
      <c r="EY642" s="74">
        <v>9.5638740621355891E-9</v>
      </c>
      <c r="EZ642" s="74">
        <v>815.87798299999895</v>
      </c>
      <c r="FA642" s="74">
        <v>7.8029542794811913E-6</v>
      </c>
      <c r="FB642" s="74">
        <v>2023</v>
      </c>
      <c r="FC642" s="74" t="s">
        <v>209</v>
      </c>
      <c r="FD642" s="74">
        <v>4.6366130773367584E-2</v>
      </c>
      <c r="FE642" s="74">
        <v>1</v>
      </c>
      <c r="FF642" s="74">
        <v>0</v>
      </c>
      <c r="FG642" s="74" t="s">
        <v>457</v>
      </c>
      <c r="FH642" s="74">
        <v>0</v>
      </c>
      <c r="FI642" s="74">
        <v>0</v>
      </c>
      <c r="FJ642" s="74">
        <v>0</v>
      </c>
      <c r="FK642" s="74">
        <v>0</v>
      </c>
      <c r="FL642" s="74">
        <v>1.6074659557121145E-6</v>
      </c>
      <c r="FM642" s="74">
        <v>1.1681053233671045E-8</v>
      </c>
      <c r="FN642" s="74">
        <v>0</v>
      </c>
      <c r="FO642" s="74">
        <v>0</v>
      </c>
      <c r="FP642" s="74">
        <v>0</v>
      </c>
      <c r="FQ642" s="74">
        <v>0</v>
      </c>
      <c r="FR642" s="74">
        <v>0</v>
      </c>
      <c r="FS642" s="74">
        <v>0</v>
      </c>
      <c r="GV642" s="229"/>
      <c r="GW642" s="229"/>
    </row>
    <row r="643" spans="98:205" x14ac:dyDescent="0.25">
      <c r="CT643" s="74" t="s">
        <v>194</v>
      </c>
      <c r="CU643" s="74" t="s">
        <v>533</v>
      </c>
      <c r="CV643" s="74" t="s">
        <v>318</v>
      </c>
      <c r="CW643" s="74">
        <v>2024</v>
      </c>
      <c r="CX643" s="74">
        <v>0</v>
      </c>
      <c r="CY643" s="74">
        <v>0</v>
      </c>
      <c r="CZ643" s="74">
        <v>0</v>
      </c>
      <c r="DA643" s="74">
        <v>1.1681053233671045E-8</v>
      </c>
      <c r="DB643" s="74">
        <v>0</v>
      </c>
      <c r="DC643" s="74">
        <v>0</v>
      </c>
      <c r="DD643" s="74">
        <v>13668.06699741239</v>
      </c>
      <c r="DE643" s="74">
        <v>202.84766498243039</v>
      </c>
      <c r="DF643" s="74">
        <v>8304.5949317123268</v>
      </c>
      <c r="DG643" s="74">
        <v>5160.6244007176319</v>
      </c>
      <c r="DH643" s="74">
        <v>0</v>
      </c>
      <c r="DI643" s="74">
        <v>0</v>
      </c>
      <c r="DJ643" s="74">
        <v>0</v>
      </c>
      <c r="DK643" s="74">
        <v>0</v>
      </c>
      <c r="DL643" s="74">
        <v>0</v>
      </c>
      <c r="DM643" s="74">
        <v>0</v>
      </c>
      <c r="DN643" s="74">
        <v>8.9223187146650033E-7</v>
      </c>
      <c r="DO643" s="74">
        <v>0</v>
      </c>
      <c r="DP643" s="74">
        <v>0</v>
      </c>
      <c r="DQ643" s="74">
        <v>0</v>
      </c>
      <c r="DR643" s="74">
        <v>0</v>
      </c>
      <c r="DS643" s="74">
        <v>0</v>
      </c>
      <c r="DT643" s="74">
        <v>0</v>
      </c>
      <c r="DU643" s="74">
        <v>0</v>
      </c>
      <c r="DV643" s="74">
        <v>0</v>
      </c>
      <c r="DW643" s="74">
        <v>0</v>
      </c>
      <c r="DX643" s="74">
        <v>1.5965741819815648E-4</v>
      </c>
      <c r="DY643" s="74">
        <v>0</v>
      </c>
      <c r="DZ643" s="74">
        <v>1.5965741819815648E-4</v>
      </c>
      <c r="EA643" s="74">
        <v>0</v>
      </c>
      <c r="EB643" s="74">
        <v>0</v>
      </c>
      <c r="EC643" s="74">
        <v>0</v>
      </c>
      <c r="ED643" s="74">
        <v>0</v>
      </c>
      <c r="EE643" s="74">
        <v>0</v>
      </c>
      <c r="EF643" s="74">
        <v>0</v>
      </c>
      <c r="ER643" s="74" t="s">
        <v>455</v>
      </c>
      <c r="ES643" s="74" t="s">
        <v>194</v>
      </c>
      <c r="ET643" s="74" t="s">
        <v>533</v>
      </c>
      <c r="EU643" s="74" t="s">
        <v>318</v>
      </c>
      <c r="EV643" s="74" t="s">
        <v>302</v>
      </c>
      <c r="EW643" s="74" t="s">
        <v>456</v>
      </c>
      <c r="EX643" s="74">
        <v>2024</v>
      </c>
      <c r="EY643" s="74">
        <v>9.5638740621355891E-9</v>
      </c>
      <c r="EZ643" s="74">
        <v>815.87798299999895</v>
      </c>
      <c r="FA643" s="74">
        <v>7.8029542794811913E-6</v>
      </c>
      <c r="FB643" s="74">
        <v>2024</v>
      </c>
      <c r="FC643" s="74" t="s">
        <v>209</v>
      </c>
      <c r="FD643" s="74">
        <v>4.6366130773367584E-2</v>
      </c>
      <c r="FE643" s="74">
        <v>1</v>
      </c>
      <c r="FF643" s="74">
        <v>0</v>
      </c>
      <c r="FG643" s="74" t="s">
        <v>457</v>
      </c>
      <c r="FH643" s="74">
        <v>0</v>
      </c>
      <c r="FI643" s="74">
        <v>0</v>
      </c>
      <c r="FJ643" s="74">
        <v>0</v>
      </c>
      <c r="FK643" s="74">
        <v>0</v>
      </c>
      <c r="FL643" s="74">
        <v>0</v>
      </c>
      <c r="FM643" s="74">
        <v>0</v>
      </c>
      <c r="FN643" s="74">
        <v>1.6074659557121145E-6</v>
      </c>
      <c r="FO643" s="74">
        <v>1.1681053233671045E-8</v>
      </c>
      <c r="FP643" s="74">
        <v>0</v>
      </c>
      <c r="FQ643" s="74">
        <v>0</v>
      </c>
      <c r="FR643" s="74">
        <v>0</v>
      </c>
      <c r="FS643" s="74">
        <v>0</v>
      </c>
      <c r="GV643" s="229"/>
      <c r="GW643" s="229"/>
    </row>
    <row r="644" spans="98:205" x14ac:dyDescent="0.25">
      <c r="CT644" s="74" t="s">
        <v>194</v>
      </c>
      <c r="CU644" s="74" t="s">
        <v>533</v>
      </c>
      <c r="CV644" s="74" t="s">
        <v>318</v>
      </c>
      <c r="CW644" s="74">
        <v>2025</v>
      </c>
      <c r="CX644" s="74">
        <v>0</v>
      </c>
      <c r="CY644" s="74">
        <v>0</v>
      </c>
      <c r="CZ644" s="74">
        <v>0</v>
      </c>
      <c r="DA644" s="74">
        <v>0</v>
      </c>
      <c r="DB644" s="74">
        <v>1.1681053233671045E-8</v>
      </c>
      <c r="DC644" s="74">
        <v>0</v>
      </c>
      <c r="DD644" s="74">
        <v>13668.06699741239</v>
      </c>
      <c r="DE644" s="74">
        <v>202.84766498243039</v>
      </c>
      <c r="DF644" s="74">
        <v>8304.5949317123268</v>
      </c>
      <c r="DG644" s="74">
        <v>5160.6244007176319</v>
      </c>
      <c r="DH644" s="74">
        <v>0</v>
      </c>
      <c r="DI644" s="74">
        <v>0</v>
      </c>
      <c r="DJ644" s="74">
        <v>0</v>
      </c>
      <c r="DK644" s="74">
        <v>0</v>
      </c>
      <c r="DL644" s="74">
        <v>0</v>
      </c>
      <c r="DM644" s="74">
        <v>0</v>
      </c>
      <c r="DN644" s="74">
        <v>8.9223187146650033E-7</v>
      </c>
      <c r="DO644" s="74">
        <v>0</v>
      </c>
      <c r="DP644" s="74">
        <v>0</v>
      </c>
      <c r="DQ644" s="74">
        <v>0</v>
      </c>
      <c r="DR644" s="74">
        <v>0</v>
      </c>
      <c r="DS644" s="74">
        <v>0</v>
      </c>
      <c r="DT644" s="74">
        <v>0</v>
      </c>
      <c r="DU644" s="74">
        <v>0</v>
      </c>
      <c r="DV644" s="74">
        <v>0</v>
      </c>
      <c r="DW644" s="74">
        <v>0</v>
      </c>
      <c r="DX644" s="74">
        <v>0</v>
      </c>
      <c r="DY644" s="74">
        <v>0</v>
      </c>
      <c r="DZ644" s="74">
        <v>0</v>
      </c>
      <c r="EA644" s="74">
        <v>1.5965741819815648E-4</v>
      </c>
      <c r="EB644" s="74">
        <v>0</v>
      </c>
      <c r="EC644" s="74">
        <v>1.5965741819815648E-4</v>
      </c>
      <c r="ED644" s="74">
        <v>0</v>
      </c>
      <c r="EE644" s="74">
        <v>0</v>
      </c>
      <c r="EF644" s="74">
        <v>0</v>
      </c>
      <c r="ER644" s="74" t="s">
        <v>455</v>
      </c>
      <c r="ES644" s="74" t="s">
        <v>194</v>
      </c>
      <c r="ET644" s="74" t="s">
        <v>533</v>
      </c>
      <c r="EU644" s="74" t="s">
        <v>318</v>
      </c>
      <c r="EV644" s="74" t="s">
        <v>302</v>
      </c>
      <c r="EW644" s="74" t="s">
        <v>456</v>
      </c>
      <c r="EX644" s="74">
        <v>2025</v>
      </c>
      <c r="EY644" s="74">
        <v>9.5638740621355891E-9</v>
      </c>
      <c r="EZ644" s="74">
        <v>815.87798299999895</v>
      </c>
      <c r="FA644" s="74">
        <v>7.8029542794811913E-6</v>
      </c>
      <c r="FB644" s="74">
        <v>2025</v>
      </c>
      <c r="FC644" s="74" t="s">
        <v>209</v>
      </c>
      <c r="FD644" s="74">
        <v>4.6366130773367584E-2</v>
      </c>
      <c r="FE644" s="74">
        <v>1</v>
      </c>
      <c r="FF644" s="74">
        <v>0</v>
      </c>
      <c r="FG644" s="74" t="s">
        <v>457</v>
      </c>
      <c r="FH644" s="74">
        <v>0</v>
      </c>
      <c r="FI644" s="74">
        <v>0</v>
      </c>
      <c r="FJ644" s="74">
        <v>0</v>
      </c>
      <c r="FK644" s="74">
        <v>0</v>
      </c>
      <c r="FL644" s="74">
        <v>0</v>
      </c>
      <c r="FM644" s="74">
        <v>0</v>
      </c>
      <c r="FN644" s="74">
        <v>0</v>
      </c>
      <c r="FO644" s="74">
        <v>0</v>
      </c>
      <c r="FP644" s="74">
        <v>1.6074659557121145E-6</v>
      </c>
      <c r="FQ644" s="74">
        <v>1.1681053233671045E-8</v>
      </c>
      <c r="FR644" s="74">
        <v>0</v>
      </c>
      <c r="FS644" s="74">
        <v>0</v>
      </c>
      <c r="GV644" s="229"/>
      <c r="GW644" s="229"/>
    </row>
    <row r="645" spans="98:205" x14ac:dyDescent="0.25">
      <c r="CT645" s="74" t="s">
        <v>194</v>
      </c>
      <c r="CU645" s="74" t="s">
        <v>533</v>
      </c>
      <c r="CV645" s="74" t="s">
        <v>318</v>
      </c>
      <c r="CW645" s="74">
        <v>2026</v>
      </c>
      <c r="CX645" s="74">
        <v>0</v>
      </c>
      <c r="CY645" s="74">
        <v>0</v>
      </c>
      <c r="CZ645" s="74">
        <v>0</v>
      </c>
      <c r="DA645" s="74">
        <v>0</v>
      </c>
      <c r="DB645" s="74">
        <v>0</v>
      </c>
      <c r="DC645" s="74">
        <v>1.1681053233671045E-8</v>
      </c>
      <c r="DD645" s="74">
        <v>13668.06699741239</v>
      </c>
      <c r="DE645" s="74">
        <v>202.84766498243039</v>
      </c>
      <c r="DF645" s="74">
        <v>8304.5949317123268</v>
      </c>
      <c r="DG645" s="74">
        <v>5160.6244007176319</v>
      </c>
      <c r="DH645" s="74">
        <v>0</v>
      </c>
      <c r="DI645" s="74">
        <v>0</v>
      </c>
      <c r="DJ645" s="74">
        <v>0</v>
      </c>
      <c r="DK645" s="74">
        <v>0</v>
      </c>
      <c r="DL645" s="74">
        <v>0</v>
      </c>
      <c r="DM645" s="74">
        <v>0</v>
      </c>
      <c r="DN645" s="74">
        <v>8.9223187146650033E-7</v>
      </c>
      <c r="DO645" s="74">
        <v>0</v>
      </c>
      <c r="DP645" s="74">
        <v>0</v>
      </c>
      <c r="DQ645" s="74">
        <v>0</v>
      </c>
      <c r="DR645" s="74">
        <v>0</v>
      </c>
      <c r="DS645" s="74">
        <v>0</v>
      </c>
      <c r="DT645" s="74">
        <v>0</v>
      </c>
      <c r="DU645" s="74">
        <v>0</v>
      </c>
      <c r="DV645" s="74">
        <v>0</v>
      </c>
      <c r="DW645" s="74">
        <v>0</v>
      </c>
      <c r="DX645" s="74">
        <v>0</v>
      </c>
      <c r="DY645" s="74">
        <v>0</v>
      </c>
      <c r="DZ645" s="74">
        <v>0</v>
      </c>
      <c r="EA645" s="74">
        <v>0</v>
      </c>
      <c r="EB645" s="74">
        <v>0</v>
      </c>
      <c r="EC645" s="74">
        <v>0</v>
      </c>
      <c r="ED645" s="74">
        <v>1.5965741819815648E-4</v>
      </c>
      <c r="EE645" s="74">
        <v>0</v>
      </c>
      <c r="EF645" s="74">
        <v>1.5965741819815648E-4</v>
      </c>
      <c r="ER645" s="74" t="s">
        <v>455</v>
      </c>
      <c r="ES645" s="74" t="s">
        <v>194</v>
      </c>
      <c r="ET645" s="74" t="s">
        <v>533</v>
      </c>
      <c r="EU645" s="74" t="s">
        <v>318</v>
      </c>
      <c r="EV645" s="74" t="s">
        <v>302</v>
      </c>
      <c r="EW645" s="74" t="s">
        <v>456</v>
      </c>
      <c r="EX645" s="74">
        <v>2026</v>
      </c>
      <c r="EY645" s="74">
        <v>9.5638740621355891E-9</v>
      </c>
      <c r="EZ645" s="74">
        <v>815.87798299999895</v>
      </c>
      <c r="FA645" s="74">
        <v>7.8029542794811913E-6</v>
      </c>
      <c r="FB645" s="74">
        <v>2026</v>
      </c>
      <c r="FC645" s="74" t="s">
        <v>209</v>
      </c>
      <c r="FD645" s="74">
        <v>4.6366130773367584E-2</v>
      </c>
      <c r="FE645" s="74">
        <v>1</v>
      </c>
      <c r="FF645" s="74">
        <v>0</v>
      </c>
      <c r="FG645" s="74" t="s">
        <v>457</v>
      </c>
      <c r="FH645" s="74">
        <v>0</v>
      </c>
      <c r="FI645" s="74">
        <v>0</v>
      </c>
      <c r="FJ645" s="74">
        <v>0</v>
      </c>
      <c r="FK645" s="74">
        <v>0</v>
      </c>
      <c r="FL645" s="74">
        <v>0</v>
      </c>
      <c r="FM645" s="74">
        <v>0</v>
      </c>
      <c r="FN645" s="74">
        <v>0</v>
      </c>
      <c r="FO645" s="74">
        <v>0</v>
      </c>
      <c r="FP645" s="74">
        <v>0</v>
      </c>
      <c r="FQ645" s="74">
        <v>0</v>
      </c>
      <c r="FR645" s="74">
        <v>1.6074659557121145E-6</v>
      </c>
      <c r="FS645" s="74">
        <v>1.1681053233671045E-8</v>
      </c>
      <c r="GV645" s="229"/>
      <c r="GW645" s="229"/>
    </row>
    <row r="646" spans="98:205" x14ac:dyDescent="0.25">
      <c r="CT646" s="74" t="s">
        <v>194</v>
      </c>
      <c r="CU646" s="74" t="s">
        <v>533</v>
      </c>
      <c r="CV646" s="74" t="s">
        <v>320</v>
      </c>
      <c r="CW646" s="74">
        <v>2021</v>
      </c>
      <c r="CX646" s="74">
        <v>3.0974347537152546E-8</v>
      </c>
      <c r="CY646" s="74">
        <v>0</v>
      </c>
      <c r="CZ646" s="74">
        <v>0</v>
      </c>
      <c r="DA646" s="74">
        <v>0</v>
      </c>
      <c r="DB646" s="74">
        <v>0</v>
      </c>
      <c r="DC646" s="74">
        <v>0</v>
      </c>
      <c r="DD646" s="74">
        <v>8638.8463697588322</v>
      </c>
      <c r="DE646" s="74">
        <v>212.40338927922949</v>
      </c>
      <c r="DF646" s="74">
        <v>8426.4429804796018</v>
      </c>
      <c r="DG646" s="74">
        <v>0</v>
      </c>
      <c r="DH646" s="74">
        <v>0</v>
      </c>
      <c r="DI646" s="74">
        <v>0</v>
      </c>
      <c r="DJ646" s="74">
        <v>0</v>
      </c>
      <c r="DK646" s="74">
        <v>0</v>
      </c>
      <c r="DL646" s="74">
        <v>0</v>
      </c>
      <c r="DM646" s="74">
        <v>0</v>
      </c>
      <c r="DN646" s="74">
        <v>9.7495642035995054E-7</v>
      </c>
      <c r="DO646" s="74">
        <v>2.6758262977697871E-4</v>
      </c>
      <c r="DP646" s="74">
        <v>0</v>
      </c>
      <c r="DQ646" s="74">
        <v>2.6758262977697871E-4</v>
      </c>
      <c r="DR646" s="74">
        <v>0</v>
      </c>
      <c r="DS646" s="74">
        <v>0</v>
      </c>
      <c r="DT646" s="74">
        <v>0</v>
      </c>
      <c r="DU646" s="74">
        <v>0</v>
      </c>
      <c r="DV646" s="74">
        <v>0</v>
      </c>
      <c r="DW646" s="74">
        <v>0</v>
      </c>
      <c r="DX646" s="74">
        <v>0</v>
      </c>
      <c r="DY646" s="74">
        <v>0</v>
      </c>
      <c r="DZ646" s="74">
        <v>0</v>
      </c>
      <c r="EA646" s="74">
        <v>0</v>
      </c>
      <c r="EB646" s="74">
        <v>0</v>
      </c>
      <c r="EC646" s="74">
        <v>0</v>
      </c>
      <c r="ED646" s="74">
        <v>0</v>
      </c>
      <c r="EE646" s="74">
        <v>0</v>
      </c>
      <c r="EF646" s="74">
        <v>0</v>
      </c>
      <c r="ER646" s="74" t="s">
        <v>455</v>
      </c>
      <c r="ES646" s="74" t="s">
        <v>194</v>
      </c>
      <c r="ET646" s="74" t="s">
        <v>533</v>
      </c>
      <c r="EU646" s="74" t="s">
        <v>320</v>
      </c>
      <c r="EV646" s="74" t="s">
        <v>302</v>
      </c>
      <c r="EW646" s="74" t="s">
        <v>456</v>
      </c>
      <c r="EX646" s="74">
        <v>2021</v>
      </c>
      <c r="EY646" s="74">
        <v>3.9192090588679527E-8</v>
      </c>
      <c r="EZ646" s="74">
        <v>815.87798299999895</v>
      </c>
      <c r="FA646" s="74">
        <v>3.1975963819045094E-5</v>
      </c>
      <c r="FB646" s="74">
        <v>2021</v>
      </c>
      <c r="FC646" s="74" t="s">
        <v>209</v>
      </c>
      <c r="FD646" s="74">
        <v>4.6366130773367584E-2</v>
      </c>
      <c r="FE646" s="74">
        <v>1</v>
      </c>
      <c r="FF646" s="74">
        <v>0</v>
      </c>
      <c r="FG646" s="74" t="s">
        <v>457</v>
      </c>
      <c r="FH646" s="74">
        <v>6.4520929462197848E-6</v>
      </c>
      <c r="FI646" s="74">
        <v>3.0974347537152546E-8</v>
      </c>
      <c r="FJ646" s="74">
        <v>0</v>
      </c>
      <c r="FK646" s="74">
        <v>0</v>
      </c>
      <c r="FL646" s="74">
        <v>0</v>
      </c>
      <c r="FM646" s="74">
        <v>0</v>
      </c>
      <c r="FN646" s="74">
        <v>0</v>
      </c>
      <c r="FO646" s="74">
        <v>0</v>
      </c>
      <c r="FP646" s="74">
        <v>0</v>
      </c>
      <c r="FQ646" s="74">
        <v>0</v>
      </c>
      <c r="FR646" s="74">
        <v>0</v>
      </c>
      <c r="FS646" s="74">
        <v>0</v>
      </c>
      <c r="GV646" s="229"/>
      <c r="GW646" s="229"/>
    </row>
    <row r="647" spans="98:205" x14ac:dyDescent="0.25">
      <c r="CT647" s="74" t="s">
        <v>194</v>
      </c>
      <c r="CU647" s="74" t="s">
        <v>533</v>
      </c>
      <c r="CV647" s="74" t="s">
        <v>320</v>
      </c>
      <c r="CW647" s="74">
        <v>2022</v>
      </c>
      <c r="CX647" s="74">
        <v>0</v>
      </c>
      <c r="CY647" s="74">
        <v>3.0748471700890561E-8</v>
      </c>
      <c r="CZ647" s="74">
        <v>0</v>
      </c>
      <c r="DA647" s="74">
        <v>0</v>
      </c>
      <c r="DB647" s="74">
        <v>0</v>
      </c>
      <c r="DC647" s="74">
        <v>0</v>
      </c>
      <c r="DD647" s="74">
        <v>8489.5410546944349</v>
      </c>
      <c r="DE647" s="74">
        <v>202.8476649824305</v>
      </c>
      <c r="DF647" s="74">
        <v>8286.6933897120034</v>
      </c>
      <c r="DG647" s="74">
        <v>0</v>
      </c>
      <c r="DH647" s="74">
        <v>0</v>
      </c>
      <c r="DI647" s="74">
        <v>0</v>
      </c>
      <c r="DJ647" s="74">
        <v>0</v>
      </c>
      <c r="DK647" s="74">
        <v>0</v>
      </c>
      <c r="DL647" s="74">
        <v>0</v>
      </c>
      <c r="DM647" s="74">
        <v>0</v>
      </c>
      <c r="DN647" s="74">
        <v>9.4903289441133935E-7</v>
      </c>
      <c r="DO647" s="74">
        <v>0</v>
      </c>
      <c r="DP647" s="74">
        <v>0</v>
      </c>
      <c r="DQ647" s="74">
        <v>0</v>
      </c>
      <c r="DR647" s="74">
        <v>2.6104041287382045E-4</v>
      </c>
      <c r="DS647" s="74">
        <v>0</v>
      </c>
      <c r="DT647" s="74">
        <v>2.6104041287382045E-4</v>
      </c>
      <c r="DU647" s="74">
        <v>0</v>
      </c>
      <c r="DV647" s="74">
        <v>0</v>
      </c>
      <c r="DW647" s="74">
        <v>0</v>
      </c>
      <c r="DX647" s="74">
        <v>0</v>
      </c>
      <c r="DY647" s="74">
        <v>0</v>
      </c>
      <c r="DZ647" s="74">
        <v>0</v>
      </c>
      <c r="EA647" s="74">
        <v>0</v>
      </c>
      <c r="EB647" s="74">
        <v>0</v>
      </c>
      <c r="EC647" s="74">
        <v>0</v>
      </c>
      <c r="ED647" s="74">
        <v>0</v>
      </c>
      <c r="EE647" s="74">
        <v>0</v>
      </c>
      <c r="EF647" s="74">
        <v>0</v>
      </c>
      <c r="ER647" s="74" t="s">
        <v>455</v>
      </c>
      <c r="ES647" s="74" t="s">
        <v>194</v>
      </c>
      <c r="ET647" s="74" t="s">
        <v>533</v>
      </c>
      <c r="EU647" s="74" t="s">
        <v>320</v>
      </c>
      <c r="EV647" s="74" t="s">
        <v>302</v>
      </c>
      <c r="EW647" s="74" t="s">
        <v>456</v>
      </c>
      <c r="EX647" s="74">
        <v>2022</v>
      </c>
      <c r="EY647" s="74">
        <v>3.796831197296026E-8</v>
      </c>
      <c r="EZ647" s="74">
        <v>815.87798299999895</v>
      </c>
      <c r="FA647" s="74">
        <v>3.0977509790413529E-5</v>
      </c>
      <c r="FB647" s="74">
        <v>2022</v>
      </c>
      <c r="FC647" s="74" t="s">
        <v>209</v>
      </c>
      <c r="FD647" s="74">
        <v>4.6366130773367584E-2</v>
      </c>
      <c r="FE647" s="74">
        <v>1</v>
      </c>
      <c r="FF647" s="74">
        <v>0</v>
      </c>
      <c r="FG647" s="74" t="s">
        <v>457</v>
      </c>
      <c r="FH647" s="74">
        <v>0</v>
      </c>
      <c r="FI647" s="74">
        <v>0</v>
      </c>
      <c r="FJ647" s="74">
        <v>6.4050420151834048E-6</v>
      </c>
      <c r="FK647" s="74">
        <v>3.0748471700890561E-8</v>
      </c>
      <c r="FL647" s="74">
        <v>0</v>
      </c>
      <c r="FM647" s="74">
        <v>0</v>
      </c>
      <c r="FN647" s="74">
        <v>0</v>
      </c>
      <c r="FO647" s="74">
        <v>0</v>
      </c>
      <c r="FP647" s="74">
        <v>0</v>
      </c>
      <c r="FQ647" s="74">
        <v>0</v>
      </c>
      <c r="FR647" s="74">
        <v>0</v>
      </c>
      <c r="FS647" s="74">
        <v>0</v>
      </c>
      <c r="GV647" s="229"/>
      <c r="GW647" s="229"/>
    </row>
    <row r="648" spans="98:205" x14ac:dyDescent="0.25">
      <c r="CT648" s="74" t="s">
        <v>194</v>
      </c>
      <c r="CU648" s="74" t="s">
        <v>533</v>
      </c>
      <c r="CV648" s="74" t="s">
        <v>320</v>
      </c>
      <c r="CW648" s="74">
        <v>2023</v>
      </c>
      <c r="CX648" s="74">
        <v>0</v>
      </c>
      <c r="CY648" s="74">
        <v>0</v>
      </c>
      <c r="CZ648" s="74">
        <v>4.6321826030676099E-8</v>
      </c>
      <c r="DA648" s="74">
        <v>0</v>
      </c>
      <c r="DB648" s="74">
        <v>0</v>
      </c>
      <c r="DC648" s="74">
        <v>0</v>
      </c>
      <c r="DD648" s="74">
        <v>8507.4425966947565</v>
      </c>
      <c r="DE648" s="74">
        <v>202.84766498243039</v>
      </c>
      <c r="DF648" s="74">
        <v>8304.5949317123232</v>
      </c>
      <c r="DG648" s="74">
        <v>0</v>
      </c>
      <c r="DH648" s="74">
        <v>0</v>
      </c>
      <c r="DI648" s="74">
        <v>0</v>
      </c>
      <c r="DJ648" s="74">
        <v>0</v>
      </c>
      <c r="DK648" s="74">
        <v>0</v>
      </c>
      <c r="DL648" s="74">
        <v>0</v>
      </c>
      <c r="DM648" s="74">
        <v>0</v>
      </c>
      <c r="DN648" s="74">
        <v>9.5086540170967092E-7</v>
      </c>
      <c r="DO648" s="74">
        <v>0</v>
      </c>
      <c r="DP648" s="74">
        <v>0</v>
      </c>
      <c r="DQ648" s="74">
        <v>0</v>
      </c>
      <c r="DR648" s="74">
        <v>0</v>
      </c>
      <c r="DS648" s="74">
        <v>0</v>
      </c>
      <c r="DT648" s="74">
        <v>0</v>
      </c>
      <c r="DU648" s="74">
        <v>3.9408027593005782E-4</v>
      </c>
      <c r="DV648" s="74">
        <v>0</v>
      </c>
      <c r="DW648" s="74">
        <v>3.9408027593005782E-4</v>
      </c>
      <c r="DX648" s="74">
        <v>0</v>
      </c>
      <c r="DY648" s="74">
        <v>0</v>
      </c>
      <c r="DZ648" s="74">
        <v>0</v>
      </c>
      <c r="EA648" s="74">
        <v>0</v>
      </c>
      <c r="EB648" s="74">
        <v>0</v>
      </c>
      <c r="EC648" s="74">
        <v>0</v>
      </c>
      <c r="ED648" s="74">
        <v>0</v>
      </c>
      <c r="EE648" s="74">
        <v>0</v>
      </c>
      <c r="EF648" s="74">
        <v>0</v>
      </c>
      <c r="ER648" s="74" t="s">
        <v>455</v>
      </c>
      <c r="ES648" s="74" t="s">
        <v>194</v>
      </c>
      <c r="ET648" s="74" t="s">
        <v>533</v>
      </c>
      <c r="EU648" s="74" t="s">
        <v>320</v>
      </c>
      <c r="EV648" s="74" t="s">
        <v>302</v>
      </c>
      <c r="EW648" s="74" t="s">
        <v>456</v>
      </c>
      <c r="EX648" s="74">
        <v>2023</v>
      </c>
      <c r="EY648" s="74">
        <v>3.7926041566913753E-8</v>
      </c>
      <c r="EZ648" s="74">
        <v>815.87798299999895</v>
      </c>
      <c r="FA648" s="74">
        <v>3.0943022296787712E-5</v>
      </c>
      <c r="FB648" s="74">
        <v>2023</v>
      </c>
      <c r="FC648" s="74" t="s">
        <v>209</v>
      </c>
      <c r="FD648" s="74">
        <v>4.6366130773367584E-2</v>
      </c>
      <c r="FE648" s="74">
        <v>1</v>
      </c>
      <c r="FF648" s="74">
        <v>0</v>
      </c>
      <c r="FG648" s="74" t="s">
        <v>457</v>
      </c>
      <c r="FH648" s="74">
        <v>0</v>
      </c>
      <c r="FI648" s="74">
        <v>0</v>
      </c>
      <c r="FJ648" s="74">
        <v>0</v>
      </c>
      <c r="FK648" s="74">
        <v>0</v>
      </c>
      <c r="FL648" s="74">
        <v>6.3744901132797959E-6</v>
      </c>
      <c r="FM648" s="74">
        <v>4.6321826030676099E-8</v>
      </c>
      <c r="FN648" s="74">
        <v>0</v>
      </c>
      <c r="FO648" s="74">
        <v>0</v>
      </c>
      <c r="FP648" s="74">
        <v>0</v>
      </c>
      <c r="FQ648" s="74">
        <v>0</v>
      </c>
      <c r="FR648" s="74">
        <v>0</v>
      </c>
      <c r="FS648" s="74">
        <v>0</v>
      </c>
      <c r="GV648" s="229"/>
      <c r="GW648" s="229"/>
    </row>
    <row r="649" spans="98:205" x14ac:dyDescent="0.25">
      <c r="CT649" s="74" t="s">
        <v>194</v>
      </c>
      <c r="CU649" s="74" t="s">
        <v>533</v>
      </c>
      <c r="CV649" s="74" t="s">
        <v>320</v>
      </c>
      <c r="CW649" s="74">
        <v>2024</v>
      </c>
      <c r="CX649" s="74">
        <v>0</v>
      </c>
      <c r="CY649" s="74">
        <v>0</v>
      </c>
      <c r="CZ649" s="74">
        <v>0</v>
      </c>
      <c r="DA649" s="74">
        <v>4.6321826030676099E-8</v>
      </c>
      <c r="DB649" s="74">
        <v>0</v>
      </c>
      <c r="DC649" s="74">
        <v>0</v>
      </c>
      <c r="DD649" s="74">
        <v>8507.4425966947565</v>
      </c>
      <c r="DE649" s="74">
        <v>202.84766498243039</v>
      </c>
      <c r="DF649" s="74">
        <v>8304.5949317123232</v>
      </c>
      <c r="DG649" s="74">
        <v>0</v>
      </c>
      <c r="DH649" s="74">
        <v>0</v>
      </c>
      <c r="DI649" s="74">
        <v>0</v>
      </c>
      <c r="DJ649" s="74">
        <v>0</v>
      </c>
      <c r="DK649" s="74">
        <v>0</v>
      </c>
      <c r="DL649" s="74">
        <v>0</v>
      </c>
      <c r="DM649" s="74">
        <v>0</v>
      </c>
      <c r="DN649" s="74">
        <v>9.5086540170967092E-7</v>
      </c>
      <c r="DO649" s="74">
        <v>0</v>
      </c>
      <c r="DP649" s="74">
        <v>0</v>
      </c>
      <c r="DQ649" s="74">
        <v>0</v>
      </c>
      <c r="DR649" s="74">
        <v>0</v>
      </c>
      <c r="DS649" s="74">
        <v>0</v>
      </c>
      <c r="DT649" s="74">
        <v>0</v>
      </c>
      <c r="DU649" s="74">
        <v>0</v>
      </c>
      <c r="DV649" s="74">
        <v>0</v>
      </c>
      <c r="DW649" s="74">
        <v>0</v>
      </c>
      <c r="DX649" s="74">
        <v>3.9408027593005782E-4</v>
      </c>
      <c r="DY649" s="74">
        <v>0</v>
      </c>
      <c r="DZ649" s="74">
        <v>3.9408027593005782E-4</v>
      </c>
      <c r="EA649" s="74">
        <v>0</v>
      </c>
      <c r="EB649" s="74">
        <v>0</v>
      </c>
      <c r="EC649" s="74">
        <v>0</v>
      </c>
      <c r="ED649" s="74">
        <v>0</v>
      </c>
      <c r="EE649" s="74">
        <v>0</v>
      </c>
      <c r="EF649" s="74">
        <v>0</v>
      </c>
      <c r="ER649" s="74" t="s">
        <v>455</v>
      </c>
      <c r="ES649" s="74" t="s">
        <v>194</v>
      </c>
      <c r="ET649" s="74" t="s">
        <v>533</v>
      </c>
      <c r="EU649" s="74" t="s">
        <v>320</v>
      </c>
      <c r="EV649" s="74" t="s">
        <v>302</v>
      </c>
      <c r="EW649" s="74" t="s">
        <v>456</v>
      </c>
      <c r="EX649" s="74">
        <v>2024</v>
      </c>
      <c r="EY649" s="74">
        <v>3.7926041566913753E-8</v>
      </c>
      <c r="EZ649" s="74">
        <v>815.87798299999895</v>
      </c>
      <c r="FA649" s="74">
        <v>3.0943022296787712E-5</v>
      </c>
      <c r="FB649" s="74">
        <v>2024</v>
      </c>
      <c r="FC649" s="74" t="s">
        <v>209</v>
      </c>
      <c r="FD649" s="74">
        <v>4.6366130773367584E-2</v>
      </c>
      <c r="FE649" s="74">
        <v>1</v>
      </c>
      <c r="FF649" s="74">
        <v>0</v>
      </c>
      <c r="FG649" s="74" t="s">
        <v>457</v>
      </c>
      <c r="FH649" s="74">
        <v>0</v>
      </c>
      <c r="FI649" s="74">
        <v>0</v>
      </c>
      <c r="FJ649" s="74">
        <v>0</v>
      </c>
      <c r="FK649" s="74">
        <v>0</v>
      </c>
      <c r="FL649" s="74">
        <v>0</v>
      </c>
      <c r="FM649" s="74">
        <v>0</v>
      </c>
      <c r="FN649" s="74">
        <v>6.3744901132797959E-6</v>
      </c>
      <c r="FO649" s="74">
        <v>4.6321826030676099E-8</v>
      </c>
      <c r="FP649" s="74">
        <v>0</v>
      </c>
      <c r="FQ649" s="74">
        <v>0</v>
      </c>
      <c r="FR649" s="74">
        <v>0</v>
      </c>
      <c r="FS649" s="74">
        <v>0</v>
      </c>
      <c r="GV649" s="229"/>
      <c r="GW649" s="229"/>
    </row>
    <row r="650" spans="98:205" x14ac:dyDescent="0.25">
      <c r="CT650" s="74" t="s">
        <v>194</v>
      </c>
      <c r="CU650" s="74" t="s">
        <v>533</v>
      </c>
      <c r="CV650" s="74" t="s">
        <v>320</v>
      </c>
      <c r="CW650" s="74">
        <v>2025</v>
      </c>
      <c r="CX650" s="74">
        <v>0</v>
      </c>
      <c r="CY650" s="74">
        <v>0</v>
      </c>
      <c r="CZ650" s="74">
        <v>0</v>
      </c>
      <c r="DA650" s="74">
        <v>0</v>
      </c>
      <c r="DB650" s="74">
        <v>4.6321826030676099E-8</v>
      </c>
      <c r="DC650" s="74">
        <v>0</v>
      </c>
      <c r="DD650" s="74">
        <v>8507.4425966947565</v>
      </c>
      <c r="DE650" s="74">
        <v>202.84766498243039</v>
      </c>
      <c r="DF650" s="74">
        <v>8304.5949317123232</v>
      </c>
      <c r="DG650" s="74">
        <v>0</v>
      </c>
      <c r="DH650" s="74">
        <v>0</v>
      </c>
      <c r="DI650" s="74">
        <v>0</v>
      </c>
      <c r="DJ650" s="74">
        <v>0</v>
      </c>
      <c r="DK650" s="74">
        <v>0</v>
      </c>
      <c r="DL650" s="74">
        <v>0</v>
      </c>
      <c r="DM650" s="74">
        <v>0</v>
      </c>
      <c r="DN650" s="74">
        <v>9.5086540170967092E-7</v>
      </c>
      <c r="DO650" s="74">
        <v>0</v>
      </c>
      <c r="DP650" s="74">
        <v>0</v>
      </c>
      <c r="DQ650" s="74">
        <v>0</v>
      </c>
      <c r="DR650" s="74">
        <v>0</v>
      </c>
      <c r="DS650" s="74">
        <v>0</v>
      </c>
      <c r="DT650" s="74">
        <v>0</v>
      </c>
      <c r="DU650" s="74">
        <v>0</v>
      </c>
      <c r="DV650" s="74">
        <v>0</v>
      </c>
      <c r="DW650" s="74">
        <v>0</v>
      </c>
      <c r="DX650" s="74">
        <v>0</v>
      </c>
      <c r="DY650" s="74">
        <v>0</v>
      </c>
      <c r="DZ650" s="74">
        <v>0</v>
      </c>
      <c r="EA650" s="74">
        <v>3.9408027593005782E-4</v>
      </c>
      <c r="EB650" s="74">
        <v>0</v>
      </c>
      <c r="EC650" s="74">
        <v>3.9408027593005782E-4</v>
      </c>
      <c r="ED650" s="74">
        <v>0</v>
      </c>
      <c r="EE650" s="74">
        <v>0</v>
      </c>
      <c r="EF650" s="74">
        <v>0</v>
      </c>
      <c r="ER650" s="74" t="s">
        <v>455</v>
      </c>
      <c r="ES650" s="74" t="s">
        <v>194</v>
      </c>
      <c r="ET650" s="74" t="s">
        <v>533</v>
      </c>
      <c r="EU650" s="74" t="s">
        <v>320</v>
      </c>
      <c r="EV650" s="74" t="s">
        <v>302</v>
      </c>
      <c r="EW650" s="74" t="s">
        <v>456</v>
      </c>
      <c r="EX650" s="74">
        <v>2025</v>
      </c>
      <c r="EY650" s="74">
        <v>3.7926041566913753E-8</v>
      </c>
      <c r="EZ650" s="74">
        <v>815.87798299999895</v>
      </c>
      <c r="FA650" s="74">
        <v>3.0943022296787712E-5</v>
      </c>
      <c r="FB650" s="74">
        <v>2025</v>
      </c>
      <c r="FC650" s="74" t="s">
        <v>209</v>
      </c>
      <c r="FD650" s="74">
        <v>4.6366130773367584E-2</v>
      </c>
      <c r="FE650" s="74">
        <v>1</v>
      </c>
      <c r="FF650" s="74">
        <v>0</v>
      </c>
      <c r="FG650" s="74" t="s">
        <v>457</v>
      </c>
      <c r="FH650" s="74">
        <v>0</v>
      </c>
      <c r="FI650" s="74">
        <v>0</v>
      </c>
      <c r="FJ650" s="74">
        <v>0</v>
      </c>
      <c r="FK650" s="74">
        <v>0</v>
      </c>
      <c r="FL650" s="74">
        <v>0</v>
      </c>
      <c r="FM650" s="74">
        <v>0</v>
      </c>
      <c r="FN650" s="74">
        <v>0</v>
      </c>
      <c r="FO650" s="74">
        <v>0</v>
      </c>
      <c r="FP650" s="74">
        <v>6.3744901132797959E-6</v>
      </c>
      <c r="FQ650" s="74">
        <v>4.6321826030676099E-8</v>
      </c>
      <c r="FR650" s="74">
        <v>0</v>
      </c>
      <c r="FS650" s="74">
        <v>0</v>
      </c>
      <c r="GV650" s="229"/>
      <c r="GW650" s="229"/>
    </row>
    <row r="651" spans="98:205" x14ac:dyDescent="0.25">
      <c r="CT651" s="74" t="s">
        <v>194</v>
      </c>
      <c r="CU651" s="74" t="s">
        <v>533</v>
      </c>
      <c r="CV651" s="74" t="s">
        <v>320</v>
      </c>
      <c r="CW651" s="74">
        <v>2026</v>
      </c>
      <c r="CX651" s="74">
        <v>0</v>
      </c>
      <c r="CY651" s="74">
        <v>0</v>
      </c>
      <c r="CZ651" s="74">
        <v>0</v>
      </c>
      <c r="DA651" s="74">
        <v>0</v>
      </c>
      <c r="DB651" s="74">
        <v>0</v>
      </c>
      <c r="DC651" s="74">
        <v>4.6321826030676099E-8</v>
      </c>
      <c r="DD651" s="74">
        <v>8507.4425966947565</v>
      </c>
      <c r="DE651" s="74">
        <v>202.84766498243039</v>
      </c>
      <c r="DF651" s="74">
        <v>8304.5949317123232</v>
      </c>
      <c r="DG651" s="74">
        <v>0</v>
      </c>
      <c r="DH651" s="74">
        <v>0</v>
      </c>
      <c r="DI651" s="74">
        <v>0</v>
      </c>
      <c r="DJ651" s="74">
        <v>0</v>
      </c>
      <c r="DK651" s="74">
        <v>0</v>
      </c>
      <c r="DL651" s="74">
        <v>0</v>
      </c>
      <c r="DM651" s="74">
        <v>0</v>
      </c>
      <c r="DN651" s="74">
        <v>9.5086540170967092E-7</v>
      </c>
      <c r="DO651" s="74">
        <v>0</v>
      </c>
      <c r="DP651" s="74">
        <v>0</v>
      </c>
      <c r="DQ651" s="74">
        <v>0</v>
      </c>
      <c r="DR651" s="74">
        <v>0</v>
      </c>
      <c r="DS651" s="74">
        <v>0</v>
      </c>
      <c r="DT651" s="74">
        <v>0</v>
      </c>
      <c r="DU651" s="74">
        <v>0</v>
      </c>
      <c r="DV651" s="74">
        <v>0</v>
      </c>
      <c r="DW651" s="74">
        <v>0</v>
      </c>
      <c r="DX651" s="74">
        <v>0</v>
      </c>
      <c r="DY651" s="74">
        <v>0</v>
      </c>
      <c r="DZ651" s="74">
        <v>0</v>
      </c>
      <c r="EA651" s="74">
        <v>0</v>
      </c>
      <c r="EB651" s="74">
        <v>0</v>
      </c>
      <c r="EC651" s="74">
        <v>0</v>
      </c>
      <c r="ED651" s="74">
        <v>3.9408027593005782E-4</v>
      </c>
      <c r="EE651" s="74">
        <v>0</v>
      </c>
      <c r="EF651" s="74">
        <v>3.9408027593005782E-4</v>
      </c>
      <c r="ER651" s="74" t="s">
        <v>455</v>
      </c>
      <c r="ES651" s="74" t="s">
        <v>194</v>
      </c>
      <c r="ET651" s="74" t="s">
        <v>533</v>
      </c>
      <c r="EU651" s="74" t="s">
        <v>320</v>
      </c>
      <c r="EV651" s="74" t="s">
        <v>302</v>
      </c>
      <c r="EW651" s="74" t="s">
        <v>456</v>
      </c>
      <c r="EX651" s="74">
        <v>2026</v>
      </c>
      <c r="EY651" s="74">
        <v>3.7926041566913753E-8</v>
      </c>
      <c r="EZ651" s="74">
        <v>815.87798299999895</v>
      </c>
      <c r="FA651" s="74">
        <v>3.0943022296787712E-5</v>
      </c>
      <c r="FB651" s="74">
        <v>2026</v>
      </c>
      <c r="FC651" s="74" t="s">
        <v>209</v>
      </c>
      <c r="FD651" s="74">
        <v>4.6366130773367584E-2</v>
      </c>
      <c r="FE651" s="74">
        <v>1</v>
      </c>
      <c r="FF651" s="74">
        <v>0</v>
      </c>
      <c r="FG651" s="74" t="s">
        <v>457</v>
      </c>
      <c r="FH651" s="74">
        <v>0</v>
      </c>
      <c r="FI651" s="74">
        <v>0</v>
      </c>
      <c r="FJ651" s="74">
        <v>0</v>
      </c>
      <c r="FK651" s="74">
        <v>0</v>
      </c>
      <c r="FL651" s="74">
        <v>0</v>
      </c>
      <c r="FM651" s="74">
        <v>0</v>
      </c>
      <c r="FN651" s="74">
        <v>0</v>
      </c>
      <c r="FO651" s="74">
        <v>0</v>
      </c>
      <c r="FP651" s="74">
        <v>0</v>
      </c>
      <c r="FQ651" s="74">
        <v>0</v>
      </c>
      <c r="FR651" s="74">
        <v>6.3744901132797959E-6</v>
      </c>
      <c r="FS651" s="74">
        <v>4.6321826030676099E-8</v>
      </c>
      <c r="GV651" s="229"/>
      <c r="GW651" s="229"/>
    </row>
    <row r="652" spans="98:205" x14ac:dyDescent="0.25">
      <c r="CT652" s="74" t="s">
        <v>194</v>
      </c>
      <c r="CU652" s="74" t="s">
        <v>533</v>
      </c>
      <c r="CV652" s="74" t="s">
        <v>327</v>
      </c>
      <c r="CW652" s="74">
        <v>2021</v>
      </c>
      <c r="CX652" s="74">
        <v>5.5181940561351087E-7</v>
      </c>
      <c r="CY652" s="74">
        <v>0</v>
      </c>
      <c r="CZ652" s="74">
        <v>0</v>
      </c>
      <c r="DA652" s="74">
        <v>0</v>
      </c>
      <c r="DB652" s="74">
        <v>0</v>
      </c>
      <c r="DC652" s="74">
        <v>0</v>
      </c>
      <c r="DD652" s="74">
        <v>5.1077508752881391</v>
      </c>
      <c r="DE652" s="74">
        <v>0.69026898617840471</v>
      </c>
      <c r="DF652" s="74">
        <v>2.8263721675328068</v>
      </c>
      <c r="DG652" s="74">
        <v>1.591109721576927</v>
      </c>
      <c r="DH652" s="74">
        <v>0</v>
      </c>
      <c r="DI652" s="74">
        <v>0</v>
      </c>
      <c r="DJ652" s="74">
        <v>0</v>
      </c>
      <c r="DK652" s="74">
        <v>0</v>
      </c>
      <c r="DL652" s="74">
        <v>0</v>
      </c>
      <c r="DM652" s="74">
        <v>0</v>
      </c>
      <c r="DN652" s="74">
        <v>1.5301125824821219E-5</v>
      </c>
      <c r="DO652" s="74">
        <v>2.8185560520233906E-6</v>
      </c>
      <c r="DP652" s="74">
        <v>0</v>
      </c>
      <c r="DQ652" s="74">
        <v>2.8185560520233906E-6</v>
      </c>
      <c r="DR652" s="74">
        <v>0</v>
      </c>
      <c r="DS652" s="74">
        <v>0</v>
      </c>
      <c r="DT652" s="74">
        <v>0</v>
      </c>
      <c r="DU652" s="74">
        <v>0</v>
      </c>
      <c r="DV652" s="74">
        <v>0</v>
      </c>
      <c r="DW652" s="74">
        <v>0</v>
      </c>
      <c r="DX652" s="74">
        <v>0</v>
      </c>
      <c r="DY652" s="74">
        <v>0</v>
      </c>
      <c r="DZ652" s="74">
        <v>0</v>
      </c>
      <c r="EA652" s="74">
        <v>0</v>
      </c>
      <c r="EB652" s="74">
        <v>0</v>
      </c>
      <c r="EC652" s="74">
        <v>0</v>
      </c>
      <c r="ED652" s="74">
        <v>0</v>
      </c>
      <c r="EE652" s="74">
        <v>0</v>
      </c>
      <c r="EF652" s="74">
        <v>0</v>
      </c>
      <c r="ER652" s="74" t="s">
        <v>455</v>
      </c>
      <c r="ES652" s="74" t="s">
        <v>194</v>
      </c>
      <c r="ET652" s="74" t="s">
        <v>533</v>
      </c>
      <c r="EU652" s="74" t="s">
        <v>327</v>
      </c>
      <c r="EV652" s="74" t="s">
        <v>302</v>
      </c>
      <c r="EW652" s="74" t="s">
        <v>456</v>
      </c>
      <c r="EX652" s="74">
        <v>2021</v>
      </c>
      <c r="EY652" s="74">
        <v>6.9822152371265623E-7</v>
      </c>
      <c r="EZ652" s="74">
        <v>815.87798299999895</v>
      </c>
      <c r="FA652" s="74">
        <v>5.6966356845386795E-4</v>
      </c>
      <c r="FB652" s="74">
        <v>2021</v>
      </c>
      <c r="FC652" s="74" t="s">
        <v>209</v>
      </c>
      <c r="FD652" s="74">
        <v>4.6366130773367584E-2</v>
      </c>
      <c r="FE652" s="74">
        <v>1</v>
      </c>
      <c r="FF652" s="74">
        <v>0</v>
      </c>
      <c r="FG652" s="74" t="s">
        <v>457</v>
      </c>
      <c r="FH652" s="74">
        <v>1.1494641139012133E-4</v>
      </c>
      <c r="FI652" s="74">
        <v>5.5181940561351087E-7</v>
      </c>
      <c r="FJ652" s="74">
        <v>0</v>
      </c>
      <c r="FK652" s="74">
        <v>0</v>
      </c>
      <c r="FL652" s="74">
        <v>0</v>
      </c>
      <c r="FM652" s="74">
        <v>0</v>
      </c>
      <c r="FN652" s="74">
        <v>0</v>
      </c>
      <c r="FO652" s="74">
        <v>0</v>
      </c>
      <c r="FP652" s="74">
        <v>0</v>
      </c>
      <c r="FQ652" s="74">
        <v>0</v>
      </c>
      <c r="FR652" s="74">
        <v>0</v>
      </c>
      <c r="FS652" s="74">
        <v>0</v>
      </c>
      <c r="GV652" s="229"/>
      <c r="GW652" s="229"/>
    </row>
    <row r="653" spans="98:205" x14ac:dyDescent="0.25">
      <c r="CT653" s="74" t="s">
        <v>194</v>
      </c>
      <c r="CU653" s="74" t="s">
        <v>533</v>
      </c>
      <c r="CV653" s="74" t="s">
        <v>327</v>
      </c>
      <c r="CW653" s="74">
        <v>2022</v>
      </c>
      <c r="CX653" s="74">
        <v>0</v>
      </c>
      <c r="CY653" s="74">
        <v>5.4764707102472788E-7</v>
      </c>
      <c r="CZ653" s="74">
        <v>0</v>
      </c>
      <c r="DA653" s="74">
        <v>0</v>
      </c>
      <c r="DB653" s="74">
        <v>0</v>
      </c>
      <c r="DC653" s="74">
        <v>0</v>
      </c>
      <c r="DD653" s="74">
        <v>5.0739075797640956</v>
      </c>
      <c r="DE653" s="74">
        <v>0.68414811484627169</v>
      </c>
      <c r="DF653" s="74">
        <v>2.8096478759428591</v>
      </c>
      <c r="DG653" s="74">
        <v>1.580111588974966</v>
      </c>
      <c r="DH653" s="74">
        <v>0</v>
      </c>
      <c r="DI653" s="74">
        <v>0</v>
      </c>
      <c r="DJ653" s="74">
        <v>0</v>
      </c>
      <c r="DK653" s="74">
        <v>0</v>
      </c>
      <c r="DL653" s="74">
        <v>0</v>
      </c>
      <c r="DM653" s="74">
        <v>0</v>
      </c>
      <c r="DN653" s="74">
        <v>1.488186508428579E-5</v>
      </c>
      <c r="DO653" s="74">
        <v>0</v>
      </c>
      <c r="DP653" s="74">
        <v>0</v>
      </c>
      <c r="DQ653" s="74">
        <v>0</v>
      </c>
      <c r="DR653" s="74">
        <v>2.7787106247079728E-6</v>
      </c>
      <c r="DS653" s="74">
        <v>0</v>
      </c>
      <c r="DT653" s="74">
        <v>2.7787106247079728E-6</v>
      </c>
      <c r="DU653" s="74">
        <v>0</v>
      </c>
      <c r="DV653" s="74">
        <v>0</v>
      </c>
      <c r="DW653" s="74">
        <v>0</v>
      </c>
      <c r="DX653" s="74">
        <v>0</v>
      </c>
      <c r="DY653" s="74">
        <v>0</v>
      </c>
      <c r="DZ653" s="74">
        <v>0</v>
      </c>
      <c r="EA653" s="74">
        <v>0</v>
      </c>
      <c r="EB653" s="74">
        <v>0</v>
      </c>
      <c r="EC653" s="74">
        <v>0</v>
      </c>
      <c r="ED653" s="74">
        <v>0</v>
      </c>
      <c r="EE653" s="74">
        <v>0</v>
      </c>
      <c r="EF653" s="74">
        <v>0</v>
      </c>
      <c r="ER653" s="74" t="s">
        <v>455</v>
      </c>
      <c r="ES653" s="74" t="s">
        <v>194</v>
      </c>
      <c r="ET653" s="74" t="s">
        <v>533</v>
      </c>
      <c r="EU653" s="74" t="s">
        <v>327</v>
      </c>
      <c r="EV653" s="74" t="s">
        <v>302</v>
      </c>
      <c r="EW653" s="74" t="s">
        <v>456</v>
      </c>
      <c r="EX653" s="74">
        <v>2022</v>
      </c>
      <c r="EY653" s="74">
        <v>6.7623636862389364E-7</v>
      </c>
      <c r="EZ653" s="74">
        <v>815.87798299999895</v>
      </c>
      <c r="FA653" s="74">
        <v>5.5172636446410613E-4</v>
      </c>
      <c r="FB653" s="74">
        <v>2022</v>
      </c>
      <c r="FC653" s="74" t="s">
        <v>209</v>
      </c>
      <c r="FD653" s="74">
        <v>4.6366130773367584E-2</v>
      </c>
      <c r="FE653" s="74">
        <v>1</v>
      </c>
      <c r="FF653" s="74">
        <v>0</v>
      </c>
      <c r="FG653" s="74" t="s">
        <v>457</v>
      </c>
      <c r="FH653" s="74">
        <v>0</v>
      </c>
      <c r="FI653" s="74">
        <v>0</v>
      </c>
      <c r="FJ653" s="74">
        <v>1.1407729572796683E-4</v>
      </c>
      <c r="FK653" s="74">
        <v>5.4764707102472788E-7</v>
      </c>
      <c r="FL653" s="74">
        <v>0</v>
      </c>
      <c r="FM653" s="74">
        <v>0</v>
      </c>
      <c r="FN653" s="74">
        <v>0</v>
      </c>
      <c r="FO653" s="74">
        <v>0</v>
      </c>
      <c r="FP653" s="74">
        <v>0</v>
      </c>
      <c r="FQ653" s="74">
        <v>0</v>
      </c>
      <c r="FR653" s="74">
        <v>0</v>
      </c>
      <c r="FS653" s="74">
        <v>0</v>
      </c>
      <c r="GV653" s="229"/>
      <c r="GW653" s="229"/>
    </row>
    <row r="654" spans="98:205" x14ac:dyDescent="0.25">
      <c r="CT654" s="74" t="s">
        <v>194</v>
      </c>
      <c r="CU654" s="74" t="s">
        <v>533</v>
      </c>
      <c r="CV654" s="74" t="s">
        <v>327</v>
      </c>
      <c r="CW654" s="74">
        <v>2023</v>
      </c>
      <c r="CX654" s="74">
        <v>0</v>
      </c>
      <c r="CY654" s="74">
        <v>0</v>
      </c>
      <c r="CZ654" s="74">
        <v>8.2501701538167944E-7</v>
      </c>
      <c r="DA654" s="74">
        <v>0</v>
      </c>
      <c r="DB654" s="74">
        <v>0</v>
      </c>
      <c r="DC654" s="74">
        <v>0</v>
      </c>
      <c r="DD654" s="74">
        <v>5.1712462144137756</v>
      </c>
      <c r="DE654" s="74">
        <v>0.68414811484627203</v>
      </c>
      <c r="DF654" s="74">
        <v>2.9069865105925379</v>
      </c>
      <c r="DG654" s="74">
        <v>1.580111588974966</v>
      </c>
      <c r="DH654" s="74">
        <v>0</v>
      </c>
      <c r="DI654" s="74">
        <v>0</v>
      </c>
      <c r="DJ654" s="74">
        <v>0</v>
      </c>
      <c r="DK654" s="74">
        <v>0</v>
      </c>
      <c r="DL654" s="74">
        <v>0</v>
      </c>
      <c r="DM654" s="74">
        <v>0</v>
      </c>
      <c r="DN654" s="74">
        <v>1.491494967808789E-5</v>
      </c>
      <c r="DO654" s="74">
        <v>0</v>
      </c>
      <c r="DP654" s="74">
        <v>0</v>
      </c>
      <c r="DQ654" s="74">
        <v>0</v>
      </c>
      <c r="DR654" s="74">
        <v>0</v>
      </c>
      <c r="DS654" s="74">
        <v>0</v>
      </c>
      <c r="DT654" s="74">
        <v>0</v>
      </c>
      <c r="DU654" s="74">
        <v>4.2663661176194616E-6</v>
      </c>
      <c r="DV654" s="74">
        <v>0</v>
      </c>
      <c r="DW654" s="74">
        <v>4.2663661176194616E-6</v>
      </c>
      <c r="DX654" s="74">
        <v>0</v>
      </c>
      <c r="DY654" s="74">
        <v>0</v>
      </c>
      <c r="DZ654" s="74">
        <v>0</v>
      </c>
      <c r="EA654" s="74">
        <v>0</v>
      </c>
      <c r="EB654" s="74">
        <v>0</v>
      </c>
      <c r="EC654" s="74">
        <v>0</v>
      </c>
      <c r="ED654" s="74">
        <v>0</v>
      </c>
      <c r="EE654" s="74">
        <v>0</v>
      </c>
      <c r="EF654" s="74">
        <v>0</v>
      </c>
      <c r="ER654" s="74" t="s">
        <v>455</v>
      </c>
      <c r="ES654" s="74" t="s">
        <v>194</v>
      </c>
      <c r="ET654" s="74" t="s">
        <v>533</v>
      </c>
      <c r="EU654" s="74" t="s">
        <v>327</v>
      </c>
      <c r="EV654" s="74" t="s">
        <v>302</v>
      </c>
      <c r="EW654" s="74" t="s">
        <v>456</v>
      </c>
      <c r="EX654" s="74">
        <v>2023</v>
      </c>
      <c r="EY654" s="74">
        <v>6.7548350961068538E-7</v>
      </c>
      <c r="EZ654" s="74">
        <v>815.87798299999895</v>
      </c>
      <c r="FA654" s="74">
        <v>5.5111212337092641E-4</v>
      </c>
      <c r="FB654" s="74">
        <v>2023</v>
      </c>
      <c r="FC654" s="74" t="s">
        <v>209</v>
      </c>
      <c r="FD654" s="74">
        <v>4.6366130773367584E-2</v>
      </c>
      <c r="FE654" s="74">
        <v>1</v>
      </c>
      <c r="FF654" s="74">
        <v>0</v>
      </c>
      <c r="FG654" s="74" t="s">
        <v>457</v>
      </c>
      <c r="FH654" s="74">
        <v>0</v>
      </c>
      <c r="FI654" s="74">
        <v>0</v>
      </c>
      <c r="FJ654" s="74">
        <v>0</v>
      </c>
      <c r="FK654" s="74">
        <v>0</v>
      </c>
      <c r="FL654" s="74">
        <v>1.1353314967236754E-4</v>
      </c>
      <c r="FM654" s="74">
        <v>8.2501701538167944E-7</v>
      </c>
      <c r="FN654" s="74">
        <v>0</v>
      </c>
      <c r="FO654" s="74">
        <v>0</v>
      </c>
      <c r="FP654" s="74">
        <v>0</v>
      </c>
      <c r="FQ654" s="74">
        <v>0</v>
      </c>
      <c r="FR654" s="74">
        <v>0</v>
      </c>
      <c r="FS654" s="74">
        <v>0</v>
      </c>
      <c r="GV654" s="229"/>
      <c r="GW654" s="229"/>
    </row>
    <row r="655" spans="98:205" x14ac:dyDescent="0.25">
      <c r="CT655" s="74" t="s">
        <v>194</v>
      </c>
      <c r="CU655" s="74" t="s">
        <v>533</v>
      </c>
      <c r="CV655" s="74" t="s">
        <v>327</v>
      </c>
      <c r="CW655" s="74">
        <v>2024</v>
      </c>
      <c r="CX655" s="74">
        <v>0</v>
      </c>
      <c r="CY655" s="74">
        <v>0</v>
      </c>
      <c r="CZ655" s="74">
        <v>0</v>
      </c>
      <c r="DA655" s="74">
        <v>8.2501701538167944E-7</v>
      </c>
      <c r="DB655" s="74">
        <v>0</v>
      </c>
      <c r="DC655" s="74">
        <v>0</v>
      </c>
      <c r="DD655" s="74">
        <v>5.1712462144137756</v>
      </c>
      <c r="DE655" s="74">
        <v>0.68414811484627203</v>
      </c>
      <c r="DF655" s="74">
        <v>2.9069865105925379</v>
      </c>
      <c r="DG655" s="74">
        <v>1.580111588974966</v>
      </c>
      <c r="DH655" s="74">
        <v>0</v>
      </c>
      <c r="DI655" s="74">
        <v>0</v>
      </c>
      <c r="DJ655" s="74">
        <v>0</v>
      </c>
      <c r="DK655" s="74">
        <v>0</v>
      </c>
      <c r="DL655" s="74">
        <v>0</v>
      </c>
      <c r="DM655" s="74">
        <v>0</v>
      </c>
      <c r="DN655" s="74">
        <v>1.491494967808789E-5</v>
      </c>
      <c r="DO655" s="74">
        <v>0</v>
      </c>
      <c r="DP655" s="74">
        <v>0</v>
      </c>
      <c r="DQ655" s="74">
        <v>0</v>
      </c>
      <c r="DR655" s="74">
        <v>0</v>
      </c>
      <c r="DS655" s="74">
        <v>0</v>
      </c>
      <c r="DT655" s="74">
        <v>0</v>
      </c>
      <c r="DU655" s="74">
        <v>0</v>
      </c>
      <c r="DV655" s="74">
        <v>0</v>
      </c>
      <c r="DW655" s="74">
        <v>0</v>
      </c>
      <c r="DX655" s="74">
        <v>4.2663661176194616E-6</v>
      </c>
      <c r="DY655" s="74">
        <v>0</v>
      </c>
      <c r="DZ655" s="74">
        <v>4.2663661176194616E-6</v>
      </c>
      <c r="EA655" s="74">
        <v>0</v>
      </c>
      <c r="EB655" s="74">
        <v>0</v>
      </c>
      <c r="EC655" s="74">
        <v>0</v>
      </c>
      <c r="ED655" s="74">
        <v>0</v>
      </c>
      <c r="EE655" s="74">
        <v>0</v>
      </c>
      <c r="EF655" s="74">
        <v>0</v>
      </c>
      <c r="ER655" s="74" t="s">
        <v>455</v>
      </c>
      <c r="ES655" s="74" t="s">
        <v>194</v>
      </c>
      <c r="ET655" s="74" t="s">
        <v>533</v>
      </c>
      <c r="EU655" s="74" t="s">
        <v>327</v>
      </c>
      <c r="EV655" s="74" t="s">
        <v>302</v>
      </c>
      <c r="EW655" s="74" t="s">
        <v>456</v>
      </c>
      <c r="EX655" s="74">
        <v>2024</v>
      </c>
      <c r="EY655" s="74">
        <v>6.7548350961068538E-7</v>
      </c>
      <c r="EZ655" s="74">
        <v>815.87798299999895</v>
      </c>
      <c r="FA655" s="74">
        <v>5.5111212337092641E-4</v>
      </c>
      <c r="FB655" s="74">
        <v>2024</v>
      </c>
      <c r="FC655" s="74" t="s">
        <v>209</v>
      </c>
      <c r="FD655" s="74">
        <v>4.6366130773367584E-2</v>
      </c>
      <c r="FE655" s="74">
        <v>1</v>
      </c>
      <c r="FF655" s="74">
        <v>0</v>
      </c>
      <c r="FG655" s="74" t="s">
        <v>457</v>
      </c>
      <c r="FH655" s="74">
        <v>0</v>
      </c>
      <c r="FI655" s="74">
        <v>0</v>
      </c>
      <c r="FJ655" s="74">
        <v>0</v>
      </c>
      <c r="FK655" s="74">
        <v>0</v>
      </c>
      <c r="FL655" s="74">
        <v>0</v>
      </c>
      <c r="FM655" s="74">
        <v>0</v>
      </c>
      <c r="FN655" s="74">
        <v>1.1353314967236754E-4</v>
      </c>
      <c r="FO655" s="74">
        <v>8.2501701538167944E-7</v>
      </c>
      <c r="FP655" s="74">
        <v>0</v>
      </c>
      <c r="FQ655" s="74">
        <v>0</v>
      </c>
      <c r="FR655" s="74">
        <v>0</v>
      </c>
      <c r="FS655" s="74">
        <v>0</v>
      </c>
      <c r="GV655" s="229"/>
      <c r="GW655" s="229"/>
    </row>
    <row r="656" spans="98:205" x14ac:dyDescent="0.25">
      <c r="CT656" s="74" t="s">
        <v>194</v>
      </c>
      <c r="CU656" s="74" t="s">
        <v>533</v>
      </c>
      <c r="CV656" s="74" t="s">
        <v>327</v>
      </c>
      <c r="CW656" s="74">
        <v>2025</v>
      </c>
      <c r="CX656" s="74">
        <v>0</v>
      </c>
      <c r="CY656" s="74">
        <v>0</v>
      </c>
      <c r="CZ656" s="74">
        <v>0</v>
      </c>
      <c r="DA656" s="74">
        <v>0</v>
      </c>
      <c r="DB656" s="74">
        <v>8.2501701538167944E-7</v>
      </c>
      <c r="DC656" s="74">
        <v>0</v>
      </c>
      <c r="DD656" s="74">
        <v>5.1712462144137756</v>
      </c>
      <c r="DE656" s="74">
        <v>0.68414811484627203</v>
      </c>
      <c r="DF656" s="74">
        <v>2.9069865105925379</v>
      </c>
      <c r="DG656" s="74">
        <v>1.580111588974966</v>
      </c>
      <c r="DH656" s="74">
        <v>0</v>
      </c>
      <c r="DI656" s="74">
        <v>0</v>
      </c>
      <c r="DJ656" s="74">
        <v>0</v>
      </c>
      <c r="DK656" s="74">
        <v>0</v>
      </c>
      <c r="DL656" s="74">
        <v>0</v>
      </c>
      <c r="DM656" s="74">
        <v>0</v>
      </c>
      <c r="DN656" s="74">
        <v>1.491494967808789E-5</v>
      </c>
      <c r="DO656" s="74">
        <v>0</v>
      </c>
      <c r="DP656" s="74">
        <v>0</v>
      </c>
      <c r="DQ656" s="74">
        <v>0</v>
      </c>
      <c r="DR656" s="74">
        <v>0</v>
      </c>
      <c r="DS656" s="74">
        <v>0</v>
      </c>
      <c r="DT656" s="74">
        <v>0</v>
      </c>
      <c r="DU656" s="74">
        <v>0</v>
      </c>
      <c r="DV656" s="74">
        <v>0</v>
      </c>
      <c r="DW656" s="74">
        <v>0</v>
      </c>
      <c r="DX656" s="74">
        <v>0</v>
      </c>
      <c r="DY656" s="74">
        <v>0</v>
      </c>
      <c r="DZ656" s="74">
        <v>0</v>
      </c>
      <c r="EA656" s="74">
        <v>4.2663661176194616E-6</v>
      </c>
      <c r="EB656" s="74">
        <v>0</v>
      </c>
      <c r="EC656" s="74">
        <v>4.2663661176194616E-6</v>
      </c>
      <c r="ED656" s="74">
        <v>0</v>
      </c>
      <c r="EE656" s="74">
        <v>0</v>
      </c>
      <c r="EF656" s="74">
        <v>0</v>
      </c>
      <c r="ER656" s="74" t="s">
        <v>455</v>
      </c>
      <c r="ES656" s="74" t="s">
        <v>194</v>
      </c>
      <c r="ET656" s="74" t="s">
        <v>533</v>
      </c>
      <c r="EU656" s="74" t="s">
        <v>327</v>
      </c>
      <c r="EV656" s="74" t="s">
        <v>302</v>
      </c>
      <c r="EW656" s="74" t="s">
        <v>456</v>
      </c>
      <c r="EX656" s="74">
        <v>2025</v>
      </c>
      <c r="EY656" s="74">
        <v>6.7548350961068538E-7</v>
      </c>
      <c r="EZ656" s="74">
        <v>815.87798299999895</v>
      </c>
      <c r="FA656" s="74">
        <v>5.5111212337092641E-4</v>
      </c>
      <c r="FB656" s="74">
        <v>2025</v>
      </c>
      <c r="FC656" s="74" t="s">
        <v>209</v>
      </c>
      <c r="FD656" s="74">
        <v>4.6366130773367584E-2</v>
      </c>
      <c r="FE656" s="74">
        <v>1</v>
      </c>
      <c r="FF656" s="74">
        <v>0</v>
      </c>
      <c r="FG656" s="74" t="s">
        <v>457</v>
      </c>
      <c r="FH656" s="74">
        <v>0</v>
      </c>
      <c r="FI656" s="74">
        <v>0</v>
      </c>
      <c r="FJ656" s="74">
        <v>0</v>
      </c>
      <c r="FK656" s="74">
        <v>0</v>
      </c>
      <c r="FL656" s="74">
        <v>0</v>
      </c>
      <c r="FM656" s="74">
        <v>0</v>
      </c>
      <c r="FN656" s="74">
        <v>0</v>
      </c>
      <c r="FO656" s="74">
        <v>0</v>
      </c>
      <c r="FP656" s="74">
        <v>1.1353314967236754E-4</v>
      </c>
      <c r="FQ656" s="74">
        <v>8.2501701538167944E-7</v>
      </c>
      <c r="FR656" s="74">
        <v>0</v>
      </c>
      <c r="FS656" s="74">
        <v>0</v>
      </c>
      <c r="GV656" s="229"/>
      <c r="GW656" s="229"/>
    </row>
    <row r="657" spans="98:205" x14ac:dyDescent="0.25">
      <c r="CT657" s="74" t="s">
        <v>194</v>
      </c>
      <c r="CU657" s="74" t="s">
        <v>533</v>
      </c>
      <c r="CV657" s="74" t="s">
        <v>327</v>
      </c>
      <c r="CW657" s="74">
        <v>2026</v>
      </c>
      <c r="CX657" s="74">
        <v>0</v>
      </c>
      <c r="CY657" s="74">
        <v>0</v>
      </c>
      <c r="CZ657" s="74">
        <v>0</v>
      </c>
      <c r="DA657" s="74">
        <v>0</v>
      </c>
      <c r="DB657" s="74">
        <v>0</v>
      </c>
      <c r="DC657" s="74">
        <v>8.2501701538167944E-7</v>
      </c>
      <c r="DD657" s="74">
        <v>5.1712462144137756</v>
      </c>
      <c r="DE657" s="74">
        <v>0.68414811484627203</v>
      </c>
      <c r="DF657" s="74">
        <v>2.9069865105925379</v>
      </c>
      <c r="DG657" s="74">
        <v>1.580111588974966</v>
      </c>
      <c r="DH657" s="74">
        <v>0</v>
      </c>
      <c r="DI657" s="74">
        <v>0</v>
      </c>
      <c r="DJ657" s="74">
        <v>0</v>
      </c>
      <c r="DK657" s="74">
        <v>0</v>
      </c>
      <c r="DL657" s="74">
        <v>0</v>
      </c>
      <c r="DM657" s="74">
        <v>0</v>
      </c>
      <c r="DN657" s="74">
        <v>1.491494967808789E-5</v>
      </c>
      <c r="DO657" s="74">
        <v>0</v>
      </c>
      <c r="DP657" s="74">
        <v>0</v>
      </c>
      <c r="DQ657" s="74">
        <v>0</v>
      </c>
      <c r="DR657" s="74">
        <v>0</v>
      </c>
      <c r="DS657" s="74">
        <v>0</v>
      </c>
      <c r="DT657" s="74">
        <v>0</v>
      </c>
      <c r="DU657" s="74">
        <v>0</v>
      </c>
      <c r="DV657" s="74">
        <v>0</v>
      </c>
      <c r="DW657" s="74">
        <v>0</v>
      </c>
      <c r="DX657" s="74">
        <v>0</v>
      </c>
      <c r="DY657" s="74">
        <v>0</v>
      </c>
      <c r="DZ657" s="74">
        <v>0</v>
      </c>
      <c r="EA657" s="74">
        <v>0</v>
      </c>
      <c r="EB657" s="74">
        <v>0</v>
      </c>
      <c r="EC657" s="74">
        <v>0</v>
      </c>
      <c r="ED657" s="74">
        <v>4.2663661176194616E-6</v>
      </c>
      <c r="EE657" s="74">
        <v>0</v>
      </c>
      <c r="EF657" s="74">
        <v>4.2663661176194616E-6</v>
      </c>
      <c r="ER657" s="74" t="s">
        <v>455</v>
      </c>
      <c r="ES657" s="74" t="s">
        <v>194</v>
      </c>
      <c r="ET657" s="74" t="s">
        <v>533</v>
      </c>
      <c r="EU657" s="74" t="s">
        <v>327</v>
      </c>
      <c r="EV657" s="74" t="s">
        <v>302</v>
      </c>
      <c r="EW657" s="74" t="s">
        <v>456</v>
      </c>
      <c r="EX657" s="74">
        <v>2026</v>
      </c>
      <c r="EY657" s="74">
        <v>6.7548350961068538E-7</v>
      </c>
      <c r="EZ657" s="74">
        <v>815.87798299999895</v>
      </c>
      <c r="FA657" s="74">
        <v>5.5111212337092641E-4</v>
      </c>
      <c r="FB657" s="74">
        <v>2026</v>
      </c>
      <c r="FC657" s="74" t="s">
        <v>209</v>
      </c>
      <c r="FD657" s="74">
        <v>4.6366130773367584E-2</v>
      </c>
      <c r="FE657" s="74">
        <v>1</v>
      </c>
      <c r="FF657" s="74">
        <v>0</v>
      </c>
      <c r="FG657" s="74" t="s">
        <v>457</v>
      </c>
      <c r="FH657" s="74">
        <v>0</v>
      </c>
      <c r="FI657" s="74">
        <v>0</v>
      </c>
      <c r="FJ657" s="74">
        <v>0</v>
      </c>
      <c r="FK657" s="74">
        <v>0</v>
      </c>
      <c r="FL657" s="74">
        <v>0</v>
      </c>
      <c r="FM657" s="74">
        <v>0</v>
      </c>
      <c r="FN657" s="74">
        <v>0</v>
      </c>
      <c r="FO657" s="74">
        <v>0</v>
      </c>
      <c r="FP657" s="74">
        <v>0</v>
      </c>
      <c r="FQ657" s="74">
        <v>0</v>
      </c>
      <c r="FR657" s="74">
        <v>1.1353314967236754E-4</v>
      </c>
      <c r="FS657" s="74">
        <v>8.2501701538167944E-7</v>
      </c>
      <c r="GV657" s="229"/>
      <c r="GW657" s="229"/>
    </row>
    <row r="658" spans="98:205" x14ac:dyDescent="0.25">
      <c r="CT658" s="74" t="s">
        <v>194</v>
      </c>
      <c r="CU658" s="74" t="s">
        <v>533</v>
      </c>
      <c r="CV658" s="74" t="s">
        <v>328</v>
      </c>
      <c r="CW658" s="74">
        <v>2021</v>
      </c>
      <c r="CX658" s="74">
        <v>1.821692024926137E-4</v>
      </c>
      <c r="CY658" s="74">
        <v>0</v>
      </c>
      <c r="CZ658" s="74">
        <v>0</v>
      </c>
      <c r="DA658" s="74">
        <v>0</v>
      </c>
      <c r="DB658" s="74">
        <v>0</v>
      </c>
      <c r="DC658" s="74">
        <v>0</v>
      </c>
      <c r="DD658" s="74">
        <v>7.7861316135679426E-2</v>
      </c>
      <c r="DE658" s="74">
        <v>3.6425060683954513E-2</v>
      </c>
      <c r="DF658" s="74">
        <v>1.541613253274161E-3</v>
      </c>
      <c r="DG658" s="74">
        <v>3.9894642198450757E-2</v>
      </c>
      <c r="DH658" s="74">
        <v>0</v>
      </c>
      <c r="DI658" s="74">
        <v>0</v>
      </c>
      <c r="DJ658" s="74">
        <v>0</v>
      </c>
      <c r="DK658" s="74">
        <v>0</v>
      </c>
      <c r="DL658" s="74">
        <v>0</v>
      </c>
      <c r="DM658" s="74">
        <v>0</v>
      </c>
      <c r="DN658" s="74">
        <v>2.3516937864106178E-3</v>
      </c>
      <c r="DO658" s="74">
        <v>1.4183933865461996E-5</v>
      </c>
      <c r="DP658" s="74">
        <v>0</v>
      </c>
      <c r="DQ658" s="74">
        <v>1.4183933865461996E-5</v>
      </c>
      <c r="DR658" s="74">
        <v>0</v>
      </c>
      <c r="DS658" s="74">
        <v>0</v>
      </c>
      <c r="DT658" s="74">
        <v>0</v>
      </c>
      <c r="DU658" s="74">
        <v>0</v>
      </c>
      <c r="DV658" s="74">
        <v>0</v>
      </c>
      <c r="DW658" s="74">
        <v>0</v>
      </c>
      <c r="DX658" s="74">
        <v>0</v>
      </c>
      <c r="DY658" s="74">
        <v>0</v>
      </c>
      <c r="DZ658" s="74">
        <v>0</v>
      </c>
      <c r="EA658" s="74">
        <v>0</v>
      </c>
      <c r="EB658" s="74">
        <v>0</v>
      </c>
      <c r="EC658" s="74">
        <v>0</v>
      </c>
      <c r="ED658" s="74">
        <v>0</v>
      </c>
      <c r="EE658" s="74">
        <v>0</v>
      </c>
      <c r="EF658" s="74">
        <v>0</v>
      </c>
      <c r="ER658" s="74" t="s">
        <v>455</v>
      </c>
      <c r="ES658" s="74" t="s">
        <v>194</v>
      </c>
      <c r="ET658" s="74" t="s">
        <v>533</v>
      </c>
      <c r="EU658" s="74" t="s">
        <v>328</v>
      </c>
      <c r="EV658" s="74" t="s">
        <v>302</v>
      </c>
      <c r="EW658" s="74" t="s">
        <v>456</v>
      </c>
      <c r="EX658" s="74">
        <v>2021</v>
      </c>
      <c r="EY658" s="74">
        <v>2.3050015429685331E-4</v>
      </c>
      <c r="EZ658" s="74">
        <v>815.87798299999895</v>
      </c>
      <c r="FA658" s="74">
        <v>0.18806000096890521</v>
      </c>
      <c r="FB658" s="74">
        <v>2021</v>
      </c>
      <c r="FC658" s="74" t="s">
        <v>209</v>
      </c>
      <c r="FD658" s="74">
        <v>4.6366130773367584E-2</v>
      </c>
      <c r="FE658" s="74">
        <v>1</v>
      </c>
      <c r="FF658" s="74">
        <v>0</v>
      </c>
      <c r="FG658" s="74" t="s">
        <v>457</v>
      </c>
      <c r="FH658" s="74">
        <v>3.7946646818347404E-2</v>
      </c>
      <c r="FI658" s="74">
        <v>1.821692024926137E-4</v>
      </c>
      <c r="FJ658" s="74">
        <v>0</v>
      </c>
      <c r="FK658" s="74">
        <v>0</v>
      </c>
      <c r="FL658" s="74">
        <v>0</v>
      </c>
      <c r="FM658" s="74">
        <v>0</v>
      </c>
      <c r="FN658" s="74">
        <v>0</v>
      </c>
      <c r="FO658" s="74">
        <v>0</v>
      </c>
      <c r="FP658" s="74">
        <v>0</v>
      </c>
      <c r="FQ658" s="74">
        <v>0</v>
      </c>
      <c r="FR658" s="74">
        <v>0</v>
      </c>
      <c r="FS658" s="74">
        <v>0</v>
      </c>
      <c r="GV658" s="229"/>
      <c r="GW658" s="229"/>
    </row>
    <row r="659" spans="98:205" x14ac:dyDescent="0.25">
      <c r="CT659" s="74" t="s">
        <v>194</v>
      </c>
      <c r="CU659" s="74" t="s">
        <v>533</v>
      </c>
      <c r="CV659" s="74" t="s">
        <v>328</v>
      </c>
      <c r="CW659" s="74">
        <v>2022</v>
      </c>
      <c r="CX659" s="74">
        <v>0</v>
      </c>
      <c r="CY659" s="74">
        <v>1.8221584028350795E-4</v>
      </c>
      <c r="CZ659" s="74">
        <v>0</v>
      </c>
      <c r="DA659" s="74">
        <v>0</v>
      </c>
      <c r="DB659" s="74">
        <v>0</v>
      </c>
      <c r="DC659" s="74">
        <v>0</v>
      </c>
      <c r="DD659" s="74">
        <v>7.7861316135679412E-2</v>
      </c>
      <c r="DE659" s="74">
        <v>3.6425060683954492E-2</v>
      </c>
      <c r="DF659" s="74">
        <v>1.541613253274161E-3</v>
      </c>
      <c r="DG659" s="74">
        <v>3.9894642198450743E-2</v>
      </c>
      <c r="DH659" s="74">
        <v>0</v>
      </c>
      <c r="DI659" s="74">
        <v>0</v>
      </c>
      <c r="DJ659" s="74">
        <v>0</v>
      </c>
      <c r="DK659" s="74">
        <v>0</v>
      </c>
      <c r="DL659" s="74">
        <v>0</v>
      </c>
      <c r="DM659" s="74">
        <v>0</v>
      </c>
      <c r="DN659" s="74">
        <v>2.2997707661807552E-3</v>
      </c>
      <c r="DO659" s="74">
        <v>0</v>
      </c>
      <c r="DP659" s="74">
        <v>0</v>
      </c>
      <c r="DQ659" s="74">
        <v>0</v>
      </c>
      <c r="DR659" s="74">
        <v>1.418756514524268E-5</v>
      </c>
      <c r="DS659" s="74">
        <v>0</v>
      </c>
      <c r="DT659" s="74">
        <v>1.418756514524268E-5</v>
      </c>
      <c r="DU659" s="74">
        <v>0</v>
      </c>
      <c r="DV659" s="74">
        <v>0</v>
      </c>
      <c r="DW659" s="74">
        <v>0</v>
      </c>
      <c r="DX659" s="74">
        <v>0</v>
      </c>
      <c r="DY659" s="74">
        <v>0</v>
      </c>
      <c r="DZ659" s="74">
        <v>0</v>
      </c>
      <c r="EA659" s="74">
        <v>0</v>
      </c>
      <c r="EB659" s="74">
        <v>0</v>
      </c>
      <c r="EC659" s="74">
        <v>0</v>
      </c>
      <c r="ED659" s="74">
        <v>0</v>
      </c>
      <c r="EE659" s="74">
        <v>0</v>
      </c>
      <c r="EF659" s="74">
        <v>0</v>
      </c>
      <c r="ER659" s="74" t="s">
        <v>455</v>
      </c>
      <c r="ES659" s="74" t="s">
        <v>194</v>
      </c>
      <c r="ET659" s="74" t="s">
        <v>533</v>
      </c>
      <c r="EU659" s="74" t="s">
        <v>328</v>
      </c>
      <c r="EV659" s="74" t="s">
        <v>302</v>
      </c>
      <c r="EW659" s="74" t="s">
        <v>456</v>
      </c>
      <c r="EX659" s="74">
        <v>2022</v>
      </c>
      <c r="EY659" s="74">
        <v>2.2500070694892301E-4</v>
      </c>
      <c r="EZ659" s="74">
        <v>815.87798299999895</v>
      </c>
      <c r="FA659" s="74">
        <v>0.18357312295906114</v>
      </c>
      <c r="FB659" s="74">
        <v>2022</v>
      </c>
      <c r="FC659" s="74" t="s">
        <v>209</v>
      </c>
      <c r="FD659" s="74">
        <v>4.6366130773367584E-2</v>
      </c>
      <c r="FE659" s="74">
        <v>1</v>
      </c>
      <c r="FF659" s="74">
        <v>0</v>
      </c>
      <c r="FG659" s="74" t="s">
        <v>457</v>
      </c>
      <c r="FH659" s="74">
        <v>0</v>
      </c>
      <c r="FI659" s="74">
        <v>0</v>
      </c>
      <c r="FJ659" s="74">
        <v>3.7956361675497992E-2</v>
      </c>
      <c r="FK659" s="74">
        <v>1.8221584028350795E-4</v>
      </c>
      <c r="FL659" s="74">
        <v>0</v>
      </c>
      <c r="FM659" s="74">
        <v>0</v>
      </c>
      <c r="FN659" s="74">
        <v>0</v>
      </c>
      <c r="FO659" s="74">
        <v>0</v>
      </c>
      <c r="FP659" s="74">
        <v>0</v>
      </c>
      <c r="FQ659" s="74">
        <v>0</v>
      </c>
      <c r="FR659" s="74">
        <v>0</v>
      </c>
      <c r="FS659" s="74">
        <v>0</v>
      </c>
      <c r="GV659" s="229"/>
      <c r="GW659" s="229"/>
    </row>
    <row r="660" spans="98:205" x14ac:dyDescent="0.25">
      <c r="CT660" s="74" t="s">
        <v>194</v>
      </c>
      <c r="CU660" s="74" t="s">
        <v>533</v>
      </c>
      <c r="CV660" s="74" t="s">
        <v>328</v>
      </c>
      <c r="CW660" s="74">
        <v>2023</v>
      </c>
      <c r="CX660" s="74">
        <v>0</v>
      </c>
      <c r="CY660" s="74">
        <v>0</v>
      </c>
      <c r="CZ660" s="74">
        <v>2.7410362320130614E-4</v>
      </c>
      <c r="DA660" s="74">
        <v>0</v>
      </c>
      <c r="DB660" s="74">
        <v>0</v>
      </c>
      <c r="DC660" s="74">
        <v>0</v>
      </c>
      <c r="DD660" s="74">
        <v>7.7900575334948527E-2</v>
      </c>
      <c r="DE660" s="74">
        <v>3.6425060683954492E-2</v>
      </c>
      <c r="DF660" s="74">
        <v>1.5808724525432679E-3</v>
      </c>
      <c r="DG660" s="74">
        <v>3.9894642198450757E-2</v>
      </c>
      <c r="DH660" s="74">
        <v>0</v>
      </c>
      <c r="DI660" s="74">
        <v>0</v>
      </c>
      <c r="DJ660" s="74">
        <v>0</v>
      </c>
      <c r="DK660" s="74">
        <v>0</v>
      </c>
      <c r="DL660" s="74">
        <v>0</v>
      </c>
      <c r="DM660" s="74">
        <v>0</v>
      </c>
      <c r="DN660" s="74">
        <v>2.3038275561605751E-3</v>
      </c>
      <c r="DO660" s="74">
        <v>0</v>
      </c>
      <c r="DP660" s="74">
        <v>0</v>
      </c>
      <c r="DQ660" s="74">
        <v>0</v>
      </c>
      <c r="DR660" s="74">
        <v>0</v>
      </c>
      <c r="DS660" s="74">
        <v>0</v>
      </c>
      <c r="DT660" s="74">
        <v>0</v>
      </c>
      <c r="DU660" s="74">
        <v>2.1352829948775695E-5</v>
      </c>
      <c r="DV660" s="74">
        <v>0</v>
      </c>
      <c r="DW660" s="74">
        <v>2.1352829948775695E-5</v>
      </c>
      <c r="DX660" s="74">
        <v>0</v>
      </c>
      <c r="DY660" s="74">
        <v>0</v>
      </c>
      <c r="DZ660" s="74">
        <v>0</v>
      </c>
      <c r="EA660" s="74">
        <v>0</v>
      </c>
      <c r="EB660" s="74">
        <v>0</v>
      </c>
      <c r="EC660" s="74">
        <v>0</v>
      </c>
      <c r="ED660" s="74">
        <v>0</v>
      </c>
      <c r="EE660" s="74">
        <v>0</v>
      </c>
      <c r="EF660" s="74">
        <v>0</v>
      </c>
      <c r="ER660" s="74" t="s">
        <v>455</v>
      </c>
      <c r="ES660" s="74" t="s">
        <v>194</v>
      </c>
      <c r="ET660" s="74" t="s">
        <v>533</v>
      </c>
      <c r="EU660" s="74" t="s">
        <v>328</v>
      </c>
      <c r="EV660" s="74" t="s">
        <v>302</v>
      </c>
      <c r="EW660" s="74" t="s">
        <v>456</v>
      </c>
      <c r="EX660" s="74">
        <v>2023</v>
      </c>
      <c r="EY660" s="74">
        <v>2.244226166794459E-4</v>
      </c>
      <c r="EZ660" s="74">
        <v>815.87798299999895</v>
      </c>
      <c r="FA660" s="74">
        <v>0.18310147183600825</v>
      </c>
      <c r="FB660" s="74">
        <v>2023</v>
      </c>
      <c r="FC660" s="74" t="s">
        <v>209</v>
      </c>
      <c r="FD660" s="74">
        <v>4.6366130773367584E-2</v>
      </c>
      <c r="FE660" s="74">
        <v>1</v>
      </c>
      <c r="FF660" s="74">
        <v>0</v>
      </c>
      <c r="FG660" s="74" t="s">
        <v>457</v>
      </c>
      <c r="FH660" s="74">
        <v>0</v>
      </c>
      <c r="FI660" s="74">
        <v>0</v>
      </c>
      <c r="FJ660" s="74">
        <v>0</v>
      </c>
      <c r="FK660" s="74">
        <v>0</v>
      </c>
      <c r="FL660" s="74">
        <v>3.7720249520253935E-2</v>
      </c>
      <c r="FM660" s="74">
        <v>2.7410362320130614E-4</v>
      </c>
      <c r="FN660" s="74">
        <v>0</v>
      </c>
      <c r="FO660" s="74">
        <v>0</v>
      </c>
      <c r="FP660" s="74">
        <v>0</v>
      </c>
      <c r="FQ660" s="74">
        <v>0</v>
      </c>
      <c r="FR660" s="74">
        <v>0</v>
      </c>
      <c r="FS660" s="74">
        <v>0</v>
      </c>
      <c r="GV660" s="229"/>
      <c r="GW660" s="229"/>
    </row>
    <row r="661" spans="98:205" x14ac:dyDescent="0.25">
      <c r="CT661" s="74" t="s">
        <v>194</v>
      </c>
      <c r="CU661" s="74" t="s">
        <v>533</v>
      </c>
      <c r="CV661" s="74" t="s">
        <v>328</v>
      </c>
      <c r="CW661" s="74">
        <v>2024</v>
      </c>
      <c r="CX661" s="74">
        <v>0</v>
      </c>
      <c r="CY661" s="74">
        <v>0</v>
      </c>
      <c r="CZ661" s="74">
        <v>0</v>
      </c>
      <c r="DA661" s="74">
        <v>2.7410362320130614E-4</v>
      </c>
      <c r="DB661" s="74">
        <v>0</v>
      </c>
      <c r="DC661" s="74">
        <v>0</v>
      </c>
      <c r="DD661" s="74">
        <v>7.7900575334948527E-2</v>
      </c>
      <c r="DE661" s="74">
        <v>3.6425060683954492E-2</v>
      </c>
      <c r="DF661" s="74">
        <v>1.5808724525432679E-3</v>
      </c>
      <c r="DG661" s="74">
        <v>3.9894642198450757E-2</v>
      </c>
      <c r="DH661" s="74">
        <v>0</v>
      </c>
      <c r="DI661" s="74">
        <v>0</v>
      </c>
      <c r="DJ661" s="74">
        <v>0</v>
      </c>
      <c r="DK661" s="74">
        <v>0</v>
      </c>
      <c r="DL661" s="74">
        <v>0</v>
      </c>
      <c r="DM661" s="74">
        <v>0</v>
      </c>
      <c r="DN661" s="74">
        <v>2.3038275561605751E-3</v>
      </c>
      <c r="DO661" s="74">
        <v>0</v>
      </c>
      <c r="DP661" s="74">
        <v>0</v>
      </c>
      <c r="DQ661" s="74">
        <v>0</v>
      </c>
      <c r="DR661" s="74">
        <v>0</v>
      </c>
      <c r="DS661" s="74">
        <v>0</v>
      </c>
      <c r="DT661" s="74">
        <v>0</v>
      </c>
      <c r="DU661" s="74">
        <v>0</v>
      </c>
      <c r="DV661" s="74">
        <v>0</v>
      </c>
      <c r="DW661" s="74">
        <v>0</v>
      </c>
      <c r="DX661" s="74">
        <v>2.1352829948775695E-5</v>
      </c>
      <c r="DY661" s="74">
        <v>0</v>
      </c>
      <c r="DZ661" s="74">
        <v>2.1352829948775695E-5</v>
      </c>
      <c r="EA661" s="74">
        <v>0</v>
      </c>
      <c r="EB661" s="74">
        <v>0</v>
      </c>
      <c r="EC661" s="74">
        <v>0</v>
      </c>
      <c r="ED661" s="74">
        <v>0</v>
      </c>
      <c r="EE661" s="74">
        <v>0</v>
      </c>
      <c r="EF661" s="74">
        <v>0</v>
      </c>
      <c r="ER661" s="74" t="s">
        <v>455</v>
      </c>
      <c r="ES661" s="74" t="s">
        <v>194</v>
      </c>
      <c r="ET661" s="74" t="s">
        <v>533</v>
      </c>
      <c r="EU661" s="74" t="s">
        <v>328</v>
      </c>
      <c r="EV661" s="74" t="s">
        <v>302</v>
      </c>
      <c r="EW661" s="74" t="s">
        <v>456</v>
      </c>
      <c r="EX661" s="74">
        <v>2024</v>
      </c>
      <c r="EY661" s="74">
        <v>2.244226166794459E-4</v>
      </c>
      <c r="EZ661" s="74">
        <v>815.87798299999895</v>
      </c>
      <c r="FA661" s="74">
        <v>0.18310147183600825</v>
      </c>
      <c r="FB661" s="74">
        <v>2024</v>
      </c>
      <c r="FC661" s="74" t="s">
        <v>209</v>
      </c>
      <c r="FD661" s="74">
        <v>4.6366130773367584E-2</v>
      </c>
      <c r="FE661" s="74">
        <v>1</v>
      </c>
      <c r="FF661" s="74">
        <v>0</v>
      </c>
      <c r="FG661" s="74" t="s">
        <v>457</v>
      </c>
      <c r="FH661" s="74">
        <v>0</v>
      </c>
      <c r="FI661" s="74">
        <v>0</v>
      </c>
      <c r="FJ661" s="74">
        <v>0</v>
      </c>
      <c r="FK661" s="74">
        <v>0</v>
      </c>
      <c r="FL661" s="74">
        <v>0</v>
      </c>
      <c r="FM661" s="74">
        <v>0</v>
      </c>
      <c r="FN661" s="74">
        <v>3.7720249520253935E-2</v>
      </c>
      <c r="FO661" s="74">
        <v>2.7410362320130614E-4</v>
      </c>
      <c r="FP661" s="74">
        <v>0</v>
      </c>
      <c r="FQ661" s="74">
        <v>0</v>
      </c>
      <c r="FR661" s="74">
        <v>0</v>
      </c>
      <c r="FS661" s="74">
        <v>0</v>
      </c>
      <c r="GV661" s="229"/>
      <c r="GW661" s="229"/>
    </row>
    <row r="662" spans="98:205" x14ac:dyDescent="0.25">
      <c r="CT662" s="74" t="s">
        <v>194</v>
      </c>
      <c r="CU662" s="74" t="s">
        <v>533</v>
      </c>
      <c r="CV662" s="74" t="s">
        <v>328</v>
      </c>
      <c r="CW662" s="74">
        <v>2025</v>
      </c>
      <c r="CX662" s="74">
        <v>0</v>
      </c>
      <c r="CY662" s="74">
        <v>0</v>
      </c>
      <c r="CZ662" s="74">
        <v>0</v>
      </c>
      <c r="DA662" s="74">
        <v>0</v>
      </c>
      <c r="DB662" s="74">
        <v>2.7410362320130614E-4</v>
      </c>
      <c r="DC662" s="74">
        <v>0</v>
      </c>
      <c r="DD662" s="74">
        <v>7.7900575334948527E-2</v>
      </c>
      <c r="DE662" s="74">
        <v>3.6425060683954492E-2</v>
      </c>
      <c r="DF662" s="74">
        <v>1.5808724525432679E-3</v>
      </c>
      <c r="DG662" s="74">
        <v>3.9894642198450757E-2</v>
      </c>
      <c r="DH662" s="74">
        <v>0</v>
      </c>
      <c r="DI662" s="74">
        <v>0</v>
      </c>
      <c r="DJ662" s="74">
        <v>0</v>
      </c>
      <c r="DK662" s="74">
        <v>0</v>
      </c>
      <c r="DL662" s="74">
        <v>0</v>
      </c>
      <c r="DM662" s="74">
        <v>0</v>
      </c>
      <c r="DN662" s="74">
        <v>2.3038275561605751E-3</v>
      </c>
      <c r="DO662" s="74">
        <v>0</v>
      </c>
      <c r="DP662" s="74">
        <v>0</v>
      </c>
      <c r="DQ662" s="74">
        <v>0</v>
      </c>
      <c r="DR662" s="74">
        <v>0</v>
      </c>
      <c r="DS662" s="74">
        <v>0</v>
      </c>
      <c r="DT662" s="74">
        <v>0</v>
      </c>
      <c r="DU662" s="74">
        <v>0</v>
      </c>
      <c r="DV662" s="74">
        <v>0</v>
      </c>
      <c r="DW662" s="74">
        <v>0</v>
      </c>
      <c r="DX662" s="74">
        <v>0</v>
      </c>
      <c r="DY662" s="74">
        <v>0</v>
      </c>
      <c r="DZ662" s="74">
        <v>0</v>
      </c>
      <c r="EA662" s="74">
        <v>2.1352829948775695E-5</v>
      </c>
      <c r="EB662" s="74">
        <v>0</v>
      </c>
      <c r="EC662" s="74">
        <v>2.1352829948775695E-5</v>
      </c>
      <c r="ED662" s="74">
        <v>0</v>
      </c>
      <c r="EE662" s="74">
        <v>0</v>
      </c>
      <c r="EF662" s="74">
        <v>0</v>
      </c>
      <c r="ER662" s="74" t="s">
        <v>455</v>
      </c>
      <c r="ES662" s="74" t="s">
        <v>194</v>
      </c>
      <c r="ET662" s="74" t="s">
        <v>533</v>
      </c>
      <c r="EU662" s="74" t="s">
        <v>328</v>
      </c>
      <c r="EV662" s="74" t="s">
        <v>302</v>
      </c>
      <c r="EW662" s="74" t="s">
        <v>456</v>
      </c>
      <c r="EX662" s="74">
        <v>2025</v>
      </c>
      <c r="EY662" s="74">
        <v>2.244226166794459E-4</v>
      </c>
      <c r="EZ662" s="74">
        <v>815.87798299999895</v>
      </c>
      <c r="FA662" s="74">
        <v>0.18310147183600825</v>
      </c>
      <c r="FB662" s="74">
        <v>2025</v>
      </c>
      <c r="FC662" s="74" t="s">
        <v>209</v>
      </c>
      <c r="FD662" s="74">
        <v>4.6366130773367584E-2</v>
      </c>
      <c r="FE662" s="74">
        <v>1</v>
      </c>
      <c r="FF662" s="74">
        <v>0</v>
      </c>
      <c r="FG662" s="74" t="s">
        <v>457</v>
      </c>
      <c r="FH662" s="74">
        <v>0</v>
      </c>
      <c r="FI662" s="74">
        <v>0</v>
      </c>
      <c r="FJ662" s="74">
        <v>0</v>
      </c>
      <c r="FK662" s="74">
        <v>0</v>
      </c>
      <c r="FL662" s="74">
        <v>0</v>
      </c>
      <c r="FM662" s="74">
        <v>0</v>
      </c>
      <c r="FN662" s="74">
        <v>0</v>
      </c>
      <c r="FO662" s="74">
        <v>0</v>
      </c>
      <c r="FP662" s="74">
        <v>3.7720249520253935E-2</v>
      </c>
      <c r="FQ662" s="74">
        <v>2.7410362320130614E-4</v>
      </c>
      <c r="FR662" s="74">
        <v>0</v>
      </c>
      <c r="FS662" s="74">
        <v>0</v>
      </c>
      <c r="GV662" s="229"/>
      <c r="GW662" s="229"/>
    </row>
    <row r="663" spans="98:205" x14ac:dyDescent="0.25">
      <c r="CT663" s="74" t="s">
        <v>194</v>
      </c>
      <c r="CU663" s="74" t="s">
        <v>533</v>
      </c>
      <c r="CV663" s="74" t="s">
        <v>328</v>
      </c>
      <c r="CW663" s="74">
        <v>2026</v>
      </c>
      <c r="CX663" s="74">
        <v>0</v>
      </c>
      <c r="CY663" s="74">
        <v>0</v>
      </c>
      <c r="CZ663" s="74">
        <v>0</v>
      </c>
      <c r="DA663" s="74">
        <v>0</v>
      </c>
      <c r="DB663" s="74">
        <v>0</v>
      </c>
      <c r="DC663" s="74">
        <v>2.7410362320130614E-4</v>
      </c>
      <c r="DD663" s="74">
        <v>7.7900575334948527E-2</v>
      </c>
      <c r="DE663" s="74">
        <v>3.6425060683954492E-2</v>
      </c>
      <c r="DF663" s="74">
        <v>1.5808724525432679E-3</v>
      </c>
      <c r="DG663" s="74">
        <v>3.9894642198450757E-2</v>
      </c>
      <c r="DH663" s="74">
        <v>0</v>
      </c>
      <c r="DI663" s="74">
        <v>0</v>
      </c>
      <c r="DJ663" s="74">
        <v>0</v>
      </c>
      <c r="DK663" s="74">
        <v>0</v>
      </c>
      <c r="DL663" s="74">
        <v>0</v>
      </c>
      <c r="DM663" s="74">
        <v>0</v>
      </c>
      <c r="DN663" s="74">
        <v>2.3038275561605751E-3</v>
      </c>
      <c r="DO663" s="74">
        <v>0</v>
      </c>
      <c r="DP663" s="74">
        <v>0</v>
      </c>
      <c r="DQ663" s="74">
        <v>0</v>
      </c>
      <c r="DR663" s="74">
        <v>0</v>
      </c>
      <c r="DS663" s="74">
        <v>0</v>
      </c>
      <c r="DT663" s="74">
        <v>0</v>
      </c>
      <c r="DU663" s="74">
        <v>0</v>
      </c>
      <c r="DV663" s="74">
        <v>0</v>
      </c>
      <c r="DW663" s="74">
        <v>0</v>
      </c>
      <c r="DX663" s="74">
        <v>0</v>
      </c>
      <c r="DY663" s="74">
        <v>0</v>
      </c>
      <c r="DZ663" s="74">
        <v>0</v>
      </c>
      <c r="EA663" s="74">
        <v>0</v>
      </c>
      <c r="EB663" s="74">
        <v>0</v>
      </c>
      <c r="EC663" s="74">
        <v>0</v>
      </c>
      <c r="ED663" s="74">
        <v>2.1352829948775695E-5</v>
      </c>
      <c r="EE663" s="74">
        <v>0</v>
      </c>
      <c r="EF663" s="74">
        <v>2.1352829948775695E-5</v>
      </c>
      <c r="ER663" s="74" t="s">
        <v>455</v>
      </c>
      <c r="ES663" s="74" t="s">
        <v>194</v>
      </c>
      <c r="ET663" s="74" t="s">
        <v>533</v>
      </c>
      <c r="EU663" s="74" t="s">
        <v>328</v>
      </c>
      <c r="EV663" s="74" t="s">
        <v>302</v>
      </c>
      <c r="EW663" s="74" t="s">
        <v>456</v>
      </c>
      <c r="EX663" s="74">
        <v>2026</v>
      </c>
      <c r="EY663" s="74">
        <v>2.244226166794459E-4</v>
      </c>
      <c r="EZ663" s="74">
        <v>815.87798299999895</v>
      </c>
      <c r="FA663" s="74">
        <v>0.18310147183600825</v>
      </c>
      <c r="FB663" s="74">
        <v>2026</v>
      </c>
      <c r="FC663" s="74" t="s">
        <v>209</v>
      </c>
      <c r="FD663" s="74">
        <v>4.6366130773367584E-2</v>
      </c>
      <c r="FE663" s="74">
        <v>1</v>
      </c>
      <c r="FF663" s="74">
        <v>0</v>
      </c>
      <c r="FG663" s="74" t="s">
        <v>457</v>
      </c>
      <c r="FH663" s="74">
        <v>0</v>
      </c>
      <c r="FI663" s="74">
        <v>0</v>
      </c>
      <c r="FJ663" s="74">
        <v>0</v>
      </c>
      <c r="FK663" s="74">
        <v>0</v>
      </c>
      <c r="FL663" s="74">
        <v>0</v>
      </c>
      <c r="FM663" s="74">
        <v>0</v>
      </c>
      <c r="FN663" s="74">
        <v>0</v>
      </c>
      <c r="FO663" s="74">
        <v>0</v>
      </c>
      <c r="FP663" s="74">
        <v>0</v>
      </c>
      <c r="FQ663" s="74">
        <v>0</v>
      </c>
      <c r="FR663" s="74">
        <v>3.7720249520253935E-2</v>
      </c>
      <c r="FS663" s="74">
        <v>2.7410362320130614E-4</v>
      </c>
      <c r="GV663" s="229"/>
      <c r="GW663" s="229"/>
    </row>
    <row r="664" spans="98:205" x14ac:dyDescent="0.25">
      <c r="CT664" s="74" t="s">
        <v>194</v>
      </c>
      <c r="CU664" s="74" t="s">
        <v>533</v>
      </c>
      <c r="CV664" s="74" t="s">
        <v>321</v>
      </c>
      <c r="CW664" s="74">
        <v>2021</v>
      </c>
      <c r="CX664" s="74">
        <v>2.9827141619412762E-6</v>
      </c>
      <c r="CY664" s="74">
        <v>0</v>
      </c>
      <c r="CZ664" s="74">
        <v>0</v>
      </c>
      <c r="DA664" s="74">
        <v>0</v>
      </c>
      <c r="DB664" s="74">
        <v>0</v>
      </c>
      <c r="DC664" s="74">
        <v>0</v>
      </c>
      <c r="DD664" s="74">
        <v>13887.86102387798</v>
      </c>
      <c r="DE664" s="74">
        <v>212.40338927922949</v>
      </c>
      <c r="DF664" s="74">
        <v>8426.4429804796036</v>
      </c>
      <c r="DG664" s="74">
        <v>5249.0146541191434</v>
      </c>
      <c r="DH664" s="74">
        <v>0</v>
      </c>
      <c r="DI664" s="74">
        <v>0</v>
      </c>
      <c r="DJ664" s="74">
        <v>0</v>
      </c>
      <c r="DK664" s="74">
        <v>0</v>
      </c>
      <c r="DL664" s="74">
        <v>0</v>
      </c>
      <c r="DM664" s="74">
        <v>0</v>
      </c>
      <c r="DN664" s="74">
        <v>1.7127716598246081E-5</v>
      </c>
      <c r="DO664" s="74">
        <v>4.1423519754993122E-2</v>
      </c>
      <c r="DP664" s="74">
        <v>0</v>
      </c>
      <c r="DQ664" s="74">
        <v>4.1423519754993122E-2</v>
      </c>
      <c r="DR664" s="74">
        <v>0</v>
      </c>
      <c r="DS664" s="74">
        <v>0</v>
      </c>
      <c r="DT664" s="74">
        <v>0</v>
      </c>
      <c r="DU664" s="74">
        <v>0</v>
      </c>
      <c r="DV664" s="74">
        <v>0</v>
      </c>
      <c r="DW664" s="74">
        <v>0</v>
      </c>
      <c r="DX664" s="74">
        <v>0</v>
      </c>
      <c r="DY664" s="74">
        <v>0</v>
      </c>
      <c r="DZ664" s="74">
        <v>0</v>
      </c>
      <c r="EA664" s="74">
        <v>0</v>
      </c>
      <c r="EB664" s="74">
        <v>0</v>
      </c>
      <c r="EC664" s="74">
        <v>0</v>
      </c>
      <c r="ED664" s="74">
        <v>0</v>
      </c>
      <c r="EE664" s="74">
        <v>0</v>
      </c>
      <c r="EF664" s="74">
        <v>0</v>
      </c>
      <c r="ER664" s="74" t="s">
        <v>455</v>
      </c>
      <c r="ES664" s="74" t="s">
        <v>194</v>
      </c>
      <c r="ET664" s="74" t="s">
        <v>533</v>
      </c>
      <c r="EU664" s="74" t="s">
        <v>321</v>
      </c>
      <c r="EV664" s="74" t="s">
        <v>302</v>
      </c>
      <c r="EW664" s="74" t="s">
        <v>456</v>
      </c>
      <c r="EX664" s="74">
        <v>2021</v>
      </c>
      <c r="EY664" s="74">
        <v>3.774052173164396E-6</v>
      </c>
      <c r="EZ664" s="74">
        <v>815.87798299999895</v>
      </c>
      <c r="FA664" s="74">
        <v>3.0791660747781302E-3</v>
      </c>
      <c r="FB664" s="74">
        <v>2021</v>
      </c>
      <c r="FC664" s="74" t="s">
        <v>209</v>
      </c>
      <c r="FD664" s="74">
        <v>4.6366130773367584E-2</v>
      </c>
      <c r="FE664" s="74">
        <v>1</v>
      </c>
      <c r="FF664" s="74">
        <v>0</v>
      </c>
      <c r="FG664" s="74" t="s">
        <v>457</v>
      </c>
      <c r="FH664" s="74">
        <v>6.2131249033632824E-4</v>
      </c>
      <c r="FI664" s="74">
        <v>2.9827141619412762E-6</v>
      </c>
      <c r="FJ664" s="74">
        <v>0</v>
      </c>
      <c r="FK664" s="74">
        <v>0</v>
      </c>
      <c r="FL664" s="74">
        <v>0</v>
      </c>
      <c r="FM664" s="74">
        <v>0</v>
      </c>
      <c r="FN664" s="74">
        <v>0</v>
      </c>
      <c r="FO664" s="74">
        <v>0</v>
      </c>
      <c r="FP664" s="74">
        <v>0</v>
      </c>
      <c r="FQ664" s="74">
        <v>0</v>
      </c>
      <c r="FR664" s="74">
        <v>0</v>
      </c>
      <c r="FS664" s="74">
        <v>0</v>
      </c>
      <c r="GV664" s="229"/>
      <c r="GW664" s="229"/>
    </row>
    <row r="665" spans="98:205" x14ac:dyDescent="0.25">
      <c r="CT665" s="74" t="s">
        <v>194</v>
      </c>
      <c r="CU665" s="74" t="s">
        <v>533</v>
      </c>
      <c r="CV665" s="74" t="s">
        <v>321</v>
      </c>
      <c r="CW665" s="74">
        <v>2022</v>
      </c>
      <c r="CX665" s="74">
        <v>0</v>
      </c>
      <c r="CY665" s="74">
        <v>2.9619306880929033E-6</v>
      </c>
      <c r="CZ665" s="74">
        <v>0</v>
      </c>
      <c r="DA665" s="74">
        <v>0</v>
      </c>
      <c r="DB665" s="74">
        <v>0</v>
      </c>
      <c r="DC665" s="74">
        <v>0</v>
      </c>
      <c r="DD665" s="74">
        <v>13650.165455412071</v>
      </c>
      <c r="DE665" s="74">
        <v>202.84766498243039</v>
      </c>
      <c r="DF665" s="74">
        <v>8286.6933897120016</v>
      </c>
      <c r="DG665" s="74">
        <v>5160.6244007176319</v>
      </c>
      <c r="DH665" s="74">
        <v>0</v>
      </c>
      <c r="DI665" s="74">
        <v>0</v>
      </c>
      <c r="DJ665" s="74">
        <v>0</v>
      </c>
      <c r="DK665" s="74">
        <v>0</v>
      </c>
      <c r="DL665" s="74">
        <v>0</v>
      </c>
      <c r="DM665" s="74">
        <v>0</v>
      </c>
      <c r="DN665" s="74">
        <v>1.65096459853143E-5</v>
      </c>
      <c r="DO665" s="74">
        <v>0</v>
      </c>
      <c r="DP665" s="74">
        <v>0</v>
      </c>
      <c r="DQ665" s="74">
        <v>0</v>
      </c>
      <c r="DR665" s="74">
        <v>4.043084395993065E-2</v>
      </c>
      <c r="DS665" s="74">
        <v>0</v>
      </c>
      <c r="DT665" s="74">
        <v>4.043084395993065E-2</v>
      </c>
      <c r="DU665" s="74">
        <v>0</v>
      </c>
      <c r="DV665" s="74">
        <v>0</v>
      </c>
      <c r="DW665" s="74">
        <v>0</v>
      </c>
      <c r="DX665" s="74">
        <v>0</v>
      </c>
      <c r="DY665" s="74">
        <v>0</v>
      </c>
      <c r="DZ665" s="74">
        <v>0</v>
      </c>
      <c r="EA665" s="74">
        <v>0</v>
      </c>
      <c r="EB665" s="74">
        <v>0</v>
      </c>
      <c r="EC665" s="74">
        <v>0</v>
      </c>
      <c r="ED665" s="74">
        <v>0</v>
      </c>
      <c r="EE665" s="74">
        <v>0</v>
      </c>
      <c r="EF665" s="74">
        <v>0</v>
      </c>
      <c r="ER665" s="74" t="s">
        <v>455</v>
      </c>
      <c r="ES665" s="74" t="s">
        <v>194</v>
      </c>
      <c r="ET665" s="74" t="s">
        <v>533</v>
      </c>
      <c r="EU665" s="74" t="s">
        <v>321</v>
      </c>
      <c r="EV665" s="74" t="s">
        <v>302</v>
      </c>
      <c r="EW665" s="74" t="s">
        <v>456</v>
      </c>
      <c r="EX665" s="74">
        <v>2022</v>
      </c>
      <c r="EY665" s="74">
        <v>3.657401561344562E-6</v>
      </c>
      <c r="EZ665" s="74">
        <v>815.87798299999895</v>
      </c>
      <c r="FA665" s="74">
        <v>2.9839934088908482E-3</v>
      </c>
      <c r="FB665" s="74">
        <v>2022</v>
      </c>
      <c r="FC665" s="74" t="s">
        <v>209</v>
      </c>
      <c r="FD665" s="74">
        <v>4.6366130773367584E-2</v>
      </c>
      <c r="FE665" s="74">
        <v>1</v>
      </c>
      <c r="FF665" s="74">
        <v>0</v>
      </c>
      <c r="FG665" s="74" t="s">
        <v>457</v>
      </c>
      <c r="FH665" s="74">
        <v>0</v>
      </c>
      <c r="FI665" s="74">
        <v>0</v>
      </c>
      <c r="FJ665" s="74">
        <v>6.1698320124140276E-4</v>
      </c>
      <c r="FK665" s="74">
        <v>2.9619306880929033E-6</v>
      </c>
      <c r="FL665" s="74">
        <v>0</v>
      </c>
      <c r="FM665" s="74">
        <v>0</v>
      </c>
      <c r="FN665" s="74">
        <v>0</v>
      </c>
      <c r="FO665" s="74">
        <v>0</v>
      </c>
      <c r="FP665" s="74">
        <v>0</v>
      </c>
      <c r="FQ665" s="74">
        <v>0</v>
      </c>
      <c r="FR665" s="74">
        <v>0</v>
      </c>
      <c r="FS665" s="74">
        <v>0</v>
      </c>
      <c r="GV665" s="229"/>
      <c r="GW665" s="229"/>
    </row>
    <row r="666" spans="98:205" x14ac:dyDescent="0.25">
      <c r="CT666" s="74" t="s">
        <v>194</v>
      </c>
      <c r="CU666" s="74" t="s">
        <v>533</v>
      </c>
      <c r="CV666" s="74" t="s">
        <v>321</v>
      </c>
      <c r="CW666" s="74">
        <v>2023</v>
      </c>
      <c r="CX666" s="74">
        <v>0</v>
      </c>
      <c r="CY666" s="74">
        <v>0</v>
      </c>
      <c r="CZ666" s="74">
        <v>4.6166484956847552E-6</v>
      </c>
      <c r="DA666" s="74">
        <v>0</v>
      </c>
      <c r="DB666" s="74">
        <v>0</v>
      </c>
      <c r="DC666" s="74">
        <v>0</v>
      </c>
      <c r="DD666" s="74">
        <v>13668.06699741239</v>
      </c>
      <c r="DE666" s="74">
        <v>202.84766498243039</v>
      </c>
      <c r="DF666" s="74">
        <v>8304.5949317123268</v>
      </c>
      <c r="DG666" s="74">
        <v>5160.6244007176319</v>
      </c>
      <c r="DH666" s="74">
        <v>0</v>
      </c>
      <c r="DI666" s="74">
        <v>0</v>
      </c>
      <c r="DJ666" s="74">
        <v>0</v>
      </c>
      <c r="DK666" s="74">
        <v>0</v>
      </c>
      <c r="DL666" s="74">
        <v>0</v>
      </c>
      <c r="DM666" s="74">
        <v>0</v>
      </c>
      <c r="DN666" s="74">
        <v>1.7147600735591551E-5</v>
      </c>
      <c r="DO666" s="74">
        <v>0</v>
      </c>
      <c r="DP666" s="74">
        <v>0</v>
      </c>
      <c r="DQ666" s="74">
        <v>0</v>
      </c>
      <c r="DR666" s="74">
        <v>0</v>
      </c>
      <c r="DS666" s="74">
        <v>0</v>
      </c>
      <c r="DT666" s="74">
        <v>0</v>
      </c>
      <c r="DU666" s="74">
        <v>6.3100660942522355E-2</v>
      </c>
      <c r="DV666" s="74">
        <v>0</v>
      </c>
      <c r="DW666" s="74">
        <v>6.3100660942522355E-2</v>
      </c>
      <c r="DX666" s="74">
        <v>0</v>
      </c>
      <c r="DY666" s="74">
        <v>0</v>
      </c>
      <c r="DZ666" s="74">
        <v>0</v>
      </c>
      <c r="EA666" s="74">
        <v>0</v>
      </c>
      <c r="EB666" s="74">
        <v>0</v>
      </c>
      <c r="EC666" s="74">
        <v>0</v>
      </c>
      <c r="ED666" s="74">
        <v>0</v>
      </c>
      <c r="EE666" s="74">
        <v>0</v>
      </c>
      <c r="EF666" s="74">
        <v>0</v>
      </c>
      <c r="ER666" s="74" t="s">
        <v>455</v>
      </c>
      <c r="ES666" s="74" t="s">
        <v>194</v>
      </c>
      <c r="ET666" s="74" t="s">
        <v>533</v>
      </c>
      <c r="EU666" s="74" t="s">
        <v>321</v>
      </c>
      <c r="EV666" s="74" t="s">
        <v>302</v>
      </c>
      <c r="EW666" s="74" t="s">
        <v>456</v>
      </c>
      <c r="EX666" s="74">
        <v>2023</v>
      </c>
      <c r="EY666" s="74">
        <v>3.7798855906763631E-6</v>
      </c>
      <c r="EZ666" s="74">
        <v>815.87798299999895</v>
      </c>
      <c r="FA666" s="74">
        <v>3.0839254316917908E-3</v>
      </c>
      <c r="FB666" s="74">
        <v>2023</v>
      </c>
      <c r="FC666" s="74" t="s">
        <v>209</v>
      </c>
      <c r="FD666" s="74">
        <v>4.6366130773367584E-2</v>
      </c>
      <c r="FE666" s="74">
        <v>1</v>
      </c>
      <c r="FF666" s="74">
        <v>0</v>
      </c>
      <c r="FG666" s="74" t="s">
        <v>457</v>
      </c>
      <c r="FH666" s="74">
        <v>0</v>
      </c>
      <c r="FI666" s="74">
        <v>0</v>
      </c>
      <c r="FJ666" s="74">
        <v>0</v>
      </c>
      <c r="FK666" s="74">
        <v>0</v>
      </c>
      <c r="FL666" s="74">
        <v>6.3531131464337435E-4</v>
      </c>
      <c r="FM666" s="74">
        <v>4.6166484956847552E-6</v>
      </c>
      <c r="FN666" s="74">
        <v>0</v>
      </c>
      <c r="FO666" s="74">
        <v>0</v>
      </c>
      <c r="FP666" s="74">
        <v>0</v>
      </c>
      <c r="FQ666" s="74">
        <v>0</v>
      </c>
      <c r="FR666" s="74">
        <v>0</v>
      </c>
      <c r="FS666" s="74">
        <v>0</v>
      </c>
      <c r="GV666" s="229"/>
      <c r="GW666" s="229"/>
    </row>
    <row r="667" spans="98:205" x14ac:dyDescent="0.25">
      <c r="CT667" s="74" t="s">
        <v>194</v>
      </c>
      <c r="CU667" s="74" t="s">
        <v>533</v>
      </c>
      <c r="CV667" s="74" t="s">
        <v>321</v>
      </c>
      <c r="CW667" s="74">
        <v>2024</v>
      </c>
      <c r="CX667" s="74">
        <v>0</v>
      </c>
      <c r="CY667" s="74">
        <v>0</v>
      </c>
      <c r="CZ667" s="74">
        <v>0</v>
      </c>
      <c r="DA667" s="74">
        <v>4.6166484956847552E-6</v>
      </c>
      <c r="DB667" s="74">
        <v>0</v>
      </c>
      <c r="DC667" s="74">
        <v>0</v>
      </c>
      <c r="DD667" s="74">
        <v>13668.06699741239</v>
      </c>
      <c r="DE667" s="74">
        <v>202.84766498243039</v>
      </c>
      <c r="DF667" s="74">
        <v>8304.5949317123268</v>
      </c>
      <c r="DG667" s="74">
        <v>5160.6244007176319</v>
      </c>
      <c r="DH667" s="74">
        <v>0</v>
      </c>
      <c r="DI667" s="74">
        <v>0</v>
      </c>
      <c r="DJ667" s="74">
        <v>0</v>
      </c>
      <c r="DK667" s="74">
        <v>0</v>
      </c>
      <c r="DL667" s="74">
        <v>0</v>
      </c>
      <c r="DM667" s="74">
        <v>0</v>
      </c>
      <c r="DN667" s="74">
        <v>1.7147600735591551E-5</v>
      </c>
      <c r="DO667" s="74">
        <v>0</v>
      </c>
      <c r="DP667" s="74">
        <v>0</v>
      </c>
      <c r="DQ667" s="74">
        <v>0</v>
      </c>
      <c r="DR667" s="74">
        <v>0</v>
      </c>
      <c r="DS667" s="74">
        <v>0</v>
      </c>
      <c r="DT667" s="74">
        <v>0</v>
      </c>
      <c r="DU667" s="74">
        <v>0</v>
      </c>
      <c r="DV667" s="74">
        <v>0</v>
      </c>
      <c r="DW667" s="74">
        <v>0</v>
      </c>
      <c r="DX667" s="74">
        <v>6.3100660942522355E-2</v>
      </c>
      <c r="DY667" s="74">
        <v>0</v>
      </c>
      <c r="DZ667" s="74">
        <v>6.3100660942522355E-2</v>
      </c>
      <c r="EA667" s="74">
        <v>0</v>
      </c>
      <c r="EB667" s="74">
        <v>0</v>
      </c>
      <c r="EC667" s="74">
        <v>0</v>
      </c>
      <c r="ED667" s="74">
        <v>0</v>
      </c>
      <c r="EE667" s="74">
        <v>0</v>
      </c>
      <c r="EF667" s="74">
        <v>0</v>
      </c>
      <c r="ER667" s="74" t="s">
        <v>455</v>
      </c>
      <c r="ES667" s="74" t="s">
        <v>194</v>
      </c>
      <c r="ET667" s="74" t="s">
        <v>533</v>
      </c>
      <c r="EU667" s="74" t="s">
        <v>321</v>
      </c>
      <c r="EV667" s="74" t="s">
        <v>302</v>
      </c>
      <c r="EW667" s="74" t="s">
        <v>456</v>
      </c>
      <c r="EX667" s="74">
        <v>2024</v>
      </c>
      <c r="EY667" s="74">
        <v>3.7798855906763631E-6</v>
      </c>
      <c r="EZ667" s="74">
        <v>815.87798299999895</v>
      </c>
      <c r="FA667" s="74">
        <v>3.0839254316917908E-3</v>
      </c>
      <c r="FB667" s="74">
        <v>2024</v>
      </c>
      <c r="FC667" s="74" t="s">
        <v>209</v>
      </c>
      <c r="FD667" s="74">
        <v>4.6366130773367584E-2</v>
      </c>
      <c r="FE667" s="74">
        <v>1</v>
      </c>
      <c r="FF667" s="74">
        <v>0</v>
      </c>
      <c r="FG667" s="74" t="s">
        <v>457</v>
      </c>
      <c r="FH667" s="74">
        <v>0</v>
      </c>
      <c r="FI667" s="74">
        <v>0</v>
      </c>
      <c r="FJ667" s="74">
        <v>0</v>
      </c>
      <c r="FK667" s="74">
        <v>0</v>
      </c>
      <c r="FL667" s="74">
        <v>0</v>
      </c>
      <c r="FM667" s="74">
        <v>0</v>
      </c>
      <c r="FN667" s="74">
        <v>6.3531131464337435E-4</v>
      </c>
      <c r="FO667" s="74">
        <v>4.6166484956847552E-6</v>
      </c>
      <c r="FP667" s="74">
        <v>0</v>
      </c>
      <c r="FQ667" s="74">
        <v>0</v>
      </c>
      <c r="FR667" s="74">
        <v>0</v>
      </c>
      <c r="FS667" s="74">
        <v>0</v>
      </c>
      <c r="GV667" s="229"/>
      <c r="GW667" s="229"/>
    </row>
    <row r="668" spans="98:205" x14ac:dyDescent="0.25">
      <c r="CT668" s="74" t="s">
        <v>194</v>
      </c>
      <c r="CU668" s="74" t="s">
        <v>533</v>
      </c>
      <c r="CV668" s="74" t="s">
        <v>321</v>
      </c>
      <c r="CW668" s="74">
        <v>2025</v>
      </c>
      <c r="CX668" s="74">
        <v>0</v>
      </c>
      <c r="CY668" s="74">
        <v>0</v>
      </c>
      <c r="CZ668" s="74">
        <v>0</v>
      </c>
      <c r="DA668" s="74">
        <v>0</v>
      </c>
      <c r="DB668" s="74">
        <v>4.6166484956847552E-6</v>
      </c>
      <c r="DC668" s="74">
        <v>0</v>
      </c>
      <c r="DD668" s="74">
        <v>13668.06699741239</v>
      </c>
      <c r="DE668" s="74">
        <v>202.84766498243039</v>
      </c>
      <c r="DF668" s="74">
        <v>8304.5949317123268</v>
      </c>
      <c r="DG668" s="74">
        <v>5160.6244007176319</v>
      </c>
      <c r="DH668" s="74">
        <v>0</v>
      </c>
      <c r="DI668" s="74">
        <v>0</v>
      </c>
      <c r="DJ668" s="74">
        <v>0</v>
      </c>
      <c r="DK668" s="74">
        <v>0</v>
      </c>
      <c r="DL668" s="74">
        <v>0</v>
      </c>
      <c r="DM668" s="74">
        <v>0</v>
      </c>
      <c r="DN668" s="74">
        <v>1.7147600735591551E-5</v>
      </c>
      <c r="DO668" s="74">
        <v>0</v>
      </c>
      <c r="DP668" s="74">
        <v>0</v>
      </c>
      <c r="DQ668" s="74">
        <v>0</v>
      </c>
      <c r="DR668" s="74">
        <v>0</v>
      </c>
      <c r="DS668" s="74">
        <v>0</v>
      </c>
      <c r="DT668" s="74">
        <v>0</v>
      </c>
      <c r="DU668" s="74">
        <v>0</v>
      </c>
      <c r="DV668" s="74">
        <v>0</v>
      </c>
      <c r="DW668" s="74">
        <v>0</v>
      </c>
      <c r="DX668" s="74">
        <v>0</v>
      </c>
      <c r="DY668" s="74">
        <v>0</v>
      </c>
      <c r="DZ668" s="74">
        <v>0</v>
      </c>
      <c r="EA668" s="74">
        <v>6.3100660942522355E-2</v>
      </c>
      <c r="EB668" s="74">
        <v>0</v>
      </c>
      <c r="EC668" s="74">
        <v>6.3100660942522355E-2</v>
      </c>
      <c r="ED668" s="74">
        <v>0</v>
      </c>
      <c r="EE668" s="74">
        <v>0</v>
      </c>
      <c r="EF668" s="74">
        <v>0</v>
      </c>
      <c r="ER668" s="74" t="s">
        <v>455</v>
      </c>
      <c r="ES668" s="74" t="s">
        <v>194</v>
      </c>
      <c r="ET668" s="74" t="s">
        <v>533</v>
      </c>
      <c r="EU668" s="74" t="s">
        <v>321</v>
      </c>
      <c r="EV668" s="74" t="s">
        <v>302</v>
      </c>
      <c r="EW668" s="74" t="s">
        <v>456</v>
      </c>
      <c r="EX668" s="74">
        <v>2025</v>
      </c>
      <c r="EY668" s="74">
        <v>3.7798855906763631E-6</v>
      </c>
      <c r="EZ668" s="74">
        <v>815.87798299999895</v>
      </c>
      <c r="FA668" s="74">
        <v>3.0839254316917908E-3</v>
      </c>
      <c r="FB668" s="74">
        <v>2025</v>
      </c>
      <c r="FC668" s="74" t="s">
        <v>209</v>
      </c>
      <c r="FD668" s="74">
        <v>4.6366130773367584E-2</v>
      </c>
      <c r="FE668" s="74">
        <v>1</v>
      </c>
      <c r="FF668" s="74">
        <v>0</v>
      </c>
      <c r="FG668" s="74" t="s">
        <v>457</v>
      </c>
      <c r="FH668" s="74">
        <v>0</v>
      </c>
      <c r="FI668" s="74">
        <v>0</v>
      </c>
      <c r="FJ668" s="74">
        <v>0</v>
      </c>
      <c r="FK668" s="74">
        <v>0</v>
      </c>
      <c r="FL668" s="74">
        <v>0</v>
      </c>
      <c r="FM668" s="74">
        <v>0</v>
      </c>
      <c r="FN668" s="74">
        <v>0</v>
      </c>
      <c r="FO668" s="74">
        <v>0</v>
      </c>
      <c r="FP668" s="74">
        <v>6.3531131464337435E-4</v>
      </c>
      <c r="FQ668" s="74">
        <v>4.6166484956847552E-6</v>
      </c>
      <c r="FR668" s="74">
        <v>0</v>
      </c>
      <c r="FS668" s="74">
        <v>0</v>
      </c>
      <c r="GV668" s="229"/>
      <c r="GW668" s="229"/>
    </row>
    <row r="669" spans="98:205" x14ac:dyDescent="0.25">
      <c r="CT669" s="74" t="s">
        <v>194</v>
      </c>
      <c r="CU669" s="74" t="s">
        <v>533</v>
      </c>
      <c r="CV669" s="74" t="s">
        <v>321</v>
      </c>
      <c r="CW669" s="74">
        <v>2026</v>
      </c>
      <c r="CX669" s="74">
        <v>0</v>
      </c>
      <c r="CY669" s="74">
        <v>0</v>
      </c>
      <c r="CZ669" s="74">
        <v>0</v>
      </c>
      <c r="DA669" s="74">
        <v>0</v>
      </c>
      <c r="DB669" s="74">
        <v>0</v>
      </c>
      <c r="DC669" s="74">
        <v>4.6166484956847552E-6</v>
      </c>
      <c r="DD669" s="74">
        <v>13668.06699741239</v>
      </c>
      <c r="DE669" s="74">
        <v>202.84766498243039</v>
      </c>
      <c r="DF669" s="74">
        <v>8304.5949317123268</v>
      </c>
      <c r="DG669" s="74">
        <v>5160.6244007176319</v>
      </c>
      <c r="DH669" s="74">
        <v>0</v>
      </c>
      <c r="DI669" s="74">
        <v>0</v>
      </c>
      <c r="DJ669" s="74">
        <v>0</v>
      </c>
      <c r="DK669" s="74">
        <v>0</v>
      </c>
      <c r="DL669" s="74">
        <v>0</v>
      </c>
      <c r="DM669" s="74">
        <v>0</v>
      </c>
      <c r="DN669" s="74">
        <v>1.7147600735591551E-5</v>
      </c>
      <c r="DO669" s="74">
        <v>0</v>
      </c>
      <c r="DP669" s="74">
        <v>0</v>
      </c>
      <c r="DQ669" s="74">
        <v>0</v>
      </c>
      <c r="DR669" s="74">
        <v>0</v>
      </c>
      <c r="DS669" s="74">
        <v>0</v>
      </c>
      <c r="DT669" s="74">
        <v>0</v>
      </c>
      <c r="DU669" s="74">
        <v>0</v>
      </c>
      <c r="DV669" s="74">
        <v>0</v>
      </c>
      <c r="DW669" s="74">
        <v>0</v>
      </c>
      <c r="DX669" s="74">
        <v>0</v>
      </c>
      <c r="DY669" s="74">
        <v>0</v>
      </c>
      <c r="DZ669" s="74">
        <v>0</v>
      </c>
      <c r="EA669" s="74">
        <v>0</v>
      </c>
      <c r="EB669" s="74">
        <v>0</v>
      </c>
      <c r="EC669" s="74">
        <v>0</v>
      </c>
      <c r="ED669" s="74">
        <v>6.3100660942522355E-2</v>
      </c>
      <c r="EE669" s="74">
        <v>0</v>
      </c>
      <c r="EF669" s="74">
        <v>6.3100660942522355E-2</v>
      </c>
      <c r="ER669" s="74" t="s">
        <v>455</v>
      </c>
      <c r="ES669" s="74" t="s">
        <v>194</v>
      </c>
      <c r="ET669" s="74" t="s">
        <v>533</v>
      </c>
      <c r="EU669" s="74" t="s">
        <v>321</v>
      </c>
      <c r="EV669" s="74" t="s">
        <v>302</v>
      </c>
      <c r="EW669" s="74" t="s">
        <v>456</v>
      </c>
      <c r="EX669" s="74">
        <v>2026</v>
      </c>
      <c r="EY669" s="74">
        <v>3.7798855906763631E-6</v>
      </c>
      <c r="EZ669" s="74">
        <v>815.87798299999895</v>
      </c>
      <c r="FA669" s="74">
        <v>3.0839254316917908E-3</v>
      </c>
      <c r="FB669" s="74">
        <v>2026</v>
      </c>
      <c r="FC669" s="74" t="s">
        <v>209</v>
      </c>
      <c r="FD669" s="74">
        <v>4.6366130773367584E-2</v>
      </c>
      <c r="FE669" s="74">
        <v>1</v>
      </c>
      <c r="FF669" s="74">
        <v>0</v>
      </c>
      <c r="FG669" s="74" t="s">
        <v>457</v>
      </c>
      <c r="FH669" s="74">
        <v>0</v>
      </c>
      <c r="FI669" s="74">
        <v>0</v>
      </c>
      <c r="FJ669" s="74">
        <v>0</v>
      </c>
      <c r="FK669" s="74">
        <v>0</v>
      </c>
      <c r="FL669" s="74">
        <v>0</v>
      </c>
      <c r="FM669" s="74">
        <v>0</v>
      </c>
      <c r="FN669" s="74">
        <v>0</v>
      </c>
      <c r="FO669" s="74">
        <v>0</v>
      </c>
      <c r="FP669" s="74">
        <v>0</v>
      </c>
      <c r="FQ669" s="74">
        <v>0</v>
      </c>
      <c r="FR669" s="74">
        <v>6.3531131464337435E-4</v>
      </c>
      <c r="FS669" s="74">
        <v>4.6166484956847552E-6</v>
      </c>
      <c r="GV669" s="229"/>
      <c r="GW669" s="229"/>
    </row>
    <row r="670" spans="98:205" x14ac:dyDescent="0.25">
      <c r="CT670" s="74" t="s">
        <v>194</v>
      </c>
      <c r="CU670" s="74" t="s">
        <v>533</v>
      </c>
      <c r="CV670" s="74" t="s">
        <v>323</v>
      </c>
      <c r="CW670" s="74">
        <v>2021</v>
      </c>
      <c r="CX670" s="74">
        <v>5.9097744357329197E-7</v>
      </c>
      <c r="CY670" s="74">
        <v>0</v>
      </c>
      <c r="CZ670" s="74">
        <v>0</v>
      </c>
      <c r="DA670" s="74">
        <v>0</v>
      </c>
      <c r="DB670" s="74">
        <v>0</v>
      </c>
      <c r="DC670" s="74">
        <v>0</v>
      </c>
      <c r="DD670" s="74">
        <v>8638.846369758834</v>
      </c>
      <c r="DE670" s="74">
        <v>212.40338927922949</v>
      </c>
      <c r="DF670" s="74">
        <v>8426.4429804796036</v>
      </c>
      <c r="DG670" s="74">
        <v>0</v>
      </c>
      <c r="DH670" s="74">
        <v>0</v>
      </c>
      <c r="DI670" s="74">
        <v>0</v>
      </c>
      <c r="DJ670" s="74">
        <v>0</v>
      </c>
      <c r="DK670" s="74">
        <v>0</v>
      </c>
      <c r="DL670" s="74">
        <v>0</v>
      </c>
      <c r="DM670" s="74">
        <v>0</v>
      </c>
      <c r="DN670" s="74">
        <v>2.4550319149947362E-6</v>
      </c>
      <c r="DO670" s="74">
        <v>5.1053633430224897E-3</v>
      </c>
      <c r="DP670" s="74">
        <v>0</v>
      </c>
      <c r="DQ670" s="74">
        <v>5.1053633430224897E-3</v>
      </c>
      <c r="DR670" s="74">
        <v>0</v>
      </c>
      <c r="DS670" s="74">
        <v>0</v>
      </c>
      <c r="DT670" s="74">
        <v>0</v>
      </c>
      <c r="DU670" s="74">
        <v>0</v>
      </c>
      <c r="DV670" s="74">
        <v>0</v>
      </c>
      <c r="DW670" s="74">
        <v>0</v>
      </c>
      <c r="DX670" s="74">
        <v>0</v>
      </c>
      <c r="DY670" s="74">
        <v>0</v>
      </c>
      <c r="DZ670" s="74">
        <v>0</v>
      </c>
      <c r="EA670" s="74">
        <v>0</v>
      </c>
      <c r="EB670" s="74">
        <v>0</v>
      </c>
      <c r="EC670" s="74">
        <v>0</v>
      </c>
      <c r="ED670" s="74">
        <v>0</v>
      </c>
      <c r="EE670" s="74">
        <v>0</v>
      </c>
      <c r="EF670" s="74">
        <v>0</v>
      </c>
      <c r="ER670" s="74" t="s">
        <v>455</v>
      </c>
      <c r="ES670" s="74" t="s">
        <v>194</v>
      </c>
      <c r="ET670" s="74" t="s">
        <v>533</v>
      </c>
      <c r="EU670" s="74" t="s">
        <v>323</v>
      </c>
      <c r="EV670" s="74" t="s">
        <v>302</v>
      </c>
      <c r="EW670" s="74" t="s">
        <v>456</v>
      </c>
      <c r="EX670" s="74">
        <v>2021</v>
      </c>
      <c r="EY670" s="74">
        <v>7.4776850348854642E-7</v>
      </c>
      <c r="EZ670" s="74">
        <v>815.87798299999895</v>
      </c>
      <c r="FA670" s="74">
        <v>6.100878583771629E-4</v>
      </c>
      <c r="FB670" s="74">
        <v>2021</v>
      </c>
      <c r="FC670" s="74" t="s">
        <v>209</v>
      </c>
      <c r="FD670" s="74">
        <v>4.6366130773367584E-2</v>
      </c>
      <c r="FE670" s="74">
        <v>1</v>
      </c>
      <c r="FF670" s="74">
        <v>0</v>
      </c>
      <c r="FG670" s="74" t="s">
        <v>457</v>
      </c>
      <c r="FH670" s="74">
        <v>1.2310320307734135E-4</v>
      </c>
      <c r="FI670" s="74">
        <v>5.9097744357329197E-7</v>
      </c>
      <c r="FJ670" s="74">
        <v>0</v>
      </c>
      <c r="FK670" s="74">
        <v>0</v>
      </c>
      <c r="FL670" s="74">
        <v>0</v>
      </c>
      <c r="FM670" s="74">
        <v>0</v>
      </c>
      <c r="FN670" s="74">
        <v>0</v>
      </c>
      <c r="FO670" s="74">
        <v>0</v>
      </c>
      <c r="FP670" s="74">
        <v>0</v>
      </c>
      <c r="FQ670" s="74">
        <v>0</v>
      </c>
      <c r="FR670" s="74">
        <v>0</v>
      </c>
      <c r="FS670" s="74">
        <v>0</v>
      </c>
      <c r="GV670" s="229"/>
      <c r="GW670" s="229"/>
    </row>
    <row r="671" spans="98:205" x14ac:dyDescent="0.25">
      <c r="CT671" s="74" t="s">
        <v>194</v>
      </c>
      <c r="CU671" s="74" t="s">
        <v>533</v>
      </c>
      <c r="CV671" s="74" t="s">
        <v>323</v>
      </c>
      <c r="CW671" s="74">
        <v>2022</v>
      </c>
      <c r="CX671" s="74">
        <v>0</v>
      </c>
      <c r="CY671" s="74">
        <v>5.8688330106770835E-7</v>
      </c>
      <c r="CZ671" s="74">
        <v>0</v>
      </c>
      <c r="DA671" s="74">
        <v>0</v>
      </c>
      <c r="DB671" s="74">
        <v>0</v>
      </c>
      <c r="DC671" s="74">
        <v>0</v>
      </c>
      <c r="DD671" s="74">
        <v>8489.5410546944313</v>
      </c>
      <c r="DE671" s="74">
        <v>202.84766498243039</v>
      </c>
      <c r="DF671" s="74">
        <v>8286.6933897119998</v>
      </c>
      <c r="DG671" s="74">
        <v>0</v>
      </c>
      <c r="DH671" s="74">
        <v>0</v>
      </c>
      <c r="DI671" s="74">
        <v>0</v>
      </c>
      <c r="DJ671" s="74">
        <v>0</v>
      </c>
      <c r="DK671" s="74">
        <v>0</v>
      </c>
      <c r="DL671" s="74">
        <v>0</v>
      </c>
      <c r="DM671" s="74">
        <v>0</v>
      </c>
      <c r="DN671" s="74">
        <v>2.3678737764992031E-6</v>
      </c>
      <c r="DO671" s="74">
        <v>0</v>
      </c>
      <c r="DP671" s="74">
        <v>0</v>
      </c>
      <c r="DQ671" s="74">
        <v>0</v>
      </c>
      <c r="DR671" s="74">
        <v>4.9823698787289025E-3</v>
      </c>
      <c r="DS671" s="74">
        <v>0</v>
      </c>
      <c r="DT671" s="74">
        <v>4.9823698787289025E-3</v>
      </c>
      <c r="DU671" s="74">
        <v>0</v>
      </c>
      <c r="DV671" s="74">
        <v>0</v>
      </c>
      <c r="DW671" s="74">
        <v>0</v>
      </c>
      <c r="DX671" s="74">
        <v>0</v>
      </c>
      <c r="DY671" s="74">
        <v>0</v>
      </c>
      <c r="DZ671" s="74">
        <v>0</v>
      </c>
      <c r="EA671" s="74">
        <v>0</v>
      </c>
      <c r="EB671" s="74">
        <v>0</v>
      </c>
      <c r="EC671" s="74">
        <v>0</v>
      </c>
      <c r="ED671" s="74">
        <v>0</v>
      </c>
      <c r="EE671" s="74">
        <v>0</v>
      </c>
      <c r="EF671" s="74">
        <v>0</v>
      </c>
      <c r="ER671" s="74" t="s">
        <v>455</v>
      </c>
      <c r="ES671" s="74" t="s">
        <v>194</v>
      </c>
      <c r="ET671" s="74" t="s">
        <v>533</v>
      </c>
      <c r="EU671" s="74" t="s">
        <v>323</v>
      </c>
      <c r="EV671" s="74" t="s">
        <v>302</v>
      </c>
      <c r="EW671" s="74" t="s">
        <v>456</v>
      </c>
      <c r="EX671" s="74">
        <v>2022</v>
      </c>
      <c r="EY671" s="74">
        <v>7.2468539195768009E-7</v>
      </c>
      <c r="EZ671" s="74">
        <v>815.87798299999895</v>
      </c>
      <c r="FA671" s="74">
        <v>5.9125485589999567E-4</v>
      </c>
      <c r="FB671" s="74">
        <v>2022</v>
      </c>
      <c r="FC671" s="74" t="s">
        <v>209</v>
      </c>
      <c r="FD671" s="74">
        <v>4.6366130773367584E-2</v>
      </c>
      <c r="FE671" s="74">
        <v>1</v>
      </c>
      <c r="FF671" s="74">
        <v>0</v>
      </c>
      <c r="FG671" s="74" t="s">
        <v>457</v>
      </c>
      <c r="FH671" s="74">
        <v>0</v>
      </c>
      <c r="FI671" s="74">
        <v>0</v>
      </c>
      <c r="FJ671" s="74">
        <v>1.2225037517033186E-4</v>
      </c>
      <c r="FK671" s="74">
        <v>5.8688330106770835E-7</v>
      </c>
      <c r="FL671" s="74">
        <v>0</v>
      </c>
      <c r="FM671" s="74">
        <v>0</v>
      </c>
      <c r="FN671" s="74">
        <v>0</v>
      </c>
      <c r="FO671" s="74">
        <v>0</v>
      </c>
      <c r="FP671" s="74">
        <v>0</v>
      </c>
      <c r="FQ671" s="74">
        <v>0</v>
      </c>
      <c r="FR671" s="74">
        <v>0</v>
      </c>
      <c r="FS671" s="74">
        <v>0</v>
      </c>
      <c r="GV671" s="229"/>
      <c r="GW671" s="229"/>
    </row>
    <row r="672" spans="98:205" x14ac:dyDescent="0.25">
      <c r="CT672" s="74" t="s">
        <v>194</v>
      </c>
      <c r="CU672" s="74" t="s">
        <v>533</v>
      </c>
      <c r="CV672" s="74" t="s">
        <v>323</v>
      </c>
      <c r="CW672" s="74">
        <v>2023</v>
      </c>
      <c r="CX672" s="74">
        <v>0</v>
      </c>
      <c r="CY672" s="74">
        <v>0</v>
      </c>
      <c r="CZ672" s="74">
        <v>9.1475263749715185E-7</v>
      </c>
      <c r="DA672" s="74">
        <v>0</v>
      </c>
      <c r="DB672" s="74">
        <v>0</v>
      </c>
      <c r="DC672" s="74">
        <v>0</v>
      </c>
      <c r="DD672" s="74">
        <v>8507.4425966947529</v>
      </c>
      <c r="DE672" s="74">
        <v>202.84766498243039</v>
      </c>
      <c r="DF672" s="74">
        <v>8304.5949317123232</v>
      </c>
      <c r="DG672" s="74">
        <v>0</v>
      </c>
      <c r="DH672" s="74">
        <v>0</v>
      </c>
      <c r="DI672" s="74">
        <v>0</v>
      </c>
      <c r="DJ672" s="74">
        <v>0</v>
      </c>
      <c r="DK672" s="74">
        <v>0</v>
      </c>
      <c r="DL672" s="74">
        <v>0</v>
      </c>
      <c r="DM672" s="74">
        <v>0</v>
      </c>
      <c r="DN672" s="74">
        <v>2.4580502073450149E-6</v>
      </c>
      <c r="DO672" s="74">
        <v>0</v>
      </c>
      <c r="DP672" s="74">
        <v>0</v>
      </c>
      <c r="DQ672" s="74">
        <v>0</v>
      </c>
      <c r="DR672" s="74">
        <v>0</v>
      </c>
      <c r="DS672" s="74">
        <v>0</v>
      </c>
      <c r="DT672" s="74">
        <v>0</v>
      </c>
      <c r="DU672" s="74">
        <v>7.782205553682143E-3</v>
      </c>
      <c r="DV672" s="74">
        <v>0</v>
      </c>
      <c r="DW672" s="74">
        <v>7.782205553682143E-3</v>
      </c>
      <c r="DX672" s="74">
        <v>0</v>
      </c>
      <c r="DY672" s="74">
        <v>0</v>
      </c>
      <c r="DZ672" s="74">
        <v>0</v>
      </c>
      <c r="EA672" s="74">
        <v>0</v>
      </c>
      <c r="EB672" s="74">
        <v>0</v>
      </c>
      <c r="EC672" s="74">
        <v>0</v>
      </c>
      <c r="ED672" s="74">
        <v>0</v>
      </c>
      <c r="EE672" s="74">
        <v>0</v>
      </c>
      <c r="EF672" s="74">
        <v>0</v>
      </c>
      <c r="ER672" s="74" t="s">
        <v>455</v>
      </c>
      <c r="ES672" s="74" t="s">
        <v>194</v>
      </c>
      <c r="ET672" s="74" t="s">
        <v>533</v>
      </c>
      <c r="EU672" s="74" t="s">
        <v>323</v>
      </c>
      <c r="EV672" s="74" t="s">
        <v>302</v>
      </c>
      <c r="EW672" s="74" t="s">
        <v>456</v>
      </c>
      <c r="EX672" s="74">
        <v>2023</v>
      </c>
      <c r="EY672" s="74">
        <v>7.4895464030683857E-7</v>
      </c>
      <c r="EZ672" s="74">
        <v>815.87798299999895</v>
      </c>
      <c r="FA672" s="74">
        <v>6.110556012920332E-4</v>
      </c>
      <c r="FB672" s="74">
        <v>2023</v>
      </c>
      <c r="FC672" s="74" t="s">
        <v>209</v>
      </c>
      <c r="FD672" s="74">
        <v>4.6366130773367584E-2</v>
      </c>
      <c r="FE672" s="74">
        <v>1</v>
      </c>
      <c r="FF672" s="74">
        <v>0</v>
      </c>
      <c r="FG672" s="74" t="s">
        <v>457</v>
      </c>
      <c r="FH672" s="74">
        <v>0</v>
      </c>
      <c r="FI672" s="74">
        <v>0</v>
      </c>
      <c r="FJ672" s="74">
        <v>0</v>
      </c>
      <c r="FK672" s="74">
        <v>0</v>
      </c>
      <c r="FL672" s="74">
        <v>1.2588194688095079E-4</v>
      </c>
      <c r="FM672" s="74">
        <v>9.1475263749715185E-7</v>
      </c>
      <c r="FN672" s="74">
        <v>0</v>
      </c>
      <c r="FO672" s="74">
        <v>0</v>
      </c>
      <c r="FP672" s="74">
        <v>0</v>
      </c>
      <c r="FQ672" s="74">
        <v>0</v>
      </c>
      <c r="FR672" s="74">
        <v>0</v>
      </c>
      <c r="FS672" s="74">
        <v>0</v>
      </c>
      <c r="GV672" s="229"/>
      <c r="GW672" s="229"/>
    </row>
    <row r="673" spans="98:205" x14ac:dyDescent="0.25">
      <c r="CT673" s="74" t="s">
        <v>194</v>
      </c>
      <c r="CU673" s="74" t="s">
        <v>533</v>
      </c>
      <c r="CV673" s="74" t="s">
        <v>323</v>
      </c>
      <c r="CW673" s="74">
        <v>2024</v>
      </c>
      <c r="CX673" s="74">
        <v>0</v>
      </c>
      <c r="CY673" s="74">
        <v>0</v>
      </c>
      <c r="CZ673" s="74">
        <v>0</v>
      </c>
      <c r="DA673" s="74">
        <v>9.1475263749715185E-7</v>
      </c>
      <c r="DB673" s="74">
        <v>0</v>
      </c>
      <c r="DC673" s="74">
        <v>0</v>
      </c>
      <c r="DD673" s="74">
        <v>8507.4425966947529</v>
      </c>
      <c r="DE673" s="74">
        <v>202.84766498243039</v>
      </c>
      <c r="DF673" s="74">
        <v>8304.5949317123232</v>
      </c>
      <c r="DG673" s="74">
        <v>0</v>
      </c>
      <c r="DH673" s="74">
        <v>0</v>
      </c>
      <c r="DI673" s="74">
        <v>0</v>
      </c>
      <c r="DJ673" s="74">
        <v>0</v>
      </c>
      <c r="DK673" s="74">
        <v>0</v>
      </c>
      <c r="DL673" s="74">
        <v>0</v>
      </c>
      <c r="DM673" s="74">
        <v>0</v>
      </c>
      <c r="DN673" s="74">
        <v>2.4580502073450149E-6</v>
      </c>
      <c r="DO673" s="74">
        <v>0</v>
      </c>
      <c r="DP673" s="74">
        <v>0</v>
      </c>
      <c r="DQ673" s="74">
        <v>0</v>
      </c>
      <c r="DR673" s="74">
        <v>0</v>
      </c>
      <c r="DS673" s="74">
        <v>0</v>
      </c>
      <c r="DT673" s="74">
        <v>0</v>
      </c>
      <c r="DU673" s="74">
        <v>0</v>
      </c>
      <c r="DV673" s="74">
        <v>0</v>
      </c>
      <c r="DW673" s="74">
        <v>0</v>
      </c>
      <c r="DX673" s="74">
        <v>7.782205553682143E-3</v>
      </c>
      <c r="DY673" s="74">
        <v>0</v>
      </c>
      <c r="DZ673" s="74">
        <v>7.782205553682143E-3</v>
      </c>
      <c r="EA673" s="74">
        <v>0</v>
      </c>
      <c r="EB673" s="74">
        <v>0</v>
      </c>
      <c r="EC673" s="74">
        <v>0</v>
      </c>
      <c r="ED673" s="74">
        <v>0</v>
      </c>
      <c r="EE673" s="74">
        <v>0</v>
      </c>
      <c r="EF673" s="74">
        <v>0</v>
      </c>
      <c r="ER673" s="74" t="s">
        <v>455</v>
      </c>
      <c r="ES673" s="74" t="s">
        <v>194</v>
      </c>
      <c r="ET673" s="74" t="s">
        <v>533</v>
      </c>
      <c r="EU673" s="74" t="s">
        <v>323</v>
      </c>
      <c r="EV673" s="74" t="s">
        <v>302</v>
      </c>
      <c r="EW673" s="74" t="s">
        <v>456</v>
      </c>
      <c r="EX673" s="74">
        <v>2024</v>
      </c>
      <c r="EY673" s="74">
        <v>7.4895464030683857E-7</v>
      </c>
      <c r="EZ673" s="74">
        <v>815.87798299999895</v>
      </c>
      <c r="FA673" s="74">
        <v>6.110556012920332E-4</v>
      </c>
      <c r="FB673" s="74">
        <v>2024</v>
      </c>
      <c r="FC673" s="74" t="s">
        <v>209</v>
      </c>
      <c r="FD673" s="74">
        <v>4.6366130773367584E-2</v>
      </c>
      <c r="FE673" s="74">
        <v>1</v>
      </c>
      <c r="FF673" s="74">
        <v>0</v>
      </c>
      <c r="FG673" s="74" t="s">
        <v>457</v>
      </c>
      <c r="FH673" s="74">
        <v>0</v>
      </c>
      <c r="FI673" s="74">
        <v>0</v>
      </c>
      <c r="FJ673" s="74">
        <v>0</v>
      </c>
      <c r="FK673" s="74">
        <v>0</v>
      </c>
      <c r="FL673" s="74">
        <v>0</v>
      </c>
      <c r="FM673" s="74">
        <v>0</v>
      </c>
      <c r="FN673" s="74">
        <v>1.2588194688095079E-4</v>
      </c>
      <c r="FO673" s="74">
        <v>9.1475263749715185E-7</v>
      </c>
      <c r="FP673" s="74">
        <v>0</v>
      </c>
      <c r="FQ673" s="74">
        <v>0</v>
      </c>
      <c r="FR673" s="74">
        <v>0</v>
      </c>
      <c r="FS673" s="74">
        <v>0</v>
      </c>
      <c r="GV673" s="229"/>
      <c r="GW673" s="229"/>
    </row>
    <row r="674" spans="98:205" x14ac:dyDescent="0.25">
      <c r="CT674" s="74" t="s">
        <v>194</v>
      </c>
      <c r="CU674" s="74" t="s">
        <v>533</v>
      </c>
      <c r="CV674" s="74" t="s">
        <v>323</v>
      </c>
      <c r="CW674" s="74">
        <v>2025</v>
      </c>
      <c r="CX674" s="74">
        <v>0</v>
      </c>
      <c r="CY674" s="74">
        <v>0</v>
      </c>
      <c r="CZ674" s="74">
        <v>0</v>
      </c>
      <c r="DA674" s="74">
        <v>0</v>
      </c>
      <c r="DB674" s="74">
        <v>9.1475263749715185E-7</v>
      </c>
      <c r="DC674" s="74">
        <v>0</v>
      </c>
      <c r="DD674" s="74">
        <v>8507.4425966947529</v>
      </c>
      <c r="DE674" s="74">
        <v>202.84766498243039</v>
      </c>
      <c r="DF674" s="74">
        <v>8304.5949317123232</v>
      </c>
      <c r="DG674" s="74">
        <v>0</v>
      </c>
      <c r="DH674" s="74">
        <v>0</v>
      </c>
      <c r="DI674" s="74">
        <v>0</v>
      </c>
      <c r="DJ674" s="74">
        <v>0</v>
      </c>
      <c r="DK674" s="74">
        <v>0</v>
      </c>
      <c r="DL674" s="74">
        <v>0</v>
      </c>
      <c r="DM674" s="74">
        <v>0</v>
      </c>
      <c r="DN674" s="74">
        <v>2.4580502073450149E-6</v>
      </c>
      <c r="DO674" s="74">
        <v>0</v>
      </c>
      <c r="DP674" s="74">
        <v>0</v>
      </c>
      <c r="DQ674" s="74">
        <v>0</v>
      </c>
      <c r="DR674" s="74">
        <v>0</v>
      </c>
      <c r="DS674" s="74">
        <v>0</v>
      </c>
      <c r="DT674" s="74">
        <v>0</v>
      </c>
      <c r="DU674" s="74">
        <v>0</v>
      </c>
      <c r="DV674" s="74">
        <v>0</v>
      </c>
      <c r="DW674" s="74">
        <v>0</v>
      </c>
      <c r="DX674" s="74">
        <v>0</v>
      </c>
      <c r="DY674" s="74">
        <v>0</v>
      </c>
      <c r="DZ674" s="74">
        <v>0</v>
      </c>
      <c r="EA674" s="74">
        <v>7.782205553682143E-3</v>
      </c>
      <c r="EB674" s="74">
        <v>0</v>
      </c>
      <c r="EC674" s="74">
        <v>7.782205553682143E-3</v>
      </c>
      <c r="ED674" s="74">
        <v>0</v>
      </c>
      <c r="EE674" s="74">
        <v>0</v>
      </c>
      <c r="EF674" s="74">
        <v>0</v>
      </c>
      <c r="ER674" s="74" t="s">
        <v>455</v>
      </c>
      <c r="ES674" s="74" t="s">
        <v>194</v>
      </c>
      <c r="ET674" s="74" t="s">
        <v>533</v>
      </c>
      <c r="EU674" s="74" t="s">
        <v>323</v>
      </c>
      <c r="EV674" s="74" t="s">
        <v>302</v>
      </c>
      <c r="EW674" s="74" t="s">
        <v>456</v>
      </c>
      <c r="EX674" s="74">
        <v>2025</v>
      </c>
      <c r="EY674" s="74">
        <v>7.4895464030683857E-7</v>
      </c>
      <c r="EZ674" s="74">
        <v>815.87798299999895</v>
      </c>
      <c r="FA674" s="74">
        <v>6.110556012920332E-4</v>
      </c>
      <c r="FB674" s="74">
        <v>2025</v>
      </c>
      <c r="FC674" s="74" t="s">
        <v>209</v>
      </c>
      <c r="FD674" s="74">
        <v>4.6366130773367584E-2</v>
      </c>
      <c r="FE674" s="74">
        <v>1</v>
      </c>
      <c r="FF674" s="74">
        <v>0</v>
      </c>
      <c r="FG674" s="74" t="s">
        <v>457</v>
      </c>
      <c r="FH674" s="74">
        <v>0</v>
      </c>
      <c r="FI674" s="74">
        <v>0</v>
      </c>
      <c r="FJ674" s="74">
        <v>0</v>
      </c>
      <c r="FK674" s="74">
        <v>0</v>
      </c>
      <c r="FL674" s="74">
        <v>0</v>
      </c>
      <c r="FM674" s="74">
        <v>0</v>
      </c>
      <c r="FN674" s="74">
        <v>0</v>
      </c>
      <c r="FO674" s="74">
        <v>0</v>
      </c>
      <c r="FP674" s="74">
        <v>1.2588194688095079E-4</v>
      </c>
      <c r="FQ674" s="74">
        <v>9.1475263749715185E-7</v>
      </c>
      <c r="FR674" s="74">
        <v>0</v>
      </c>
      <c r="FS674" s="74">
        <v>0</v>
      </c>
      <c r="GV674" s="229"/>
      <c r="GW674" s="229"/>
    </row>
    <row r="675" spans="98:205" x14ac:dyDescent="0.25">
      <c r="CT675" s="74" t="s">
        <v>194</v>
      </c>
      <c r="CU675" s="74" t="s">
        <v>533</v>
      </c>
      <c r="CV675" s="74" t="s">
        <v>323</v>
      </c>
      <c r="CW675" s="74">
        <v>2026</v>
      </c>
      <c r="CX675" s="74">
        <v>0</v>
      </c>
      <c r="CY675" s="74">
        <v>0</v>
      </c>
      <c r="CZ675" s="74">
        <v>0</v>
      </c>
      <c r="DA675" s="74">
        <v>0</v>
      </c>
      <c r="DB675" s="74">
        <v>0</v>
      </c>
      <c r="DC675" s="74">
        <v>9.1475263749715185E-7</v>
      </c>
      <c r="DD675" s="74">
        <v>8507.4425966947529</v>
      </c>
      <c r="DE675" s="74">
        <v>202.84766498243039</v>
      </c>
      <c r="DF675" s="74">
        <v>8304.5949317123232</v>
      </c>
      <c r="DG675" s="74">
        <v>0</v>
      </c>
      <c r="DH675" s="74">
        <v>0</v>
      </c>
      <c r="DI675" s="74">
        <v>0</v>
      </c>
      <c r="DJ675" s="74">
        <v>0</v>
      </c>
      <c r="DK675" s="74">
        <v>0</v>
      </c>
      <c r="DL675" s="74">
        <v>0</v>
      </c>
      <c r="DM675" s="74">
        <v>0</v>
      </c>
      <c r="DN675" s="74">
        <v>2.4580502073450149E-6</v>
      </c>
      <c r="DO675" s="74">
        <v>0</v>
      </c>
      <c r="DP675" s="74">
        <v>0</v>
      </c>
      <c r="DQ675" s="74">
        <v>0</v>
      </c>
      <c r="DR675" s="74">
        <v>0</v>
      </c>
      <c r="DS675" s="74">
        <v>0</v>
      </c>
      <c r="DT675" s="74">
        <v>0</v>
      </c>
      <c r="DU675" s="74">
        <v>0</v>
      </c>
      <c r="DV675" s="74">
        <v>0</v>
      </c>
      <c r="DW675" s="74">
        <v>0</v>
      </c>
      <c r="DX675" s="74">
        <v>0</v>
      </c>
      <c r="DY675" s="74">
        <v>0</v>
      </c>
      <c r="DZ675" s="74">
        <v>0</v>
      </c>
      <c r="EA675" s="74">
        <v>0</v>
      </c>
      <c r="EB675" s="74">
        <v>0</v>
      </c>
      <c r="EC675" s="74">
        <v>0</v>
      </c>
      <c r="ED675" s="74">
        <v>7.782205553682143E-3</v>
      </c>
      <c r="EE675" s="74">
        <v>0</v>
      </c>
      <c r="EF675" s="74">
        <v>7.782205553682143E-3</v>
      </c>
      <c r="ER675" s="74" t="s">
        <v>455</v>
      </c>
      <c r="ES675" s="74" t="s">
        <v>194</v>
      </c>
      <c r="ET675" s="74" t="s">
        <v>533</v>
      </c>
      <c r="EU675" s="74" t="s">
        <v>323</v>
      </c>
      <c r="EV675" s="74" t="s">
        <v>302</v>
      </c>
      <c r="EW675" s="74" t="s">
        <v>456</v>
      </c>
      <c r="EX675" s="74">
        <v>2026</v>
      </c>
      <c r="EY675" s="74">
        <v>7.4895464030683857E-7</v>
      </c>
      <c r="EZ675" s="74">
        <v>815.87798299999895</v>
      </c>
      <c r="FA675" s="74">
        <v>6.110556012920332E-4</v>
      </c>
      <c r="FB675" s="74">
        <v>2026</v>
      </c>
      <c r="FC675" s="74" t="s">
        <v>209</v>
      </c>
      <c r="FD675" s="74">
        <v>4.6366130773367584E-2</v>
      </c>
      <c r="FE675" s="74">
        <v>1</v>
      </c>
      <c r="FF675" s="74">
        <v>0</v>
      </c>
      <c r="FG675" s="74" t="s">
        <v>457</v>
      </c>
      <c r="FH675" s="74">
        <v>0</v>
      </c>
      <c r="FI675" s="74">
        <v>0</v>
      </c>
      <c r="FJ675" s="74">
        <v>0</v>
      </c>
      <c r="FK675" s="74">
        <v>0</v>
      </c>
      <c r="FL675" s="74">
        <v>0</v>
      </c>
      <c r="FM675" s="74">
        <v>0</v>
      </c>
      <c r="FN675" s="74">
        <v>0</v>
      </c>
      <c r="FO675" s="74">
        <v>0</v>
      </c>
      <c r="FP675" s="74">
        <v>0</v>
      </c>
      <c r="FQ675" s="74">
        <v>0</v>
      </c>
      <c r="FR675" s="74">
        <v>1.2588194688095079E-4</v>
      </c>
      <c r="FS675" s="74">
        <v>9.1475263749715185E-7</v>
      </c>
      <c r="GV675" s="229"/>
      <c r="GW675" s="229"/>
    </row>
    <row r="676" spans="98:205" x14ac:dyDescent="0.25">
      <c r="CT676" s="74" t="s">
        <v>194</v>
      </c>
      <c r="CU676" s="74" t="s">
        <v>533</v>
      </c>
      <c r="CV676" s="74" t="s">
        <v>329</v>
      </c>
      <c r="CW676" s="74">
        <v>2021</v>
      </c>
      <c r="CX676" s="74">
        <v>5.8951153928281293E-6</v>
      </c>
      <c r="CY676" s="74">
        <v>0</v>
      </c>
      <c r="CZ676" s="74">
        <v>0</v>
      </c>
      <c r="DA676" s="74">
        <v>0</v>
      </c>
      <c r="DB676" s="74">
        <v>0</v>
      </c>
      <c r="DC676" s="74">
        <v>0</v>
      </c>
      <c r="DD676" s="74">
        <v>5.1077508752881391</v>
      </c>
      <c r="DE676" s="74">
        <v>0.69026898617840449</v>
      </c>
      <c r="DF676" s="74">
        <v>2.826372167532806</v>
      </c>
      <c r="DG676" s="74">
        <v>1.5911097215769281</v>
      </c>
      <c r="DH676" s="74">
        <v>0</v>
      </c>
      <c r="DI676" s="74">
        <v>0</v>
      </c>
      <c r="DJ676" s="74">
        <v>0</v>
      </c>
      <c r="DK676" s="74">
        <v>0</v>
      </c>
      <c r="DL676" s="74">
        <v>0</v>
      </c>
      <c r="DM676" s="74">
        <v>0</v>
      </c>
      <c r="DN676" s="74">
        <v>2.3293425975460789E-5</v>
      </c>
      <c r="DO676" s="74">
        <v>3.0110780807642461E-5</v>
      </c>
      <c r="DP676" s="74">
        <v>0</v>
      </c>
      <c r="DQ676" s="74">
        <v>3.0110780807642461E-5</v>
      </c>
      <c r="DR676" s="74">
        <v>0</v>
      </c>
      <c r="DS676" s="74">
        <v>0</v>
      </c>
      <c r="DT676" s="74">
        <v>0</v>
      </c>
      <c r="DU676" s="74">
        <v>0</v>
      </c>
      <c r="DV676" s="74">
        <v>0</v>
      </c>
      <c r="DW676" s="74">
        <v>0</v>
      </c>
      <c r="DX676" s="74">
        <v>0</v>
      </c>
      <c r="DY676" s="74">
        <v>0</v>
      </c>
      <c r="DZ676" s="74">
        <v>0</v>
      </c>
      <c r="EA676" s="74">
        <v>0</v>
      </c>
      <c r="EB676" s="74">
        <v>0</v>
      </c>
      <c r="EC676" s="74">
        <v>0</v>
      </c>
      <c r="ED676" s="74">
        <v>0</v>
      </c>
      <c r="EE676" s="74">
        <v>0</v>
      </c>
      <c r="EF676" s="74">
        <v>0</v>
      </c>
      <c r="ER676" s="74" t="s">
        <v>455</v>
      </c>
      <c r="ES676" s="74" t="s">
        <v>194</v>
      </c>
      <c r="ET676" s="74" t="s">
        <v>533</v>
      </c>
      <c r="EU676" s="74" t="s">
        <v>329</v>
      </c>
      <c r="EV676" s="74" t="s">
        <v>302</v>
      </c>
      <c r="EW676" s="74" t="s">
        <v>456</v>
      </c>
      <c r="EX676" s="74">
        <v>2021</v>
      </c>
      <c r="EY676" s="74">
        <v>7.4591368302209819E-6</v>
      </c>
      <c r="EZ676" s="74">
        <v>815.87798299999895</v>
      </c>
      <c r="FA676" s="74">
        <v>6.0857455119617005E-3</v>
      </c>
      <c r="FB676" s="74">
        <v>2021</v>
      </c>
      <c r="FC676" s="74" t="s">
        <v>209</v>
      </c>
      <c r="FD676" s="74">
        <v>4.6366130773367584E-2</v>
      </c>
      <c r="FE676" s="74">
        <v>1</v>
      </c>
      <c r="FF676" s="74">
        <v>0</v>
      </c>
      <c r="FG676" s="74" t="s">
        <v>457</v>
      </c>
      <c r="FH676" s="74">
        <v>1.2279784876048001E-3</v>
      </c>
      <c r="FI676" s="74">
        <v>5.8951153928281293E-6</v>
      </c>
      <c r="FJ676" s="74">
        <v>0</v>
      </c>
      <c r="FK676" s="74">
        <v>0</v>
      </c>
      <c r="FL676" s="74">
        <v>0</v>
      </c>
      <c r="FM676" s="74">
        <v>0</v>
      </c>
      <c r="FN676" s="74">
        <v>0</v>
      </c>
      <c r="FO676" s="74">
        <v>0</v>
      </c>
      <c r="FP676" s="74">
        <v>0</v>
      </c>
      <c r="FQ676" s="74">
        <v>0</v>
      </c>
      <c r="FR676" s="74">
        <v>0</v>
      </c>
      <c r="FS676" s="74">
        <v>0</v>
      </c>
      <c r="GV676" s="229"/>
      <c r="GW676" s="229"/>
    </row>
    <row r="677" spans="98:205" x14ac:dyDescent="0.25">
      <c r="CT677" s="74" t="s">
        <v>194</v>
      </c>
      <c r="CU677" s="74" t="s">
        <v>533</v>
      </c>
      <c r="CV677" s="74" t="s">
        <v>329</v>
      </c>
      <c r="CW677" s="74">
        <v>2022</v>
      </c>
      <c r="CX677" s="74">
        <v>0</v>
      </c>
      <c r="CY677" s="74">
        <v>5.8541805926505684E-6</v>
      </c>
      <c r="CZ677" s="74">
        <v>0</v>
      </c>
      <c r="DA677" s="74">
        <v>0</v>
      </c>
      <c r="DB677" s="74">
        <v>0</v>
      </c>
      <c r="DC677" s="74">
        <v>0</v>
      </c>
      <c r="DD677" s="74">
        <v>5.0739075797640956</v>
      </c>
      <c r="DE677" s="74">
        <v>0.68414811484627203</v>
      </c>
      <c r="DF677" s="74">
        <v>2.80964787594286</v>
      </c>
      <c r="DG677" s="74">
        <v>1.580111588974966</v>
      </c>
      <c r="DH677" s="74">
        <v>0</v>
      </c>
      <c r="DI677" s="74">
        <v>0</v>
      </c>
      <c r="DJ677" s="74">
        <v>0</v>
      </c>
      <c r="DK677" s="74">
        <v>0</v>
      </c>
      <c r="DL677" s="74">
        <v>0</v>
      </c>
      <c r="DM677" s="74">
        <v>0</v>
      </c>
      <c r="DN677" s="74">
        <v>2.246992320976367E-5</v>
      </c>
      <c r="DO677" s="74">
        <v>0</v>
      </c>
      <c r="DP677" s="74">
        <v>0</v>
      </c>
      <c r="DQ677" s="74">
        <v>0</v>
      </c>
      <c r="DR677" s="74">
        <v>2.9703571282357585E-5</v>
      </c>
      <c r="DS677" s="74">
        <v>0</v>
      </c>
      <c r="DT677" s="74">
        <v>2.9703571282357585E-5</v>
      </c>
      <c r="DU677" s="74">
        <v>0</v>
      </c>
      <c r="DV677" s="74">
        <v>0</v>
      </c>
      <c r="DW677" s="74">
        <v>0</v>
      </c>
      <c r="DX677" s="74">
        <v>0</v>
      </c>
      <c r="DY677" s="74">
        <v>0</v>
      </c>
      <c r="DZ677" s="74">
        <v>0</v>
      </c>
      <c r="EA677" s="74">
        <v>0</v>
      </c>
      <c r="EB677" s="74">
        <v>0</v>
      </c>
      <c r="EC677" s="74">
        <v>0</v>
      </c>
      <c r="ED677" s="74">
        <v>0</v>
      </c>
      <c r="EE677" s="74">
        <v>0</v>
      </c>
      <c r="EF677" s="74">
        <v>0</v>
      </c>
      <c r="ER677" s="74" t="s">
        <v>455</v>
      </c>
      <c r="ES677" s="74" t="s">
        <v>194</v>
      </c>
      <c r="ET677" s="74" t="s">
        <v>533</v>
      </c>
      <c r="EU677" s="74" t="s">
        <v>329</v>
      </c>
      <c r="EV677" s="74" t="s">
        <v>302</v>
      </c>
      <c r="EW677" s="74" t="s">
        <v>456</v>
      </c>
      <c r="EX677" s="74">
        <v>2022</v>
      </c>
      <c r="EY677" s="74">
        <v>7.2287610665660663E-6</v>
      </c>
      <c r="EZ677" s="74">
        <v>815.87798299999895</v>
      </c>
      <c r="FA677" s="74">
        <v>5.8977869985788432E-3</v>
      </c>
      <c r="FB677" s="74">
        <v>2022</v>
      </c>
      <c r="FC677" s="74" t="s">
        <v>209</v>
      </c>
      <c r="FD677" s="74">
        <v>4.6366130773367584E-2</v>
      </c>
      <c r="FE677" s="74">
        <v>1</v>
      </c>
      <c r="FF677" s="74">
        <v>0</v>
      </c>
      <c r="FG677" s="74" t="s">
        <v>457</v>
      </c>
      <c r="FH677" s="74">
        <v>0</v>
      </c>
      <c r="FI677" s="74">
        <v>0</v>
      </c>
      <c r="FJ677" s="74">
        <v>1.2194515885260136E-3</v>
      </c>
      <c r="FK677" s="74">
        <v>5.8541805926505684E-6</v>
      </c>
      <c r="FL677" s="74">
        <v>0</v>
      </c>
      <c r="FM677" s="74">
        <v>0</v>
      </c>
      <c r="FN677" s="74">
        <v>0</v>
      </c>
      <c r="FO677" s="74">
        <v>0</v>
      </c>
      <c r="FP677" s="74">
        <v>0</v>
      </c>
      <c r="FQ677" s="74">
        <v>0</v>
      </c>
      <c r="FR677" s="74">
        <v>0</v>
      </c>
      <c r="FS677" s="74">
        <v>0</v>
      </c>
      <c r="GV677" s="229"/>
      <c r="GW677" s="229"/>
    </row>
    <row r="678" spans="98:205" x14ac:dyDescent="0.25">
      <c r="CT678" s="74" t="s">
        <v>194</v>
      </c>
      <c r="CU678" s="74" t="s">
        <v>533</v>
      </c>
      <c r="CV678" s="74" t="s">
        <v>329</v>
      </c>
      <c r="CW678" s="74">
        <v>2023</v>
      </c>
      <c r="CX678" s="74">
        <v>0</v>
      </c>
      <c r="CY678" s="74">
        <v>0</v>
      </c>
      <c r="CZ678" s="74">
        <v>9.1246882093411789E-6</v>
      </c>
      <c r="DA678" s="74">
        <v>0</v>
      </c>
      <c r="DB678" s="74">
        <v>0</v>
      </c>
      <c r="DC678" s="74">
        <v>0</v>
      </c>
      <c r="DD678" s="74">
        <v>5.1712462144137783</v>
      </c>
      <c r="DE678" s="74">
        <v>0.68414811484627225</v>
      </c>
      <c r="DF678" s="74">
        <v>2.9069865105925392</v>
      </c>
      <c r="DG678" s="74">
        <v>1.580111588974966</v>
      </c>
      <c r="DH678" s="74">
        <v>0</v>
      </c>
      <c r="DI678" s="74">
        <v>0</v>
      </c>
      <c r="DJ678" s="74">
        <v>0</v>
      </c>
      <c r="DK678" s="74">
        <v>0</v>
      </c>
      <c r="DL678" s="74">
        <v>0</v>
      </c>
      <c r="DM678" s="74">
        <v>0</v>
      </c>
      <c r="DN678" s="74">
        <v>2.3323435366486569E-5</v>
      </c>
      <c r="DO678" s="74">
        <v>0</v>
      </c>
      <c r="DP678" s="74">
        <v>0</v>
      </c>
      <c r="DQ678" s="74">
        <v>0</v>
      </c>
      <c r="DR678" s="74">
        <v>0</v>
      </c>
      <c r="DS678" s="74">
        <v>0</v>
      </c>
      <c r="DT678" s="74">
        <v>0</v>
      </c>
      <c r="DU678" s="74">
        <v>4.7186009360261608E-5</v>
      </c>
      <c r="DV678" s="74">
        <v>0</v>
      </c>
      <c r="DW678" s="74">
        <v>4.7186009360261608E-5</v>
      </c>
      <c r="DX678" s="74">
        <v>0</v>
      </c>
      <c r="DY678" s="74">
        <v>0</v>
      </c>
      <c r="DZ678" s="74">
        <v>0</v>
      </c>
      <c r="EA678" s="74">
        <v>0</v>
      </c>
      <c r="EB678" s="74">
        <v>0</v>
      </c>
      <c r="EC678" s="74">
        <v>0</v>
      </c>
      <c r="ED678" s="74">
        <v>0</v>
      </c>
      <c r="EE678" s="74">
        <v>0</v>
      </c>
      <c r="EF678" s="74">
        <v>0</v>
      </c>
      <c r="ER678" s="74" t="s">
        <v>455</v>
      </c>
      <c r="ES678" s="74" t="s">
        <v>194</v>
      </c>
      <c r="ET678" s="74" t="s">
        <v>533</v>
      </c>
      <c r="EU678" s="74" t="s">
        <v>329</v>
      </c>
      <c r="EV678" s="74" t="s">
        <v>302</v>
      </c>
      <c r="EW678" s="74" t="s">
        <v>456</v>
      </c>
      <c r="EX678" s="74">
        <v>2023</v>
      </c>
      <c r="EY678" s="74">
        <v>7.4708476320304158E-6</v>
      </c>
      <c r="EZ678" s="74">
        <v>815.87798299999895</v>
      </c>
      <c r="FA678" s="74">
        <v>6.0953000973212939E-3</v>
      </c>
      <c r="FB678" s="74">
        <v>2023</v>
      </c>
      <c r="FC678" s="74" t="s">
        <v>209</v>
      </c>
      <c r="FD678" s="74">
        <v>4.6366130773367584E-2</v>
      </c>
      <c r="FE678" s="74">
        <v>1</v>
      </c>
      <c r="FF678" s="74">
        <v>0</v>
      </c>
      <c r="FG678" s="74" t="s">
        <v>457</v>
      </c>
      <c r="FH678" s="74">
        <v>0</v>
      </c>
      <c r="FI678" s="74">
        <v>0</v>
      </c>
      <c r="FJ678" s="74">
        <v>0</v>
      </c>
      <c r="FK678" s="74">
        <v>0</v>
      </c>
      <c r="FL678" s="74">
        <v>1.2556766380212821E-3</v>
      </c>
      <c r="FM678" s="74">
        <v>9.1246882093411789E-6</v>
      </c>
      <c r="FN678" s="74">
        <v>0</v>
      </c>
      <c r="FO678" s="74">
        <v>0</v>
      </c>
      <c r="FP678" s="74">
        <v>0</v>
      </c>
      <c r="FQ678" s="74">
        <v>0</v>
      </c>
      <c r="FR678" s="74">
        <v>0</v>
      </c>
      <c r="FS678" s="74">
        <v>0</v>
      </c>
      <c r="GV678" s="229"/>
      <c r="GW678" s="229"/>
    </row>
    <row r="679" spans="98:205" x14ac:dyDescent="0.25">
      <c r="CT679" s="74" t="s">
        <v>194</v>
      </c>
      <c r="CU679" s="74" t="s">
        <v>533</v>
      </c>
      <c r="CV679" s="74" t="s">
        <v>329</v>
      </c>
      <c r="CW679" s="74">
        <v>2024</v>
      </c>
      <c r="CX679" s="74">
        <v>0</v>
      </c>
      <c r="CY679" s="74">
        <v>0</v>
      </c>
      <c r="CZ679" s="74">
        <v>0</v>
      </c>
      <c r="DA679" s="74">
        <v>9.1246882093411789E-6</v>
      </c>
      <c r="DB679" s="74">
        <v>0</v>
      </c>
      <c r="DC679" s="74">
        <v>0</v>
      </c>
      <c r="DD679" s="74">
        <v>5.1712462144137783</v>
      </c>
      <c r="DE679" s="74">
        <v>0.68414811484627225</v>
      </c>
      <c r="DF679" s="74">
        <v>2.9069865105925392</v>
      </c>
      <c r="DG679" s="74">
        <v>1.580111588974966</v>
      </c>
      <c r="DH679" s="74">
        <v>0</v>
      </c>
      <c r="DI679" s="74">
        <v>0</v>
      </c>
      <c r="DJ679" s="74">
        <v>0</v>
      </c>
      <c r="DK679" s="74">
        <v>0</v>
      </c>
      <c r="DL679" s="74">
        <v>0</v>
      </c>
      <c r="DM679" s="74">
        <v>0</v>
      </c>
      <c r="DN679" s="74">
        <v>2.3323435366486569E-5</v>
      </c>
      <c r="DO679" s="74">
        <v>0</v>
      </c>
      <c r="DP679" s="74">
        <v>0</v>
      </c>
      <c r="DQ679" s="74">
        <v>0</v>
      </c>
      <c r="DR679" s="74">
        <v>0</v>
      </c>
      <c r="DS679" s="74">
        <v>0</v>
      </c>
      <c r="DT679" s="74">
        <v>0</v>
      </c>
      <c r="DU679" s="74">
        <v>0</v>
      </c>
      <c r="DV679" s="74">
        <v>0</v>
      </c>
      <c r="DW679" s="74">
        <v>0</v>
      </c>
      <c r="DX679" s="74">
        <v>4.7186009360261608E-5</v>
      </c>
      <c r="DY679" s="74">
        <v>0</v>
      </c>
      <c r="DZ679" s="74">
        <v>4.7186009360261608E-5</v>
      </c>
      <c r="EA679" s="74">
        <v>0</v>
      </c>
      <c r="EB679" s="74">
        <v>0</v>
      </c>
      <c r="EC679" s="74">
        <v>0</v>
      </c>
      <c r="ED679" s="74">
        <v>0</v>
      </c>
      <c r="EE679" s="74">
        <v>0</v>
      </c>
      <c r="EF679" s="74">
        <v>0</v>
      </c>
      <c r="ER679" s="74" t="s">
        <v>455</v>
      </c>
      <c r="ES679" s="74" t="s">
        <v>194</v>
      </c>
      <c r="ET679" s="74" t="s">
        <v>533</v>
      </c>
      <c r="EU679" s="74" t="s">
        <v>329</v>
      </c>
      <c r="EV679" s="74" t="s">
        <v>302</v>
      </c>
      <c r="EW679" s="74" t="s">
        <v>456</v>
      </c>
      <c r="EX679" s="74">
        <v>2024</v>
      </c>
      <c r="EY679" s="74">
        <v>7.4708476320304158E-6</v>
      </c>
      <c r="EZ679" s="74">
        <v>815.87798299999895</v>
      </c>
      <c r="FA679" s="74">
        <v>6.0953000973212939E-3</v>
      </c>
      <c r="FB679" s="74">
        <v>2024</v>
      </c>
      <c r="FC679" s="74" t="s">
        <v>209</v>
      </c>
      <c r="FD679" s="74">
        <v>4.6366130773367584E-2</v>
      </c>
      <c r="FE679" s="74">
        <v>1</v>
      </c>
      <c r="FF679" s="74">
        <v>0</v>
      </c>
      <c r="FG679" s="74" t="s">
        <v>457</v>
      </c>
      <c r="FH679" s="74">
        <v>0</v>
      </c>
      <c r="FI679" s="74">
        <v>0</v>
      </c>
      <c r="FJ679" s="74">
        <v>0</v>
      </c>
      <c r="FK679" s="74">
        <v>0</v>
      </c>
      <c r="FL679" s="74">
        <v>0</v>
      </c>
      <c r="FM679" s="74">
        <v>0</v>
      </c>
      <c r="FN679" s="74">
        <v>1.2556766380212821E-3</v>
      </c>
      <c r="FO679" s="74">
        <v>9.1246882093411789E-6</v>
      </c>
      <c r="FP679" s="74">
        <v>0</v>
      </c>
      <c r="FQ679" s="74">
        <v>0</v>
      </c>
      <c r="FR679" s="74">
        <v>0</v>
      </c>
      <c r="FS679" s="74">
        <v>0</v>
      </c>
      <c r="GV679" s="229"/>
      <c r="GW679" s="229"/>
    </row>
    <row r="680" spans="98:205" x14ac:dyDescent="0.25">
      <c r="CT680" s="74" t="s">
        <v>194</v>
      </c>
      <c r="CU680" s="74" t="s">
        <v>533</v>
      </c>
      <c r="CV680" s="74" t="s">
        <v>329</v>
      </c>
      <c r="CW680" s="74">
        <v>2025</v>
      </c>
      <c r="CX680" s="74">
        <v>0</v>
      </c>
      <c r="CY680" s="74">
        <v>0</v>
      </c>
      <c r="CZ680" s="74">
        <v>0</v>
      </c>
      <c r="DA680" s="74">
        <v>0</v>
      </c>
      <c r="DB680" s="74">
        <v>9.1246882093411789E-6</v>
      </c>
      <c r="DC680" s="74">
        <v>0</v>
      </c>
      <c r="DD680" s="74">
        <v>5.1712462144137783</v>
      </c>
      <c r="DE680" s="74">
        <v>0.68414811484627225</v>
      </c>
      <c r="DF680" s="74">
        <v>2.9069865105925392</v>
      </c>
      <c r="DG680" s="74">
        <v>1.580111588974966</v>
      </c>
      <c r="DH680" s="74">
        <v>0</v>
      </c>
      <c r="DI680" s="74">
        <v>0</v>
      </c>
      <c r="DJ680" s="74">
        <v>0</v>
      </c>
      <c r="DK680" s="74">
        <v>0</v>
      </c>
      <c r="DL680" s="74">
        <v>0</v>
      </c>
      <c r="DM680" s="74">
        <v>0</v>
      </c>
      <c r="DN680" s="74">
        <v>2.3323435366486569E-5</v>
      </c>
      <c r="DO680" s="74">
        <v>0</v>
      </c>
      <c r="DP680" s="74">
        <v>0</v>
      </c>
      <c r="DQ680" s="74">
        <v>0</v>
      </c>
      <c r="DR680" s="74">
        <v>0</v>
      </c>
      <c r="DS680" s="74">
        <v>0</v>
      </c>
      <c r="DT680" s="74">
        <v>0</v>
      </c>
      <c r="DU680" s="74">
        <v>0</v>
      </c>
      <c r="DV680" s="74">
        <v>0</v>
      </c>
      <c r="DW680" s="74">
        <v>0</v>
      </c>
      <c r="DX680" s="74">
        <v>0</v>
      </c>
      <c r="DY680" s="74">
        <v>0</v>
      </c>
      <c r="DZ680" s="74">
        <v>0</v>
      </c>
      <c r="EA680" s="74">
        <v>4.7186009360261608E-5</v>
      </c>
      <c r="EB680" s="74">
        <v>0</v>
      </c>
      <c r="EC680" s="74">
        <v>4.7186009360261608E-5</v>
      </c>
      <c r="ED680" s="74">
        <v>0</v>
      </c>
      <c r="EE680" s="74">
        <v>0</v>
      </c>
      <c r="EF680" s="74">
        <v>0</v>
      </c>
      <c r="ER680" s="74" t="s">
        <v>455</v>
      </c>
      <c r="ES680" s="74" t="s">
        <v>194</v>
      </c>
      <c r="ET680" s="74" t="s">
        <v>533</v>
      </c>
      <c r="EU680" s="74" t="s">
        <v>329</v>
      </c>
      <c r="EV680" s="74" t="s">
        <v>302</v>
      </c>
      <c r="EW680" s="74" t="s">
        <v>456</v>
      </c>
      <c r="EX680" s="74">
        <v>2025</v>
      </c>
      <c r="EY680" s="74">
        <v>7.4708476320304158E-6</v>
      </c>
      <c r="EZ680" s="74">
        <v>815.87798299999895</v>
      </c>
      <c r="FA680" s="74">
        <v>6.0953000973212939E-3</v>
      </c>
      <c r="FB680" s="74">
        <v>2025</v>
      </c>
      <c r="FC680" s="74" t="s">
        <v>209</v>
      </c>
      <c r="FD680" s="74">
        <v>4.6366130773367584E-2</v>
      </c>
      <c r="FE680" s="74">
        <v>1</v>
      </c>
      <c r="FF680" s="74">
        <v>0</v>
      </c>
      <c r="FG680" s="74" t="s">
        <v>457</v>
      </c>
      <c r="FH680" s="74">
        <v>0</v>
      </c>
      <c r="FI680" s="74">
        <v>0</v>
      </c>
      <c r="FJ680" s="74">
        <v>0</v>
      </c>
      <c r="FK680" s="74">
        <v>0</v>
      </c>
      <c r="FL680" s="74">
        <v>0</v>
      </c>
      <c r="FM680" s="74">
        <v>0</v>
      </c>
      <c r="FN680" s="74">
        <v>0</v>
      </c>
      <c r="FO680" s="74">
        <v>0</v>
      </c>
      <c r="FP680" s="74">
        <v>1.2556766380212821E-3</v>
      </c>
      <c r="FQ680" s="74">
        <v>9.1246882093411789E-6</v>
      </c>
      <c r="FR680" s="74">
        <v>0</v>
      </c>
      <c r="FS680" s="74">
        <v>0</v>
      </c>
      <c r="GV680" s="229"/>
      <c r="GW680" s="229"/>
    </row>
    <row r="681" spans="98:205" x14ac:dyDescent="0.25">
      <c r="CT681" s="74" t="s">
        <v>194</v>
      </c>
      <c r="CU681" s="74" t="s">
        <v>533</v>
      </c>
      <c r="CV681" s="74" t="s">
        <v>329</v>
      </c>
      <c r="CW681" s="74">
        <v>2026</v>
      </c>
      <c r="CX681" s="74">
        <v>0</v>
      </c>
      <c r="CY681" s="74">
        <v>0</v>
      </c>
      <c r="CZ681" s="74">
        <v>0</v>
      </c>
      <c r="DA681" s="74">
        <v>0</v>
      </c>
      <c r="DB681" s="74">
        <v>0</v>
      </c>
      <c r="DC681" s="74">
        <v>9.1246882093411789E-6</v>
      </c>
      <c r="DD681" s="74">
        <v>5.1712462144137783</v>
      </c>
      <c r="DE681" s="74">
        <v>0.68414811484627225</v>
      </c>
      <c r="DF681" s="74">
        <v>2.9069865105925392</v>
      </c>
      <c r="DG681" s="74">
        <v>1.580111588974966</v>
      </c>
      <c r="DH681" s="74">
        <v>0</v>
      </c>
      <c r="DI681" s="74">
        <v>0</v>
      </c>
      <c r="DJ681" s="74">
        <v>0</v>
      </c>
      <c r="DK681" s="74">
        <v>0</v>
      </c>
      <c r="DL681" s="74">
        <v>0</v>
      </c>
      <c r="DM681" s="74">
        <v>0</v>
      </c>
      <c r="DN681" s="74">
        <v>2.3323435366486569E-5</v>
      </c>
      <c r="DO681" s="74">
        <v>0</v>
      </c>
      <c r="DP681" s="74">
        <v>0</v>
      </c>
      <c r="DQ681" s="74">
        <v>0</v>
      </c>
      <c r="DR681" s="74">
        <v>0</v>
      </c>
      <c r="DS681" s="74">
        <v>0</v>
      </c>
      <c r="DT681" s="74">
        <v>0</v>
      </c>
      <c r="DU681" s="74">
        <v>0</v>
      </c>
      <c r="DV681" s="74">
        <v>0</v>
      </c>
      <c r="DW681" s="74">
        <v>0</v>
      </c>
      <c r="DX681" s="74">
        <v>0</v>
      </c>
      <c r="DY681" s="74">
        <v>0</v>
      </c>
      <c r="DZ681" s="74">
        <v>0</v>
      </c>
      <c r="EA681" s="74">
        <v>0</v>
      </c>
      <c r="EB681" s="74">
        <v>0</v>
      </c>
      <c r="EC681" s="74">
        <v>0</v>
      </c>
      <c r="ED681" s="74">
        <v>4.7186009360261608E-5</v>
      </c>
      <c r="EE681" s="74">
        <v>0</v>
      </c>
      <c r="EF681" s="74">
        <v>4.7186009360261608E-5</v>
      </c>
      <c r="ER681" s="74" t="s">
        <v>455</v>
      </c>
      <c r="ES681" s="74" t="s">
        <v>194</v>
      </c>
      <c r="ET681" s="74" t="s">
        <v>533</v>
      </c>
      <c r="EU681" s="74" t="s">
        <v>329</v>
      </c>
      <c r="EV681" s="74" t="s">
        <v>302</v>
      </c>
      <c r="EW681" s="74" t="s">
        <v>456</v>
      </c>
      <c r="EX681" s="74">
        <v>2026</v>
      </c>
      <c r="EY681" s="74">
        <v>7.4708476320304158E-6</v>
      </c>
      <c r="EZ681" s="74">
        <v>815.87798299999895</v>
      </c>
      <c r="FA681" s="74">
        <v>6.0953000973212939E-3</v>
      </c>
      <c r="FB681" s="74">
        <v>2026</v>
      </c>
      <c r="FC681" s="74" t="s">
        <v>209</v>
      </c>
      <c r="FD681" s="74">
        <v>4.6366130773367584E-2</v>
      </c>
      <c r="FE681" s="74">
        <v>1</v>
      </c>
      <c r="FF681" s="74">
        <v>0</v>
      </c>
      <c r="FG681" s="74" t="s">
        <v>457</v>
      </c>
      <c r="FH681" s="74">
        <v>0</v>
      </c>
      <c r="FI681" s="74">
        <v>0</v>
      </c>
      <c r="FJ681" s="74">
        <v>0</v>
      </c>
      <c r="FK681" s="74">
        <v>0</v>
      </c>
      <c r="FL681" s="74">
        <v>0</v>
      </c>
      <c r="FM681" s="74">
        <v>0</v>
      </c>
      <c r="FN681" s="74">
        <v>0</v>
      </c>
      <c r="FO681" s="74">
        <v>0</v>
      </c>
      <c r="FP681" s="74">
        <v>0</v>
      </c>
      <c r="FQ681" s="74">
        <v>0</v>
      </c>
      <c r="FR681" s="74">
        <v>1.2556766380212821E-3</v>
      </c>
      <c r="FS681" s="74">
        <v>9.1246882093411789E-6</v>
      </c>
      <c r="GV681" s="229"/>
      <c r="GW681" s="229"/>
    </row>
    <row r="682" spans="98:205" x14ac:dyDescent="0.25">
      <c r="CT682" s="74" t="s">
        <v>194</v>
      </c>
      <c r="CU682" s="74" t="s">
        <v>533</v>
      </c>
      <c r="CV682" s="74" t="s">
        <v>330</v>
      </c>
      <c r="CW682" s="74">
        <v>2021</v>
      </c>
      <c r="CX682" s="74">
        <v>3.0359723268532798E-5</v>
      </c>
      <c r="CY682" s="74">
        <v>0</v>
      </c>
      <c r="CZ682" s="74">
        <v>0</v>
      </c>
      <c r="DA682" s="74">
        <v>0</v>
      </c>
      <c r="DB682" s="74">
        <v>0</v>
      </c>
      <c r="DC682" s="74">
        <v>0</v>
      </c>
      <c r="DD682" s="74">
        <v>7.7861316135679426E-2</v>
      </c>
      <c r="DE682" s="74">
        <v>3.6425060683954513E-2</v>
      </c>
      <c r="DF682" s="74">
        <v>1.541613253274161E-3</v>
      </c>
      <c r="DG682" s="74">
        <v>3.9894642198450757E-2</v>
      </c>
      <c r="DH682" s="74">
        <v>0</v>
      </c>
      <c r="DI682" s="74">
        <v>0</v>
      </c>
      <c r="DJ682" s="74">
        <v>0</v>
      </c>
      <c r="DK682" s="74">
        <v>0</v>
      </c>
      <c r="DL682" s="74">
        <v>0</v>
      </c>
      <c r="DM682" s="74">
        <v>0</v>
      </c>
      <c r="DN682" s="74">
        <v>3.4320478202978701E-4</v>
      </c>
      <c r="DO682" s="74">
        <v>2.3638480112029748E-6</v>
      </c>
      <c r="DP682" s="74">
        <v>0</v>
      </c>
      <c r="DQ682" s="74">
        <v>2.3638480112029748E-6</v>
      </c>
      <c r="DR682" s="74">
        <v>0</v>
      </c>
      <c r="DS682" s="74">
        <v>0</v>
      </c>
      <c r="DT682" s="74">
        <v>0</v>
      </c>
      <c r="DU682" s="74">
        <v>0</v>
      </c>
      <c r="DV682" s="74">
        <v>0</v>
      </c>
      <c r="DW682" s="74">
        <v>0</v>
      </c>
      <c r="DX682" s="74">
        <v>0</v>
      </c>
      <c r="DY682" s="74">
        <v>0</v>
      </c>
      <c r="DZ682" s="74">
        <v>0</v>
      </c>
      <c r="EA682" s="74">
        <v>0</v>
      </c>
      <c r="EB682" s="74">
        <v>0</v>
      </c>
      <c r="EC682" s="74">
        <v>0</v>
      </c>
      <c r="ED682" s="74">
        <v>0</v>
      </c>
      <c r="EE682" s="74">
        <v>0</v>
      </c>
      <c r="EF682" s="74">
        <v>0</v>
      </c>
      <c r="ER682" s="74" t="s">
        <v>455</v>
      </c>
      <c r="ES682" s="74" t="s">
        <v>194</v>
      </c>
      <c r="ET682" s="74" t="s">
        <v>533</v>
      </c>
      <c r="EU682" s="74" t="s">
        <v>330</v>
      </c>
      <c r="EV682" s="74" t="s">
        <v>302</v>
      </c>
      <c r="EW682" s="74" t="s">
        <v>456</v>
      </c>
      <c r="EX682" s="74">
        <v>2021</v>
      </c>
      <c r="EY682" s="74">
        <v>3.841440156763225E-5</v>
      </c>
      <c r="EZ682" s="74">
        <v>815.87798299999895</v>
      </c>
      <c r="FA682" s="74">
        <v>3.13414644691518E-2</v>
      </c>
      <c r="FB682" s="74">
        <v>2021</v>
      </c>
      <c r="FC682" s="74" t="s">
        <v>209</v>
      </c>
      <c r="FD682" s="74">
        <v>4.6366130773367584E-2</v>
      </c>
      <c r="FE682" s="74">
        <v>1</v>
      </c>
      <c r="FF682" s="74">
        <v>0</v>
      </c>
      <c r="FG682" s="74" t="s">
        <v>457</v>
      </c>
      <c r="FH682" s="74">
        <v>6.3240640053880085E-3</v>
      </c>
      <c r="FI682" s="74">
        <v>3.0359723268532798E-5</v>
      </c>
      <c r="FJ682" s="74">
        <v>0</v>
      </c>
      <c r="FK682" s="74">
        <v>0</v>
      </c>
      <c r="FL682" s="74">
        <v>0</v>
      </c>
      <c r="FM682" s="74">
        <v>0</v>
      </c>
      <c r="FN682" s="74">
        <v>0</v>
      </c>
      <c r="FO682" s="74">
        <v>0</v>
      </c>
      <c r="FP682" s="74">
        <v>0</v>
      </c>
      <c r="FQ682" s="74">
        <v>0</v>
      </c>
      <c r="FR682" s="74">
        <v>0</v>
      </c>
      <c r="FS682" s="74">
        <v>0</v>
      </c>
      <c r="GV682" s="229"/>
      <c r="GW682" s="229"/>
    </row>
    <row r="683" spans="98:205" x14ac:dyDescent="0.25">
      <c r="CT683" s="74" t="s">
        <v>194</v>
      </c>
      <c r="CU683" s="74" t="s">
        <v>533</v>
      </c>
      <c r="CV683" s="74" t="s">
        <v>330</v>
      </c>
      <c r="CW683" s="74">
        <v>2022</v>
      </c>
      <c r="CX683" s="74">
        <v>0</v>
      </c>
      <c r="CY683" s="74">
        <v>3.03833541638427E-5</v>
      </c>
      <c r="CZ683" s="74">
        <v>0</v>
      </c>
      <c r="DA683" s="74">
        <v>0</v>
      </c>
      <c r="DB683" s="74">
        <v>0</v>
      </c>
      <c r="DC683" s="74">
        <v>0</v>
      </c>
      <c r="DD683" s="74">
        <v>7.786131613567944E-2</v>
      </c>
      <c r="DE683" s="74">
        <v>3.6425060683954513E-2</v>
      </c>
      <c r="DF683" s="74">
        <v>1.5416132532741619E-3</v>
      </c>
      <c r="DG683" s="74">
        <v>3.9894642198450757E-2</v>
      </c>
      <c r="DH683" s="74">
        <v>0</v>
      </c>
      <c r="DI683" s="74">
        <v>0</v>
      </c>
      <c r="DJ683" s="74">
        <v>0</v>
      </c>
      <c r="DK683" s="74">
        <v>0</v>
      </c>
      <c r="DL683" s="74">
        <v>0</v>
      </c>
      <c r="DM683" s="74">
        <v>0</v>
      </c>
      <c r="DN683" s="74">
        <v>3.3350501074041111E-4</v>
      </c>
      <c r="DO683" s="74">
        <v>0</v>
      </c>
      <c r="DP683" s="74">
        <v>0</v>
      </c>
      <c r="DQ683" s="74">
        <v>0</v>
      </c>
      <c r="DR683" s="74">
        <v>2.3656879438132686E-6</v>
      </c>
      <c r="DS683" s="74">
        <v>0</v>
      </c>
      <c r="DT683" s="74">
        <v>2.3656879438132686E-6</v>
      </c>
      <c r="DU683" s="74">
        <v>0</v>
      </c>
      <c r="DV683" s="74">
        <v>0</v>
      </c>
      <c r="DW683" s="74">
        <v>0</v>
      </c>
      <c r="DX683" s="74">
        <v>0</v>
      </c>
      <c r="DY683" s="74">
        <v>0</v>
      </c>
      <c r="DZ683" s="74">
        <v>0</v>
      </c>
      <c r="EA683" s="74">
        <v>0</v>
      </c>
      <c r="EB683" s="74">
        <v>0</v>
      </c>
      <c r="EC683" s="74">
        <v>0</v>
      </c>
      <c r="ED683" s="74">
        <v>0</v>
      </c>
      <c r="EE683" s="74">
        <v>0</v>
      </c>
      <c r="EF683" s="74">
        <v>0</v>
      </c>
      <c r="ER683" s="74" t="s">
        <v>455</v>
      </c>
      <c r="ES683" s="74" t="s">
        <v>194</v>
      </c>
      <c r="ET683" s="74" t="s">
        <v>533</v>
      </c>
      <c r="EU683" s="74" t="s">
        <v>330</v>
      </c>
      <c r="EV683" s="74" t="s">
        <v>302</v>
      </c>
      <c r="EW683" s="74" t="s">
        <v>456</v>
      </c>
      <c r="EX683" s="74">
        <v>2022</v>
      </c>
      <c r="EY683" s="74">
        <v>3.7517463661269027E-5</v>
      </c>
      <c r="EZ683" s="74">
        <v>815.87798299999895</v>
      </c>
      <c r="FA683" s="74">
        <v>3.0609672579231931E-2</v>
      </c>
      <c r="FB683" s="74">
        <v>2022</v>
      </c>
      <c r="FC683" s="74" t="s">
        <v>209</v>
      </c>
      <c r="FD683" s="74">
        <v>4.6366130773367584E-2</v>
      </c>
      <c r="FE683" s="74">
        <v>1</v>
      </c>
      <c r="FF683" s="74">
        <v>0</v>
      </c>
      <c r="FG683" s="74" t="s">
        <v>457</v>
      </c>
      <c r="FH683" s="74">
        <v>0</v>
      </c>
      <c r="FI683" s="74">
        <v>0</v>
      </c>
      <c r="FJ683" s="74">
        <v>6.3289864249081937E-3</v>
      </c>
      <c r="FK683" s="74">
        <v>3.03833541638427E-5</v>
      </c>
      <c r="FL683" s="74">
        <v>0</v>
      </c>
      <c r="FM683" s="74">
        <v>0</v>
      </c>
      <c r="FN683" s="74">
        <v>0</v>
      </c>
      <c r="FO683" s="74">
        <v>0</v>
      </c>
      <c r="FP683" s="74">
        <v>0</v>
      </c>
      <c r="FQ683" s="74">
        <v>0</v>
      </c>
      <c r="FR683" s="74">
        <v>0</v>
      </c>
      <c r="FS683" s="74">
        <v>0</v>
      </c>
      <c r="GV683" s="229"/>
      <c r="GW683" s="229"/>
    </row>
    <row r="684" spans="98:205" x14ac:dyDescent="0.25">
      <c r="CT684" s="74" t="s">
        <v>194</v>
      </c>
      <c r="CU684" s="74" t="s">
        <v>533</v>
      </c>
      <c r="CV684" s="74" t="s">
        <v>330</v>
      </c>
      <c r="CW684" s="74">
        <v>2023</v>
      </c>
      <c r="CX684" s="74">
        <v>0</v>
      </c>
      <c r="CY684" s="74">
        <v>0</v>
      </c>
      <c r="CZ684" s="74">
        <v>4.7288348358894701E-5</v>
      </c>
      <c r="DA684" s="74">
        <v>0</v>
      </c>
      <c r="DB684" s="74">
        <v>0</v>
      </c>
      <c r="DC684" s="74">
        <v>0</v>
      </c>
      <c r="DD684" s="74">
        <v>7.7900575334948513E-2</v>
      </c>
      <c r="DE684" s="74">
        <v>3.6425060683954492E-2</v>
      </c>
      <c r="DF684" s="74">
        <v>1.5808724525432671E-3</v>
      </c>
      <c r="DG684" s="74">
        <v>3.989464219845075E-2</v>
      </c>
      <c r="DH684" s="74">
        <v>0</v>
      </c>
      <c r="DI684" s="74">
        <v>0</v>
      </c>
      <c r="DJ684" s="74">
        <v>0</v>
      </c>
      <c r="DK684" s="74">
        <v>0</v>
      </c>
      <c r="DL684" s="74">
        <v>0</v>
      </c>
      <c r="DM684" s="74">
        <v>0</v>
      </c>
      <c r="DN684" s="74">
        <v>3.4599260373685732E-4</v>
      </c>
      <c r="DO684" s="74">
        <v>0</v>
      </c>
      <c r="DP684" s="74">
        <v>0</v>
      </c>
      <c r="DQ684" s="74">
        <v>0</v>
      </c>
      <c r="DR684" s="74">
        <v>0</v>
      </c>
      <c r="DS684" s="74">
        <v>0</v>
      </c>
      <c r="DT684" s="74">
        <v>0</v>
      </c>
      <c r="DU684" s="74">
        <v>3.6837895437973655E-6</v>
      </c>
      <c r="DV684" s="74">
        <v>0</v>
      </c>
      <c r="DW684" s="74">
        <v>3.6837895437973655E-6</v>
      </c>
      <c r="DX684" s="74">
        <v>0</v>
      </c>
      <c r="DY684" s="74">
        <v>0</v>
      </c>
      <c r="DZ684" s="74">
        <v>0</v>
      </c>
      <c r="EA684" s="74">
        <v>0</v>
      </c>
      <c r="EB684" s="74">
        <v>0</v>
      </c>
      <c r="EC684" s="74">
        <v>0</v>
      </c>
      <c r="ED684" s="74">
        <v>0</v>
      </c>
      <c r="EE684" s="74">
        <v>0</v>
      </c>
      <c r="EF684" s="74">
        <v>0</v>
      </c>
      <c r="ER684" s="74" t="s">
        <v>455</v>
      </c>
      <c r="ES684" s="74" t="s">
        <v>194</v>
      </c>
      <c r="ET684" s="74" t="s">
        <v>533</v>
      </c>
      <c r="EU684" s="74" t="s">
        <v>330</v>
      </c>
      <c r="EV684" s="74" t="s">
        <v>302</v>
      </c>
      <c r="EW684" s="74" t="s">
        <v>456</v>
      </c>
      <c r="EX684" s="74">
        <v>2023</v>
      </c>
      <c r="EY684" s="74">
        <v>3.87173826934724E-5</v>
      </c>
      <c r="EZ684" s="74">
        <v>815.87798299999895</v>
      </c>
      <c r="FA684" s="74">
        <v>3.1588660098989328E-2</v>
      </c>
      <c r="FB684" s="74">
        <v>2023</v>
      </c>
      <c r="FC684" s="74" t="s">
        <v>209</v>
      </c>
      <c r="FD684" s="74">
        <v>4.6366130773367584E-2</v>
      </c>
      <c r="FE684" s="74">
        <v>1</v>
      </c>
      <c r="FF684" s="74">
        <v>0</v>
      </c>
      <c r="FG684" s="74" t="s">
        <v>457</v>
      </c>
      <c r="FH684" s="74">
        <v>0</v>
      </c>
      <c r="FI684" s="74">
        <v>0</v>
      </c>
      <c r="FJ684" s="74">
        <v>0</v>
      </c>
      <c r="FK684" s="74">
        <v>0</v>
      </c>
      <c r="FL684" s="74">
        <v>6.5074962478266843E-3</v>
      </c>
      <c r="FM684" s="74">
        <v>4.7288348358894701E-5</v>
      </c>
      <c r="FN684" s="74">
        <v>0</v>
      </c>
      <c r="FO684" s="74">
        <v>0</v>
      </c>
      <c r="FP684" s="74">
        <v>0</v>
      </c>
      <c r="FQ684" s="74">
        <v>0</v>
      </c>
      <c r="FR684" s="74">
        <v>0</v>
      </c>
      <c r="FS684" s="74">
        <v>0</v>
      </c>
      <c r="GV684" s="229"/>
      <c r="GW684" s="229"/>
    </row>
    <row r="685" spans="98:205" x14ac:dyDescent="0.25">
      <c r="CT685" s="74" t="s">
        <v>194</v>
      </c>
      <c r="CU685" s="74" t="s">
        <v>533</v>
      </c>
      <c r="CV685" s="74" t="s">
        <v>330</v>
      </c>
      <c r="CW685" s="74">
        <v>2024</v>
      </c>
      <c r="CX685" s="74">
        <v>0</v>
      </c>
      <c r="CY685" s="74">
        <v>0</v>
      </c>
      <c r="CZ685" s="74">
        <v>0</v>
      </c>
      <c r="DA685" s="74">
        <v>4.7288348358894701E-5</v>
      </c>
      <c r="DB685" s="74">
        <v>0</v>
      </c>
      <c r="DC685" s="74">
        <v>0</v>
      </c>
      <c r="DD685" s="74">
        <v>7.7900575334948513E-2</v>
      </c>
      <c r="DE685" s="74">
        <v>3.6425060683954492E-2</v>
      </c>
      <c r="DF685" s="74">
        <v>1.5808724525432671E-3</v>
      </c>
      <c r="DG685" s="74">
        <v>3.989464219845075E-2</v>
      </c>
      <c r="DH685" s="74">
        <v>0</v>
      </c>
      <c r="DI685" s="74">
        <v>0</v>
      </c>
      <c r="DJ685" s="74">
        <v>0</v>
      </c>
      <c r="DK685" s="74">
        <v>0</v>
      </c>
      <c r="DL685" s="74">
        <v>0</v>
      </c>
      <c r="DM685" s="74">
        <v>0</v>
      </c>
      <c r="DN685" s="74">
        <v>3.4599260373685732E-4</v>
      </c>
      <c r="DO685" s="74">
        <v>0</v>
      </c>
      <c r="DP685" s="74">
        <v>0</v>
      </c>
      <c r="DQ685" s="74">
        <v>0</v>
      </c>
      <c r="DR685" s="74">
        <v>0</v>
      </c>
      <c r="DS685" s="74">
        <v>0</v>
      </c>
      <c r="DT685" s="74">
        <v>0</v>
      </c>
      <c r="DU685" s="74">
        <v>0</v>
      </c>
      <c r="DV685" s="74">
        <v>0</v>
      </c>
      <c r="DW685" s="74">
        <v>0</v>
      </c>
      <c r="DX685" s="74">
        <v>3.6837895437973655E-6</v>
      </c>
      <c r="DY685" s="74">
        <v>0</v>
      </c>
      <c r="DZ685" s="74">
        <v>3.6837895437973655E-6</v>
      </c>
      <c r="EA685" s="74">
        <v>0</v>
      </c>
      <c r="EB685" s="74">
        <v>0</v>
      </c>
      <c r="EC685" s="74">
        <v>0</v>
      </c>
      <c r="ED685" s="74">
        <v>0</v>
      </c>
      <c r="EE685" s="74">
        <v>0</v>
      </c>
      <c r="EF685" s="74">
        <v>0</v>
      </c>
      <c r="ER685" s="74" t="s">
        <v>455</v>
      </c>
      <c r="ES685" s="74" t="s">
        <v>194</v>
      </c>
      <c r="ET685" s="74" t="s">
        <v>533</v>
      </c>
      <c r="EU685" s="74" t="s">
        <v>330</v>
      </c>
      <c r="EV685" s="74" t="s">
        <v>302</v>
      </c>
      <c r="EW685" s="74" t="s">
        <v>456</v>
      </c>
      <c r="EX685" s="74">
        <v>2024</v>
      </c>
      <c r="EY685" s="74">
        <v>3.87173826934724E-5</v>
      </c>
      <c r="EZ685" s="74">
        <v>815.87798299999895</v>
      </c>
      <c r="FA685" s="74">
        <v>3.1588660098989328E-2</v>
      </c>
      <c r="FB685" s="74">
        <v>2024</v>
      </c>
      <c r="FC685" s="74" t="s">
        <v>209</v>
      </c>
      <c r="FD685" s="74">
        <v>4.6366130773367584E-2</v>
      </c>
      <c r="FE685" s="74">
        <v>1</v>
      </c>
      <c r="FF685" s="74">
        <v>0</v>
      </c>
      <c r="FG685" s="74" t="s">
        <v>457</v>
      </c>
      <c r="FH685" s="74">
        <v>0</v>
      </c>
      <c r="FI685" s="74">
        <v>0</v>
      </c>
      <c r="FJ685" s="74">
        <v>0</v>
      </c>
      <c r="FK685" s="74">
        <v>0</v>
      </c>
      <c r="FL685" s="74">
        <v>0</v>
      </c>
      <c r="FM685" s="74">
        <v>0</v>
      </c>
      <c r="FN685" s="74">
        <v>6.5074962478266843E-3</v>
      </c>
      <c r="FO685" s="74">
        <v>4.7288348358894701E-5</v>
      </c>
      <c r="FP685" s="74">
        <v>0</v>
      </c>
      <c r="FQ685" s="74">
        <v>0</v>
      </c>
      <c r="FR685" s="74">
        <v>0</v>
      </c>
      <c r="FS685" s="74">
        <v>0</v>
      </c>
      <c r="GV685" s="229"/>
      <c r="GW685" s="229"/>
    </row>
    <row r="686" spans="98:205" x14ac:dyDescent="0.25">
      <c r="CT686" s="74" t="s">
        <v>194</v>
      </c>
      <c r="CU686" s="74" t="s">
        <v>533</v>
      </c>
      <c r="CV686" s="74" t="s">
        <v>330</v>
      </c>
      <c r="CW686" s="74">
        <v>2025</v>
      </c>
      <c r="CX686" s="74">
        <v>0</v>
      </c>
      <c r="CY686" s="74">
        <v>0</v>
      </c>
      <c r="CZ686" s="74">
        <v>0</v>
      </c>
      <c r="DA686" s="74">
        <v>0</v>
      </c>
      <c r="DB686" s="74">
        <v>4.7288348358894701E-5</v>
      </c>
      <c r="DC686" s="74">
        <v>0</v>
      </c>
      <c r="DD686" s="74">
        <v>7.7900575334948513E-2</v>
      </c>
      <c r="DE686" s="74">
        <v>3.6425060683954492E-2</v>
      </c>
      <c r="DF686" s="74">
        <v>1.5808724525432671E-3</v>
      </c>
      <c r="DG686" s="74">
        <v>3.989464219845075E-2</v>
      </c>
      <c r="DH686" s="74">
        <v>0</v>
      </c>
      <c r="DI686" s="74">
        <v>0</v>
      </c>
      <c r="DJ686" s="74">
        <v>0</v>
      </c>
      <c r="DK686" s="74">
        <v>0</v>
      </c>
      <c r="DL686" s="74">
        <v>0</v>
      </c>
      <c r="DM686" s="74">
        <v>0</v>
      </c>
      <c r="DN686" s="74">
        <v>3.4599260373685732E-4</v>
      </c>
      <c r="DO686" s="74">
        <v>0</v>
      </c>
      <c r="DP686" s="74">
        <v>0</v>
      </c>
      <c r="DQ686" s="74">
        <v>0</v>
      </c>
      <c r="DR686" s="74">
        <v>0</v>
      </c>
      <c r="DS686" s="74">
        <v>0</v>
      </c>
      <c r="DT686" s="74">
        <v>0</v>
      </c>
      <c r="DU686" s="74">
        <v>0</v>
      </c>
      <c r="DV686" s="74">
        <v>0</v>
      </c>
      <c r="DW686" s="74">
        <v>0</v>
      </c>
      <c r="DX686" s="74">
        <v>0</v>
      </c>
      <c r="DY686" s="74">
        <v>0</v>
      </c>
      <c r="DZ686" s="74">
        <v>0</v>
      </c>
      <c r="EA686" s="74">
        <v>3.6837895437973655E-6</v>
      </c>
      <c r="EB686" s="74">
        <v>0</v>
      </c>
      <c r="EC686" s="74">
        <v>3.6837895437973655E-6</v>
      </c>
      <c r="ED686" s="74">
        <v>0</v>
      </c>
      <c r="EE686" s="74">
        <v>0</v>
      </c>
      <c r="EF686" s="74">
        <v>0</v>
      </c>
      <c r="ER686" s="74" t="s">
        <v>455</v>
      </c>
      <c r="ES686" s="74" t="s">
        <v>194</v>
      </c>
      <c r="ET686" s="74" t="s">
        <v>533</v>
      </c>
      <c r="EU686" s="74" t="s">
        <v>330</v>
      </c>
      <c r="EV686" s="74" t="s">
        <v>302</v>
      </c>
      <c r="EW686" s="74" t="s">
        <v>456</v>
      </c>
      <c r="EX686" s="74">
        <v>2025</v>
      </c>
      <c r="EY686" s="74">
        <v>3.87173826934724E-5</v>
      </c>
      <c r="EZ686" s="74">
        <v>815.87798299999895</v>
      </c>
      <c r="FA686" s="74">
        <v>3.1588660098989328E-2</v>
      </c>
      <c r="FB686" s="74">
        <v>2025</v>
      </c>
      <c r="FC686" s="74" t="s">
        <v>209</v>
      </c>
      <c r="FD686" s="74">
        <v>4.6366130773367584E-2</v>
      </c>
      <c r="FE686" s="74">
        <v>1</v>
      </c>
      <c r="FF686" s="74">
        <v>0</v>
      </c>
      <c r="FG686" s="74" t="s">
        <v>457</v>
      </c>
      <c r="FH686" s="74">
        <v>0</v>
      </c>
      <c r="FI686" s="74">
        <v>0</v>
      </c>
      <c r="FJ686" s="74">
        <v>0</v>
      </c>
      <c r="FK686" s="74">
        <v>0</v>
      </c>
      <c r="FL686" s="74">
        <v>0</v>
      </c>
      <c r="FM686" s="74">
        <v>0</v>
      </c>
      <c r="FN686" s="74">
        <v>0</v>
      </c>
      <c r="FO686" s="74">
        <v>0</v>
      </c>
      <c r="FP686" s="74">
        <v>6.5074962478266843E-3</v>
      </c>
      <c r="FQ686" s="74">
        <v>4.7288348358894701E-5</v>
      </c>
      <c r="FR686" s="74">
        <v>0</v>
      </c>
      <c r="FS686" s="74">
        <v>0</v>
      </c>
      <c r="GV686" s="229"/>
      <c r="GW686" s="229"/>
    </row>
    <row r="687" spans="98:205" x14ac:dyDescent="0.25">
      <c r="CT687" s="74" t="s">
        <v>194</v>
      </c>
      <c r="CU687" s="74" t="s">
        <v>533</v>
      </c>
      <c r="CV687" s="74" t="s">
        <v>330</v>
      </c>
      <c r="CW687" s="74">
        <v>2026</v>
      </c>
      <c r="CX687" s="74">
        <v>0</v>
      </c>
      <c r="CY687" s="74">
        <v>0</v>
      </c>
      <c r="CZ687" s="74">
        <v>0</v>
      </c>
      <c r="DA687" s="74">
        <v>0</v>
      </c>
      <c r="DB687" s="74">
        <v>0</v>
      </c>
      <c r="DC687" s="74">
        <v>4.7288348358894701E-5</v>
      </c>
      <c r="DD687" s="74">
        <v>7.7900575334948513E-2</v>
      </c>
      <c r="DE687" s="74">
        <v>3.6425060683954492E-2</v>
      </c>
      <c r="DF687" s="74">
        <v>1.5808724525432671E-3</v>
      </c>
      <c r="DG687" s="74">
        <v>3.989464219845075E-2</v>
      </c>
      <c r="DH687" s="74">
        <v>0</v>
      </c>
      <c r="DI687" s="74">
        <v>0</v>
      </c>
      <c r="DJ687" s="74">
        <v>0</v>
      </c>
      <c r="DK687" s="74">
        <v>0</v>
      </c>
      <c r="DL687" s="74">
        <v>0</v>
      </c>
      <c r="DM687" s="74">
        <v>0</v>
      </c>
      <c r="DN687" s="74">
        <v>3.4599260373685732E-4</v>
      </c>
      <c r="DO687" s="74">
        <v>0</v>
      </c>
      <c r="DP687" s="74">
        <v>0</v>
      </c>
      <c r="DQ687" s="74">
        <v>0</v>
      </c>
      <c r="DR687" s="74">
        <v>0</v>
      </c>
      <c r="DS687" s="74">
        <v>0</v>
      </c>
      <c r="DT687" s="74">
        <v>0</v>
      </c>
      <c r="DU687" s="74">
        <v>0</v>
      </c>
      <c r="DV687" s="74">
        <v>0</v>
      </c>
      <c r="DW687" s="74">
        <v>0</v>
      </c>
      <c r="DX687" s="74">
        <v>0</v>
      </c>
      <c r="DY687" s="74">
        <v>0</v>
      </c>
      <c r="DZ687" s="74">
        <v>0</v>
      </c>
      <c r="EA687" s="74">
        <v>0</v>
      </c>
      <c r="EB687" s="74">
        <v>0</v>
      </c>
      <c r="EC687" s="74">
        <v>0</v>
      </c>
      <c r="ED687" s="74">
        <v>3.6837895437973655E-6</v>
      </c>
      <c r="EE687" s="74">
        <v>0</v>
      </c>
      <c r="EF687" s="74">
        <v>3.6837895437973655E-6</v>
      </c>
      <c r="ER687" s="74" t="s">
        <v>455</v>
      </c>
      <c r="ES687" s="74" t="s">
        <v>194</v>
      </c>
      <c r="ET687" s="74" t="s">
        <v>533</v>
      </c>
      <c r="EU687" s="74" t="s">
        <v>330</v>
      </c>
      <c r="EV687" s="74" t="s">
        <v>302</v>
      </c>
      <c r="EW687" s="74" t="s">
        <v>456</v>
      </c>
      <c r="EX687" s="74">
        <v>2026</v>
      </c>
      <c r="EY687" s="74">
        <v>3.87173826934724E-5</v>
      </c>
      <c r="EZ687" s="74">
        <v>815.87798299999895</v>
      </c>
      <c r="FA687" s="74">
        <v>3.1588660098989328E-2</v>
      </c>
      <c r="FB687" s="74">
        <v>2026</v>
      </c>
      <c r="FC687" s="74" t="s">
        <v>209</v>
      </c>
      <c r="FD687" s="74">
        <v>4.6366130773367584E-2</v>
      </c>
      <c r="FE687" s="74">
        <v>1</v>
      </c>
      <c r="FF687" s="74">
        <v>0</v>
      </c>
      <c r="FG687" s="74" t="s">
        <v>457</v>
      </c>
      <c r="FH687" s="74">
        <v>0</v>
      </c>
      <c r="FI687" s="74">
        <v>0</v>
      </c>
      <c r="FJ687" s="74">
        <v>0</v>
      </c>
      <c r="FK687" s="74">
        <v>0</v>
      </c>
      <c r="FL687" s="74">
        <v>0</v>
      </c>
      <c r="FM687" s="74">
        <v>0</v>
      </c>
      <c r="FN687" s="74">
        <v>0</v>
      </c>
      <c r="FO687" s="74">
        <v>0</v>
      </c>
      <c r="FP687" s="74">
        <v>0</v>
      </c>
      <c r="FQ687" s="74">
        <v>0</v>
      </c>
      <c r="FR687" s="74">
        <v>6.5074962478266843E-3</v>
      </c>
      <c r="FS687" s="74">
        <v>4.7288348358894701E-5</v>
      </c>
      <c r="GV687" s="229"/>
      <c r="GW687" s="229"/>
    </row>
    <row r="688" spans="98:205" x14ac:dyDescent="0.25">
      <c r="CT688" s="74" t="s">
        <v>194</v>
      </c>
      <c r="CU688" s="74" t="s">
        <v>534</v>
      </c>
      <c r="CV688" s="74" t="s">
        <v>318</v>
      </c>
      <c r="CW688" s="74">
        <v>2021</v>
      </c>
      <c r="CX688" s="74">
        <v>8.5799232471362983E-9</v>
      </c>
      <c r="CY688" s="74">
        <v>0</v>
      </c>
      <c r="CZ688" s="74">
        <v>0</v>
      </c>
      <c r="DA688" s="74">
        <v>0</v>
      </c>
      <c r="DB688" s="74">
        <v>0</v>
      </c>
      <c r="DC688" s="74">
        <v>0</v>
      </c>
      <c r="DD688" s="74">
        <v>13887.86102387798</v>
      </c>
      <c r="DE688" s="74">
        <v>212.4033892792296</v>
      </c>
      <c r="DF688" s="74">
        <v>8426.4429804796055</v>
      </c>
      <c r="DG688" s="74">
        <v>5249.0146541191434</v>
      </c>
      <c r="DH688" s="74">
        <v>0</v>
      </c>
      <c r="DI688" s="74">
        <v>0</v>
      </c>
      <c r="DJ688" s="74">
        <v>0</v>
      </c>
      <c r="DK688" s="74">
        <v>0</v>
      </c>
      <c r="DL688" s="74">
        <v>0</v>
      </c>
      <c r="DM688" s="74">
        <v>0</v>
      </c>
      <c r="DN688" s="74">
        <v>7.5060333524898246E-7</v>
      </c>
      <c r="DO688" s="74">
        <v>1.1915678165176879E-4</v>
      </c>
      <c r="DP688" s="74">
        <v>0</v>
      </c>
      <c r="DQ688" s="74">
        <v>1.1915678165176879E-4</v>
      </c>
      <c r="DR688" s="74">
        <v>0</v>
      </c>
      <c r="DS688" s="74">
        <v>0</v>
      </c>
      <c r="DT688" s="74">
        <v>0</v>
      </c>
      <c r="DU688" s="74">
        <v>0</v>
      </c>
      <c r="DV688" s="74">
        <v>0</v>
      </c>
      <c r="DW688" s="74">
        <v>0</v>
      </c>
      <c r="DX688" s="74">
        <v>0</v>
      </c>
      <c r="DY688" s="74">
        <v>0</v>
      </c>
      <c r="DZ688" s="74">
        <v>0</v>
      </c>
      <c r="EA688" s="74">
        <v>0</v>
      </c>
      <c r="EB688" s="74">
        <v>0</v>
      </c>
      <c r="EC688" s="74">
        <v>0</v>
      </c>
      <c r="ED688" s="74">
        <v>0</v>
      </c>
      <c r="EE688" s="74">
        <v>0</v>
      </c>
      <c r="EF688" s="74">
        <v>0</v>
      </c>
      <c r="ER688" s="74" t="s">
        <v>455</v>
      </c>
      <c r="ES688" s="74" t="s">
        <v>194</v>
      </c>
      <c r="ET688" s="74" t="s">
        <v>534</v>
      </c>
      <c r="EU688" s="74" t="s">
        <v>318</v>
      </c>
      <c r="EV688" s="74" t="s">
        <v>302</v>
      </c>
      <c r="EW688" s="74" t="s">
        <v>456</v>
      </c>
      <c r="EX688" s="74">
        <v>2021</v>
      </c>
      <c r="EY688" s="74">
        <v>6.4656367380992216E-9</v>
      </c>
      <c r="EZ688" s="74">
        <v>780.59243099999992</v>
      </c>
      <c r="FA688" s="74">
        <v>5.0470270993557812E-6</v>
      </c>
      <c r="FB688" s="74">
        <v>2021</v>
      </c>
      <c r="FC688" s="74" t="s">
        <v>209</v>
      </c>
      <c r="FD688" s="74">
        <v>4.6366130773367584E-2</v>
      </c>
      <c r="FE688" s="74">
        <v>1</v>
      </c>
      <c r="FF688" s="74">
        <v>0</v>
      </c>
      <c r="FG688" s="74" t="s">
        <v>457</v>
      </c>
      <c r="FH688" s="74">
        <v>1.787235782628025E-6</v>
      </c>
      <c r="FI688" s="74">
        <v>8.5799232471362983E-9</v>
      </c>
      <c r="FJ688" s="74">
        <v>0</v>
      </c>
      <c r="FK688" s="74">
        <v>0</v>
      </c>
      <c r="FL688" s="74">
        <v>0</v>
      </c>
      <c r="FM688" s="74">
        <v>0</v>
      </c>
      <c r="FN688" s="74">
        <v>0</v>
      </c>
      <c r="FO688" s="74">
        <v>0</v>
      </c>
      <c r="FP688" s="74">
        <v>0</v>
      </c>
      <c r="FQ688" s="74">
        <v>0</v>
      </c>
      <c r="FR688" s="74">
        <v>0</v>
      </c>
      <c r="FS688" s="74">
        <v>0</v>
      </c>
      <c r="GV688" s="229"/>
      <c r="GW688" s="229"/>
    </row>
    <row r="689" spans="98:205" x14ac:dyDescent="0.25">
      <c r="CT689" s="74" t="s">
        <v>194</v>
      </c>
      <c r="CU689" s="74" t="s">
        <v>534</v>
      </c>
      <c r="CV689" s="74" t="s">
        <v>318</v>
      </c>
      <c r="CW689" s="74">
        <v>2022</v>
      </c>
      <c r="CX689" s="74">
        <v>0</v>
      </c>
      <c r="CY689" s="74">
        <v>8.517112061424646E-9</v>
      </c>
      <c r="CZ689" s="74">
        <v>0</v>
      </c>
      <c r="DA689" s="74">
        <v>0</v>
      </c>
      <c r="DB689" s="74">
        <v>0</v>
      </c>
      <c r="DC689" s="74">
        <v>0</v>
      </c>
      <c r="DD689" s="74">
        <v>13650.165455412071</v>
      </c>
      <c r="DE689" s="74">
        <v>202.84766498243039</v>
      </c>
      <c r="DF689" s="74">
        <v>8286.6933897120016</v>
      </c>
      <c r="DG689" s="74">
        <v>5160.6244007176329</v>
      </c>
      <c r="DH689" s="74">
        <v>0</v>
      </c>
      <c r="DI689" s="74">
        <v>0</v>
      </c>
      <c r="DJ689" s="74">
        <v>0</v>
      </c>
      <c r="DK689" s="74">
        <v>0</v>
      </c>
      <c r="DL689" s="74">
        <v>0</v>
      </c>
      <c r="DM689" s="74">
        <v>0</v>
      </c>
      <c r="DN689" s="74">
        <v>7.3467480701552391E-7</v>
      </c>
      <c r="DO689" s="74">
        <v>0</v>
      </c>
      <c r="DP689" s="74">
        <v>0</v>
      </c>
      <c r="DQ689" s="74">
        <v>0</v>
      </c>
      <c r="DR689" s="74">
        <v>1.162599888407322E-4</v>
      </c>
      <c r="DS689" s="74">
        <v>0</v>
      </c>
      <c r="DT689" s="74">
        <v>1.162599888407322E-4</v>
      </c>
      <c r="DU689" s="74">
        <v>0</v>
      </c>
      <c r="DV689" s="74">
        <v>0</v>
      </c>
      <c r="DW689" s="74">
        <v>0</v>
      </c>
      <c r="DX689" s="74">
        <v>0</v>
      </c>
      <c r="DY689" s="74">
        <v>0</v>
      </c>
      <c r="DZ689" s="74">
        <v>0</v>
      </c>
      <c r="EA689" s="74">
        <v>0</v>
      </c>
      <c r="EB689" s="74">
        <v>0</v>
      </c>
      <c r="EC689" s="74">
        <v>0</v>
      </c>
      <c r="ED689" s="74">
        <v>0</v>
      </c>
      <c r="EE689" s="74">
        <v>0</v>
      </c>
      <c r="EF689" s="74">
        <v>0</v>
      </c>
      <c r="ER689" s="74" t="s">
        <v>455</v>
      </c>
      <c r="ES689" s="74" t="s">
        <v>194</v>
      </c>
      <c r="ET689" s="74" t="s">
        <v>534</v>
      </c>
      <c r="EU689" s="74" t="s">
        <v>318</v>
      </c>
      <c r="EV689" s="74" t="s">
        <v>302</v>
      </c>
      <c r="EW689" s="74" t="s">
        <v>456</v>
      </c>
      <c r="EX689" s="74">
        <v>2022</v>
      </c>
      <c r="EY689" s="74">
        <v>6.2706812240476546E-9</v>
      </c>
      <c r="EZ689" s="74">
        <v>780.59243099999992</v>
      </c>
      <c r="FA689" s="74">
        <v>4.8948463007054141E-6</v>
      </c>
      <c r="FB689" s="74">
        <v>2022</v>
      </c>
      <c r="FC689" s="74" t="s">
        <v>209</v>
      </c>
      <c r="FD689" s="74">
        <v>4.6366130773367584E-2</v>
      </c>
      <c r="FE689" s="74">
        <v>1</v>
      </c>
      <c r="FF689" s="74">
        <v>0</v>
      </c>
      <c r="FG689" s="74" t="s">
        <v>457</v>
      </c>
      <c r="FH689" s="74">
        <v>0</v>
      </c>
      <c r="FI689" s="74">
        <v>0</v>
      </c>
      <c r="FJ689" s="74">
        <v>1.7741519361389986E-6</v>
      </c>
      <c r="FK689" s="74">
        <v>8.517112061424646E-9</v>
      </c>
      <c r="FL689" s="74">
        <v>0</v>
      </c>
      <c r="FM689" s="74">
        <v>0</v>
      </c>
      <c r="FN689" s="74">
        <v>0</v>
      </c>
      <c r="FO689" s="74">
        <v>0</v>
      </c>
      <c r="FP689" s="74">
        <v>0</v>
      </c>
      <c r="FQ689" s="74">
        <v>0</v>
      </c>
      <c r="FR689" s="74">
        <v>0</v>
      </c>
      <c r="FS689" s="74">
        <v>0</v>
      </c>
      <c r="GV689" s="229"/>
      <c r="GW689" s="229"/>
    </row>
    <row r="690" spans="98:205" x14ac:dyDescent="0.25">
      <c r="CT690" s="74" t="s">
        <v>194</v>
      </c>
      <c r="CU690" s="74" t="s">
        <v>534</v>
      </c>
      <c r="CV690" s="74" t="s">
        <v>318</v>
      </c>
      <c r="CW690" s="74">
        <v>2023</v>
      </c>
      <c r="CX690" s="74">
        <v>0</v>
      </c>
      <c r="CY690" s="74">
        <v>0</v>
      </c>
      <c r="CZ690" s="74">
        <v>1.283465516764512E-8</v>
      </c>
      <c r="DA690" s="74">
        <v>0</v>
      </c>
      <c r="DB690" s="74">
        <v>0</v>
      </c>
      <c r="DC690" s="74">
        <v>0</v>
      </c>
      <c r="DD690" s="74">
        <v>13668.06699741239</v>
      </c>
      <c r="DE690" s="74">
        <v>202.84766498243039</v>
      </c>
      <c r="DF690" s="74">
        <v>8304.594931712325</v>
      </c>
      <c r="DG690" s="74">
        <v>5160.6244007176329</v>
      </c>
      <c r="DH690" s="74">
        <v>0</v>
      </c>
      <c r="DI690" s="74">
        <v>0</v>
      </c>
      <c r="DJ690" s="74">
        <v>0</v>
      </c>
      <c r="DK690" s="74">
        <v>0</v>
      </c>
      <c r="DL690" s="74">
        <v>0</v>
      </c>
      <c r="DM690" s="74">
        <v>0</v>
      </c>
      <c r="DN690" s="74">
        <v>7.346429049614578E-7</v>
      </c>
      <c r="DO690" s="74">
        <v>0</v>
      </c>
      <c r="DP690" s="74">
        <v>0</v>
      </c>
      <c r="DQ690" s="74">
        <v>0</v>
      </c>
      <c r="DR690" s="74">
        <v>0</v>
      </c>
      <c r="DS690" s="74">
        <v>0</v>
      </c>
      <c r="DT690" s="74">
        <v>0</v>
      </c>
      <c r="DU690" s="74">
        <v>1.7542492672005864E-4</v>
      </c>
      <c r="DV690" s="74">
        <v>0</v>
      </c>
      <c r="DW690" s="74">
        <v>1.7542492672005864E-4</v>
      </c>
      <c r="DX690" s="74">
        <v>0</v>
      </c>
      <c r="DY690" s="74">
        <v>0</v>
      </c>
      <c r="DZ690" s="74">
        <v>0</v>
      </c>
      <c r="EA690" s="74">
        <v>0</v>
      </c>
      <c r="EB690" s="74">
        <v>0</v>
      </c>
      <c r="EC690" s="74">
        <v>0</v>
      </c>
      <c r="ED690" s="74">
        <v>0</v>
      </c>
      <c r="EE690" s="74">
        <v>0</v>
      </c>
      <c r="EF690" s="74">
        <v>0</v>
      </c>
      <c r="ER690" s="74" t="s">
        <v>455</v>
      </c>
      <c r="ES690" s="74" t="s">
        <v>194</v>
      </c>
      <c r="ET690" s="74" t="s">
        <v>534</v>
      </c>
      <c r="EU690" s="74" t="s">
        <v>318</v>
      </c>
      <c r="EV690" s="74" t="s">
        <v>302</v>
      </c>
      <c r="EW690" s="74" t="s">
        <v>456</v>
      </c>
      <c r="EX690" s="74">
        <v>2023</v>
      </c>
      <c r="EY690" s="74">
        <v>6.2637000276827086E-9</v>
      </c>
      <c r="EZ690" s="74">
        <v>780.59243099999992</v>
      </c>
      <c r="FA690" s="74">
        <v>4.8893968316636124E-6</v>
      </c>
      <c r="FB690" s="74">
        <v>2023</v>
      </c>
      <c r="FC690" s="74" t="s">
        <v>209</v>
      </c>
      <c r="FD690" s="74">
        <v>4.6366130773367584E-2</v>
      </c>
      <c r="FE690" s="74">
        <v>1</v>
      </c>
      <c r="FF690" s="74">
        <v>0</v>
      </c>
      <c r="FG690" s="74" t="s">
        <v>457</v>
      </c>
      <c r="FH690" s="74">
        <v>0</v>
      </c>
      <c r="FI690" s="74">
        <v>0</v>
      </c>
      <c r="FJ690" s="74">
        <v>0</v>
      </c>
      <c r="FK690" s="74">
        <v>0</v>
      </c>
      <c r="FL690" s="74">
        <v>1.7662166948973172E-6</v>
      </c>
      <c r="FM690" s="74">
        <v>1.283465516764512E-8</v>
      </c>
      <c r="FN690" s="74">
        <v>0</v>
      </c>
      <c r="FO690" s="74">
        <v>0</v>
      </c>
      <c r="FP690" s="74">
        <v>0</v>
      </c>
      <c r="FQ690" s="74">
        <v>0</v>
      </c>
      <c r="FR690" s="74">
        <v>0</v>
      </c>
      <c r="FS690" s="74">
        <v>0</v>
      </c>
      <c r="GV690" s="229"/>
      <c r="GW690" s="229"/>
    </row>
    <row r="691" spans="98:205" x14ac:dyDescent="0.25">
      <c r="CT691" s="74" t="s">
        <v>194</v>
      </c>
      <c r="CU691" s="74" t="s">
        <v>534</v>
      </c>
      <c r="CV691" s="74" t="s">
        <v>318</v>
      </c>
      <c r="CW691" s="74">
        <v>2024</v>
      </c>
      <c r="CX691" s="74">
        <v>0</v>
      </c>
      <c r="CY691" s="74">
        <v>0</v>
      </c>
      <c r="CZ691" s="74">
        <v>0</v>
      </c>
      <c r="DA691" s="74">
        <v>1.283465516764512E-8</v>
      </c>
      <c r="DB691" s="74">
        <v>0</v>
      </c>
      <c r="DC691" s="74">
        <v>0</v>
      </c>
      <c r="DD691" s="74">
        <v>13668.06699741239</v>
      </c>
      <c r="DE691" s="74">
        <v>202.84766498243039</v>
      </c>
      <c r="DF691" s="74">
        <v>8304.594931712325</v>
      </c>
      <c r="DG691" s="74">
        <v>5160.6244007176329</v>
      </c>
      <c r="DH691" s="74">
        <v>0</v>
      </c>
      <c r="DI691" s="74">
        <v>0</v>
      </c>
      <c r="DJ691" s="74">
        <v>0</v>
      </c>
      <c r="DK691" s="74">
        <v>0</v>
      </c>
      <c r="DL691" s="74">
        <v>0</v>
      </c>
      <c r="DM691" s="74">
        <v>0</v>
      </c>
      <c r="DN691" s="74">
        <v>7.346429049614578E-7</v>
      </c>
      <c r="DO691" s="74">
        <v>0</v>
      </c>
      <c r="DP691" s="74">
        <v>0</v>
      </c>
      <c r="DQ691" s="74">
        <v>0</v>
      </c>
      <c r="DR691" s="74">
        <v>0</v>
      </c>
      <c r="DS691" s="74">
        <v>0</v>
      </c>
      <c r="DT691" s="74">
        <v>0</v>
      </c>
      <c r="DU691" s="74">
        <v>0</v>
      </c>
      <c r="DV691" s="74">
        <v>0</v>
      </c>
      <c r="DW691" s="74">
        <v>0</v>
      </c>
      <c r="DX691" s="74">
        <v>1.7542492672005864E-4</v>
      </c>
      <c r="DY691" s="74">
        <v>0</v>
      </c>
      <c r="DZ691" s="74">
        <v>1.7542492672005864E-4</v>
      </c>
      <c r="EA691" s="74">
        <v>0</v>
      </c>
      <c r="EB691" s="74">
        <v>0</v>
      </c>
      <c r="EC691" s="74">
        <v>0</v>
      </c>
      <c r="ED691" s="74">
        <v>0</v>
      </c>
      <c r="EE691" s="74">
        <v>0</v>
      </c>
      <c r="EF691" s="74">
        <v>0</v>
      </c>
      <c r="ER691" s="74" t="s">
        <v>455</v>
      </c>
      <c r="ES691" s="74" t="s">
        <v>194</v>
      </c>
      <c r="ET691" s="74" t="s">
        <v>534</v>
      </c>
      <c r="EU691" s="74" t="s">
        <v>318</v>
      </c>
      <c r="EV691" s="74" t="s">
        <v>302</v>
      </c>
      <c r="EW691" s="74" t="s">
        <v>456</v>
      </c>
      <c r="EX691" s="74">
        <v>2024</v>
      </c>
      <c r="EY691" s="74">
        <v>6.2637000276827086E-9</v>
      </c>
      <c r="EZ691" s="74">
        <v>780.59243099999992</v>
      </c>
      <c r="FA691" s="74">
        <v>4.8893968316636124E-6</v>
      </c>
      <c r="FB691" s="74">
        <v>2024</v>
      </c>
      <c r="FC691" s="74" t="s">
        <v>209</v>
      </c>
      <c r="FD691" s="74">
        <v>4.6366130773367584E-2</v>
      </c>
      <c r="FE691" s="74">
        <v>1</v>
      </c>
      <c r="FF691" s="74">
        <v>0</v>
      </c>
      <c r="FG691" s="74" t="s">
        <v>457</v>
      </c>
      <c r="FH691" s="74">
        <v>0</v>
      </c>
      <c r="FI691" s="74">
        <v>0</v>
      </c>
      <c r="FJ691" s="74">
        <v>0</v>
      </c>
      <c r="FK691" s="74">
        <v>0</v>
      </c>
      <c r="FL691" s="74">
        <v>0</v>
      </c>
      <c r="FM691" s="74">
        <v>0</v>
      </c>
      <c r="FN691" s="74">
        <v>1.7662166948973172E-6</v>
      </c>
      <c r="FO691" s="74">
        <v>1.283465516764512E-8</v>
      </c>
      <c r="FP691" s="74">
        <v>0</v>
      </c>
      <c r="FQ691" s="74">
        <v>0</v>
      </c>
      <c r="FR691" s="74">
        <v>0</v>
      </c>
      <c r="FS691" s="74">
        <v>0</v>
      </c>
      <c r="GV691" s="229"/>
      <c r="GW691" s="229"/>
    </row>
    <row r="692" spans="98:205" x14ac:dyDescent="0.25">
      <c r="CT692" s="74" t="s">
        <v>194</v>
      </c>
      <c r="CU692" s="74" t="s">
        <v>534</v>
      </c>
      <c r="CV692" s="74" t="s">
        <v>318</v>
      </c>
      <c r="CW692" s="74">
        <v>2025</v>
      </c>
      <c r="CX692" s="74">
        <v>0</v>
      </c>
      <c r="CY692" s="74">
        <v>0</v>
      </c>
      <c r="CZ692" s="74">
        <v>0</v>
      </c>
      <c r="DA692" s="74">
        <v>0</v>
      </c>
      <c r="DB692" s="74">
        <v>1.283465516764512E-8</v>
      </c>
      <c r="DC692" s="74">
        <v>0</v>
      </c>
      <c r="DD692" s="74">
        <v>13668.06699741239</v>
      </c>
      <c r="DE692" s="74">
        <v>202.84766498243039</v>
      </c>
      <c r="DF692" s="74">
        <v>8304.594931712325</v>
      </c>
      <c r="DG692" s="74">
        <v>5160.6244007176329</v>
      </c>
      <c r="DH692" s="74">
        <v>0</v>
      </c>
      <c r="DI692" s="74">
        <v>0</v>
      </c>
      <c r="DJ692" s="74">
        <v>0</v>
      </c>
      <c r="DK692" s="74">
        <v>0</v>
      </c>
      <c r="DL692" s="74">
        <v>0</v>
      </c>
      <c r="DM692" s="74">
        <v>0</v>
      </c>
      <c r="DN692" s="74">
        <v>7.346429049614578E-7</v>
      </c>
      <c r="DO692" s="74">
        <v>0</v>
      </c>
      <c r="DP692" s="74">
        <v>0</v>
      </c>
      <c r="DQ692" s="74">
        <v>0</v>
      </c>
      <c r="DR692" s="74">
        <v>0</v>
      </c>
      <c r="DS692" s="74">
        <v>0</v>
      </c>
      <c r="DT692" s="74">
        <v>0</v>
      </c>
      <c r="DU692" s="74">
        <v>0</v>
      </c>
      <c r="DV692" s="74">
        <v>0</v>
      </c>
      <c r="DW692" s="74">
        <v>0</v>
      </c>
      <c r="DX692" s="74">
        <v>0</v>
      </c>
      <c r="DY692" s="74">
        <v>0</v>
      </c>
      <c r="DZ692" s="74">
        <v>0</v>
      </c>
      <c r="EA692" s="74">
        <v>1.7542492672005864E-4</v>
      </c>
      <c r="EB692" s="74">
        <v>0</v>
      </c>
      <c r="EC692" s="74">
        <v>1.7542492672005864E-4</v>
      </c>
      <c r="ED692" s="74">
        <v>0</v>
      </c>
      <c r="EE692" s="74">
        <v>0</v>
      </c>
      <c r="EF692" s="74">
        <v>0</v>
      </c>
      <c r="ER692" s="74" t="s">
        <v>455</v>
      </c>
      <c r="ES692" s="74" t="s">
        <v>194</v>
      </c>
      <c r="ET692" s="74" t="s">
        <v>534</v>
      </c>
      <c r="EU692" s="74" t="s">
        <v>318</v>
      </c>
      <c r="EV692" s="74" t="s">
        <v>302</v>
      </c>
      <c r="EW692" s="74" t="s">
        <v>456</v>
      </c>
      <c r="EX692" s="74">
        <v>2025</v>
      </c>
      <c r="EY692" s="74">
        <v>6.2637000276827086E-9</v>
      </c>
      <c r="EZ692" s="74">
        <v>780.59243099999992</v>
      </c>
      <c r="FA692" s="74">
        <v>4.8893968316636124E-6</v>
      </c>
      <c r="FB692" s="74">
        <v>2025</v>
      </c>
      <c r="FC692" s="74" t="s">
        <v>209</v>
      </c>
      <c r="FD692" s="74">
        <v>4.6366130773367584E-2</v>
      </c>
      <c r="FE692" s="74">
        <v>1</v>
      </c>
      <c r="FF692" s="74">
        <v>0</v>
      </c>
      <c r="FG692" s="74" t="s">
        <v>457</v>
      </c>
      <c r="FH692" s="74">
        <v>0</v>
      </c>
      <c r="FI692" s="74">
        <v>0</v>
      </c>
      <c r="FJ692" s="74">
        <v>0</v>
      </c>
      <c r="FK692" s="74">
        <v>0</v>
      </c>
      <c r="FL692" s="74">
        <v>0</v>
      </c>
      <c r="FM692" s="74">
        <v>0</v>
      </c>
      <c r="FN692" s="74">
        <v>0</v>
      </c>
      <c r="FO692" s="74">
        <v>0</v>
      </c>
      <c r="FP692" s="74">
        <v>1.7662166948973172E-6</v>
      </c>
      <c r="FQ692" s="74">
        <v>1.283465516764512E-8</v>
      </c>
      <c r="FR692" s="74">
        <v>0</v>
      </c>
      <c r="FS692" s="74">
        <v>0</v>
      </c>
      <c r="GV692" s="229"/>
      <c r="GW692" s="229"/>
    </row>
    <row r="693" spans="98:205" x14ac:dyDescent="0.25">
      <c r="CT693" s="74" t="s">
        <v>194</v>
      </c>
      <c r="CU693" s="74" t="s">
        <v>534</v>
      </c>
      <c r="CV693" s="74" t="s">
        <v>318</v>
      </c>
      <c r="CW693" s="74">
        <v>2026</v>
      </c>
      <c r="CX693" s="74">
        <v>0</v>
      </c>
      <c r="CY693" s="74">
        <v>0</v>
      </c>
      <c r="CZ693" s="74">
        <v>0</v>
      </c>
      <c r="DA693" s="74">
        <v>0</v>
      </c>
      <c r="DB693" s="74">
        <v>0</v>
      </c>
      <c r="DC693" s="74">
        <v>1.283465516764512E-8</v>
      </c>
      <c r="DD693" s="74">
        <v>13668.06699741239</v>
      </c>
      <c r="DE693" s="74">
        <v>202.84766498243039</v>
      </c>
      <c r="DF693" s="74">
        <v>8304.594931712325</v>
      </c>
      <c r="DG693" s="74">
        <v>5160.6244007176329</v>
      </c>
      <c r="DH693" s="74">
        <v>0</v>
      </c>
      <c r="DI693" s="74">
        <v>0</v>
      </c>
      <c r="DJ693" s="74">
        <v>0</v>
      </c>
      <c r="DK693" s="74">
        <v>0</v>
      </c>
      <c r="DL693" s="74">
        <v>0</v>
      </c>
      <c r="DM693" s="74">
        <v>0</v>
      </c>
      <c r="DN693" s="74">
        <v>7.346429049614578E-7</v>
      </c>
      <c r="DO693" s="74">
        <v>0</v>
      </c>
      <c r="DP693" s="74">
        <v>0</v>
      </c>
      <c r="DQ693" s="74">
        <v>0</v>
      </c>
      <c r="DR693" s="74">
        <v>0</v>
      </c>
      <c r="DS693" s="74">
        <v>0</v>
      </c>
      <c r="DT693" s="74">
        <v>0</v>
      </c>
      <c r="DU693" s="74">
        <v>0</v>
      </c>
      <c r="DV693" s="74">
        <v>0</v>
      </c>
      <c r="DW693" s="74">
        <v>0</v>
      </c>
      <c r="DX693" s="74">
        <v>0</v>
      </c>
      <c r="DY693" s="74">
        <v>0</v>
      </c>
      <c r="DZ693" s="74">
        <v>0</v>
      </c>
      <c r="EA693" s="74">
        <v>0</v>
      </c>
      <c r="EB693" s="74">
        <v>0</v>
      </c>
      <c r="EC693" s="74">
        <v>0</v>
      </c>
      <c r="ED693" s="74">
        <v>1.7542492672005864E-4</v>
      </c>
      <c r="EE693" s="74">
        <v>0</v>
      </c>
      <c r="EF693" s="74">
        <v>1.7542492672005864E-4</v>
      </c>
      <c r="ER693" s="74" t="s">
        <v>455</v>
      </c>
      <c r="ES693" s="74" t="s">
        <v>194</v>
      </c>
      <c r="ET693" s="74" t="s">
        <v>534</v>
      </c>
      <c r="EU693" s="74" t="s">
        <v>318</v>
      </c>
      <c r="EV693" s="74" t="s">
        <v>302</v>
      </c>
      <c r="EW693" s="74" t="s">
        <v>456</v>
      </c>
      <c r="EX693" s="74">
        <v>2026</v>
      </c>
      <c r="EY693" s="74">
        <v>6.2637000276827086E-9</v>
      </c>
      <c r="EZ693" s="74">
        <v>780.59243099999992</v>
      </c>
      <c r="FA693" s="74">
        <v>4.8893968316636124E-6</v>
      </c>
      <c r="FB693" s="74">
        <v>2026</v>
      </c>
      <c r="FC693" s="74" t="s">
        <v>209</v>
      </c>
      <c r="FD693" s="74">
        <v>4.6366130773367584E-2</v>
      </c>
      <c r="FE693" s="74">
        <v>1</v>
      </c>
      <c r="FF693" s="74">
        <v>0</v>
      </c>
      <c r="FG693" s="74" t="s">
        <v>457</v>
      </c>
      <c r="FH693" s="74">
        <v>0</v>
      </c>
      <c r="FI693" s="74">
        <v>0</v>
      </c>
      <c r="FJ693" s="74">
        <v>0</v>
      </c>
      <c r="FK693" s="74">
        <v>0</v>
      </c>
      <c r="FL693" s="74">
        <v>0</v>
      </c>
      <c r="FM693" s="74">
        <v>0</v>
      </c>
      <c r="FN693" s="74">
        <v>0</v>
      </c>
      <c r="FO693" s="74">
        <v>0</v>
      </c>
      <c r="FP693" s="74">
        <v>0</v>
      </c>
      <c r="FQ693" s="74">
        <v>0</v>
      </c>
      <c r="FR693" s="74">
        <v>1.7662166948973172E-6</v>
      </c>
      <c r="FS693" s="74">
        <v>1.283465516764512E-8</v>
      </c>
      <c r="GV693" s="229"/>
      <c r="GW693" s="229"/>
    </row>
    <row r="694" spans="98:205" x14ac:dyDescent="0.25">
      <c r="CT694" s="74" t="s">
        <v>194</v>
      </c>
      <c r="CU694" s="74" t="s">
        <v>534</v>
      </c>
      <c r="CV694" s="74" t="s">
        <v>320</v>
      </c>
      <c r="CW694" s="74">
        <v>2021</v>
      </c>
      <c r="CX694" s="74">
        <v>3.3693772802416305E-8</v>
      </c>
      <c r="CY694" s="74">
        <v>0</v>
      </c>
      <c r="CZ694" s="74">
        <v>0</v>
      </c>
      <c r="DA694" s="74">
        <v>0</v>
      </c>
      <c r="DB694" s="74">
        <v>0</v>
      </c>
      <c r="DC694" s="74">
        <v>0</v>
      </c>
      <c r="DD694" s="74">
        <v>8638.846369758834</v>
      </c>
      <c r="DE694" s="74">
        <v>212.40338927922949</v>
      </c>
      <c r="DF694" s="74">
        <v>8426.4429804796055</v>
      </c>
      <c r="DG694" s="74">
        <v>0</v>
      </c>
      <c r="DH694" s="74">
        <v>0</v>
      </c>
      <c r="DI694" s="74">
        <v>0</v>
      </c>
      <c r="DJ694" s="74">
        <v>0</v>
      </c>
      <c r="DK694" s="74">
        <v>0</v>
      </c>
      <c r="DL694" s="74">
        <v>0</v>
      </c>
      <c r="DM694" s="74">
        <v>0</v>
      </c>
      <c r="DN694" s="74">
        <v>7.5537227804793298E-7</v>
      </c>
      <c r="DO694" s="74">
        <v>2.9107532685763304E-4</v>
      </c>
      <c r="DP694" s="74">
        <v>0</v>
      </c>
      <c r="DQ694" s="74">
        <v>2.9107532685763304E-4</v>
      </c>
      <c r="DR694" s="74">
        <v>0</v>
      </c>
      <c r="DS694" s="74">
        <v>0</v>
      </c>
      <c r="DT694" s="74">
        <v>0</v>
      </c>
      <c r="DU694" s="74">
        <v>0</v>
      </c>
      <c r="DV694" s="74">
        <v>0</v>
      </c>
      <c r="DW694" s="74">
        <v>0</v>
      </c>
      <c r="DX694" s="74">
        <v>0</v>
      </c>
      <c r="DY694" s="74">
        <v>0</v>
      </c>
      <c r="DZ694" s="74">
        <v>0</v>
      </c>
      <c r="EA694" s="74">
        <v>0</v>
      </c>
      <c r="EB694" s="74">
        <v>0</v>
      </c>
      <c r="EC694" s="74">
        <v>0</v>
      </c>
      <c r="ED694" s="74">
        <v>0</v>
      </c>
      <c r="EE694" s="74">
        <v>0</v>
      </c>
      <c r="EF694" s="74">
        <v>0</v>
      </c>
      <c r="ER694" s="74" t="s">
        <v>455</v>
      </c>
      <c r="ES694" s="74" t="s">
        <v>194</v>
      </c>
      <c r="ET694" s="74" t="s">
        <v>534</v>
      </c>
      <c r="EU694" s="74" t="s">
        <v>320</v>
      </c>
      <c r="EV694" s="74" t="s">
        <v>302</v>
      </c>
      <c r="EW694" s="74" t="s">
        <v>456</v>
      </c>
      <c r="EX694" s="74">
        <v>2021</v>
      </c>
      <c r="EY694" s="74">
        <v>2.5390867610521231E-8</v>
      </c>
      <c r="EZ694" s="74">
        <v>780.59243099999992</v>
      </c>
      <c r="FA694" s="74">
        <v>1.9819919073295928E-5</v>
      </c>
      <c r="FB694" s="74">
        <v>2021</v>
      </c>
      <c r="FC694" s="74" t="s">
        <v>209</v>
      </c>
      <c r="FD694" s="74">
        <v>4.6366130773367584E-2</v>
      </c>
      <c r="FE694" s="74">
        <v>1</v>
      </c>
      <c r="FF694" s="74">
        <v>0</v>
      </c>
      <c r="FG694" s="74" t="s">
        <v>457</v>
      </c>
      <c r="FH694" s="74">
        <v>7.0185612003366608E-6</v>
      </c>
      <c r="FI694" s="74">
        <v>3.3693772802416305E-8</v>
      </c>
      <c r="FJ694" s="74">
        <v>0</v>
      </c>
      <c r="FK694" s="74">
        <v>0</v>
      </c>
      <c r="FL694" s="74">
        <v>0</v>
      </c>
      <c r="FM694" s="74">
        <v>0</v>
      </c>
      <c r="FN694" s="74">
        <v>0</v>
      </c>
      <c r="FO694" s="74">
        <v>0</v>
      </c>
      <c r="FP694" s="74">
        <v>0</v>
      </c>
      <c r="FQ694" s="74">
        <v>0</v>
      </c>
      <c r="FR694" s="74">
        <v>0</v>
      </c>
      <c r="FS694" s="74">
        <v>0</v>
      </c>
      <c r="GV694" s="229"/>
      <c r="GW694" s="229"/>
    </row>
    <row r="695" spans="98:205" x14ac:dyDescent="0.25">
      <c r="CT695" s="74" t="s">
        <v>194</v>
      </c>
      <c r="CU695" s="74" t="s">
        <v>534</v>
      </c>
      <c r="CV695" s="74" t="s">
        <v>320</v>
      </c>
      <c r="CW695" s="74">
        <v>2022</v>
      </c>
      <c r="CX695" s="74">
        <v>0</v>
      </c>
      <c r="CY695" s="74">
        <v>3.3446529722097262E-8</v>
      </c>
      <c r="CZ695" s="74">
        <v>0</v>
      </c>
      <c r="DA695" s="74">
        <v>0</v>
      </c>
      <c r="DB695" s="74">
        <v>0</v>
      </c>
      <c r="DC695" s="74">
        <v>0</v>
      </c>
      <c r="DD695" s="74">
        <v>8489.5410546944295</v>
      </c>
      <c r="DE695" s="74">
        <v>202.84766498243039</v>
      </c>
      <c r="DF695" s="74">
        <v>8286.6933897119998</v>
      </c>
      <c r="DG695" s="74">
        <v>0</v>
      </c>
      <c r="DH695" s="74">
        <v>0</v>
      </c>
      <c r="DI695" s="74">
        <v>0</v>
      </c>
      <c r="DJ695" s="74">
        <v>0</v>
      </c>
      <c r="DK695" s="74">
        <v>0</v>
      </c>
      <c r="DL695" s="74">
        <v>0</v>
      </c>
      <c r="DM695" s="74">
        <v>0</v>
      </c>
      <c r="DN695" s="74">
        <v>7.3680557912612659E-7</v>
      </c>
      <c r="DO695" s="74">
        <v>0</v>
      </c>
      <c r="DP695" s="74">
        <v>0</v>
      </c>
      <c r="DQ695" s="74">
        <v>0</v>
      </c>
      <c r="DR695" s="74">
        <v>2.839456872128022E-4</v>
      </c>
      <c r="DS695" s="74">
        <v>0</v>
      </c>
      <c r="DT695" s="74">
        <v>2.839456872128022E-4</v>
      </c>
      <c r="DU695" s="74">
        <v>0</v>
      </c>
      <c r="DV695" s="74">
        <v>0</v>
      </c>
      <c r="DW695" s="74">
        <v>0</v>
      </c>
      <c r="DX695" s="74">
        <v>0</v>
      </c>
      <c r="DY695" s="74">
        <v>0</v>
      </c>
      <c r="DZ695" s="74">
        <v>0</v>
      </c>
      <c r="EA695" s="74">
        <v>0</v>
      </c>
      <c r="EB695" s="74">
        <v>0</v>
      </c>
      <c r="EC695" s="74">
        <v>0</v>
      </c>
      <c r="ED695" s="74">
        <v>0</v>
      </c>
      <c r="EE695" s="74">
        <v>0</v>
      </c>
      <c r="EF695" s="74">
        <v>0</v>
      </c>
      <c r="ER695" s="74" t="s">
        <v>455</v>
      </c>
      <c r="ES695" s="74" t="s">
        <v>194</v>
      </c>
      <c r="ET695" s="74" t="s">
        <v>534</v>
      </c>
      <c r="EU695" s="74" t="s">
        <v>320</v>
      </c>
      <c r="EV695" s="74" t="s">
        <v>302</v>
      </c>
      <c r="EW695" s="74" t="s">
        <v>456</v>
      </c>
      <c r="EX695" s="74">
        <v>2022</v>
      </c>
      <c r="EY695" s="74">
        <v>2.4624840488810649E-8</v>
      </c>
      <c r="EZ695" s="74">
        <v>780.59243099999992</v>
      </c>
      <c r="FA695" s="74">
        <v>1.9221964100147932E-5</v>
      </c>
      <c r="FB695" s="74">
        <v>2022</v>
      </c>
      <c r="FC695" s="74" t="s">
        <v>209</v>
      </c>
      <c r="FD695" s="74">
        <v>4.6366130773367584E-2</v>
      </c>
      <c r="FE695" s="74">
        <v>1</v>
      </c>
      <c r="FF695" s="74">
        <v>0</v>
      </c>
      <c r="FG695" s="74" t="s">
        <v>457</v>
      </c>
      <c r="FH695" s="74">
        <v>0</v>
      </c>
      <c r="FI695" s="74">
        <v>0</v>
      </c>
      <c r="FJ695" s="74">
        <v>6.9670593783010325E-6</v>
      </c>
      <c r="FK695" s="74">
        <v>3.3446529722097262E-8</v>
      </c>
      <c r="FL695" s="74">
        <v>0</v>
      </c>
      <c r="FM695" s="74">
        <v>0</v>
      </c>
      <c r="FN695" s="74">
        <v>0</v>
      </c>
      <c r="FO695" s="74">
        <v>0</v>
      </c>
      <c r="FP695" s="74">
        <v>0</v>
      </c>
      <c r="FQ695" s="74">
        <v>0</v>
      </c>
      <c r="FR695" s="74">
        <v>0</v>
      </c>
      <c r="FS695" s="74">
        <v>0</v>
      </c>
      <c r="GV695" s="229"/>
      <c r="GW695" s="229"/>
    </row>
    <row r="696" spans="98:205" x14ac:dyDescent="0.25">
      <c r="CT696" s="74" t="s">
        <v>194</v>
      </c>
      <c r="CU696" s="74" t="s">
        <v>534</v>
      </c>
      <c r="CV696" s="74" t="s">
        <v>320</v>
      </c>
      <c r="CW696" s="74">
        <v>2023</v>
      </c>
      <c r="CX696" s="74">
        <v>0</v>
      </c>
      <c r="CY696" s="74">
        <v>0</v>
      </c>
      <c r="CZ696" s="74">
        <v>5.0401435655844554E-8</v>
      </c>
      <c r="DA696" s="74">
        <v>0</v>
      </c>
      <c r="DB696" s="74">
        <v>0</v>
      </c>
      <c r="DC696" s="74">
        <v>0</v>
      </c>
      <c r="DD696" s="74">
        <v>8507.4425966947583</v>
      </c>
      <c r="DE696" s="74">
        <v>202.84766498243039</v>
      </c>
      <c r="DF696" s="74">
        <v>8304.5949317123268</v>
      </c>
      <c r="DG696" s="74">
        <v>0</v>
      </c>
      <c r="DH696" s="74">
        <v>0</v>
      </c>
      <c r="DI696" s="74">
        <v>0</v>
      </c>
      <c r="DJ696" s="74">
        <v>0</v>
      </c>
      <c r="DK696" s="74">
        <v>0</v>
      </c>
      <c r="DL696" s="74">
        <v>0</v>
      </c>
      <c r="DM696" s="74">
        <v>0</v>
      </c>
      <c r="DN696" s="74">
        <v>7.3796325579992444E-7</v>
      </c>
      <c r="DO696" s="74">
        <v>0</v>
      </c>
      <c r="DP696" s="74">
        <v>0</v>
      </c>
      <c r="DQ696" s="74">
        <v>0</v>
      </c>
      <c r="DR696" s="74">
        <v>0</v>
      </c>
      <c r="DS696" s="74">
        <v>0</v>
      </c>
      <c r="DT696" s="74">
        <v>0</v>
      </c>
      <c r="DU696" s="74">
        <v>4.2878732063310196E-4</v>
      </c>
      <c r="DV696" s="74">
        <v>0</v>
      </c>
      <c r="DW696" s="74">
        <v>4.2878732063310196E-4</v>
      </c>
      <c r="DX696" s="74">
        <v>0</v>
      </c>
      <c r="DY696" s="74">
        <v>0</v>
      </c>
      <c r="DZ696" s="74">
        <v>0</v>
      </c>
      <c r="EA696" s="74">
        <v>0</v>
      </c>
      <c r="EB696" s="74">
        <v>0</v>
      </c>
      <c r="EC696" s="74">
        <v>0</v>
      </c>
      <c r="ED696" s="74">
        <v>0</v>
      </c>
      <c r="EE696" s="74">
        <v>0</v>
      </c>
      <c r="EF696" s="74">
        <v>0</v>
      </c>
      <c r="ER696" s="74" t="s">
        <v>455</v>
      </c>
      <c r="ES696" s="74" t="s">
        <v>194</v>
      </c>
      <c r="ET696" s="74" t="s">
        <v>534</v>
      </c>
      <c r="EU696" s="74" t="s">
        <v>320</v>
      </c>
      <c r="EV696" s="74" t="s">
        <v>302</v>
      </c>
      <c r="EW696" s="74" t="s">
        <v>456</v>
      </c>
      <c r="EX696" s="74">
        <v>2023</v>
      </c>
      <c r="EY696" s="74">
        <v>2.4597425469490489E-8</v>
      </c>
      <c r="EZ696" s="74">
        <v>780.59243099999992</v>
      </c>
      <c r="FA696" s="74">
        <v>1.9200564143570894E-5</v>
      </c>
      <c r="FB696" s="74">
        <v>2023</v>
      </c>
      <c r="FC696" s="74" t="s">
        <v>209</v>
      </c>
      <c r="FD696" s="74">
        <v>4.6366130773367584E-2</v>
      </c>
      <c r="FE696" s="74">
        <v>1</v>
      </c>
      <c r="FF696" s="74">
        <v>0</v>
      </c>
      <c r="FG696" s="74" t="s">
        <v>457</v>
      </c>
      <c r="FH696" s="74">
        <v>0</v>
      </c>
      <c r="FI696" s="74">
        <v>0</v>
      </c>
      <c r="FJ696" s="74">
        <v>0</v>
      </c>
      <c r="FK696" s="74">
        <v>0</v>
      </c>
      <c r="FL696" s="74">
        <v>6.9358978437189114E-6</v>
      </c>
      <c r="FM696" s="74">
        <v>5.0401435655844554E-8</v>
      </c>
      <c r="FN696" s="74">
        <v>0</v>
      </c>
      <c r="FO696" s="74">
        <v>0</v>
      </c>
      <c r="FP696" s="74">
        <v>0</v>
      </c>
      <c r="FQ696" s="74">
        <v>0</v>
      </c>
      <c r="FR696" s="74">
        <v>0</v>
      </c>
      <c r="FS696" s="74">
        <v>0</v>
      </c>
      <c r="GV696" s="229"/>
      <c r="GW696" s="229"/>
    </row>
    <row r="697" spans="98:205" x14ac:dyDescent="0.25">
      <c r="CT697" s="74" t="s">
        <v>194</v>
      </c>
      <c r="CU697" s="74" t="s">
        <v>534</v>
      </c>
      <c r="CV697" s="74" t="s">
        <v>320</v>
      </c>
      <c r="CW697" s="74">
        <v>2024</v>
      </c>
      <c r="CX697" s="74">
        <v>0</v>
      </c>
      <c r="CY697" s="74">
        <v>0</v>
      </c>
      <c r="CZ697" s="74">
        <v>0</v>
      </c>
      <c r="DA697" s="74">
        <v>5.0401435655844554E-8</v>
      </c>
      <c r="DB697" s="74">
        <v>0</v>
      </c>
      <c r="DC697" s="74">
        <v>0</v>
      </c>
      <c r="DD697" s="74">
        <v>8507.4425966947583</v>
      </c>
      <c r="DE697" s="74">
        <v>202.84766498243039</v>
      </c>
      <c r="DF697" s="74">
        <v>8304.5949317123268</v>
      </c>
      <c r="DG697" s="74">
        <v>0</v>
      </c>
      <c r="DH697" s="74">
        <v>0</v>
      </c>
      <c r="DI697" s="74">
        <v>0</v>
      </c>
      <c r="DJ697" s="74">
        <v>0</v>
      </c>
      <c r="DK697" s="74">
        <v>0</v>
      </c>
      <c r="DL697" s="74">
        <v>0</v>
      </c>
      <c r="DM697" s="74">
        <v>0</v>
      </c>
      <c r="DN697" s="74">
        <v>7.3796325579992444E-7</v>
      </c>
      <c r="DO697" s="74">
        <v>0</v>
      </c>
      <c r="DP697" s="74">
        <v>0</v>
      </c>
      <c r="DQ697" s="74">
        <v>0</v>
      </c>
      <c r="DR697" s="74">
        <v>0</v>
      </c>
      <c r="DS697" s="74">
        <v>0</v>
      </c>
      <c r="DT697" s="74">
        <v>0</v>
      </c>
      <c r="DU697" s="74">
        <v>0</v>
      </c>
      <c r="DV697" s="74">
        <v>0</v>
      </c>
      <c r="DW697" s="74">
        <v>0</v>
      </c>
      <c r="DX697" s="74">
        <v>4.2878732063310196E-4</v>
      </c>
      <c r="DY697" s="74">
        <v>0</v>
      </c>
      <c r="DZ697" s="74">
        <v>4.2878732063310196E-4</v>
      </c>
      <c r="EA697" s="74">
        <v>0</v>
      </c>
      <c r="EB697" s="74">
        <v>0</v>
      </c>
      <c r="EC697" s="74">
        <v>0</v>
      </c>
      <c r="ED697" s="74">
        <v>0</v>
      </c>
      <c r="EE697" s="74">
        <v>0</v>
      </c>
      <c r="EF697" s="74">
        <v>0</v>
      </c>
      <c r="ER697" s="74" t="s">
        <v>455</v>
      </c>
      <c r="ES697" s="74" t="s">
        <v>194</v>
      </c>
      <c r="ET697" s="74" t="s">
        <v>534</v>
      </c>
      <c r="EU697" s="74" t="s">
        <v>320</v>
      </c>
      <c r="EV697" s="74" t="s">
        <v>302</v>
      </c>
      <c r="EW697" s="74" t="s">
        <v>456</v>
      </c>
      <c r="EX697" s="74">
        <v>2024</v>
      </c>
      <c r="EY697" s="74">
        <v>2.4597425469490489E-8</v>
      </c>
      <c r="EZ697" s="74">
        <v>780.59243099999992</v>
      </c>
      <c r="FA697" s="74">
        <v>1.9200564143570894E-5</v>
      </c>
      <c r="FB697" s="74">
        <v>2024</v>
      </c>
      <c r="FC697" s="74" t="s">
        <v>209</v>
      </c>
      <c r="FD697" s="74">
        <v>4.6366130773367584E-2</v>
      </c>
      <c r="FE697" s="74">
        <v>1</v>
      </c>
      <c r="FF697" s="74">
        <v>0</v>
      </c>
      <c r="FG697" s="74" t="s">
        <v>457</v>
      </c>
      <c r="FH697" s="74">
        <v>0</v>
      </c>
      <c r="FI697" s="74">
        <v>0</v>
      </c>
      <c r="FJ697" s="74">
        <v>0</v>
      </c>
      <c r="FK697" s="74">
        <v>0</v>
      </c>
      <c r="FL697" s="74">
        <v>0</v>
      </c>
      <c r="FM697" s="74">
        <v>0</v>
      </c>
      <c r="FN697" s="74">
        <v>6.9358978437189114E-6</v>
      </c>
      <c r="FO697" s="74">
        <v>5.0401435655844554E-8</v>
      </c>
      <c r="FP697" s="74">
        <v>0</v>
      </c>
      <c r="FQ697" s="74">
        <v>0</v>
      </c>
      <c r="FR697" s="74">
        <v>0</v>
      </c>
      <c r="FS697" s="74">
        <v>0</v>
      </c>
      <c r="GV697" s="229"/>
      <c r="GW697" s="229"/>
    </row>
    <row r="698" spans="98:205" x14ac:dyDescent="0.25">
      <c r="CT698" s="74" t="s">
        <v>194</v>
      </c>
      <c r="CU698" s="74" t="s">
        <v>534</v>
      </c>
      <c r="CV698" s="74" t="s">
        <v>320</v>
      </c>
      <c r="CW698" s="74">
        <v>2025</v>
      </c>
      <c r="CX698" s="74">
        <v>0</v>
      </c>
      <c r="CY698" s="74">
        <v>0</v>
      </c>
      <c r="CZ698" s="74">
        <v>0</v>
      </c>
      <c r="DA698" s="74">
        <v>0</v>
      </c>
      <c r="DB698" s="74">
        <v>5.0401435655844554E-8</v>
      </c>
      <c r="DC698" s="74">
        <v>0</v>
      </c>
      <c r="DD698" s="74">
        <v>8507.4425966947583</v>
      </c>
      <c r="DE698" s="74">
        <v>202.84766498243039</v>
      </c>
      <c r="DF698" s="74">
        <v>8304.5949317123268</v>
      </c>
      <c r="DG698" s="74">
        <v>0</v>
      </c>
      <c r="DH698" s="74">
        <v>0</v>
      </c>
      <c r="DI698" s="74">
        <v>0</v>
      </c>
      <c r="DJ698" s="74">
        <v>0</v>
      </c>
      <c r="DK698" s="74">
        <v>0</v>
      </c>
      <c r="DL698" s="74">
        <v>0</v>
      </c>
      <c r="DM698" s="74">
        <v>0</v>
      </c>
      <c r="DN698" s="74">
        <v>7.3796325579992444E-7</v>
      </c>
      <c r="DO698" s="74">
        <v>0</v>
      </c>
      <c r="DP698" s="74">
        <v>0</v>
      </c>
      <c r="DQ698" s="74">
        <v>0</v>
      </c>
      <c r="DR698" s="74">
        <v>0</v>
      </c>
      <c r="DS698" s="74">
        <v>0</v>
      </c>
      <c r="DT698" s="74">
        <v>0</v>
      </c>
      <c r="DU698" s="74">
        <v>0</v>
      </c>
      <c r="DV698" s="74">
        <v>0</v>
      </c>
      <c r="DW698" s="74">
        <v>0</v>
      </c>
      <c r="DX698" s="74">
        <v>0</v>
      </c>
      <c r="DY698" s="74">
        <v>0</v>
      </c>
      <c r="DZ698" s="74">
        <v>0</v>
      </c>
      <c r="EA698" s="74">
        <v>4.2878732063310196E-4</v>
      </c>
      <c r="EB698" s="74">
        <v>0</v>
      </c>
      <c r="EC698" s="74">
        <v>4.2878732063310196E-4</v>
      </c>
      <c r="ED698" s="74">
        <v>0</v>
      </c>
      <c r="EE698" s="74">
        <v>0</v>
      </c>
      <c r="EF698" s="74">
        <v>0</v>
      </c>
      <c r="ER698" s="74" t="s">
        <v>455</v>
      </c>
      <c r="ES698" s="74" t="s">
        <v>194</v>
      </c>
      <c r="ET698" s="74" t="s">
        <v>534</v>
      </c>
      <c r="EU698" s="74" t="s">
        <v>320</v>
      </c>
      <c r="EV698" s="74" t="s">
        <v>302</v>
      </c>
      <c r="EW698" s="74" t="s">
        <v>456</v>
      </c>
      <c r="EX698" s="74">
        <v>2025</v>
      </c>
      <c r="EY698" s="74">
        <v>2.4597425469490489E-8</v>
      </c>
      <c r="EZ698" s="74">
        <v>780.59243099999992</v>
      </c>
      <c r="FA698" s="74">
        <v>1.9200564143570894E-5</v>
      </c>
      <c r="FB698" s="74">
        <v>2025</v>
      </c>
      <c r="FC698" s="74" t="s">
        <v>209</v>
      </c>
      <c r="FD698" s="74">
        <v>4.6366130773367584E-2</v>
      </c>
      <c r="FE698" s="74">
        <v>1</v>
      </c>
      <c r="FF698" s="74">
        <v>0</v>
      </c>
      <c r="FG698" s="74" t="s">
        <v>457</v>
      </c>
      <c r="FH698" s="74">
        <v>0</v>
      </c>
      <c r="FI698" s="74">
        <v>0</v>
      </c>
      <c r="FJ698" s="74">
        <v>0</v>
      </c>
      <c r="FK698" s="74">
        <v>0</v>
      </c>
      <c r="FL698" s="74">
        <v>0</v>
      </c>
      <c r="FM698" s="74">
        <v>0</v>
      </c>
      <c r="FN698" s="74">
        <v>0</v>
      </c>
      <c r="FO698" s="74">
        <v>0</v>
      </c>
      <c r="FP698" s="74">
        <v>6.9358978437189114E-6</v>
      </c>
      <c r="FQ698" s="74">
        <v>5.0401435655844554E-8</v>
      </c>
      <c r="FR698" s="74">
        <v>0</v>
      </c>
      <c r="FS698" s="74">
        <v>0</v>
      </c>
      <c r="GV698" s="229"/>
      <c r="GW698" s="229"/>
    </row>
    <row r="699" spans="98:205" x14ac:dyDescent="0.25">
      <c r="CT699" s="74" t="s">
        <v>194</v>
      </c>
      <c r="CU699" s="74" t="s">
        <v>534</v>
      </c>
      <c r="CV699" s="74" t="s">
        <v>320</v>
      </c>
      <c r="CW699" s="74">
        <v>2026</v>
      </c>
      <c r="CX699" s="74">
        <v>0</v>
      </c>
      <c r="CY699" s="74">
        <v>0</v>
      </c>
      <c r="CZ699" s="74">
        <v>0</v>
      </c>
      <c r="DA699" s="74">
        <v>0</v>
      </c>
      <c r="DB699" s="74">
        <v>0</v>
      </c>
      <c r="DC699" s="74">
        <v>5.0401435655844554E-8</v>
      </c>
      <c r="DD699" s="74">
        <v>8507.4425966947583</v>
      </c>
      <c r="DE699" s="74">
        <v>202.84766498243039</v>
      </c>
      <c r="DF699" s="74">
        <v>8304.5949317123268</v>
      </c>
      <c r="DG699" s="74">
        <v>0</v>
      </c>
      <c r="DH699" s="74">
        <v>0</v>
      </c>
      <c r="DI699" s="74">
        <v>0</v>
      </c>
      <c r="DJ699" s="74">
        <v>0</v>
      </c>
      <c r="DK699" s="74">
        <v>0</v>
      </c>
      <c r="DL699" s="74">
        <v>0</v>
      </c>
      <c r="DM699" s="74">
        <v>0</v>
      </c>
      <c r="DN699" s="74">
        <v>7.3796325579992444E-7</v>
      </c>
      <c r="DO699" s="74">
        <v>0</v>
      </c>
      <c r="DP699" s="74">
        <v>0</v>
      </c>
      <c r="DQ699" s="74">
        <v>0</v>
      </c>
      <c r="DR699" s="74">
        <v>0</v>
      </c>
      <c r="DS699" s="74">
        <v>0</v>
      </c>
      <c r="DT699" s="74">
        <v>0</v>
      </c>
      <c r="DU699" s="74">
        <v>0</v>
      </c>
      <c r="DV699" s="74">
        <v>0</v>
      </c>
      <c r="DW699" s="74">
        <v>0</v>
      </c>
      <c r="DX699" s="74">
        <v>0</v>
      </c>
      <c r="DY699" s="74">
        <v>0</v>
      </c>
      <c r="DZ699" s="74">
        <v>0</v>
      </c>
      <c r="EA699" s="74">
        <v>0</v>
      </c>
      <c r="EB699" s="74">
        <v>0</v>
      </c>
      <c r="EC699" s="74">
        <v>0</v>
      </c>
      <c r="ED699" s="74">
        <v>4.2878732063310196E-4</v>
      </c>
      <c r="EE699" s="74">
        <v>0</v>
      </c>
      <c r="EF699" s="74">
        <v>4.2878732063310196E-4</v>
      </c>
      <c r="ER699" s="74" t="s">
        <v>455</v>
      </c>
      <c r="ES699" s="74" t="s">
        <v>194</v>
      </c>
      <c r="ET699" s="74" t="s">
        <v>534</v>
      </c>
      <c r="EU699" s="74" t="s">
        <v>320</v>
      </c>
      <c r="EV699" s="74" t="s">
        <v>302</v>
      </c>
      <c r="EW699" s="74" t="s">
        <v>456</v>
      </c>
      <c r="EX699" s="74">
        <v>2026</v>
      </c>
      <c r="EY699" s="74">
        <v>2.4597425469490489E-8</v>
      </c>
      <c r="EZ699" s="74">
        <v>780.59243099999992</v>
      </c>
      <c r="FA699" s="74">
        <v>1.9200564143570894E-5</v>
      </c>
      <c r="FB699" s="74">
        <v>2026</v>
      </c>
      <c r="FC699" s="74" t="s">
        <v>209</v>
      </c>
      <c r="FD699" s="74">
        <v>4.6366130773367584E-2</v>
      </c>
      <c r="FE699" s="74">
        <v>1</v>
      </c>
      <c r="FF699" s="74">
        <v>0</v>
      </c>
      <c r="FG699" s="74" t="s">
        <v>457</v>
      </c>
      <c r="FH699" s="74">
        <v>0</v>
      </c>
      <c r="FI699" s="74">
        <v>0</v>
      </c>
      <c r="FJ699" s="74">
        <v>0</v>
      </c>
      <c r="FK699" s="74">
        <v>0</v>
      </c>
      <c r="FL699" s="74">
        <v>0</v>
      </c>
      <c r="FM699" s="74">
        <v>0</v>
      </c>
      <c r="FN699" s="74">
        <v>0</v>
      </c>
      <c r="FO699" s="74">
        <v>0</v>
      </c>
      <c r="FP699" s="74">
        <v>0</v>
      </c>
      <c r="FQ699" s="74">
        <v>0</v>
      </c>
      <c r="FR699" s="74">
        <v>6.9358978437189114E-6</v>
      </c>
      <c r="FS699" s="74">
        <v>5.0401435655844554E-8</v>
      </c>
      <c r="GV699" s="229"/>
      <c r="GW699" s="229"/>
    </row>
    <row r="700" spans="98:205" x14ac:dyDescent="0.25">
      <c r="CT700" s="74" t="s">
        <v>194</v>
      </c>
      <c r="CU700" s="74" t="s">
        <v>534</v>
      </c>
      <c r="CV700" s="74" t="s">
        <v>327</v>
      </c>
      <c r="CW700" s="74">
        <v>2021</v>
      </c>
      <c r="CX700" s="74">
        <v>5.9671415143614184E-7</v>
      </c>
      <c r="CY700" s="74">
        <v>0</v>
      </c>
      <c r="CZ700" s="74">
        <v>0</v>
      </c>
      <c r="DA700" s="74">
        <v>0</v>
      </c>
      <c r="DB700" s="74">
        <v>0</v>
      </c>
      <c r="DC700" s="74">
        <v>0</v>
      </c>
      <c r="DD700" s="74">
        <v>5.1077508752881391</v>
      </c>
      <c r="DE700" s="74">
        <v>0.6902689861784046</v>
      </c>
      <c r="DF700" s="74">
        <v>2.8263721675328068</v>
      </c>
      <c r="DG700" s="74">
        <v>1.5911097215769281</v>
      </c>
      <c r="DH700" s="74">
        <v>0</v>
      </c>
      <c r="DI700" s="74">
        <v>0</v>
      </c>
      <c r="DJ700" s="74">
        <v>0</v>
      </c>
      <c r="DK700" s="74">
        <v>0</v>
      </c>
      <c r="DL700" s="74">
        <v>0</v>
      </c>
      <c r="DM700" s="74">
        <v>0</v>
      </c>
      <c r="DN700" s="74">
        <v>1.1664647257258081E-5</v>
      </c>
      <c r="DO700" s="74">
        <v>3.0478672292947726E-6</v>
      </c>
      <c r="DP700" s="74">
        <v>0</v>
      </c>
      <c r="DQ700" s="74">
        <v>3.0478672292947726E-6</v>
      </c>
      <c r="DR700" s="74">
        <v>0</v>
      </c>
      <c r="DS700" s="74">
        <v>0</v>
      </c>
      <c r="DT700" s="74">
        <v>0</v>
      </c>
      <c r="DU700" s="74">
        <v>0</v>
      </c>
      <c r="DV700" s="74">
        <v>0</v>
      </c>
      <c r="DW700" s="74">
        <v>0</v>
      </c>
      <c r="DX700" s="74">
        <v>0</v>
      </c>
      <c r="DY700" s="74">
        <v>0</v>
      </c>
      <c r="DZ700" s="74">
        <v>0</v>
      </c>
      <c r="EA700" s="74">
        <v>0</v>
      </c>
      <c r="EB700" s="74">
        <v>0</v>
      </c>
      <c r="EC700" s="74">
        <v>0</v>
      </c>
      <c r="ED700" s="74">
        <v>0</v>
      </c>
      <c r="EE700" s="74">
        <v>0</v>
      </c>
      <c r="EF700" s="74">
        <v>0</v>
      </c>
      <c r="ER700" s="74" t="s">
        <v>455</v>
      </c>
      <c r="ES700" s="74" t="s">
        <v>194</v>
      </c>
      <c r="ET700" s="74" t="s">
        <v>534</v>
      </c>
      <c r="EU700" s="74" t="s">
        <v>327</v>
      </c>
      <c r="EV700" s="74" t="s">
        <v>302</v>
      </c>
      <c r="EW700" s="74" t="s">
        <v>456</v>
      </c>
      <c r="EX700" s="74">
        <v>2021</v>
      </c>
      <c r="EY700" s="74">
        <v>4.4967033253554358E-7</v>
      </c>
      <c r="EZ700" s="74">
        <v>780.59243099999992</v>
      </c>
      <c r="FA700" s="74">
        <v>3.5100925802249833E-4</v>
      </c>
      <c r="FB700" s="74">
        <v>2021</v>
      </c>
      <c r="FC700" s="74" t="s">
        <v>209</v>
      </c>
      <c r="FD700" s="74">
        <v>4.6366130773367584E-2</v>
      </c>
      <c r="FE700" s="74">
        <v>1</v>
      </c>
      <c r="FF700" s="74">
        <v>0</v>
      </c>
      <c r="FG700" s="74" t="s">
        <v>457</v>
      </c>
      <c r="FH700" s="74">
        <v>1.2429818457911537E-4</v>
      </c>
      <c r="FI700" s="74">
        <v>5.9671415143614184E-7</v>
      </c>
      <c r="FJ700" s="74">
        <v>0</v>
      </c>
      <c r="FK700" s="74">
        <v>0</v>
      </c>
      <c r="FL700" s="74">
        <v>0</v>
      </c>
      <c r="FM700" s="74">
        <v>0</v>
      </c>
      <c r="FN700" s="74">
        <v>0</v>
      </c>
      <c r="FO700" s="74">
        <v>0</v>
      </c>
      <c r="FP700" s="74">
        <v>0</v>
      </c>
      <c r="FQ700" s="74">
        <v>0</v>
      </c>
      <c r="FR700" s="74">
        <v>0</v>
      </c>
      <c r="FS700" s="74">
        <v>0</v>
      </c>
      <c r="GV700" s="229"/>
      <c r="GW700" s="229"/>
    </row>
    <row r="701" spans="98:205" x14ac:dyDescent="0.25">
      <c r="CT701" s="74" t="s">
        <v>194</v>
      </c>
      <c r="CU701" s="74" t="s">
        <v>534</v>
      </c>
      <c r="CV701" s="74" t="s">
        <v>327</v>
      </c>
      <c r="CW701" s="74">
        <v>2022</v>
      </c>
      <c r="CX701" s="74">
        <v>0</v>
      </c>
      <c r="CY701" s="74">
        <v>5.923505214480202E-7</v>
      </c>
      <c r="CZ701" s="74">
        <v>0</v>
      </c>
      <c r="DA701" s="74">
        <v>0</v>
      </c>
      <c r="DB701" s="74">
        <v>0</v>
      </c>
      <c r="DC701" s="74">
        <v>0</v>
      </c>
      <c r="DD701" s="74">
        <v>5.0739075797640956</v>
      </c>
      <c r="DE701" s="74">
        <v>0.68414811484627169</v>
      </c>
      <c r="DF701" s="74">
        <v>2.8096478759428591</v>
      </c>
      <c r="DG701" s="74">
        <v>1.580111588974966</v>
      </c>
      <c r="DH701" s="74">
        <v>0</v>
      </c>
      <c r="DI701" s="74">
        <v>0</v>
      </c>
      <c r="DJ701" s="74">
        <v>0</v>
      </c>
      <c r="DK701" s="74">
        <v>0</v>
      </c>
      <c r="DL701" s="74">
        <v>0</v>
      </c>
      <c r="DM701" s="74">
        <v>0</v>
      </c>
      <c r="DN701" s="74">
        <v>1.136556179971533E-5</v>
      </c>
      <c r="DO701" s="74">
        <v>0</v>
      </c>
      <c r="DP701" s="74">
        <v>0</v>
      </c>
      <c r="DQ701" s="74">
        <v>0</v>
      </c>
      <c r="DR701" s="74">
        <v>3.0055318006523242E-6</v>
      </c>
      <c r="DS701" s="74">
        <v>0</v>
      </c>
      <c r="DT701" s="74">
        <v>3.0055318006523242E-6</v>
      </c>
      <c r="DU701" s="74">
        <v>0</v>
      </c>
      <c r="DV701" s="74">
        <v>0</v>
      </c>
      <c r="DW701" s="74">
        <v>0</v>
      </c>
      <c r="DX701" s="74">
        <v>0</v>
      </c>
      <c r="DY701" s="74">
        <v>0</v>
      </c>
      <c r="DZ701" s="74">
        <v>0</v>
      </c>
      <c r="EA701" s="74">
        <v>0</v>
      </c>
      <c r="EB701" s="74">
        <v>0</v>
      </c>
      <c r="EC701" s="74">
        <v>0</v>
      </c>
      <c r="ED701" s="74">
        <v>0</v>
      </c>
      <c r="EE701" s="74">
        <v>0</v>
      </c>
      <c r="EF701" s="74">
        <v>0</v>
      </c>
      <c r="ER701" s="74" t="s">
        <v>455</v>
      </c>
      <c r="ES701" s="74" t="s">
        <v>194</v>
      </c>
      <c r="ET701" s="74" t="s">
        <v>534</v>
      </c>
      <c r="EU701" s="74" t="s">
        <v>327</v>
      </c>
      <c r="EV701" s="74" t="s">
        <v>302</v>
      </c>
      <c r="EW701" s="74" t="s">
        <v>456</v>
      </c>
      <c r="EX701" s="74">
        <v>2022</v>
      </c>
      <c r="EY701" s="74">
        <v>4.3611511344581612E-7</v>
      </c>
      <c r="EZ701" s="74">
        <v>780.59243099999992</v>
      </c>
      <c r="FA701" s="74">
        <v>3.4042815660051038E-4</v>
      </c>
      <c r="FB701" s="74">
        <v>2022</v>
      </c>
      <c r="FC701" s="74" t="s">
        <v>209</v>
      </c>
      <c r="FD701" s="74">
        <v>4.6366130773367584E-2</v>
      </c>
      <c r="FE701" s="74">
        <v>1</v>
      </c>
      <c r="FF701" s="74">
        <v>0</v>
      </c>
      <c r="FG701" s="74" t="s">
        <v>457</v>
      </c>
      <c r="FH701" s="74">
        <v>0</v>
      </c>
      <c r="FI701" s="74">
        <v>0</v>
      </c>
      <c r="FJ701" s="74">
        <v>1.233892212431645E-4</v>
      </c>
      <c r="FK701" s="74">
        <v>5.923505214480202E-7</v>
      </c>
      <c r="FL701" s="74">
        <v>0</v>
      </c>
      <c r="FM701" s="74">
        <v>0</v>
      </c>
      <c r="FN701" s="74">
        <v>0</v>
      </c>
      <c r="FO701" s="74">
        <v>0</v>
      </c>
      <c r="FP701" s="74">
        <v>0</v>
      </c>
      <c r="FQ701" s="74">
        <v>0</v>
      </c>
      <c r="FR701" s="74">
        <v>0</v>
      </c>
      <c r="FS701" s="74">
        <v>0</v>
      </c>
      <c r="GV701" s="229"/>
      <c r="GW701" s="229"/>
    </row>
    <row r="702" spans="98:205" x14ac:dyDescent="0.25">
      <c r="CT702" s="74" t="s">
        <v>194</v>
      </c>
      <c r="CU702" s="74" t="s">
        <v>534</v>
      </c>
      <c r="CV702" s="74" t="s">
        <v>327</v>
      </c>
      <c r="CW702" s="74">
        <v>2023</v>
      </c>
      <c r="CX702" s="74">
        <v>0</v>
      </c>
      <c r="CY702" s="74">
        <v>0</v>
      </c>
      <c r="CZ702" s="74">
        <v>8.9262823200290634E-7</v>
      </c>
      <c r="DA702" s="74">
        <v>0</v>
      </c>
      <c r="DB702" s="74">
        <v>0</v>
      </c>
      <c r="DC702" s="74">
        <v>0</v>
      </c>
      <c r="DD702" s="74">
        <v>5.1712462144137756</v>
      </c>
      <c r="DE702" s="74">
        <v>0.6841481148462718</v>
      </c>
      <c r="DF702" s="74">
        <v>2.9069865105925379</v>
      </c>
      <c r="DG702" s="74">
        <v>1.580111588974966</v>
      </c>
      <c r="DH702" s="74">
        <v>0</v>
      </c>
      <c r="DI702" s="74">
        <v>0</v>
      </c>
      <c r="DJ702" s="74">
        <v>0</v>
      </c>
      <c r="DK702" s="74">
        <v>0</v>
      </c>
      <c r="DL702" s="74">
        <v>0</v>
      </c>
      <c r="DM702" s="74">
        <v>0</v>
      </c>
      <c r="DN702" s="74">
        <v>1.139051020806367E-5</v>
      </c>
      <c r="DO702" s="74">
        <v>0</v>
      </c>
      <c r="DP702" s="74">
        <v>0</v>
      </c>
      <c r="DQ702" s="74">
        <v>0</v>
      </c>
      <c r="DR702" s="74">
        <v>0</v>
      </c>
      <c r="DS702" s="74">
        <v>0</v>
      </c>
      <c r="DT702" s="74">
        <v>0</v>
      </c>
      <c r="DU702" s="74">
        <v>4.6160003656238905E-6</v>
      </c>
      <c r="DV702" s="74">
        <v>0</v>
      </c>
      <c r="DW702" s="74">
        <v>4.6160003656238905E-6</v>
      </c>
      <c r="DX702" s="74">
        <v>0</v>
      </c>
      <c r="DY702" s="74">
        <v>0</v>
      </c>
      <c r="DZ702" s="74">
        <v>0</v>
      </c>
      <c r="EA702" s="74">
        <v>0</v>
      </c>
      <c r="EB702" s="74">
        <v>0</v>
      </c>
      <c r="EC702" s="74">
        <v>0</v>
      </c>
      <c r="ED702" s="74">
        <v>0</v>
      </c>
      <c r="EE702" s="74">
        <v>0</v>
      </c>
      <c r="EF702" s="74">
        <v>0</v>
      </c>
      <c r="ER702" s="74" t="s">
        <v>455</v>
      </c>
      <c r="ES702" s="74" t="s">
        <v>194</v>
      </c>
      <c r="ET702" s="74" t="s">
        <v>534</v>
      </c>
      <c r="EU702" s="74" t="s">
        <v>327</v>
      </c>
      <c r="EV702" s="74" t="s">
        <v>302</v>
      </c>
      <c r="EW702" s="74" t="s">
        <v>456</v>
      </c>
      <c r="EX702" s="74">
        <v>2023</v>
      </c>
      <c r="EY702" s="74">
        <v>4.3562958322415362E-7</v>
      </c>
      <c r="EZ702" s="74">
        <v>780.59243099999992</v>
      </c>
      <c r="FA702" s="74">
        <v>3.4004915538445886E-4</v>
      </c>
      <c r="FB702" s="74">
        <v>2023</v>
      </c>
      <c r="FC702" s="74" t="s">
        <v>209</v>
      </c>
      <c r="FD702" s="74">
        <v>4.6366130773367584E-2</v>
      </c>
      <c r="FE702" s="74">
        <v>1</v>
      </c>
      <c r="FF702" s="74">
        <v>0</v>
      </c>
      <c r="FG702" s="74" t="s">
        <v>457</v>
      </c>
      <c r="FH702" s="74">
        <v>0</v>
      </c>
      <c r="FI702" s="74">
        <v>0</v>
      </c>
      <c r="FJ702" s="74">
        <v>0</v>
      </c>
      <c r="FK702" s="74">
        <v>0</v>
      </c>
      <c r="FL702" s="74">
        <v>1.2283733883825695E-4</v>
      </c>
      <c r="FM702" s="74">
        <v>8.9262823200290634E-7</v>
      </c>
      <c r="FN702" s="74">
        <v>0</v>
      </c>
      <c r="FO702" s="74">
        <v>0</v>
      </c>
      <c r="FP702" s="74">
        <v>0</v>
      </c>
      <c r="FQ702" s="74">
        <v>0</v>
      </c>
      <c r="FR702" s="74">
        <v>0</v>
      </c>
      <c r="FS702" s="74">
        <v>0</v>
      </c>
      <c r="GV702" s="229"/>
      <c r="GW702" s="229"/>
    </row>
    <row r="703" spans="98:205" x14ac:dyDescent="0.25">
      <c r="CT703" s="74" t="s">
        <v>194</v>
      </c>
      <c r="CU703" s="74" t="s">
        <v>534</v>
      </c>
      <c r="CV703" s="74" t="s">
        <v>327</v>
      </c>
      <c r="CW703" s="74">
        <v>2024</v>
      </c>
      <c r="CX703" s="74">
        <v>0</v>
      </c>
      <c r="CY703" s="74">
        <v>0</v>
      </c>
      <c r="CZ703" s="74">
        <v>0</v>
      </c>
      <c r="DA703" s="74">
        <v>8.9262823200290634E-7</v>
      </c>
      <c r="DB703" s="74">
        <v>0</v>
      </c>
      <c r="DC703" s="74">
        <v>0</v>
      </c>
      <c r="DD703" s="74">
        <v>5.1712462144137756</v>
      </c>
      <c r="DE703" s="74">
        <v>0.6841481148462718</v>
      </c>
      <c r="DF703" s="74">
        <v>2.9069865105925379</v>
      </c>
      <c r="DG703" s="74">
        <v>1.580111588974966</v>
      </c>
      <c r="DH703" s="74">
        <v>0</v>
      </c>
      <c r="DI703" s="74">
        <v>0</v>
      </c>
      <c r="DJ703" s="74">
        <v>0</v>
      </c>
      <c r="DK703" s="74">
        <v>0</v>
      </c>
      <c r="DL703" s="74">
        <v>0</v>
      </c>
      <c r="DM703" s="74">
        <v>0</v>
      </c>
      <c r="DN703" s="74">
        <v>1.139051020806367E-5</v>
      </c>
      <c r="DO703" s="74">
        <v>0</v>
      </c>
      <c r="DP703" s="74">
        <v>0</v>
      </c>
      <c r="DQ703" s="74">
        <v>0</v>
      </c>
      <c r="DR703" s="74">
        <v>0</v>
      </c>
      <c r="DS703" s="74">
        <v>0</v>
      </c>
      <c r="DT703" s="74">
        <v>0</v>
      </c>
      <c r="DU703" s="74">
        <v>0</v>
      </c>
      <c r="DV703" s="74">
        <v>0</v>
      </c>
      <c r="DW703" s="74">
        <v>0</v>
      </c>
      <c r="DX703" s="74">
        <v>4.6160003656238905E-6</v>
      </c>
      <c r="DY703" s="74">
        <v>0</v>
      </c>
      <c r="DZ703" s="74">
        <v>4.6160003656238905E-6</v>
      </c>
      <c r="EA703" s="74">
        <v>0</v>
      </c>
      <c r="EB703" s="74">
        <v>0</v>
      </c>
      <c r="EC703" s="74">
        <v>0</v>
      </c>
      <c r="ED703" s="74">
        <v>0</v>
      </c>
      <c r="EE703" s="74">
        <v>0</v>
      </c>
      <c r="EF703" s="74">
        <v>0</v>
      </c>
      <c r="ER703" s="74" t="s">
        <v>455</v>
      </c>
      <c r="ES703" s="74" t="s">
        <v>194</v>
      </c>
      <c r="ET703" s="74" t="s">
        <v>534</v>
      </c>
      <c r="EU703" s="74" t="s">
        <v>327</v>
      </c>
      <c r="EV703" s="74" t="s">
        <v>302</v>
      </c>
      <c r="EW703" s="74" t="s">
        <v>456</v>
      </c>
      <c r="EX703" s="74">
        <v>2024</v>
      </c>
      <c r="EY703" s="74">
        <v>4.3562958322415362E-7</v>
      </c>
      <c r="EZ703" s="74">
        <v>780.59243099999992</v>
      </c>
      <c r="FA703" s="74">
        <v>3.4004915538445886E-4</v>
      </c>
      <c r="FB703" s="74">
        <v>2024</v>
      </c>
      <c r="FC703" s="74" t="s">
        <v>209</v>
      </c>
      <c r="FD703" s="74">
        <v>4.6366130773367584E-2</v>
      </c>
      <c r="FE703" s="74">
        <v>1</v>
      </c>
      <c r="FF703" s="74">
        <v>0</v>
      </c>
      <c r="FG703" s="74" t="s">
        <v>457</v>
      </c>
      <c r="FH703" s="74">
        <v>0</v>
      </c>
      <c r="FI703" s="74">
        <v>0</v>
      </c>
      <c r="FJ703" s="74">
        <v>0</v>
      </c>
      <c r="FK703" s="74">
        <v>0</v>
      </c>
      <c r="FL703" s="74">
        <v>0</v>
      </c>
      <c r="FM703" s="74">
        <v>0</v>
      </c>
      <c r="FN703" s="74">
        <v>1.2283733883825695E-4</v>
      </c>
      <c r="FO703" s="74">
        <v>8.9262823200290634E-7</v>
      </c>
      <c r="FP703" s="74">
        <v>0</v>
      </c>
      <c r="FQ703" s="74">
        <v>0</v>
      </c>
      <c r="FR703" s="74">
        <v>0</v>
      </c>
      <c r="FS703" s="74">
        <v>0</v>
      </c>
      <c r="GV703" s="229"/>
      <c r="GW703" s="229"/>
    </row>
    <row r="704" spans="98:205" x14ac:dyDescent="0.25">
      <c r="CT704" s="74" t="s">
        <v>194</v>
      </c>
      <c r="CU704" s="74" t="s">
        <v>534</v>
      </c>
      <c r="CV704" s="74" t="s">
        <v>327</v>
      </c>
      <c r="CW704" s="74">
        <v>2025</v>
      </c>
      <c r="CX704" s="74">
        <v>0</v>
      </c>
      <c r="CY704" s="74">
        <v>0</v>
      </c>
      <c r="CZ704" s="74">
        <v>0</v>
      </c>
      <c r="DA704" s="74">
        <v>0</v>
      </c>
      <c r="DB704" s="74">
        <v>8.9262823200290634E-7</v>
      </c>
      <c r="DC704" s="74">
        <v>0</v>
      </c>
      <c r="DD704" s="74">
        <v>5.1712462144137756</v>
      </c>
      <c r="DE704" s="74">
        <v>0.6841481148462718</v>
      </c>
      <c r="DF704" s="74">
        <v>2.9069865105925379</v>
      </c>
      <c r="DG704" s="74">
        <v>1.580111588974966</v>
      </c>
      <c r="DH704" s="74">
        <v>0</v>
      </c>
      <c r="DI704" s="74">
        <v>0</v>
      </c>
      <c r="DJ704" s="74">
        <v>0</v>
      </c>
      <c r="DK704" s="74">
        <v>0</v>
      </c>
      <c r="DL704" s="74">
        <v>0</v>
      </c>
      <c r="DM704" s="74">
        <v>0</v>
      </c>
      <c r="DN704" s="74">
        <v>1.139051020806367E-5</v>
      </c>
      <c r="DO704" s="74">
        <v>0</v>
      </c>
      <c r="DP704" s="74">
        <v>0</v>
      </c>
      <c r="DQ704" s="74">
        <v>0</v>
      </c>
      <c r="DR704" s="74">
        <v>0</v>
      </c>
      <c r="DS704" s="74">
        <v>0</v>
      </c>
      <c r="DT704" s="74">
        <v>0</v>
      </c>
      <c r="DU704" s="74">
        <v>0</v>
      </c>
      <c r="DV704" s="74">
        <v>0</v>
      </c>
      <c r="DW704" s="74">
        <v>0</v>
      </c>
      <c r="DX704" s="74">
        <v>0</v>
      </c>
      <c r="DY704" s="74">
        <v>0</v>
      </c>
      <c r="DZ704" s="74">
        <v>0</v>
      </c>
      <c r="EA704" s="74">
        <v>4.6160003656238905E-6</v>
      </c>
      <c r="EB704" s="74">
        <v>0</v>
      </c>
      <c r="EC704" s="74">
        <v>4.6160003656238905E-6</v>
      </c>
      <c r="ED704" s="74">
        <v>0</v>
      </c>
      <c r="EE704" s="74">
        <v>0</v>
      </c>
      <c r="EF704" s="74">
        <v>0</v>
      </c>
      <c r="ER704" s="74" t="s">
        <v>455</v>
      </c>
      <c r="ES704" s="74" t="s">
        <v>194</v>
      </c>
      <c r="ET704" s="74" t="s">
        <v>534</v>
      </c>
      <c r="EU704" s="74" t="s">
        <v>327</v>
      </c>
      <c r="EV704" s="74" t="s">
        <v>302</v>
      </c>
      <c r="EW704" s="74" t="s">
        <v>456</v>
      </c>
      <c r="EX704" s="74">
        <v>2025</v>
      </c>
      <c r="EY704" s="74">
        <v>4.3562958322415362E-7</v>
      </c>
      <c r="EZ704" s="74">
        <v>780.59243099999992</v>
      </c>
      <c r="FA704" s="74">
        <v>3.4004915538445886E-4</v>
      </c>
      <c r="FB704" s="74">
        <v>2025</v>
      </c>
      <c r="FC704" s="74" t="s">
        <v>209</v>
      </c>
      <c r="FD704" s="74">
        <v>4.6366130773367584E-2</v>
      </c>
      <c r="FE704" s="74">
        <v>1</v>
      </c>
      <c r="FF704" s="74">
        <v>0</v>
      </c>
      <c r="FG704" s="74" t="s">
        <v>457</v>
      </c>
      <c r="FH704" s="74">
        <v>0</v>
      </c>
      <c r="FI704" s="74">
        <v>0</v>
      </c>
      <c r="FJ704" s="74">
        <v>0</v>
      </c>
      <c r="FK704" s="74">
        <v>0</v>
      </c>
      <c r="FL704" s="74">
        <v>0</v>
      </c>
      <c r="FM704" s="74">
        <v>0</v>
      </c>
      <c r="FN704" s="74">
        <v>0</v>
      </c>
      <c r="FO704" s="74">
        <v>0</v>
      </c>
      <c r="FP704" s="74">
        <v>1.2283733883825695E-4</v>
      </c>
      <c r="FQ704" s="74">
        <v>8.9262823200290634E-7</v>
      </c>
      <c r="FR704" s="74">
        <v>0</v>
      </c>
      <c r="FS704" s="74">
        <v>0</v>
      </c>
      <c r="GV704" s="229"/>
      <c r="GW704" s="229"/>
    </row>
    <row r="705" spans="98:205" x14ac:dyDescent="0.25">
      <c r="CT705" s="74" t="s">
        <v>194</v>
      </c>
      <c r="CU705" s="74" t="s">
        <v>534</v>
      </c>
      <c r="CV705" s="74" t="s">
        <v>327</v>
      </c>
      <c r="CW705" s="74">
        <v>2026</v>
      </c>
      <c r="CX705" s="74">
        <v>0</v>
      </c>
      <c r="CY705" s="74">
        <v>0</v>
      </c>
      <c r="CZ705" s="74">
        <v>0</v>
      </c>
      <c r="DA705" s="74">
        <v>0</v>
      </c>
      <c r="DB705" s="74">
        <v>0</v>
      </c>
      <c r="DC705" s="74">
        <v>8.9262823200290634E-7</v>
      </c>
      <c r="DD705" s="74">
        <v>5.1712462144137756</v>
      </c>
      <c r="DE705" s="74">
        <v>0.6841481148462718</v>
      </c>
      <c r="DF705" s="74">
        <v>2.9069865105925379</v>
      </c>
      <c r="DG705" s="74">
        <v>1.580111588974966</v>
      </c>
      <c r="DH705" s="74">
        <v>0</v>
      </c>
      <c r="DI705" s="74">
        <v>0</v>
      </c>
      <c r="DJ705" s="74">
        <v>0</v>
      </c>
      <c r="DK705" s="74">
        <v>0</v>
      </c>
      <c r="DL705" s="74">
        <v>0</v>
      </c>
      <c r="DM705" s="74">
        <v>0</v>
      </c>
      <c r="DN705" s="74">
        <v>1.139051020806367E-5</v>
      </c>
      <c r="DO705" s="74">
        <v>0</v>
      </c>
      <c r="DP705" s="74">
        <v>0</v>
      </c>
      <c r="DQ705" s="74">
        <v>0</v>
      </c>
      <c r="DR705" s="74">
        <v>0</v>
      </c>
      <c r="DS705" s="74">
        <v>0</v>
      </c>
      <c r="DT705" s="74">
        <v>0</v>
      </c>
      <c r="DU705" s="74">
        <v>0</v>
      </c>
      <c r="DV705" s="74">
        <v>0</v>
      </c>
      <c r="DW705" s="74">
        <v>0</v>
      </c>
      <c r="DX705" s="74">
        <v>0</v>
      </c>
      <c r="DY705" s="74">
        <v>0</v>
      </c>
      <c r="DZ705" s="74">
        <v>0</v>
      </c>
      <c r="EA705" s="74">
        <v>0</v>
      </c>
      <c r="EB705" s="74">
        <v>0</v>
      </c>
      <c r="EC705" s="74">
        <v>0</v>
      </c>
      <c r="ED705" s="74">
        <v>4.6160003656238905E-6</v>
      </c>
      <c r="EE705" s="74">
        <v>0</v>
      </c>
      <c r="EF705" s="74">
        <v>4.6160003656238905E-6</v>
      </c>
      <c r="ER705" s="74" t="s">
        <v>455</v>
      </c>
      <c r="ES705" s="74" t="s">
        <v>194</v>
      </c>
      <c r="ET705" s="74" t="s">
        <v>534</v>
      </c>
      <c r="EU705" s="74" t="s">
        <v>327</v>
      </c>
      <c r="EV705" s="74" t="s">
        <v>302</v>
      </c>
      <c r="EW705" s="74" t="s">
        <v>456</v>
      </c>
      <c r="EX705" s="74">
        <v>2026</v>
      </c>
      <c r="EY705" s="74">
        <v>4.3562958322415362E-7</v>
      </c>
      <c r="EZ705" s="74">
        <v>780.59243099999992</v>
      </c>
      <c r="FA705" s="74">
        <v>3.4004915538445886E-4</v>
      </c>
      <c r="FB705" s="74">
        <v>2026</v>
      </c>
      <c r="FC705" s="74" t="s">
        <v>209</v>
      </c>
      <c r="FD705" s="74">
        <v>4.6366130773367584E-2</v>
      </c>
      <c r="FE705" s="74">
        <v>1</v>
      </c>
      <c r="FF705" s="74">
        <v>0</v>
      </c>
      <c r="FG705" s="74" t="s">
        <v>457</v>
      </c>
      <c r="FH705" s="74">
        <v>0</v>
      </c>
      <c r="FI705" s="74">
        <v>0</v>
      </c>
      <c r="FJ705" s="74">
        <v>0</v>
      </c>
      <c r="FK705" s="74">
        <v>0</v>
      </c>
      <c r="FL705" s="74">
        <v>0</v>
      </c>
      <c r="FM705" s="74">
        <v>0</v>
      </c>
      <c r="FN705" s="74">
        <v>0</v>
      </c>
      <c r="FO705" s="74">
        <v>0</v>
      </c>
      <c r="FP705" s="74">
        <v>0</v>
      </c>
      <c r="FQ705" s="74">
        <v>0</v>
      </c>
      <c r="FR705" s="74">
        <v>1.2283733883825695E-4</v>
      </c>
      <c r="FS705" s="74">
        <v>8.9262823200290634E-7</v>
      </c>
      <c r="GV705" s="229"/>
      <c r="GW705" s="229"/>
    </row>
    <row r="706" spans="98:205" x14ac:dyDescent="0.25">
      <c r="CT706" s="74" t="s">
        <v>194</v>
      </c>
      <c r="CU706" s="74" t="s">
        <v>534</v>
      </c>
      <c r="CV706" s="74" t="s">
        <v>328</v>
      </c>
      <c r="CW706" s="74">
        <v>2021</v>
      </c>
      <c r="CX706" s="74">
        <v>1.8403920959078786E-4</v>
      </c>
      <c r="CY706" s="74">
        <v>0</v>
      </c>
      <c r="CZ706" s="74">
        <v>0</v>
      </c>
      <c r="DA706" s="74">
        <v>0</v>
      </c>
      <c r="DB706" s="74">
        <v>0</v>
      </c>
      <c r="DC706" s="74">
        <v>0</v>
      </c>
      <c r="DD706" s="74">
        <v>7.786131613567944E-2</v>
      </c>
      <c r="DE706" s="74">
        <v>3.6425060683954513E-2</v>
      </c>
      <c r="DF706" s="74">
        <v>1.541613253274161E-3</v>
      </c>
      <c r="DG706" s="74">
        <v>3.9894642198450757E-2</v>
      </c>
      <c r="DH706" s="74">
        <v>0</v>
      </c>
      <c r="DI706" s="74">
        <v>0</v>
      </c>
      <c r="DJ706" s="74">
        <v>0</v>
      </c>
      <c r="DK706" s="74">
        <v>0</v>
      </c>
      <c r="DL706" s="74">
        <v>0</v>
      </c>
      <c r="DM706" s="74">
        <v>0</v>
      </c>
      <c r="DN706" s="74">
        <v>1.4738543343492769E-3</v>
      </c>
      <c r="DO706" s="74">
        <v>1.4329535079308901E-5</v>
      </c>
      <c r="DP706" s="74">
        <v>0</v>
      </c>
      <c r="DQ706" s="74">
        <v>1.4329535079308901E-5</v>
      </c>
      <c r="DR706" s="74">
        <v>0</v>
      </c>
      <c r="DS706" s="74">
        <v>0</v>
      </c>
      <c r="DT706" s="74">
        <v>0</v>
      </c>
      <c r="DU706" s="74">
        <v>0</v>
      </c>
      <c r="DV706" s="74">
        <v>0</v>
      </c>
      <c r="DW706" s="74">
        <v>0</v>
      </c>
      <c r="DX706" s="74">
        <v>0</v>
      </c>
      <c r="DY706" s="74">
        <v>0</v>
      </c>
      <c r="DZ706" s="74">
        <v>0</v>
      </c>
      <c r="EA706" s="74">
        <v>0</v>
      </c>
      <c r="EB706" s="74">
        <v>0</v>
      </c>
      <c r="EC706" s="74">
        <v>0</v>
      </c>
      <c r="ED706" s="74">
        <v>0</v>
      </c>
      <c r="EE706" s="74">
        <v>0</v>
      </c>
      <c r="EF706" s="74">
        <v>0</v>
      </c>
      <c r="ER706" s="74" t="s">
        <v>455</v>
      </c>
      <c r="ES706" s="74" t="s">
        <v>194</v>
      </c>
      <c r="ET706" s="74" t="s">
        <v>534</v>
      </c>
      <c r="EU706" s="74" t="s">
        <v>328</v>
      </c>
      <c r="EV706" s="74" t="s">
        <v>302</v>
      </c>
      <c r="EW706" s="74" t="s">
        <v>456</v>
      </c>
      <c r="EX706" s="74">
        <v>2021</v>
      </c>
      <c r="EY706" s="74">
        <v>1.3868779947164459E-4</v>
      </c>
      <c r="EZ706" s="74">
        <v>780.59243099999992</v>
      </c>
      <c r="FA706" s="74">
        <v>0.10825864653961155</v>
      </c>
      <c r="FB706" s="74">
        <v>2021</v>
      </c>
      <c r="FC706" s="74" t="s">
        <v>209</v>
      </c>
      <c r="FD706" s="74">
        <v>4.6366130773367584E-2</v>
      </c>
      <c r="FE706" s="74">
        <v>1</v>
      </c>
      <c r="FF706" s="74">
        <v>0</v>
      </c>
      <c r="FG706" s="74" t="s">
        <v>457</v>
      </c>
      <c r="FH706" s="74">
        <v>3.8336177528979436E-2</v>
      </c>
      <c r="FI706" s="74">
        <v>1.8403920959078786E-4</v>
      </c>
      <c r="FJ706" s="74">
        <v>0</v>
      </c>
      <c r="FK706" s="74">
        <v>0</v>
      </c>
      <c r="FL706" s="74">
        <v>0</v>
      </c>
      <c r="FM706" s="74">
        <v>0</v>
      </c>
      <c r="FN706" s="74">
        <v>0</v>
      </c>
      <c r="FO706" s="74">
        <v>0</v>
      </c>
      <c r="FP706" s="74">
        <v>0</v>
      </c>
      <c r="FQ706" s="74">
        <v>0</v>
      </c>
      <c r="FR706" s="74">
        <v>0</v>
      </c>
      <c r="FS706" s="74">
        <v>0</v>
      </c>
      <c r="GV706" s="229"/>
      <c r="GW706" s="229"/>
    </row>
    <row r="707" spans="98:205" x14ac:dyDescent="0.25">
      <c r="CT707" s="74" t="s">
        <v>194</v>
      </c>
      <c r="CU707" s="74" t="s">
        <v>534</v>
      </c>
      <c r="CV707" s="74" t="s">
        <v>328</v>
      </c>
      <c r="CW707" s="74">
        <v>2022</v>
      </c>
      <c r="CX707" s="74">
        <v>0</v>
      </c>
      <c r="CY707" s="74">
        <v>1.8409763974537187E-4</v>
      </c>
      <c r="CZ707" s="74">
        <v>0</v>
      </c>
      <c r="DA707" s="74">
        <v>0</v>
      </c>
      <c r="DB707" s="74">
        <v>0</v>
      </c>
      <c r="DC707" s="74">
        <v>0</v>
      </c>
      <c r="DD707" s="74">
        <v>7.7861316135679412E-2</v>
      </c>
      <c r="DE707" s="74">
        <v>3.6425060683954499E-2</v>
      </c>
      <c r="DF707" s="74">
        <v>1.541613253274161E-3</v>
      </c>
      <c r="DG707" s="74">
        <v>3.9894642198450757E-2</v>
      </c>
      <c r="DH707" s="74">
        <v>0</v>
      </c>
      <c r="DI707" s="74">
        <v>0</v>
      </c>
      <c r="DJ707" s="74">
        <v>0</v>
      </c>
      <c r="DK707" s="74">
        <v>0</v>
      </c>
      <c r="DL707" s="74">
        <v>0</v>
      </c>
      <c r="DM707" s="74">
        <v>0</v>
      </c>
      <c r="DN707" s="74">
        <v>1.4433710519599131E-3</v>
      </c>
      <c r="DO707" s="74">
        <v>0</v>
      </c>
      <c r="DP707" s="74">
        <v>0</v>
      </c>
      <c r="DQ707" s="74">
        <v>0</v>
      </c>
      <c r="DR707" s="74">
        <v>1.4334084528046818E-5</v>
      </c>
      <c r="DS707" s="74">
        <v>0</v>
      </c>
      <c r="DT707" s="74">
        <v>1.4334084528046818E-5</v>
      </c>
      <c r="DU707" s="74">
        <v>0</v>
      </c>
      <c r="DV707" s="74">
        <v>0</v>
      </c>
      <c r="DW707" s="74">
        <v>0</v>
      </c>
      <c r="DX707" s="74">
        <v>0</v>
      </c>
      <c r="DY707" s="74">
        <v>0</v>
      </c>
      <c r="DZ707" s="74">
        <v>0</v>
      </c>
      <c r="EA707" s="74">
        <v>0</v>
      </c>
      <c r="EB707" s="74">
        <v>0</v>
      </c>
      <c r="EC707" s="74">
        <v>0</v>
      </c>
      <c r="ED707" s="74">
        <v>0</v>
      </c>
      <c r="EE707" s="74">
        <v>0</v>
      </c>
      <c r="EF707" s="74">
        <v>0</v>
      </c>
      <c r="ER707" s="74" t="s">
        <v>455</v>
      </c>
      <c r="ES707" s="74" t="s">
        <v>194</v>
      </c>
      <c r="ET707" s="74" t="s">
        <v>534</v>
      </c>
      <c r="EU707" s="74" t="s">
        <v>328</v>
      </c>
      <c r="EV707" s="74" t="s">
        <v>302</v>
      </c>
      <c r="EW707" s="74" t="s">
        <v>456</v>
      </c>
      <c r="EX707" s="74">
        <v>2022</v>
      </c>
      <c r="EY707" s="74">
        <v>1.3554096794984459E-4</v>
      </c>
      <c r="EZ707" s="74">
        <v>780.59243099999992</v>
      </c>
      <c r="FA707" s="74">
        <v>0.10580225367206227</v>
      </c>
      <c r="FB707" s="74">
        <v>2022</v>
      </c>
      <c r="FC707" s="74" t="s">
        <v>209</v>
      </c>
      <c r="FD707" s="74">
        <v>4.6366130773367584E-2</v>
      </c>
      <c r="FE707" s="74">
        <v>1</v>
      </c>
      <c r="FF707" s="74">
        <v>0</v>
      </c>
      <c r="FG707" s="74" t="s">
        <v>457</v>
      </c>
      <c r="FH707" s="74">
        <v>0</v>
      </c>
      <c r="FI707" s="74">
        <v>0</v>
      </c>
      <c r="FJ707" s="74">
        <v>3.8348348787398547E-2</v>
      </c>
      <c r="FK707" s="74">
        <v>1.8409763974537187E-4</v>
      </c>
      <c r="FL707" s="74">
        <v>0</v>
      </c>
      <c r="FM707" s="74">
        <v>0</v>
      </c>
      <c r="FN707" s="74">
        <v>0</v>
      </c>
      <c r="FO707" s="74">
        <v>0</v>
      </c>
      <c r="FP707" s="74">
        <v>0</v>
      </c>
      <c r="FQ707" s="74">
        <v>0</v>
      </c>
      <c r="FR707" s="74">
        <v>0</v>
      </c>
      <c r="FS707" s="74">
        <v>0</v>
      </c>
      <c r="GV707" s="229"/>
      <c r="GW707" s="229"/>
    </row>
    <row r="708" spans="98:205" x14ac:dyDescent="0.25">
      <c r="CT708" s="74" t="s">
        <v>194</v>
      </c>
      <c r="CU708" s="74" t="s">
        <v>534</v>
      </c>
      <c r="CV708" s="74" t="s">
        <v>328</v>
      </c>
      <c r="CW708" s="74">
        <v>2023</v>
      </c>
      <c r="CX708" s="74">
        <v>0</v>
      </c>
      <c r="CY708" s="74">
        <v>0</v>
      </c>
      <c r="CZ708" s="74">
        <v>2.7701709829779466E-4</v>
      </c>
      <c r="DA708" s="74">
        <v>0</v>
      </c>
      <c r="DB708" s="74">
        <v>0</v>
      </c>
      <c r="DC708" s="74">
        <v>0</v>
      </c>
      <c r="DD708" s="74">
        <v>7.7900575334948513E-2</v>
      </c>
      <c r="DE708" s="74">
        <v>3.6425060683954492E-2</v>
      </c>
      <c r="DF708" s="74">
        <v>1.5808724525432679E-3</v>
      </c>
      <c r="DG708" s="74">
        <v>3.989464219845075E-2</v>
      </c>
      <c r="DH708" s="74">
        <v>0</v>
      </c>
      <c r="DI708" s="74">
        <v>0</v>
      </c>
      <c r="DJ708" s="74">
        <v>0</v>
      </c>
      <c r="DK708" s="74">
        <v>0</v>
      </c>
      <c r="DL708" s="74">
        <v>0</v>
      </c>
      <c r="DM708" s="74">
        <v>0</v>
      </c>
      <c r="DN708" s="74">
        <v>1.4455801190273159E-3</v>
      </c>
      <c r="DO708" s="74">
        <v>0</v>
      </c>
      <c r="DP708" s="74">
        <v>0</v>
      </c>
      <c r="DQ708" s="74">
        <v>0</v>
      </c>
      <c r="DR708" s="74">
        <v>0</v>
      </c>
      <c r="DS708" s="74">
        <v>0</v>
      </c>
      <c r="DT708" s="74">
        <v>0</v>
      </c>
      <c r="DU708" s="74">
        <v>2.1579791335016189E-5</v>
      </c>
      <c r="DV708" s="74">
        <v>0</v>
      </c>
      <c r="DW708" s="74">
        <v>2.1579791335016189E-5</v>
      </c>
      <c r="DX708" s="74">
        <v>0</v>
      </c>
      <c r="DY708" s="74">
        <v>0</v>
      </c>
      <c r="DZ708" s="74">
        <v>0</v>
      </c>
      <c r="EA708" s="74">
        <v>0</v>
      </c>
      <c r="EB708" s="74">
        <v>0</v>
      </c>
      <c r="EC708" s="74">
        <v>0</v>
      </c>
      <c r="ED708" s="74">
        <v>0</v>
      </c>
      <c r="EE708" s="74">
        <v>0</v>
      </c>
      <c r="EF708" s="74">
        <v>0</v>
      </c>
      <c r="ER708" s="74" t="s">
        <v>455</v>
      </c>
      <c r="ES708" s="74" t="s">
        <v>194</v>
      </c>
      <c r="ET708" s="74" t="s">
        <v>534</v>
      </c>
      <c r="EU708" s="74" t="s">
        <v>328</v>
      </c>
      <c r="EV708" s="74" t="s">
        <v>302</v>
      </c>
      <c r="EW708" s="74" t="s">
        <v>456</v>
      </c>
      <c r="EX708" s="74">
        <v>2023</v>
      </c>
      <c r="EY708" s="74">
        <v>1.351927249787454E-4</v>
      </c>
      <c r="EZ708" s="74">
        <v>780.59243099999992</v>
      </c>
      <c r="FA708" s="74">
        <v>0.10553041784467329</v>
      </c>
      <c r="FB708" s="74">
        <v>2023</v>
      </c>
      <c r="FC708" s="74" t="s">
        <v>209</v>
      </c>
      <c r="FD708" s="74">
        <v>4.6366130773367584E-2</v>
      </c>
      <c r="FE708" s="74">
        <v>1</v>
      </c>
      <c r="FF708" s="74">
        <v>0</v>
      </c>
      <c r="FG708" s="74" t="s">
        <v>457</v>
      </c>
      <c r="FH708" s="74">
        <v>0</v>
      </c>
      <c r="FI708" s="74">
        <v>0</v>
      </c>
      <c r="FJ708" s="74">
        <v>0</v>
      </c>
      <c r="FK708" s="74">
        <v>0</v>
      </c>
      <c r="FL708" s="74">
        <v>3.8121181862289723E-2</v>
      </c>
      <c r="FM708" s="74">
        <v>2.7701709829779466E-4</v>
      </c>
      <c r="FN708" s="74">
        <v>0</v>
      </c>
      <c r="FO708" s="74">
        <v>0</v>
      </c>
      <c r="FP708" s="74">
        <v>0</v>
      </c>
      <c r="FQ708" s="74">
        <v>0</v>
      </c>
      <c r="FR708" s="74">
        <v>0</v>
      </c>
      <c r="FS708" s="74">
        <v>0</v>
      </c>
      <c r="GV708" s="229"/>
      <c r="GW708" s="229"/>
    </row>
    <row r="709" spans="98:205" x14ac:dyDescent="0.25">
      <c r="CT709" s="74" t="s">
        <v>194</v>
      </c>
      <c r="CU709" s="74" t="s">
        <v>534</v>
      </c>
      <c r="CV709" s="74" t="s">
        <v>328</v>
      </c>
      <c r="CW709" s="74">
        <v>2024</v>
      </c>
      <c r="CX709" s="74">
        <v>0</v>
      </c>
      <c r="CY709" s="74">
        <v>0</v>
      </c>
      <c r="CZ709" s="74">
        <v>0</v>
      </c>
      <c r="DA709" s="74">
        <v>2.7701709829779466E-4</v>
      </c>
      <c r="DB709" s="74">
        <v>0</v>
      </c>
      <c r="DC709" s="74">
        <v>0</v>
      </c>
      <c r="DD709" s="74">
        <v>7.7900575334948513E-2</v>
      </c>
      <c r="DE709" s="74">
        <v>3.6425060683954492E-2</v>
      </c>
      <c r="DF709" s="74">
        <v>1.5808724525432679E-3</v>
      </c>
      <c r="DG709" s="74">
        <v>3.989464219845075E-2</v>
      </c>
      <c r="DH709" s="74">
        <v>0</v>
      </c>
      <c r="DI709" s="74">
        <v>0</v>
      </c>
      <c r="DJ709" s="74">
        <v>0</v>
      </c>
      <c r="DK709" s="74">
        <v>0</v>
      </c>
      <c r="DL709" s="74">
        <v>0</v>
      </c>
      <c r="DM709" s="74">
        <v>0</v>
      </c>
      <c r="DN709" s="74">
        <v>1.4455801190273159E-3</v>
      </c>
      <c r="DO709" s="74">
        <v>0</v>
      </c>
      <c r="DP709" s="74">
        <v>0</v>
      </c>
      <c r="DQ709" s="74">
        <v>0</v>
      </c>
      <c r="DR709" s="74">
        <v>0</v>
      </c>
      <c r="DS709" s="74">
        <v>0</v>
      </c>
      <c r="DT709" s="74">
        <v>0</v>
      </c>
      <c r="DU709" s="74">
        <v>0</v>
      </c>
      <c r="DV709" s="74">
        <v>0</v>
      </c>
      <c r="DW709" s="74">
        <v>0</v>
      </c>
      <c r="DX709" s="74">
        <v>2.1579791335016189E-5</v>
      </c>
      <c r="DY709" s="74">
        <v>0</v>
      </c>
      <c r="DZ709" s="74">
        <v>2.1579791335016189E-5</v>
      </c>
      <c r="EA709" s="74">
        <v>0</v>
      </c>
      <c r="EB709" s="74">
        <v>0</v>
      </c>
      <c r="EC709" s="74">
        <v>0</v>
      </c>
      <c r="ED709" s="74">
        <v>0</v>
      </c>
      <c r="EE709" s="74">
        <v>0</v>
      </c>
      <c r="EF709" s="74">
        <v>0</v>
      </c>
      <c r="ER709" s="74" t="s">
        <v>455</v>
      </c>
      <c r="ES709" s="74" t="s">
        <v>194</v>
      </c>
      <c r="ET709" s="74" t="s">
        <v>534</v>
      </c>
      <c r="EU709" s="74" t="s">
        <v>328</v>
      </c>
      <c r="EV709" s="74" t="s">
        <v>302</v>
      </c>
      <c r="EW709" s="74" t="s">
        <v>456</v>
      </c>
      <c r="EX709" s="74">
        <v>2024</v>
      </c>
      <c r="EY709" s="74">
        <v>1.351927249787454E-4</v>
      </c>
      <c r="EZ709" s="74">
        <v>780.59243099999992</v>
      </c>
      <c r="FA709" s="74">
        <v>0.10553041784467329</v>
      </c>
      <c r="FB709" s="74">
        <v>2024</v>
      </c>
      <c r="FC709" s="74" t="s">
        <v>209</v>
      </c>
      <c r="FD709" s="74">
        <v>4.6366130773367584E-2</v>
      </c>
      <c r="FE709" s="74">
        <v>1</v>
      </c>
      <c r="FF709" s="74">
        <v>0</v>
      </c>
      <c r="FG709" s="74" t="s">
        <v>457</v>
      </c>
      <c r="FH709" s="74">
        <v>0</v>
      </c>
      <c r="FI709" s="74">
        <v>0</v>
      </c>
      <c r="FJ709" s="74">
        <v>0</v>
      </c>
      <c r="FK709" s="74">
        <v>0</v>
      </c>
      <c r="FL709" s="74">
        <v>0</v>
      </c>
      <c r="FM709" s="74">
        <v>0</v>
      </c>
      <c r="FN709" s="74">
        <v>3.8121181862289723E-2</v>
      </c>
      <c r="FO709" s="74">
        <v>2.7701709829779466E-4</v>
      </c>
      <c r="FP709" s="74">
        <v>0</v>
      </c>
      <c r="FQ709" s="74">
        <v>0</v>
      </c>
      <c r="FR709" s="74">
        <v>0</v>
      </c>
      <c r="FS709" s="74">
        <v>0</v>
      </c>
      <c r="GV709" s="229"/>
      <c r="GW709" s="229"/>
    </row>
    <row r="710" spans="98:205" x14ac:dyDescent="0.25">
      <c r="CT710" s="74" t="s">
        <v>194</v>
      </c>
      <c r="CU710" s="74" t="s">
        <v>534</v>
      </c>
      <c r="CV710" s="74" t="s">
        <v>328</v>
      </c>
      <c r="CW710" s="74">
        <v>2025</v>
      </c>
      <c r="CX710" s="74">
        <v>0</v>
      </c>
      <c r="CY710" s="74">
        <v>0</v>
      </c>
      <c r="CZ710" s="74">
        <v>0</v>
      </c>
      <c r="DA710" s="74">
        <v>0</v>
      </c>
      <c r="DB710" s="74">
        <v>2.7701709829779466E-4</v>
      </c>
      <c r="DC710" s="74">
        <v>0</v>
      </c>
      <c r="DD710" s="74">
        <v>7.7900575334948513E-2</v>
      </c>
      <c r="DE710" s="74">
        <v>3.6425060683954492E-2</v>
      </c>
      <c r="DF710" s="74">
        <v>1.5808724525432679E-3</v>
      </c>
      <c r="DG710" s="74">
        <v>3.989464219845075E-2</v>
      </c>
      <c r="DH710" s="74">
        <v>0</v>
      </c>
      <c r="DI710" s="74">
        <v>0</v>
      </c>
      <c r="DJ710" s="74">
        <v>0</v>
      </c>
      <c r="DK710" s="74">
        <v>0</v>
      </c>
      <c r="DL710" s="74">
        <v>0</v>
      </c>
      <c r="DM710" s="74">
        <v>0</v>
      </c>
      <c r="DN710" s="74">
        <v>1.4455801190273159E-3</v>
      </c>
      <c r="DO710" s="74">
        <v>0</v>
      </c>
      <c r="DP710" s="74">
        <v>0</v>
      </c>
      <c r="DQ710" s="74">
        <v>0</v>
      </c>
      <c r="DR710" s="74">
        <v>0</v>
      </c>
      <c r="DS710" s="74">
        <v>0</v>
      </c>
      <c r="DT710" s="74">
        <v>0</v>
      </c>
      <c r="DU710" s="74">
        <v>0</v>
      </c>
      <c r="DV710" s="74">
        <v>0</v>
      </c>
      <c r="DW710" s="74">
        <v>0</v>
      </c>
      <c r="DX710" s="74">
        <v>0</v>
      </c>
      <c r="DY710" s="74">
        <v>0</v>
      </c>
      <c r="DZ710" s="74">
        <v>0</v>
      </c>
      <c r="EA710" s="74">
        <v>2.1579791335016189E-5</v>
      </c>
      <c r="EB710" s="74">
        <v>0</v>
      </c>
      <c r="EC710" s="74">
        <v>2.1579791335016189E-5</v>
      </c>
      <c r="ED710" s="74">
        <v>0</v>
      </c>
      <c r="EE710" s="74">
        <v>0</v>
      </c>
      <c r="EF710" s="74">
        <v>0</v>
      </c>
      <c r="ER710" s="74" t="s">
        <v>455</v>
      </c>
      <c r="ES710" s="74" t="s">
        <v>194</v>
      </c>
      <c r="ET710" s="74" t="s">
        <v>534</v>
      </c>
      <c r="EU710" s="74" t="s">
        <v>328</v>
      </c>
      <c r="EV710" s="74" t="s">
        <v>302</v>
      </c>
      <c r="EW710" s="74" t="s">
        <v>456</v>
      </c>
      <c r="EX710" s="74">
        <v>2025</v>
      </c>
      <c r="EY710" s="74">
        <v>1.351927249787454E-4</v>
      </c>
      <c r="EZ710" s="74">
        <v>780.59243099999992</v>
      </c>
      <c r="FA710" s="74">
        <v>0.10553041784467329</v>
      </c>
      <c r="FB710" s="74">
        <v>2025</v>
      </c>
      <c r="FC710" s="74" t="s">
        <v>209</v>
      </c>
      <c r="FD710" s="74">
        <v>4.6366130773367584E-2</v>
      </c>
      <c r="FE710" s="74">
        <v>1</v>
      </c>
      <c r="FF710" s="74">
        <v>0</v>
      </c>
      <c r="FG710" s="74" t="s">
        <v>457</v>
      </c>
      <c r="FH710" s="74">
        <v>0</v>
      </c>
      <c r="FI710" s="74">
        <v>0</v>
      </c>
      <c r="FJ710" s="74">
        <v>0</v>
      </c>
      <c r="FK710" s="74">
        <v>0</v>
      </c>
      <c r="FL710" s="74">
        <v>0</v>
      </c>
      <c r="FM710" s="74">
        <v>0</v>
      </c>
      <c r="FN710" s="74">
        <v>0</v>
      </c>
      <c r="FO710" s="74">
        <v>0</v>
      </c>
      <c r="FP710" s="74">
        <v>3.8121181862289723E-2</v>
      </c>
      <c r="FQ710" s="74">
        <v>2.7701709829779466E-4</v>
      </c>
      <c r="FR710" s="74">
        <v>0</v>
      </c>
      <c r="FS710" s="74">
        <v>0</v>
      </c>
      <c r="GV710" s="229"/>
      <c r="GW710" s="229"/>
    </row>
    <row r="711" spans="98:205" x14ac:dyDescent="0.25">
      <c r="CT711" s="74" t="s">
        <v>194</v>
      </c>
      <c r="CU711" s="74" t="s">
        <v>534</v>
      </c>
      <c r="CV711" s="74" t="s">
        <v>328</v>
      </c>
      <c r="CW711" s="74">
        <v>2026</v>
      </c>
      <c r="CX711" s="74">
        <v>0</v>
      </c>
      <c r="CY711" s="74">
        <v>0</v>
      </c>
      <c r="CZ711" s="74">
        <v>0</v>
      </c>
      <c r="DA711" s="74">
        <v>0</v>
      </c>
      <c r="DB711" s="74">
        <v>0</v>
      </c>
      <c r="DC711" s="74">
        <v>2.7701709829779466E-4</v>
      </c>
      <c r="DD711" s="74">
        <v>7.7900575334948513E-2</v>
      </c>
      <c r="DE711" s="74">
        <v>3.6425060683954492E-2</v>
      </c>
      <c r="DF711" s="74">
        <v>1.5808724525432679E-3</v>
      </c>
      <c r="DG711" s="74">
        <v>3.989464219845075E-2</v>
      </c>
      <c r="DH711" s="74">
        <v>0</v>
      </c>
      <c r="DI711" s="74">
        <v>0</v>
      </c>
      <c r="DJ711" s="74">
        <v>0</v>
      </c>
      <c r="DK711" s="74">
        <v>0</v>
      </c>
      <c r="DL711" s="74">
        <v>0</v>
      </c>
      <c r="DM711" s="74">
        <v>0</v>
      </c>
      <c r="DN711" s="74">
        <v>1.4455801190273159E-3</v>
      </c>
      <c r="DO711" s="74">
        <v>0</v>
      </c>
      <c r="DP711" s="74">
        <v>0</v>
      </c>
      <c r="DQ711" s="74">
        <v>0</v>
      </c>
      <c r="DR711" s="74">
        <v>0</v>
      </c>
      <c r="DS711" s="74">
        <v>0</v>
      </c>
      <c r="DT711" s="74">
        <v>0</v>
      </c>
      <c r="DU711" s="74">
        <v>0</v>
      </c>
      <c r="DV711" s="74">
        <v>0</v>
      </c>
      <c r="DW711" s="74">
        <v>0</v>
      </c>
      <c r="DX711" s="74">
        <v>0</v>
      </c>
      <c r="DY711" s="74">
        <v>0</v>
      </c>
      <c r="DZ711" s="74">
        <v>0</v>
      </c>
      <c r="EA711" s="74">
        <v>0</v>
      </c>
      <c r="EB711" s="74">
        <v>0</v>
      </c>
      <c r="EC711" s="74">
        <v>0</v>
      </c>
      <c r="ED711" s="74">
        <v>2.1579791335016189E-5</v>
      </c>
      <c r="EE711" s="74">
        <v>0</v>
      </c>
      <c r="EF711" s="74">
        <v>2.1579791335016189E-5</v>
      </c>
      <c r="ER711" s="74" t="s">
        <v>455</v>
      </c>
      <c r="ES711" s="74" t="s">
        <v>194</v>
      </c>
      <c r="ET711" s="74" t="s">
        <v>534</v>
      </c>
      <c r="EU711" s="74" t="s">
        <v>328</v>
      </c>
      <c r="EV711" s="74" t="s">
        <v>302</v>
      </c>
      <c r="EW711" s="74" t="s">
        <v>456</v>
      </c>
      <c r="EX711" s="74">
        <v>2026</v>
      </c>
      <c r="EY711" s="74">
        <v>1.351927249787454E-4</v>
      </c>
      <c r="EZ711" s="74">
        <v>780.59243099999992</v>
      </c>
      <c r="FA711" s="74">
        <v>0.10553041784467329</v>
      </c>
      <c r="FB711" s="74">
        <v>2026</v>
      </c>
      <c r="FC711" s="74" t="s">
        <v>209</v>
      </c>
      <c r="FD711" s="74">
        <v>4.6366130773367584E-2</v>
      </c>
      <c r="FE711" s="74">
        <v>1</v>
      </c>
      <c r="FF711" s="74">
        <v>0</v>
      </c>
      <c r="FG711" s="74" t="s">
        <v>457</v>
      </c>
      <c r="FH711" s="74">
        <v>0</v>
      </c>
      <c r="FI711" s="74">
        <v>0</v>
      </c>
      <c r="FJ711" s="74">
        <v>0</v>
      </c>
      <c r="FK711" s="74">
        <v>0</v>
      </c>
      <c r="FL711" s="74">
        <v>0</v>
      </c>
      <c r="FM711" s="74">
        <v>0</v>
      </c>
      <c r="FN711" s="74">
        <v>0</v>
      </c>
      <c r="FO711" s="74">
        <v>0</v>
      </c>
      <c r="FP711" s="74">
        <v>0</v>
      </c>
      <c r="FQ711" s="74">
        <v>0</v>
      </c>
      <c r="FR711" s="74">
        <v>3.8121181862289723E-2</v>
      </c>
      <c r="FS711" s="74">
        <v>2.7701709829779466E-4</v>
      </c>
      <c r="GV711" s="229"/>
      <c r="GW711" s="229"/>
    </row>
    <row r="712" spans="98:205" x14ac:dyDescent="0.25">
      <c r="CT712" s="74" t="s">
        <v>194</v>
      </c>
      <c r="CU712" s="74" t="s">
        <v>534</v>
      </c>
      <c r="CV712" s="74" t="s">
        <v>321</v>
      </c>
      <c r="CW712" s="74">
        <v>2021</v>
      </c>
      <c r="CX712" s="74">
        <v>2.9660738519129893E-6</v>
      </c>
      <c r="CY712" s="74">
        <v>0</v>
      </c>
      <c r="CZ712" s="74">
        <v>0</v>
      </c>
      <c r="DA712" s="74">
        <v>0</v>
      </c>
      <c r="DB712" s="74">
        <v>0</v>
      </c>
      <c r="DC712" s="74">
        <v>0</v>
      </c>
      <c r="DD712" s="74">
        <v>13887.86102387798</v>
      </c>
      <c r="DE712" s="74">
        <v>212.40338927922949</v>
      </c>
      <c r="DF712" s="74">
        <v>8426.4429804796055</v>
      </c>
      <c r="DG712" s="74">
        <v>5249.0146541191434</v>
      </c>
      <c r="DH712" s="74">
        <v>0</v>
      </c>
      <c r="DI712" s="74">
        <v>0</v>
      </c>
      <c r="DJ712" s="74">
        <v>0</v>
      </c>
      <c r="DK712" s="74">
        <v>0</v>
      </c>
      <c r="DL712" s="74">
        <v>0</v>
      </c>
      <c r="DM712" s="74">
        <v>0</v>
      </c>
      <c r="DN712" s="74">
        <v>1.1389943419784619E-5</v>
      </c>
      <c r="DO712" s="74">
        <v>4.119242144192603E-2</v>
      </c>
      <c r="DP712" s="74">
        <v>0</v>
      </c>
      <c r="DQ712" s="74">
        <v>4.119242144192603E-2</v>
      </c>
      <c r="DR712" s="74">
        <v>0</v>
      </c>
      <c r="DS712" s="74">
        <v>0</v>
      </c>
      <c r="DT712" s="74">
        <v>0</v>
      </c>
      <c r="DU712" s="74">
        <v>0</v>
      </c>
      <c r="DV712" s="74">
        <v>0</v>
      </c>
      <c r="DW712" s="74">
        <v>0</v>
      </c>
      <c r="DX712" s="74">
        <v>0</v>
      </c>
      <c r="DY712" s="74">
        <v>0</v>
      </c>
      <c r="DZ712" s="74">
        <v>0</v>
      </c>
      <c r="EA712" s="74">
        <v>0</v>
      </c>
      <c r="EB712" s="74">
        <v>0</v>
      </c>
      <c r="EC712" s="74">
        <v>0</v>
      </c>
      <c r="ED712" s="74">
        <v>0</v>
      </c>
      <c r="EE712" s="74">
        <v>0</v>
      </c>
      <c r="EF712" s="74">
        <v>0</v>
      </c>
      <c r="ER712" s="74" t="s">
        <v>455</v>
      </c>
      <c r="ES712" s="74" t="s">
        <v>194</v>
      </c>
      <c r="ET712" s="74" t="s">
        <v>534</v>
      </c>
      <c r="EU712" s="74" t="s">
        <v>321</v>
      </c>
      <c r="EV712" s="74" t="s">
        <v>302</v>
      </c>
      <c r="EW712" s="74" t="s">
        <v>456</v>
      </c>
      <c r="EX712" s="74">
        <v>2021</v>
      </c>
      <c r="EY712" s="74">
        <v>2.2351663893083121E-6</v>
      </c>
      <c r="EZ712" s="74">
        <v>780.59243099999992</v>
      </c>
      <c r="FA712" s="74">
        <v>1.7447539655196676E-3</v>
      </c>
      <c r="FB712" s="74">
        <v>2021</v>
      </c>
      <c r="FC712" s="74" t="s">
        <v>209</v>
      </c>
      <c r="FD712" s="74">
        <v>4.6366130773367584E-2</v>
      </c>
      <c r="FE712" s="74">
        <v>1</v>
      </c>
      <c r="FF712" s="74">
        <v>0</v>
      </c>
      <c r="FG712" s="74" t="s">
        <v>457</v>
      </c>
      <c r="FH712" s="74">
        <v>6.1784624050402297E-4</v>
      </c>
      <c r="FI712" s="74">
        <v>2.9660738519129893E-6</v>
      </c>
      <c r="FJ712" s="74">
        <v>0</v>
      </c>
      <c r="FK712" s="74">
        <v>0</v>
      </c>
      <c r="FL712" s="74">
        <v>0</v>
      </c>
      <c r="FM712" s="74">
        <v>0</v>
      </c>
      <c r="FN712" s="74">
        <v>0</v>
      </c>
      <c r="FO712" s="74">
        <v>0</v>
      </c>
      <c r="FP712" s="74">
        <v>0</v>
      </c>
      <c r="FQ712" s="74">
        <v>0</v>
      </c>
      <c r="FR712" s="74">
        <v>0</v>
      </c>
      <c r="FS712" s="74">
        <v>0</v>
      </c>
      <c r="GV712" s="229"/>
      <c r="GW712" s="229"/>
    </row>
    <row r="713" spans="98:205" x14ac:dyDescent="0.25">
      <c r="CT713" s="74" t="s">
        <v>194</v>
      </c>
      <c r="CU713" s="74" t="s">
        <v>534</v>
      </c>
      <c r="CV713" s="74" t="s">
        <v>321</v>
      </c>
      <c r="CW713" s="74">
        <v>2022</v>
      </c>
      <c r="CX713" s="74">
        <v>0</v>
      </c>
      <c r="CY713" s="74">
        <v>2.944552662845738E-6</v>
      </c>
      <c r="CZ713" s="74">
        <v>0</v>
      </c>
      <c r="DA713" s="74">
        <v>0</v>
      </c>
      <c r="DB713" s="74">
        <v>0</v>
      </c>
      <c r="DC713" s="74">
        <v>0</v>
      </c>
      <c r="DD713" s="74">
        <v>13650.165455412071</v>
      </c>
      <c r="DE713" s="74">
        <v>202.84766498243039</v>
      </c>
      <c r="DF713" s="74">
        <v>8286.6933897120016</v>
      </c>
      <c r="DG713" s="74">
        <v>5160.6244007176329</v>
      </c>
      <c r="DH713" s="74">
        <v>0</v>
      </c>
      <c r="DI713" s="74">
        <v>0</v>
      </c>
      <c r="DJ713" s="74">
        <v>0</v>
      </c>
      <c r="DK713" s="74">
        <v>0</v>
      </c>
      <c r="DL713" s="74">
        <v>0</v>
      </c>
      <c r="DM713" s="74">
        <v>0</v>
      </c>
      <c r="DN713" s="74">
        <v>1.098798361003863E-5</v>
      </c>
      <c r="DO713" s="74">
        <v>0</v>
      </c>
      <c r="DP713" s="74">
        <v>0</v>
      </c>
      <c r="DQ713" s="74">
        <v>0</v>
      </c>
      <c r="DR713" s="74">
        <v>4.0193631040018517E-2</v>
      </c>
      <c r="DS713" s="74">
        <v>0</v>
      </c>
      <c r="DT713" s="74">
        <v>4.0193631040018517E-2</v>
      </c>
      <c r="DU713" s="74">
        <v>0</v>
      </c>
      <c r="DV713" s="74">
        <v>0</v>
      </c>
      <c r="DW713" s="74">
        <v>0</v>
      </c>
      <c r="DX713" s="74">
        <v>0</v>
      </c>
      <c r="DY713" s="74">
        <v>0</v>
      </c>
      <c r="DZ713" s="74">
        <v>0</v>
      </c>
      <c r="EA713" s="74">
        <v>0</v>
      </c>
      <c r="EB713" s="74">
        <v>0</v>
      </c>
      <c r="EC713" s="74">
        <v>0</v>
      </c>
      <c r="ED713" s="74">
        <v>0</v>
      </c>
      <c r="EE713" s="74">
        <v>0</v>
      </c>
      <c r="EF713" s="74">
        <v>0</v>
      </c>
      <c r="ER713" s="74" t="s">
        <v>455</v>
      </c>
      <c r="ES713" s="74" t="s">
        <v>194</v>
      </c>
      <c r="ET713" s="74" t="s">
        <v>534</v>
      </c>
      <c r="EU713" s="74" t="s">
        <v>321</v>
      </c>
      <c r="EV713" s="74" t="s">
        <v>302</v>
      </c>
      <c r="EW713" s="74" t="s">
        <v>456</v>
      </c>
      <c r="EX713" s="74">
        <v>2022</v>
      </c>
      <c r="EY713" s="74">
        <v>2.1679121940586261E-6</v>
      </c>
      <c r="EZ713" s="74">
        <v>780.59243099999992</v>
      </c>
      <c r="FA713" s="74">
        <v>1.6922558497547665E-3</v>
      </c>
      <c r="FB713" s="74">
        <v>2022</v>
      </c>
      <c r="FC713" s="74" t="s">
        <v>209</v>
      </c>
      <c r="FD713" s="74">
        <v>4.6366130773367584E-2</v>
      </c>
      <c r="FE713" s="74">
        <v>1</v>
      </c>
      <c r="FF713" s="74">
        <v>0</v>
      </c>
      <c r="FG713" s="74" t="s">
        <v>457</v>
      </c>
      <c r="FH713" s="74">
        <v>0</v>
      </c>
      <c r="FI713" s="74">
        <v>0</v>
      </c>
      <c r="FJ713" s="74">
        <v>6.1336328208145988E-4</v>
      </c>
      <c r="FK713" s="74">
        <v>2.944552662845738E-6</v>
      </c>
      <c r="FL713" s="74">
        <v>0</v>
      </c>
      <c r="FM713" s="74">
        <v>0</v>
      </c>
      <c r="FN713" s="74">
        <v>0</v>
      </c>
      <c r="FO713" s="74">
        <v>0</v>
      </c>
      <c r="FP713" s="74">
        <v>0</v>
      </c>
      <c r="FQ713" s="74">
        <v>0</v>
      </c>
      <c r="FR713" s="74">
        <v>0</v>
      </c>
      <c r="FS713" s="74">
        <v>0</v>
      </c>
      <c r="GV713" s="229"/>
      <c r="GW713" s="229"/>
    </row>
    <row r="714" spans="98:205" x14ac:dyDescent="0.25">
      <c r="CT714" s="74" t="s">
        <v>194</v>
      </c>
      <c r="CU714" s="74" t="s">
        <v>534</v>
      </c>
      <c r="CV714" s="74" t="s">
        <v>321</v>
      </c>
      <c r="CW714" s="74">
        <v>2023</v>
      </c>
      <c r="CX714" s="74">
        <v>0</v>
      </c>
      <c r="CY714" s="74">
        <v>0</v>
      </c>
      <c r="CZ714" s="74">
        <v>4.5909329606401795E-6</v>
      </c>
      <c r="DA714" s="74">
        <v>0</v>
      </c>
      <c r="DB714" s="74">
        <v>0</v>
      </c>
      <c r="DC714" s="74">
        <v>0</v>
      </c>
      <c r="DD714" s="74">
        <v>13668.06699741239</v>
      </c>
      <c r="DE714" s="74">
        <v>202.84766498243039</v>
      </c>
      <c r="DF714" s="74">
        <v>8304.5949317123268</v>
      </c>
      <c r="DG714" s="74">
        <v>5160.6244007176319</v>
      </c>
      <c r="DH714" s="74">
        <v>0</v>
      </c>
      <c r="DI714" s="74">
        <v>0</v>
      </c>
      <c r="DJ714" s="74">
        <v>0</v>
      </c>
      <c r="DK714" s="74">
        <v>0</v>
      </c>
      <c r="DL714" s="74">
        <v>0</v>
      </c>
      <c r="DM714" s="74">
        <v>0</v>
      </c>
      <c r="DN714" s="74">
        <v>1.1414181861944709E-5</v>
      </c>
      <c r="DO714" s="74">
        <v>0</v>
      </c>
      <c r="DP714" s="74">
        <v>0</v>
      </c>
      <c r="DQ714" s="74">
        <v>0</v>
      </c>
      <c r="DR714" s="74">
        <v>0</v>
      </c>
      <c r="DS714" s="74">
        <v>0</v>
      </c>
      <c r="DT714" s="74">
        <v>0</v>
      </c>
      <c r="DU714" s="74">
        <v>6.2749179286658796E-2</v>
      </c>
      <c r="DV714" s="74">
        <v>0</v>
      </c>
      <c r="DW714" s="74">
        <v>6.2749179286658796E-2</v>
      </c>
      <c r="DX714" s="74">
        <v>0</v>
      </c>
      <c r="DY714" s="74">
        <v>0</v>
      </c>
      <c r="DZ714" s="74">
        <v>0</v>
      </c>
      <c r="EA714" s="74">
        <v>0</v>
      </c>
      <c r="EB714" s="74">
        <v>0</v>
      </c>
      <c r="EC714" s="74">
        <v>0</v>
      </c>
      <c r="ED714" s="74">
        <v>0</v>
      </c>
      <c r="EE714" s="74">
        <v>0</v>
      </c>
      <c r="EF714" s="74">
        <v>0</v>
      </c>
      <c r="ER714" s="74" t="s">
        <v>455</v>
      </c>
      <c r="ES714" s="74" t="s">
        <v>194</v>
      </c>
      <c r="ET714" s="74" t="s">
        <v>534</v>
      </c>
      <c r="EU714" s="74" t="s">
        <v>321</v>
      </c>
      <c r="EV714" s="74" t="s">
        <v>302</v>
      </c>
      <c r="EW714" s="74" t="s">
        <v>456</v>
      </c>
      <c r="EX714" s="74">
        <v>2023</v>
      </c>
      <c r="EY714" s="74">
        <v>2.240514181101096E-6</v>
      </c>
      <c r="EZ714" s="74">
        <v>780.59243099999992</v>
      </c>
      <c r="FA714" s="74">
        <v>1.7489284113156786E-3</v>
      </c>
      <c r="FB714" s="74">
        <v>2023</v>
      </c>
      <c r="FC714" s="74" t="s">
        <v>209</v>
      </c>
      <c r="FD714" s="74">
        <v>4.6366130773367584E-2</v>
      </c>
      <c r="FE714" s="74">
        <v>1</v>
      </c>
      <c r="FF714" s="74">
        <v>0</v>
      </c>
      <c r="FG714" s="74" t="s">
        <v>457</v>
      </c>
      <c r="FH714" s="74">
        <v>0</v>
      </c>
      <c r="FI714" s="74">
        <v>0</v>
      </c>
      <c r="FJ714" s="74">
        <v>0</v>
      </c>
      <c r="FK714" s="74">
        <v>0</v>
      </c>
      <c r="FL714" s="74">
        <v>6.3177252012800301E-4</v>
      </c>
      <c r="FM714" s="74">
        <v>4.5909329606401795E-6</v>
      </c>
      <c r="FN714" s="74">
        <v>0</v>
      </c>
      <c r="FO714" s="74">
        <v>0</v>
      </c>
      <c r="FP714" s="74">
        <v>0</v>
      </c>
      <c r="FQ714" s="74">
        <v>0</v>
      </c>
      <c r="FR714" s="74">
        <v>0</v>
      </c>
      <c r="FS714" s="74">
        <v>0</v>
      </c>
      <c r="GV714" s="229"/>
      <c r="GW714" s="229"/>
    </row>
    <row r="715" spans="98:205" x14ac:dyDescent="0.25">
      <c r="CT715" s="74" t="s">
        <v>194</v>
      </c>
      <c r="CU715" s="74" t="s">
        <v>534</v>
      </c>
      <c r="CV715" s="74" t="s">
        <v>321</v>
      </c>
      <c r="CW715" s="74">
        <v>2024</v>
      </c>
      <c r="CX715" s="74">
        <v>0</v>
      </c>
      <c r="CY715" s="74">
        <v>0</v>
      </c>
      <c r="CZ715" s="74">
        <v>0</v>
      </c>
      <c r="DA715" s="74">
        <v>4.5909329606401795E-6</v>
      </c>
      <c r="DB715" s="74">
        <v>0</v>
      </c>
      <c r="DC715" s="74">
        <v>0</v>
      </c>
      <c r="DD715" s="74">
        <v>13668.06699741239</v>
      </c>
      <c r="DE715" s="74">
        <v>202.84766498243039</v>
      </c>
      <c r="DF715" s="74">
        <v>8304.5949317123268</v>
      </c>
      <c r="DG715" s="74">
        <v>5160.6244007176319</v>
      </c>
      <c r="DH715" s="74">
        <v>0</v>
      </c>
      <c r="DI715" s="74">
        <v>0</v>
      </c>
      <c r="DJ715" s="74">
        <v>0</v>
      </c>
      <c r="DK715" s="74">
        <v>0</v>
      </c>
      <c r="DL715" s="74">
        <v>0</v>
      </c>
      <c r="DM715" s="74">
        <v>0</v>
      </c>
      <c r="DN715" s="74">
        <v>1.1414181861944709E-5</v>
      </c>
      <c r="DO715" s="74">
        <v>0</v>
      </c>
      <c r="DP715" s="74">
        <v>0</v>
      </c>
      <c r="DQ715" s="74">
        <v>0</v>
      </c>
      <c r="DR715" s="74">
        <v>0</v>
      </c>
      <c r="DS715" s="74">
        <v>0</v>
      </c>
      <c r="DT715" s="74">
        <v>0</v>
      </c>
      <c r="DU715" s="74">
        <v>0</v>
      </c>
      <c r="DV715" s="74">
        <v>0</v>
      </c>
      <c r="DW715" s="74">
        <v>0</v>
      </c>
      <c r="DX715" s="74">
        <v>6.2749179286658796E-2</v>
      </c>
      <c r="DY715" s="74">
        <v>0</v>
      </c>
      <c r="DZ715" s="74">
        <v>6.2749179286658796E-2</v>
      </c>
      <c r="EA715" s="74">
        <v>0</v>
      </c>
      <c r="EB715" s="74">
        <v>0</v>
      </c>
      <c r="EC715" s="74">
        <v>0</v>
      </c>
      <c r="ED715" s="74">
        <v>0</v>
      </c>
      <c r="EE715" s="74">
        <v>0</v>
      </c>
      <c r="EF715" s="74">
        <v>0</v>
      </c>
      <c r="ER715" s="74" t="s">
        <v>455</v>
      </c>
      <c r="ES715" s="74" t="s">
        <v>194</v>
      </c>
      <c r="ET715" s="74" t="s">
        <v>534</v>
      </c>
      <c r="EU715" s="74" t="s">
        <v>321</v>
      </c>
      <c r="EV715" s="74" t="s">
        <v>302</v>
      </c>
      <c r="EW715" s="74" t="s">
        <v>456</v>
      </c>
      <c r="EX715" s="74">
        <v>2024</v>
      </c>
      <c r="EY715" s="74">
        <v>2.240514181101096E-6</v>
      </c>
      <c r="EZ715" s="74">
        <v>780.59243099999992</v>
      </c>
      <c r="FA715" s="74">
        <v>1.7489284113156786E-3</v>
      </c>
      <c r="FB715" s="74">
        <v>2024</v>
      </c>
      <c r="FC715" s="74" t="s">
        <v>209</v>
      </c>
      <c r="FD715" s="74">
        <v>4.6366130773367584E-2</v>
      </c>
      <c r="FE715" s="74">
        <v>1</v>
      </c>
      <c r="FF715" s="74">
        <v>0</v>
      </c>
      <c r="FG715" s="74" t="s">
        <v>457</v>
      </c>
      <c r="FH715" s="74">
        <v>0</v>
      </c>
      <c r="FI715" s="74">
        <v>0</v>
      </c>
      <c r="FJ715" s="74">
        <v>0</v>
      </c>
      <c r="FK715" s="74">
        <v>0</v>
      </c>
      <c r="FL715" s="74">
        <v>0</v>
      </c>
      <c r="FM715" s="74">
        <v>0</v>
      </c>
      <c r="FN715" s="74">
        <v>6.3177252012800301E-4</v>
      </c>
      <c r="FO715" s="74">
        <v>4.5909329606401795E-6</v>
      </c>
      <c r="FP715" s="74">
        <v>0</v>
      </c>
      <c r="FQ715" s="74">
        <v>0</v>
      </c>
      <c r="FR715" s="74">
        <v>0</v>
      </c>
      <c r="FS715" s="74">
        <v>0</v>
      </c>
      <c r="GV715" s="229"/>
      <c r="GW715" s="229"/>
    </row>
    <row r="716" spans="98:205" x14ac:dyDescent="0.25">
      <c r="CT716" s="74" t="s">
        <v>194</v>
      </c>
      <c r="CU716" s="74" t="s">
        <v>534</v>
      </c>
      <c r="CV716" s="74" t="s">
        <v>321</v>
      </c>
      <c r="CW716" s="74">
        <v>2025</v>
      </c>
      <c r="CX716" s="74">
        <v>0</v>
      </c>
      <c r="CY716" s="74">
        <v>0</v>
      </c>
      <c r="CZ716" s="74">
        <v>0</v>
      </c>
      <c r="DA716" s="74">
        <v>0</v>
      </c>
      <c r="DB716" s="74">
        <v>4.5909329606401795E-6</v>
      </c>
      <c r="DC716" s="74">
        <v>0</v>
      </c>
      <c r="DD716" s="74">
        <v>13668.06699741239</v>
      </c>
      <c r="DE716" s="74">
        <v>202.84766498243039</v>
      </c>
      <c r="DF716" s="74">
        <v>8304.5949317123268</v>
      </c>
      <c r="DG716" s="74">
        <v>5160.6244007176319</v>
      </c>
      <c r="DH716" s="74">
        <v>0</v>
      </c>
      <c r="DI716" s="74">
        <v>0</v>
      </c>
      <c r="DJ716" s="74">
        <v>0</v>
      </c>
      <c r="DK716" s="74">
        <v>0</v>
      </c>
      <c r="DL716" s="74">
        <v>0</v>
      </c>
      <c r="DM716" s="74">
        <v>0</v>
      </c>
      <c r="DN716" s="74">
        <v>1.1414181861944709E-5</v>
      </c>
      <c r="DO716" s="74">
        <v>0</v>
      </c>
      <c r="DP716" s="74">
        <v>0</v>
      </c>
      <c r="DQ716" s="74">
        <v>0</v>
      </c>
      <c r="DR716" s="74">
        <v>0</v>
      </c>
      <c r="DS716" s="74">
        <v>0</v>
      </c>
      <c r="DT716" s="74">
        <v>0</v>
      </c>
      <c r="DU716" s="74">
        <v>0</v>
      </c>
      <c r="DV716" s="74">
        <v>0</v>
      </c>
      <c r="DW716" s="74">
        <v>0</v>
      </c>
      <c r="DX716" s="74">
        <v>0</v>
      </c>
      <c r="DY716" s="74">
        <v>0</v>
      </c>
      <c r="DZ716" s="74">
        <v>0</v>
      </c>
      <c r="EA716" s="74">
        <v>6.2749179286658796E-2</v>
      </c>
      <c r="EB716" s="74">
        <v>0</v>
      </c>
      <c r="EC716" s="74">
        <v>6.2749179286658796E-2</v>
      </c>
      <c r="ED716" s="74">
        <v>0</v>
      </c>
      <c r="EE716" s="74">
        <v>0</v>
      </c>
      <c r="EF716" s="74">
        <v>0</v>
      </c>
      <c r="ER716" s="74" t="s">
        <v>455</v>
      </c>
      <c r="ES716" s="74" t="s">
        <v>194</v>
      </c>
      <c r="ET716" s="74" t="s">
        <v>534</v>
      </c>
      <c r="EU716" s="74" t="s">
        <v>321</v>
      </c>
      <c r="EV716" s="74" t="s">
        <v>302</v>
      </c>
      <c r="EW716" s="74" t="s">
        <v>456</v>
      </c>
      <c r="EX716" s="74">
        <v>2025</v>
      </c>
      <c r="EY716" s="74">
        <v>2.240514181101096E-6</v>
      </c>
      <c r="EZ716" s="74">
        <v>780.59243099999992</v>
      </c>
      <c r="FA716" s="74">
        <v>1.7489284113156786E-3</v>
      </c>
      <c r="FB716" s="74">
        <v>2025</v>
      </c>
      <c r="FC716" s="74" t="s">
        <v>209</v>
      </c>
      <c r="FD716" s="74">
        <v>4.6366130773367584E-2</v>
      </c>
      <c r="FE716" s="74">
        <v>1</v>
      </c>
      <c r="FF716" s="74">
        <v>0</v>
      </c>
      <c r="FG716" s="74" t="s">
        <v>457</v>
      </c>
      <c r="FH716" s="74">
        <v>0</v>
      </c>
      <c r="FI716" s="74">
        <v>0</v>
      </c>
      <c r="FJ716" s="74">
        <v>0</v>
      </c>
      <c r="FK716" s="74">
        <v>0</v>
      </c>
      <c r="FL716" s="74">
        <v>0</v>
      </c>
      <c r="FM716" s="74">
        <v>0</v>
      </c>
      <c r="FN716" s="74">
        <v>0</v>
      </c>
      <c r="FO716" s="74">
        <v>0</v>
      </c>
      <c r="FP716" s="74">
        <v>6.3177252012800301E-4</v>
      </c>
      <c r="FQ716" s="74">
        <v>4.5909329606401795E-6</v>
      </c>
      <c r="FR716" s="74">
        <v>0</v>
      </c>
      <c r="FS716" s="74">
        <v>0</v>
      </c>
      <c r="GV716" s="229"/>
      <c r="GW716" s="229"/>
    </row>
    <row r="717" spans="98:205" x14ac:dyDescent="0.25">
      <c r="CT717" s="74" t="s">
        <v>194</v>
      </c>
      <c r="CU717" s="74" t="s">
        <v>534</v>
      </c>
      <c r="CV717" s="74" t="s">
        <v>321</v>
      </c>
      <c r="CW717" s="74">
        <v>2026</v>
      </c>
      <c r="CX717" s="74">
        <v>0</v>
      </c>
      <c r="CY717" s="74">
        <v>0</v>
      </c>
      <c r="CZ717" s="74">
        <v>0</v>
      </c>
      <c r="DA717" s="74">
        <v>0</v>
      </c>
      <c r="DB717" s="74">
        <v>0</v>
      </c>
      <c r="DC717" s="74">
        <v>4.5909329606401795E-6</v>
      </c>
      <c r="DD717" s="74">
        <v>13668.06699741239</v>
      </c>
      <c r="DE717" s="74">
        <v>202.84766498243039</v>
      </c>
      <c r="DF717" s="74">
        <v>8304.5949317123268</v>
      </c>
      <c r="DG717" s="74">
        <v>5160.6244007176319</v>
      </c>
      <c r="DH717" s="74">
        <v>0</v>
      </c>
      <c r="DI717" s="74">
        <v>0</v>
      </c>
      <c r="DJ717" s="74">
        <v>0</v>
      </c>
      <c r="DK717" s="74">
        <v>0</v>
      </c>
      <c r="DL717" s="74">
        <v>0</v>
      </c>
      <c r="DM717" s="74">
        <v>0</v>
      </c>
      <c r="DN717" s="74">
        <v>1.1414181861944709E-5</v>
      </c>
      <c r="DO717" s="74">
        <v>0</v>
      </c>
      <c r="DP717" s="74">
        <v>0</v>
      </c>
      <c r="DQ717" s="74">
        <v>0</v>
      </c>
      <c r="DR717" s="74">
        <v>0</v>
      </c>
      <c r="DS717" s="74">
        <v>0</v>
      </c>
      <c r="DT717" s="74">
        <v>0</v>
      </c>
      <c r="DU717" s="74">
        <v>0</v>
      </c>
      <c r="DV717" s="74">
        <v>0</v>
      </c>
      <c r="DW717" s="74">
        <v>0</v>
      </c>
      <c r="DX717" s="74">
        <v>0</v>
      </c>
      <c r="DY717" s="74">
        <v>0</v>
      </c>
      <c r="DZ717" s="74">
        <v>0</v>
      </c>
      <c r="EA717" s="74">
        <v>0</v>
      </c>
      <c r="EB717" s="74">
        <v>0</v>
      </c>
      <c r="EC717" s="74">
        <v>0</v>
      </c>
      <c r="ED717" s="74">
        <v>6.2749179286658796E-2</v>
      </c>
      <c r="EE717" s="74">
        <v>0</v>
      </c>
      <c r="EF717" s="74">
        <v>6.2749179286658796E-2</v>
      </c>
      <c r="ER717" s="74" t="s">
        <v>455</v>
      </c>
      <c r="ES717" s="74" t="s">
        <v>194</v>
      </c>
      <c r="ET717" s="74" t="s">
        <v>534</v>
      </c>
      <c r="EU717" s="74" t="s">
        <v>321</v>
      </c>
      <c r="EV717" s="74" t="s">
        <v>302</v>
      </c>
      <c r="EW717" s="74" t="s">
        <v>456</v>
      </c>
      <c r="EX717" s="74">
        <v>2026</v>
      </c>
      <c r="EY717" s="74">
        <v>2.240514181101096E-6</v>
      </c>
      <c r="EZ717" s="74">
        <v>780.59243099999992</v>
      </c>
      <c r="FA717" s="74">
        <v>1.7489284113156786E-3</v>
      </c>
      <c r="FB717" s="74">
        <v>2026</v>
      </c>
      <c r="FC717" s="74" t="s">
        <v>209</v>
      </c>
      <c r="FD717" s="74">
        <v>4.6366130773367584E-2</v>
      </c>
      <c r="FE717" s="74">
        <v>1</v>
      </c>
      <c r="FF717" s="74">
        <v>0</v>
      </c>
      <c r="FG717" s="74" t="s">
        <v>457</v>
      </c>
      <c r="FH717" s="74">
        <v>0</v>
      </c>
      <c r="FI717" s="74">
        <v>0</v>
      </c>
      <c r="FJ717" s="74">
        <v>0</v>
      </c>
      <c r="FK717" s="74">
        <v>0</v>
      </c>
      <c r="FL717" s="74">
        <v>0</v>
      </c>
      <c r="FM717" s="74">
        <v>0</v>
      </c>
      <c r="FN717" s="74">
        <v>0</v>
      </c>
      <c r="FO717" s="74">
        <v>0</v>
      </c>
      <c r="FP717" s="74">
        <v>0</v>
      </c>
      <c r="FQ717" s="74">
        <v>0</v>
      </c>
      <c r="FR717" s="74">
        <v>6.3177252012800301E-4</v>
      </c>
      <c r="FS717" s="74">
        <v>4.5909329606401795E-6</v>
      </c>
      <c r="GV717" s="229"/>
      <c r="GW717" s="229"/>
    </row>
    <row r="718" spans="98:205" x14ac:dyDescent="0.25">
      <c r="CT718" s="74" t="s">
        <v>194</v>
      </c>
      <c r="CU718" s="74" t="s">
        <v>534</v>
      </c>
      <c r="CV718" s="74" t="s">
        <v>323</v>
      </c>
      <c r="CW718" s="74">
        <v>2021</v>
      </c>
      <c r="CX718" s="74">
        <v>5.8667689049352359E-7</v>
      </c>
      <c r="CY718" s="74">
        <v>0</v>
      </c>
      <c r="CZ718" s="74">
        <v>0</v>
      </c>
      <c r="DA718" s="74">
        <v>0</v>
      </c>
      <c r="DB718" s="74">
        <v>0</v>
      </c>
      <c r="DC718" s="74">
        <v>0</v>
      </c>
      <c r="DD718" s="74">
        <v>8638.846369758834</v>
      </c>
      <c r="DE718" s="74">
        <v>212.4033892792296</v>
      </c>
      <c r="DF718" s="74">
        <v>8426.4429804796055</v>
      </c>
      <c r="DG718" s="74">
        <v>0</v>
      </c>
      <c r="DH718" s="74">
        <v>0</v>
      </c>
      <c r="DI718" s="74">
        <v>0</v>
      </c>
      <c r="DJ718" s="74">
        <v>0</v>
      </c>
      <c r="DK718" s="74">
        <v>0</v>
      </c>
      <c r="DL718" s="74">
        <v>0</v>
      </c>
      <c r="DM718" s="74">
        <v>0</v>
      </c>
      <c r="DN718" s="74">
        <v>1.613747512527547E-6</v>
      </c>
      <c r="DO718" s="74">
        <v>5.0682115256613777E-3</v>
      </c>
      <c r="DP718" s="74">
        <v>0</v>
      </c>
      <c r="DQ718" s="74">
        <v>5.0682115256613777E-3</v>
      </c>
      <c r="DR718" s="74">
        <v>0</v>
      </c>
      <c r="DS718" s="74">
        <v>0</v>
      </c>
      <c r="DT718" s="74">
        <v>0</v>
      </c>
      <c r="DU718" s="74">
        <v>0</v>
      </c>
      <c r="DV718" s="74">
        <v>0</v>
      </c>
      <c r="DW718" s="74">
        <v>0</v>
      </c>
      <c r="DX718" s="74">
        <v>0</v>
      </c>
      <c r="DY718" s="74">
        <v>0</v>
      </c>
      <c r="DZ718" s="74">
        <v>0</v>
      </c>
      <c r="EA718" s="74">
        <v>0</v>
      </c>
      <c r="EB718" s="74">
        <v>0</v>
      </c>
      <c r="EC718" s="74">
        <v>0</v>
      </c>
      <c r="ED718" s="74">
        <v>0</v>
      </c>
      <c r="EE718" s="74">
        <v>0</v>
      </c>
      <c r="EF718" s="74">
        <v>0</v>
      </c>
      <c r="ER718" s="74" t="s">
        <v>455</v>
      </c>
      <c r="ES718" s="74" t="s">
        <v>194</v>
      </c>
      <c r="ET718" s="74" t="s">
        <v>534</v>
      </c>
      <c r="EU718" s="74" t="s">
        <v>323</v>
      </c>
      <c r="EV718" s="74" t="s">
        <v>302</v>
      </c>
      <c r="EW718" s="74" t="s">
        <v>456</v>
      </c>
      <c r="EX718" s="74">
        <v>2021</v>
      </c>
      <c r="EY718" s="74">
        <v>4.4210647896352689E-7</v>
      </c>
      <c r="EZ718" s="74">
        <v>780.59243099999992</v>
      </c>
      <c r="FA718" s="74">
        <v>3.4510497117498976E-4</v>
      </c>
      <c r="FB718" s="74">
        <v>2021</v>
      </c>
      <c r="FC718" s="74" t="s">
        <v>209</v>
      </c>
      <c r="FD718" s="74">
        <v>4.6366130773367584E-2</v>
      </c>
      <c r="FE718" s="74">
        <v>1</v>
      </c>
      <c r="FF718" s="74">
        <v>0</v>
      </c>
      <c r="FG718" s="74" t="s">
        <v>457</v>
      </c>
      <c r="FH718" s="74">
        <v>1.2220737893907548E-4</v>
      </c>
      <c r="FI718" s="74">
        <v>5.8667689049352359E-7</v>
      </c>
      <c r="FJ718" s="74">
        <v>0</v>
      </c>
      <c r="FK718" s="74">
        <v>0</v>
      </c>
      <c r="FL718" s="74">
        <v>0</v>
      </c>
      <c r="FM718" s="74">
        <v>0</v>
      </c>
      <c r="FN718" s="74">
        <v>0</v>
      </c>
      <c r="FO718" s="74">
        <v>0</v>
      </c>
      <c r="FP718" s="74">
        <v>0</v>
      </c>
      <c r="FQ718" s="74">
        <v>0</v>
      </c>
      <c r="FR718" s="74">
        <v>0</v>
      </c>
      <c r="FS718" s="74">
        <v>0</v>
      </c>
      <c r="GV718" s="229"/>
      <c r="GW718" s="229"/>
    </row>
    <row r="719" spans="98:205" x14ac:dyDescent="0.25">
      <c r="CT719" s="74" t="s">
        <v>194</v>
      </c>
      <c r="CU719" s="74" t="s">
        <v>534</v>
      </c>
      <c r="CV719" s="74" t="s">
        <v>323</v>
      </c>
      <c r="CW719" s="74">
        <v>2022</v>
      </c>
      <c r="CX719" s="74">
        <v>0</v>
      </c>
      <c r="CY719" s="74">
        <v>5.8239419260286895E-7</v>
      </c>
      <c r="CZ719" s="74">
        <v>0</v>
      </c>
      <c r="DA719" s="74">
        <v>0</v>
      </c>
      <c r="DB719" s="74">
        <v>0</v>
      </c>
      <c r="DC719" s="74">
        <v>0</v>
      </c>
      <c r="DD719" s="74">
        <v>8489.5410546944313</v>
      </c>
      <c r="DE719" s="74">
        <v>202.84766498243039</v>
      </c>
      <c r="DF719" s="74">
        <v>8286.6933897120016</v>
      </c>
      <c r="DG719" s="74">
        <v>0</v>
      </c>
      <c r="DH719" s="74">
        <v>0</v>
      </c>
      <c r="DI719" s="74">
        <v>0</v>
      </c>
      <c r="DJ719" s="74">
        <v>0</v>
      </c>
      <c r="DK719" s="74">
        <v>0</v>
      </c>
      <c r="DL719" s="74">
        <v>0</v>
      </c>
      <c r="DM719" s="74">
        <v>0</v>
      </c>
      <c r="DN719" s="74">
        <v>1.557557466861078E-6</v>
      </c>
      <c r="DO719" s="74">
        <v>0</v>
      </c>
      <c r="DP719" s="74">
        <v>0</v>
      </c>
      <c r="DQ719" s="74">
        <v>0</v>
      </c>
      <c r="DR719" s="74">
        <v>4.9442594081176719E-3</v>
      </c>
      <c r="DS719" s="74">
        <v>0</v>
      </c>
      <c r="DT719" s="74">
        <v>4.9442594081176719E-3</v>
      </c>
      <c r="DU719" s="74">
        <v>0</v>
      </c>
      <c r="DV719" s="74">
        <v>0</v>
      </c>
      <c r="DW719" s="74">
        <v>0</v>
      </c>
      <c r="DX719" s="74">
        <v>0</v>
      </c>
      <c r="DY719" s="74">
        <v>0</v>
      </c>
      <c r="DZ719" s="74">
        <v>0</v>
      </c>
      <c r="EA719" s="74">
        <v>0</v>
      </c>
      <c r="EB719" s="74">
        <v>0</v>
      </c>
      <c r="EC719" s="74">
        <v>0</v>
      </c>
      <c r="ED719" s="74">
        <v>0</v>
      </c>
      <c r="EE719" s="74">
        <v>0</v>
      </c>
      <c r="EF719" s="74">
        <v>0</v>
      </c>
      <c r="ER719" s="74" t="s">
        <v>455</v>
      </c>
      <c r="ES719" s="74" t="s">
        <v>194</v>
      </c>
      <c r="ET719" s="74" t="s">
        <v>534</v>
      </c>
      <c r="EU719" s="74" t="s">
        <v>323</v>
      </c>
      <c r="EV719" s="74" t="s">
        <v>302</v>
      </c>
      <c r="EW719" s="74" t="s">
        <v>456</v>
      </c>
      <c r="EX719" s="74">
        <v>2022</v>
      </c>
      <c r="EY719" s="74">
        <v>4.2878481605164382E-7</v>
      </c>
      <c r="EZ719" s="74">
        <v>780.59243099999992</v>
      </c>
      <c r="FA719" s="74">
        <v>3.3470618193764045E-4</v>
      </c>
      <c r="FB719" s="74">
        <v>2022</v>
      </c>
      <c r="FC719" s="74" t="s">
        <v>209</v>
      </c>
      <c r="FD719" s="74">
        <v>4.6366130773367584E-2</v>
      </c>
      <c r="FE719" s="74">
        <v>1</v>
      </c>
      <c r="FF719" s="74">
        <v>0</v>
      </c>
      <c r="FG719" s="74" t="s">
        <v>457</v>
      </c>
      <c r="FH719" s="74">
        <v>0</v>
      </c>
      <c r="FI719" s="74">
        <v>0</v>
      </c>
      <c r="FJ719" s="74">
        <v>1.2131527411530352E-4</v>
      </c>
      <c r="FK719" s="74">
        <v>5.8239419260286895E-7</v>
      </c>
      <c r="FL719" s="74">
        <v>0</v>
      </c>
      <c r="FM719" s="74">
        <v>0</v>
      </c>
      <c r="FN719" s="74">
        <v>0</v>
      </c>
      <c r="FO719" s="74">
        <v>0</v>
      </c>
      <c r="FP719" s="74">
        <v>0</v>
      </c>
      <c r="FQ719" s="74">
        <v>0</v>
      </c>
      <c r="FR719" s="74">
        <v>0</v>
      </c>
      <c r="FS719" s="74">
        <v>0</v>
      </c>
      <c r="GV719" s="229"/>
      <c r="GW719" s="229"/>
    </row>
    <row r="720" spans="98:205" x14ac:dyDescent="0.25">
      <c r="CT720" s="74" t="s">
        <v>194</v>
      </c>
      <c r="CU720" s="74" t="s">
        <v>534</v>
      </c>
      <c r="CV720" s="74" t="s">
        <v>323</v>
      </c>
      <c r="CW720" s="74">
        <v>2023</v>
      </c>
      <c r="CX720" s="74">
        <v>0</v>
      </c>
      <c r="CY720" s="74">
        <v>0</v>
      </c>
      <c r="CZ720" s="74">
        <v>9.0802678744483037E-7</v>
      </c>
      <c r="DA720" s="74">
        <v>0</v>
      </c>
      <c r="DB720" s="74">
        <v>0</v>
      </c>
      <c r="DC720" s="74">
        <v>0</v>
      </c>
      <c r="DD720" s="74">
        <v>8507.4425966947565</v>
      </c>
      <c r="DE720" s="74">
        <v>202.84766498243039</v>
      </c>
      <c r="DF720" s="74">
        <v>8304.5949317123286</v>
      </c>
      <c r="DG720" s="74">
        <v>0</v>
      </c>
      <c r="DH720" s="74">
        <v>0</v>
      </c>
      <c r="DI720" s="74">
        <v>0</v>
      </c>
      <c r="DJ720" s="74">
        <v>0</v>
      </c>
      <c r="DK720" s="74">
        <v>0</v>
      </c>
      <c r="DL720" s="74">
        <v>0</v>
      </c>
      <c r="DM720" s="74">
        <v>0</v>
      </c>
      <c r="DN720" s="74">
        <v>1.617166464548694E-6</v>
      </c>
      <c r="DO720" s="74">
        <v>0</v>
      </c>
      <c r="DP720" s="74">
        <v>0</v>
      </c>
      <c r="DQ720" s="74">
        <v>0</v>
      </c>
      <c r="DR720" s="74">
        <v>0</v>
      </c>
      <c r="DS720" s="74">
        <v>0</v>
      </c>
      <c r="DT720" s="74">
        <v>0</v>
      </c>
      <c r="DU720" s="74">
        <v>7.724985770448045E-3</v>
      </c>
      <c r="DV720" s="74">
        <v>0</v>
      </c>
      <c r="DW720" s="74">
        <v>7.724985770448045E-3</v>
      </c>
      <c r="DX720" s="74">
        <v>0</v>
      </c>
      <c r="DY720" s="74">
        <v>0</v>
      </c>
      <c r="DZ720" s="74">
        <v>0</v>
      </c>
      <c r="EA720" s="74">
        <v>0</v>
      </c>
      <c r="EB720" s="74">
        <v>0</v>
      </c>
      <c r="EC720" s="74">
        <v>0</v>
      </c>
      <c r="ED720" s="74">
        <v>0</v>
      </c>
      <c r="EE720" s="74">
        <v>0</v>
      </c>
      <c r="EF720" s="74">
        <v>0</v>
      </c>
      <c r="ER720" s="74" t="s">
        <v>455</v>
      </c>
      <c r="ES720" s="74" t="s">
        <v>194</v>
      </c>
      <c r="ET720" s="74" t="s">
        <v>534</v>
      </c>
      <c r="EU720" s="74" t="s">
        <v>323</v>
      </c>
      <c r="EV720" s="74" t="s">
        <v>302</v>
      </c>
      <c r="EW720" s="74" t="s">
        <v>456</v>
      </c>
      <c r="EX720" s="74">
        <v>2023</v>
      </c>
      <c r="EY720" s="74">
        <v>4.4314454415516458E-7</v>
      </c>
      <c r="EZ720" s="74">
        <v>780.59243099999992</v>
      </c>
      <c r="FA720" s="74">
        <v>3.4591527700646673E-4</v>
      </c>
      <c r="FB720" s="74">
        <v>2023</v>
      </c>
      <c r="FC720" s="74" t="s">
        <v>209</v>
      </c>
      <c r="FD720" s="74">
        <v>4.6366130773367584E-2</v>
      </c>
      <c r="FE720" s="74">
        <v>1</v>
      </c>
      <c r="FF720" s="74">
        <v>0</v>
      </c>
      <c r="FG720" s="74" t="s">
        <v>457</v>
      </c>
      <c r="FH720" s="74">
        <v>0</v>
      </c>
      <c r="FI720" s="74">
        <v>0</v>
      </c>
      <c r="FJ720" s="74">
        <v>0</v>
      </c>
      <c r="FK720" s="74">
        <v>0</v>
      </c>
      <c r="FL720" s="74">
        <v>1.2495638179995563E-4</v>
      </c>
      <c r="FM720" s="74">
        <v>9.0802678744483037E-7</v>
      </c>
      <c r="FN720" s="74">
        <v>0</v>
      </c>
      <c r="FO720" s="74">
        <v>0</v>
      </c>
      <c r="FP720" s="74">
        <v>0</v>
      </c>
      <c r="FQ720" s="74">
        <v>0</v>
      </c>
      <c r="FR720" s="74">
        <v>0</v>
      </c>
      <c r="FS720" s="74">
        <v>0</v>
      </c>
      <c r="GV720" s="229"/>
      <c r="GW720" s="229"/>
    </row>
    <row r="721" spans="98:205" x14ac:dyDescent="0.25">
      <c r="CT721" s="74" t="s">
        <v>194</v>
      </c>
      <c r="CU721" s="74" t="s">
        <v>534</v>
      </c>
      <c r="CV721" s="74" t="s">
        <v>323</v>
      </c>
      <c r="CW721" s="74">
        <v>2024</v>
      </c>
      <c r="CX721" s="74">
        <v>0</v>
      </c>
      <c r="CY721" s="74">
        <v>0</v>
      </c>
      <c r="CZ721" s="74">
        <v>0</v>
      </c>
      <c r="DA721" s="74">
        <v>9.0802678744483037E-7</v>
      </c>
      <c r="DB721" s="74">
        <v>0</v>
      </c>
      <c r="DC721" s="74">
        <v>0</v>
      </c>
      <c r="DD721" s="74">
        <v>8507.4425966947565</v>
      </c>
      <c r="DE721" s="74">
        <v>202.84766498243039</v>
      </c>
      <c r="DF721" s="74">
        <v>8304.5949317123286</v>
      </c>
      <c r="DG721" s="74">
        <v>0</v>
      </c>
      <c r="DH721" s="74">
        <v>0</v>
      </c>
      <c r="DI721" s="74">
        <v>0</v>
      </c>
      <c r="DJ721" s="74">
        <v>0</v>
      </c>
      <c r="DK721" s="74">
        <v>0</v>
      </c>
      <c r="DL721" s="74">
        <v>0</v>
      </c>
      <c r="DM721" s="74">
        <v>0</v>
      </c>
      <c r="DN721" s="74">
        <v>1.617166464548694E-6</v>
      </c>
      <c r="DO721" s="74">
        <v>0</v>
      </c>
      <c r="DP721" s="74">
        <v>0</v>
      </c>
      <c r="DQ721" s="74">
        <v>0</v>
      </c>
      <c r="DR721" s="74">
        <v>0</v>
      </c>
      <c r="DS721" s="74">
        <v>0</v>
      </c>
      <c r="DT721" s="74">
        <v>0</v>
      </c>
      <c r="DU721" s="74">
        <v>0</v>
      </c>
      <c r="DV721" s="74">
        <v>0</v>
      </c>
      <c r="DW721" s="74">
        <v>0</v>
      </c>
      <c r="DX721" s="74">
        <v>7.724985770448045E-3</v>
      </c>
      <c r="DY721" s="74">
        <v>0</v>
      </c>
      <c r="DZ721" s="74">
        <v>7.724985770448045E-3</v>
      </c>
      <c r="EA721" s="74">
        <v>0</v>
      </c>
      <c r="EB721" s="74">
        <v>0</v>
      </c>
      <c r="EC721" s="74">
        <v>0</v>
      </c>
      <c r="ED721" s="74">
        <v>0</v>
      </c>
      <c r="EE721" s="74">
        <v>0</v>
      </c>
      <c r="EF721" s="74">
        <v>0</v>
      </c>
      <c r="ER721" s="74" t="s">
        <v>455</v>
      </c>
      <c r="ES721" s="74" t="s">
        <v>194</v>
      </c>
      <c r="ET721" s="74" t="s">
        <v>534</v>
      </c>
      <c r="EU721" s="74" t="s">
        <v>323</v>
      </c>
      <c r="EV721" s="74" t="s">
        <v>302</v>
      </c>
      <c r="EW721" s="74" t="s">
        <v>456</v>
      </c>
      <c r="EX721" s="74">
        <v>2024</v>
      </c>
      <c r="EY721" s="74">
        <v>4.4314454415516458E-7</v>
      </c>
      <c r="EZ721" s="74">
        <v>780.59243099999992</v>
      </c>
      <c r="FA721" s="74">
        <v>3.4591527700646673E-4</v>
      </c>
      <c r="FB721" s="74">
        <v>2024</v>
      </c>
      <c r="FC721" s="74" t="s">
        <v>209</v>
      </c>
      <c r="FD721" s="74">
        <v>4.6366130773367584E-2</v>
      </c>
      <c r="FE721" s="74">
        <v>1</v>
      </c>
      <c r="FF721" s="74">
        <v>0</v>
      </c>
      <c r="FG721" s="74" t="s">
        <v>457</v>
      </c>
      <c r="FH721" s="74">
        <v>0</v>
      </c>
      <c r="FI721" s="74">
        <v>0</v>
      </c>
      <c r="FJ721" s="74">
        <v>0</v>
      </c>
      <c r="FK721" s="74">
        <v>0</v>
      </c>
      <c r="FL721" s="74">
        <v>0</v>
      </c>
      <c r="FM721" s="74">
        <v>0</v>
      </c>
      <c r="FN721" s="74">
        <v>1.2495638179995563E-4</v>
      </c>
      <c r="FO721" s="74">
        <v>9.0802678744483037E-7</v>
      </c>
      <c r="FP721" s="74">
        <v>0</v>
      </c>
      <c r="FQ721" s="74">
        <v>0</v>
      </c>
      <c r="FR721" s="74">
        <v>0</v>
      </c>
      <c r="FS721" s="74">
        <v>0</v>
      </c>
      <c r="GV721" s="229"/>
      <c r="GW721" s="229"/>
    </row>
    <row r="722" spans="98:205" x14ac:dyDescent="0.25">
      <c r="CT722" s="74" t="s">
        <v>194</v>
      </c>
      <c r="CU722" s="74" t="s">
        <v>534</v>
      </c>
      <c r="CV722" s="74" t="s">
        <v>323</v>
      </c>
      <c r="CW722" s="74">
        <v>2025</v>
      </c>
      <c r="CX722" s="74">
        <v>0</v>
      </c>
      <c r="CY722" s="74">
        <v>0</v>
      </c>
      <c r="CZ722" s="74">
        <v>0</v>
      </c>
      <c r="DA722" s="74">
        <v>0</v>
      </c>
      <c r="DB722" s="74">
        <v>9.0802678744483037E-7</v>
      </c>
      <c r="DC722" s="74">
        <v>0</v>
      </c>
      <c r="DD722" s="74">
        <v>8507.4425966947565</v>
      </c>
      <c r="DE722" s="74">
        <v>202.84766498243039</v>
      </c>
      <c r="DF722" s="74">
        <v>8304.5949317123286</v>
      </c>
      <c r="DG722" s="74">
        <v>0</v>
      </c>
      <c r="DH722" s="74">
        <v>0</v>
      </c>
      <c r="DI722" s="74">
        <v>0</v>
      </c>
      <c r="DJ722" s="74">
        <v>0</v>
      </c>
      <c r="DK722" s="74">
        <v>0</v>
      </c>
      <c r="DL722" s="74">
        <v>0</v>
      </c>
      <c r="DM722" s="74">
        <v>0</v>
      </c>
      <c r="DN722" s="74">
        <v>1.617166464548694E-6</v>
      </c>
      <c r="DO722" s="74">
        <v>0</v>
      </c>
      <c r="DP722" s="74">
        <v>0</v>
      </c>
      <c r="DQ722" s="74">
        <v>0</v>
      </c>
      <c r="DR722" s="74">
        <v>0</v>
      </c>
      <c r="DS722" s="74">
        <v>0</v>
      </c>
      <c r="DT722" s="74">
        <v>0</v>
      </c>
      <c r="DU722" s="74">
        <v>0</v>
      </c>
      <c r="DV722" s="74">
        <v>0</v>
      </c>
      <c r="DW722" s="74">
        <v>0</v>
      </c>
      <c r="DX722" s="74">
        <v>0</v>
      </c>
      <c r="DY722" s="74">
        <v>0</v>
      </c>
      <c r="DZ722" s="74">
        <v>0</v>
      </c>
      <c r="EA722" s="74">
        <v>7.724985770448045E-3</v>
      </c>
      <c r="EB722" s="74">
        <v>0</v>
      </c>
      <c r="EC722" s="74">
        <v>7.724985770448045E-3</v>
      </c>
      <c r="ED722" s="74">
        <v>0</v>
      </c>
      <c r="EE722" s="74">
        <v>0</v>
      </c>
      <c r="EF722" s="74">
        <v>0</v>
      </c>
      <c r="ER722" s="74" t="s">
        <v>455</v>
      </c>
      <c r="ES722" s="74" t="s">
        <v>194</v>
      </c>
      <c r="ET722" s="74" t="s">
        <v>534</v>
      </c>
      <c r="EU722" s="74" t="s">
        <v>323</v>
      </c>
      <c r="EV722" s="74" t="s">
        <v>302</v>
      </c>
      <c r="EW722" s="74" t="s">
        <v>456</v>
      </c>
      <c r="EX722" s="74">
        <v>2025</v>
      </c>
      <c r="EY722" s="74">
        <v>4.4314454415516458E-7</v>
      </c>
      <c r="EZ722" s="74">
        <v>780.59243099999992</v>
      </c>
      <c r="FA722" s="74">
        <v>3.4591527700646673E-4</v>
      </c>
      <c r="FB722" s="74">
        <v>2025</v>
      </c>
      <c r="FC722" s="74" t="s">
        <v>209</v>
      </c>
      <c r="FD722" s="74">
        <v>4.6366130773367584E-2</v>
      </c>
      <c r="FE722" s="74">
        <v>1</v>
      </c>
      <c r="FF722" s="74">
        <v>0</v>
      </c>
      <c r="FG722" s="74" t="s">
        <v>457</v>
      </c>
      <c r="FH722" s="74">
        <v>0</v>
      </c>
      <c r="FI722" s="74">
        <v>0</v>
      </c>
      <c r="FJ722" s="74">
        <v>0</v>
      </c>
      <c r="FK722" s="74">
        <v>0</v>
      </c>
      <c r="FL722" s="74">
        <v>0</v>
      </c>
      <c r="FM722" s="74">
        <v>0</v>
      </c>
      <c r="FN722" s="74">
        <v>0</v>
      </c>
      <c r="FO722" s="74">
        <v>0</v>
      </c>
      <c r="FP722" s="74">
        <v>1.2495638179995563E-4</v>
      </c>
      <c r="FQ722" s="74">
        <v>9.0802678744483037E-7</v>
      </c>
      <c r="FR722" s="74">
        <v>0</v>
      </c>
      <c r="FS722" s="74">
        <v>0</v>
      </c>
      <c r="GV722" s="229"/>
      <c r="GW722" s="229"/>
    </row>
    <row r="723" spans="98:205" x14ac:dyDescent="0.25">
      <c r="CT723" s="74" t="s">
        <v>194</v>
      </c>
      <c r="CU723" s="74" t="s">
        <v>534</v>
      </c>
      <c r="CV723" s="74" t="s">
        <v>323</v>
      </c>
      <c r="CW723" s="74">
        <v>2026</v>
      </c>
      <c r="CX723" s="74">
        <v>0</v>
      </c>
      <c r="CY723" s="74">
        <v>0</v>
      </c>
      <c r="CZ723" s="74">
        <v>0</v>
      </c>
      <c r="DA723" s="74">
        <v>0</v>
      </c>
      <c r="DB723" s="74">
        <v>0</v>
      </c>
      <c r="DC723" s="74">
        <v>9.0802678744483037E-7</v>
      </c>
      <c r="DD723" s="74">
        <v>8507.4425966947565</v>
      </c>
      <c r="DE723" s="74">
        <v>202.84766498243039</v>
      </c>
      <c r="DF723" s="74">
        <v>8304.5949317123286</v>
      </c>
      <c r="DG723" s="74">
        <v>0</v>
      </c>
      <c r="DH723" s="74">
        <v>0</v>
      </c>
      <c r="DI723" s="74">
        <v>0</v>
      </c>
      <c r="DJ723" s="74">
        <v>0</v>
      </c>
      <c r="DK723" s="74">
        <v>0</v>
      </c>
      <c r="DL723" s="74">
        <v>0</v>
      </c>
      <c r="DM723" s="74">
        <v>0</v>
      </c>
      <c r="DN723" s="74">
        <v>1.617166464548694E-6</v>
      </c>
      <c r="DO723" s="74">
        <v>0</v>
      </c>
      <c r="DP723" s="74">
        <v>0</v>
      </c>
      <c r="DQ723" s="74">
        <v>0</v>
      </c>
      <c r="DR723" s="74">
        <v>0</v>
      </c>
      <c r="DS723" s="74">
        <v>0</v>
      </c>
      <c r="DT723" s="74">
        <v>0</v>
      </c>
      <c r="DU723" s="74">
        <v>0</v>
      </c>
      <c r="DV723" s="74">
        <v>0</v>
      </c>
      <c r="DW723" s="74">
        <v>0</v>
      </c>
      <c r="DX723" s="74">
        <v>0</v>
      </c>
      <c r="DY723" s="74">
        <v>0</v>
      </c>
      <c r="DZ723" s="74">
        <v>0</v>
      </c>
      <c r="EA723" s="74">
        <v>0</v>
      </c>
      <c r="EB723" s="74">
        <v>0</v>
      </c>
      <c r="EC723" s="74">
        <v>0</v>
      </c>
      <c r="ED723" s="74">
        <v>7.724985770448045E-3</v>
      </c>
      <c r="EE723" s="74">
        <v>0</v>
      </c>
      <c r="EF723" s="74">
        <v>7.724985770448045E-3</v>
      </c>
      <c r="ER723" s="74" t="s">
        <v>455</v>
      </c>
      <c r="ES723" s="74" t="s">
        <v>194</v>
      </c>
      <c r="ET723" s="74" t="s">
        <v>534</v>
      </c>
      <c r="EU723" s="74" t="s">
        <v>323</v>
      </c>
      <c r="EV723" s="74" t="s">
        <v>302</v>
      </c>
      <c r="EW723" s="74" t="s">
        <v>456</v>
      </c>
      <c r="EX723" s="74">
        <v>2026</v>
      </c>
      <c r="EY723" s="74">
        <v>4.4314454415516458E-7</v>
      </c>
      <c r="EZ723" s="74">
        <v>780.59243099999992</v>
      </c>
      <c r="FA723" s="74">
        <v>3.4591527700646673E-4</v>
      </c>
      <c r="FB723" s="74">
        <v>2026</v>
      </c>
      <c r="FC723" s="74" t="s">
        <v>209</v>
      </c>
      <c r="FD723" s="74">
        <v>4.6366130773367584E-2</v>
      </c>
      <c r="FE723" s="74">
        <v>1</v>
      </c>
      <c r="FF723" s="74">
        <v>0</v>
      </c>
      <c r="FG723" s="74" t="s">
        <v>457</v>
      </c>
      <c r="FH723" s="74">
        <v>0</v>
      </c>
      <c r="FI723" s="74">
        <v>0</v>
      </c>
      <c r="FJ723" s="74">
        <v>0</v>
      </c>
      <c r="FK723" s="74">
        <v>0</v>
      </c>
      <c r="FL723" s="74">
        <v>0</v>
      </c>
      <c r="FM723" s="74">
        <v>0</v>
      </c>
      <c r="FN723" s="74">
        <v>0</v>
      </c>
      <c r="FO723" s="74">
        <v>0</v>
      </c>
      <c r="FP723" s="74">
        <v>0</v>
      </c>
      <c r="FQ723" s="74">
        <v>0</v>
      </c>
      <c r="FR723" s="74">
        <v>1.2495638179995563E-4</v>
      </c>
      <c r="FS723" s="74">
        <v>9.0802678744483037E-7</v>
      </c>
      <c r="GV723" s="229"/>
      <c r="GW723" s="229"/>
    </row>
    <row r="724" spans="98:205" x14ac:dyDescent="0.25">
      <c r="CT724" s="74" t="s">
        <v>194</v>
      </c>
      <c r="CU724" s="74" t="s">
        <v>534</v>
      </c>
      <c r="CV724" s="74" t="s">
        <v>329</v>
      </c>
      <c r="CW724" s="74">
        <v>2021</v>
      </c>
      <c r="CX724" s="74">
        <v>5.8526395656411149E-6</v>
      </c>
      <c r="CY724" s="74">
        <v>0</v>
      </c>
      <c r="CZ724" s="74">
        <v>0</v>
      </c>
      <c r="DA724" s="74">
        <v>0</v>
      </c>
      <c r="DB724" s="74">
        <v>0</v>
      </c>
      <c r="DC724" s="74">
        <v>0</v>
      </c>
      <c r="DD724" s="74">
        <v>5.1077508752881373</v>
      </c>
      <c r="DE724" s="74">
        <v>0.69026898617840449</v>
      </c>
      <c r="DF724" s="74">
        <v>2.826372167532806</v>
      </c>
      <c r="DG724" s="74">
        <v>1.591109721576927</v>
      </c>
      <c r="DH724" s="74">
        <v>0</v>
      </c>
      <c r="DI724" s="74">
        <v>0</v>
      </c>
      <c r="DJ724" s="74">
        <v>0</v>
      </c>
      <c r="DK724" s="74">
        <v>0</v>
      </c>
      <c r="DL724" s="74">
        <v>0</v>
      </c>
      <c r="DM724" s="74">
        <v>0</v>
      </c>
      <c r="DN724" s="74">
        <v>1.641050028935182E-5</v>
      </c>
      <c r="DO724" s="74">
        <v>2.989382486414939E-5</v>
      </c>
      <c r="DP724" s="74">
        <v>0</v>
      </c>
      <c r="DQ724" s="74">
        <v>2.989382486414939E-5</v>
      </c>
      <c r="DR724" s="74">
        <v>0</v>
      </c>
      <c r="DS724" s="74">
        <v>0</v>
      </c>
      <c r="DT724" s="74">
        <v>0</v>
      </c>
      <c r="DU724" s="74">
        <v>0</v>
      </c>
      <c r="DV724" s="74">
        <v>0</v>
      </c>
      <c r="DW724" s="74">
        <v>0</v>
      </c>
      <c r="DX724" s="74">
        <v>0</v>
      </c>
      <c r="DY724" s="74">
        <v>0</v>
      </c>
      <c r="DZ724" s="74">
        <v>0</v>
      </c>
      <c r="EA724" s="74">
        <v>0</v>
      </c>
      <c r="EB724" s="74">
        <v>0</v>
      </c>
      <c r="EC724" s="74">
        <v>0</v>
      </c>
      <c r="ED724" s="74">
        <v>0</v>
      </c>
      <c r="EE724" s="74">
        <v>0</v>
      </c>
      <c r="EF724" s="74">
        <v>0</v>
      </c>
      <c r="ER724" s="74" t="s">
        <v>455</v>
      </c>
      <c r="ES724" s="74" t="s">
        <v>194</v>
      </c>
      <c r="ET724" s="74" t="s">
        <v>534</v>
      </c>
      <c r="EU724" s="74" t="s">
        <v>329</v>
      </c>
      <c r="EV724" s="74" t="s">
        <v>302</v>
      </c>
      <c r="EW724" s="74" t="s">
        <v>456</v>
      </c>
      <c r="EX724" s="74">
        <v>2021</v>
      </c>
      <c r="EY724" s="74">
        <v>4.4104172380670624E-6</v>
      </c>
      <c r="EZ724" s="74">
        <v>780.59243099999992</v>
      </c>
      <c r="FA724" s="74">
        <v>3.4427383135870737E-3</v>
      </c>
      <c r="FB724" s="74">
        <v>2021</v>
      </c>
      <c r="FC724" s="74" t="s">
        <v>209</v>
      </c>
      <c r="FD724" s="74">
        <v>4.6366130773367584E-2</v>
      </c>
      <c r="FE724" s="74">
        <v>1</v>
      </c>
      <c r="FF724" s="74">
        <v>0</v>
      </c>
      <c r="FG724" s="74" t="s">
        <v>457</v>
      </c>
      <c r="FH724" s="74">
        <v>1.2191305858160872E-3</v>
      </c>
      <c r="FI724" s="74">
        <v>5.8526395656411149E-6</v>
      </c>
      <c r="FJ724" s="74">
        <v>0</v>
      </c>
      <c r="FK724" s="74">
        <v>0</v>
      </c>
      <c r="FL724" s="74">
        <v>0</v>
      </c>
      <c r="FM724" s="74">
        <v>0</v>
      </c>
      <c r="FN724" s="74">
        <v>0</v>
      </c>
      <c r="FO724" s="74">
        <v>0</v>
      </c>
      <c r="FP724" s="74">
        <v>0</v>
      </c>
      <c r="FQ724" s="74">
        <v>0</v>
      </c>
      <c r="FR724" s="74">
        <v>0</v>
      </c>
      <c r="FS724" s="74">
        <v>0</v>
      </c>
      <c r="GV724" s="229"/>
      <c r="GW724" s="229"/>
    </row>
    <row r="725" spans="98:205" x14ac:dyDescent="0.25">
      <c r="CT725" s="74" t="s">
        <v>194</v>
      </c>
      <c r="CU725" s="74" t="s">
        <v>534</v>
      </c>
      <c r="CV725" s="74" t="s">
        <v>329</v>
      </c>
      <c r="CW725" s="74">
        <v>2022</v>
      </c>
      <c r="CX725" s="74">
        <v>0</v>
      </c>
      <c r="CY725" s="74">
        <v>5.8106956367328867E-6</v>
      </c>
      <c r="CZ725" s="74">
        <v>0</v>
      </c>
      <c r="DA725" s="74">
        <v>0</v>
      </c>
      <c r="DB725" s="74">
        <v>0</v>
      </c>
      <c r="DC725" s="74">
        <v>0</v>
      </c>
      <c r="DD725" s="74">
        <v>5.0739075797640956</v>
      </c>
      <c r="DE725" s="74">
        <v>0.68414811484627169</v>
      </c>
      <c r="DF725" s="74">
        <v>2.8096478759428591</v>
      </c>
      <c r="DG725" s="74">
        <v>1.580111588974966</v>
      </c>
      <c r="DH725" s="74">
        <v>0</v>
      </c>
      <c r="DI725" s="74">
        <v>0</v>
      </c>
      <c r="DJ725" s="74">
        <v>0</v>
      </c>
      <c r="DK725" s="74">
        <v>0</v>
      </c>
      <c r="DL725" s="74">
        <v>0</v>
      </c>
      <c r="DM725" s="74">
        <v>0</v>
      </c>
      <c r="DN725" s="74">
        <v>1.5841179823457451E-5</v>
      </c>
      <c r="DO725" s="74">
        <v>0</v>
      </c>
      <c r="DP725" s="74">
        <v>0</v>
      </c>
      <c r="DQ725" s="74">
        <v>0</v>
      </c>
      <c r="DR725" s="74">
        <v>2.9482932634921152E-5</v>
      </c>
      <c r="DS725" s="74">
        <v>0</v>
      </c>
      <c r="DT725" s="74">
        <v>2.9482932634921152E-5</v>
      </c>
      <c r="DU725" s="74">
        <v>0</v>
      </c>
      <c r="DV725" s="74">
        <v>0</v>
      </c>
      <c r="DW725" s="74">
        <v>0</v>
      </c>
      <c r="DX725" s="74">
        <v>0</v>
      </c>
      <c r="DY725" s="74">
        <v>0</v>
      </c>
      <c r="DZ725" s="74">
        <v>0</v>
      </c>
      <c r="EA725" s="74">
        <v>0</v>
      </c>
      <c r="EB725" s="74">
        <v>0</v>
      </c>
      <c r="EC725" s="74">
        <v>0</v>
      </c>
      <c r="ED725" s="74">
        <v>0</v>
      </c>
      <c r="EE725" s="74">
        <v>0</v>
      </c>
      <c r="EF725" s="74">
        <v>0</v>
      </c>
      <c r="ER725" s="74" t="s">
        <v>455</v>
      </c>
      <c r="ES725" s="74" t="s">
        <v>194</v>
      </c>
      <c r="ET725" s="74" t="s">
        <v>534</v>
      </c>
      <c r="EU725" s="74" t="s">
        <v>329</v>
      </c>
      <c r="EV725" s="74" t="s">
        <v>302</v>
      </c>
      <c r="EW725" s="74" t="s">
        <v>456</v>
      </c>
      <c r="EX725" s="74">
        <v>2022</v>
      </c>
      <c r="EY725" s="74">
        <v>4.2780956461692688E-6</v>
      </c>
      <c r="EZ725" s="74">
        <v>780.59243099999992</v>
      </c>
      <c r="FA725" s="74">
        <v>3.3394490804937852E-3</v>
      </c>
      <c r="FB725" s="74">
        <v>2022</v>
      </c>
      <c r="FC725" s="74" t="s">
        <v>209</v>
      </c>
      <c r="FD725" s="74">
        <v>4.6366130773367584E-2</v>
      </c>
      <c r="FE725" s="74">
        <v>1</v>
      </c>
      <c r="FF725" s="74">
        <v>0</v>
      </c>
      <c r="FG725" s="74" t="s">
        <v>457</v>
      </c>
      <c r="FH725" s="74">
        <v>0</v>
      </c>
      <c r="FI725" s="74">
        <v>0</v>
      </c>
      <c r="FJ725" s="74">
        <v>1.2103934807803504E-3</v>
      </c>
      <c r="FK725" s="74">
        <v>5.8106956367328867E-6</v>
      </c>
      <c r="FL725" s="74">
        <v>0</v>
      </c>
      <c r="FM725" s="74">
        <v>0</v>
      </c>
      <c r="FN725" s="74">
        <v>0</v>
      </c>
      <c r="FO725" s="74">
        <v>0</v>
      </c>
      <c r="FP725" s="74">
        <v>0</v>
      </c>
      <c r="FQ725" s="74">
        <v>0</v>
      </c>
      <c r="FR725" s="74">
        <v>0</v>
      </c>
      <c r="FS725" s="74">
        <v>0</v>
      </c>
      <c r="GV725" s="229"/>
      <c r="GW725" s="229"/>
    </row>
    <row r="726" spans="98:205" x14ac:dyDescent="0.25">
      <c r="CT726" s="74" t="s">
        <v>194</v>
      </c>
      <c r="CU726" s="74" t="s">
        <v>534</v>
      </c>
      <c r="CV726" s="74" t="s">
        <v>329</v>
      </c>
      <c r="CW726" s="74">
        <v>2023</v>
      </c>
      <c r="CX726" s="74">
        <v>0</v>
      </c>
      <c r="CY726" s="74">
        <v>0</v>
      </c>
      <c r="CZ726" s="74">
        <v>9.0596152208545624E-6</v>
      </c>
      <c r="DA726" s="74">
        <v>0</v>
      </c>
      <c r="DB726" s="74">
        <v>0</v>
      </c>
      <c r="DC726" s="74">
        <v>0</v>
      </c>
      <c r="DD726" s="74">
        <v>5.1712462144137756</v>
      </c>
      <c r="DE726" s="74">
        <v>0.68414811484627169</v>
      </c>
      <c r="DF726" s="74">
        <v>2.9069865105925379</v>
      </c>
      <c r="DG726" s="74">
        <v>1.5801115889749651</v>
      </c>
      <c r="DH726" s="74">
        <v>0</v>
      </c>
      <c r="DI726" s="74">
        <v>0</v>
      </c>
      <c r="DJ726" s="74">
        <v>0</v>
      </c>
      <c r="DK726" s="74">
        <v>0</v>
      </c>
      <c r="DL726" s="74">
        <v>0</v>
      </c>
      <c r="DM726" s="74">
        <v>0</v>
      </c>
      <c r="DN726" s="74">
        <v>1.6448184427297289E-5</v>
      </c>
      <c r="DO726" s="74">
        <v>0</v>
      </c>
      <c r="DP726" s="74">
        <v>0</v>
      </c>
      <c r="DQ726" s="74">
        <v>0</v>
      </c>
      <c r="DR726" s="74">
        <v>0</v>
      </c>
      <c r="DS726" s="74">
        <v>0</v>
      </c>
      <c r="DT726" s="74">
        <v>0</v>
      </c>
      <c r="DU726" s="74">
        <v>4.6849500914889576E-5</v>
      </c>
      <c r="DV726" s="74">
        <v>0</v>
      </c>
      <c r="DW726" s="74">
        <v>4.6849500914889576E-5</v>
      </c>
      <c r="DX726" s="74">
        <v>0</v>
      </c>
      <c r="DY726" s="74">
        <v>0</v>
      </c>
      <c r="DZ726" s="74">
        <v>0</v>
      </c>
      <c r="EA726" s="74">
        <v>0</v>
      </c>
      <c r="EB726" s="74">
        <v>0</v>
      </c>
      <c r="EC726" s="74">
        <v>0</v>
      </c>
      <c r="ED726" s="74">
        <v>0</v>
      </c>
      <c r="EE726" s="74">
        <v>0</v>
      </c>
      <c r="EF726" s="74">
        <v>0</v>
      </c>
      <c r="ER726" s="74" t="s">
        <v>455</v>
      </c>
      <c r="ES726" s="74" t="s">
        <v>194</v>
      </c>
      <c r="ET726" s="74" t="s">
        <v>534</v>
      </c>
      <c r="EU726" s="74" t="s">
        <v>329</v>
      </c>
      <c r="EV726" s="74" t="s">
        <v>302</v>
      </c>
      <c r="EW726" s="74" t="s">
        <v>456</v>
      </c>
      <c r="EX726" s="74">
        <v>2023</v>
      </c>
      <c r="EY726" s="74">
        <v>4.4213663217625192E-6</v>
      </c>
      <c r="EZ726" s="74">
        <v>780.59243099999992</v>
      </c>
      <c r="FA726" s="74">
        <v>3.4512850854461329E-3</v>
      </c>
      <c r="FB726" s="74">
        <v>2023</v>
      </c>
      <c r="FC726" s="74" t="s">
        <v>209</v>
      </c>
      <c r="FD726" s="74">
        <v>4.6366130773367584E-2</v>
      </c>
      <c r="FE726" s="74">
        <v>1</v>
      </c>
      <c r="FF726" s="74">
        <v>0</v>
      </c>
      <c r="FG726" s="74" t="s">
        <v>457</v>
      </c>
      <c r="FH726" s="74">
        <v>0</v>
      </c>
      <c r="FI726" s="74">
        <v>0</v>
      </c>
      <c r="FJ726" s="74">
        <v>0</v>
      </c>
      <c r="FK726" s="74">
        <v>0</v>
      </c>
      <c r="FL726" s="74">
        <v>1.246721742299451E-3</v>
      </c>
      <c r="FM726" s="74">
        <v>9.0596152208545624E-6</v>
      </c>
      <c r="FN726" s="74">
        <v>0</v>
      </c>
      <c r="FO726" s="74">
        <v>0</v>
      </c>
      <c r="FP726" s="74">
        <v>0</v>
      </c>
      <c r="FQ726" s="74">
        <v>0</v>
      </c>
      <c r="FR726" s="74">
        <v>0</v>
      </c>
      <c r="FS726" s="74">
        <v>0</v>
      </c>
      <c r="GV726" s="229"/>
      <c r="GW726" s="229"/>
    </row>
    <row r="727" spans="98:205" x14ac:dyDescent="0.25">
      <c r="CT727" s="74" t="s">
        <v>194</v>
      </c>
      <c r="CU727" s="74" t="s">
        <v>534</v>
      </c>
      <c r="CV727" s="74" t="s">
        <v>329</v>
      </c>
      <c r="CW727" s="74">
        <v>2024</v>
      </c>
      <c r="CX727" s="74">
        <v>0</v>
      </c>
      <c r="CY727" s="74">
        <v>0</v>
      </c>
      <c r="CZ727" s="74">
        <v>0</v>
      </c>
      <c r="DA727" s="74">
        <v>9.0596152208545624E-6</v>
      </c>
      <c r="DB727" s="74">
        <v>0</v>
      </c>
      <c r="DC727" s="74">
        <v>0</v>
      </c>
      <c r="DD727" s="74">
        <v>5.1712462144137756</v>
      </c>
      <c r="DE727" s="74">
        <v>0.68414811484627169</v>
      </c>
      <c r="DF727" s="74">
        <v>2.9069865105925379</v>
      </c>
      <c r="DG727" s="74">
        <v>1.5801115889749651</v>
      </c>
      <c r="DH727" s="74">
        <v>0</v>
      </c>
      <c r="DI727" s="74">
        <v>0</v>
      </c>
      <c r="DJ727" s="74">
        <v>0</v>
      </c>
      <c r="DK727" s="74">
        <v>0</v>
      </c>
      <c r="DL727" s="74">
        <v>0</v>
      </c>
      <c r="DM727" s="74">
        <v>0</v>
      </c>
      <c r="DN727" s="74">
        <v>1.6448184427297289E-5</v>
      </c>
      <c r="DO727" s="74">
        <v>0</v>
      </c>
      <c r="DP727" s="74">
        <v>0</v>
      </c>
      <c r="DQ727" s="74">
        <v>0</v>
      </c>
      <c r="DR727" s="74">
        <v>0</v>
      </c>
      <c r="DS727" s="74">
        <v>0</v>
      </c>
      <c r="DT727" s="74">
        <v>0</v>
      </c>
      <c r="DU727" s="74">
        <v>0</v>
      </c>
      <c r="DV727" s="74">
        <v>0</v>
      </c>
      <c r="DW727" s="74">
        <v>0</v>
      </c>
      <c r="DX727" s="74">
        <v>4.6849500914889576E-5</v>
      </c>
      <c r="DY727" s="74">
        <v>0</v>
      </c>
      <c r="DZ727" s="74">
        <v>4.6849500914889576E-5</v>
      </c>
      <c r="EA727" s="74">
        <v>0</v>
      </c>
      <c r="EB727" s="74">
        <v>0</v>
      </c>
      <c r="EC727" s="74">
        <v>0</v>
      </c>
      <c r="ED727" s="74">
        <v>0</v>
      </c>
      <c r="EE727" s="74">
        <v>0</v>
      </c>
      <c r="EF727" s="74">
        <v>0</v>
      </c>
      <c r="ER727" s="74" t="s">
        <v>455</v>
      </c>
      <c r="ES727" s="74" t="s">
        <v>194</v>
      </c>
      <c r="ET727" s="74" t="s">
        <v>534</v>
      </c>
      <c r="EU727" s="74" t="s">
        <v>329</v>
      </c>
      <c r="EV727" s="74" t="s">
        <v>302</v>
      </c>
      <c r="EW727" s="74" t="s">
        <v>456</v>
      </c>
      <c r="EX727" s="74">
        <v>2024</v>
      </c>
      <c r="EY727" s="74">
        <v>4.4213663217625192E-6</v>
      </c>
      <c r="EZ727" s="74">
        <v>780.59243099999992</v>
      </c>
      <c r="FA727" s="74">
        <v>3.4512850854461329E-3</v>
      </c>
      <c r="FB727" s="74">
        <v>2024</v>
      </c>
      <c r="FC727" s="74" t="s">
        <v>209</v>
      </c>
      <c r="FD727" s="74">
        <v>4.6366130773367584E-2</v>
      </c>
      <c r="FE727" s="74">
        <v>1</v>
      </c>
      <c r="FF727" s="74">
        <v>0</v>
      </c>
      <c r="FG727" s="74" t="s">
        <v>457</v>
      </c>
      <c r="FH727" s="74">
        <v>0</v>
      </c>
      <c r="FI727" s="74">
        <v>0</v>
      </c>
      <c r="FJ727" s="74">
        <v>0</v>
      </c>
      <c r="FK727" s="74">
        <v>0</v>
      </c>
      <c r="FL727" s="74">
        <v>0</v>
      </c>
      <c r="FM727" s="74">
        <v>0</v>
      </c>
      <c r="FN727" s="74">
        <v>1.246721742299451E-3</v>
      </c>
      <c r="FO727" s="74">
        <v>9.0596152208545624E-6</v>
      </c>
      <c r="FP727" s="74">
        <v>0</v>
      </c>
      <c r="FQ727" s="74">
        <v>0</v>
      </c>
      <c r="FR727" s="74">
        <v>0</v>
      </c>
      <c r="FS727" s="74">
        <v>0</v>
      </c>
      <c r="GV727" s="229"/>
      <c r="GW727" s="229"/>
    </row>
    <row r="728" spans="98:205" x14ac:dyDescent="0.25">
      <c r="CT728" s="74" t="s">
        <v>194</v>
      </c>
      <c r="CU728" s="74" t="s">
        <v>534</v>
      </c>
      <c r="CV728" s="74" t="s">
        <v>329</v>
      </c>
      <c r="CW728" s="74">
        <v>2025</v>
      </c>
      <c r="CX728" s="74">
        <v>0</v>
      </c>
      <c r="CY728" s="74">
        <v>0</v>
      </c>
      <c r="CZ728" s="74">
        <v>0</v>
      </c>
      <c r="DA728" s="74">
        <v>0</v>
      </c>
      <c r="DB728" s="74">
        <v>9.0596152208545624E-6</v>
      </c>
      <c r="DC728" s="74">
        <v>0</v>
      </c>
      <c r="DD728" s="74">
        <v>5.1712462144137756</v>
      </c>
      <c r="DE728" s="74">
        <v>0.68414811484627169</v>
      </c>
      <c r="DF728" s="74">
        <v>2.9069865105925379</v>
      </c>
      <c r="DG728" s="74">
        <v>1.5801115889749651</v>
      </c>
      <c r="DH728" s="74">
        <v>0</v>
      </c>
      <c r="DI728" s="74">
        <v>0</v>
      </c>
      <c r="DJ728" s="74">
        <v>0</v>
      </c>
      <c r="DK728" s="74">
        <v>0</v>
      </c>
      <c r="DL728" s="74">
        <v>0</v>
      </c>
      <c r="DM728" s="74">
        <v>0</v>
      </c>
      <c r="DN728" s="74">
        <v>1.6448184427297289E-5</v>
      </c>
      <c r="DO728" s="74">
        <v>0</v>
      </c>
      <c r="DP728" s="74">
        <v>0</v>
      </c>
      <c r="DQ728" s="74">
        <v>0</v>
      </c>
      <c r="DR728" s="74">
        <v>0</v>
      </c>
      <c r="DS728" s="74">
        <v>0</v>
      </c>
      <c r="DT728" s="74">
        <v>0</v>
      </c>
      <c r="DU728" s="74">
        <v>0</v>
      </c>
      <c r="DV728" s="74">
        <v>0</v>
      </c>
      <c r="DW728" s="74">
        <v>0</v>
      </c>
      <c r="DX728" s="74">
        <v>0</v>
      </c>
      <c r="DY728" s="74">
        <v>0</v>
      </c>
      <c r="DZ728" s="74">
        <v>0</v>
      </c>
      <c r="EA728" s="74">
        <v>4.6849500914889576E-5</v>
      </c>
      <c r="EB728" s="74">
        <v>0</v>
      </c>
      <c r="EC728" s="74">
        <v>4.6849500914889576E-5</v>
      </c>
      <c r="ED728" s="74">
        <v>0</v>
      </c>
      <c r="EE728" s="74">
        <v>0</v>
      </c>
      <c r="EF728" s="74">
        <v>0</v>
      </c>
      <c r="ER728" s="74" t="s">
        <v>455</v>
      </c>
      <c r="ES728" s="74" t="s">
        <v>194</v>
      </c>
      <c r="ET728" s="74" t="s">
        <v>534</v>
      </c>
      <c r="EU728" s="74" t="s">
        <v>329</v>
      </c>
      <c r="EV728" s="74" t="s">
        <v>302</v>
      </c>
      <c r="EW728" s="74" t="s">
        <v>456</v>
      </c>
      <c r="EX728" s="74">
        <v>2025</v>
      </c>
      <c r="EY728" s="74">
        <v>4.4213663217625192E-6</v>
      </c>
      <c r="EZ728" s="74">
        <v>780.59243099999992</v>
      </c>
      <c r="FA728" s="74">
        <v>3.4512850854461329E-3</v>
      </c>
      <c r="FB728" s="74">
        <v>2025</v>
      </c>
      <c r="FC728" s="74" t="s">
        <v>209</v>
      </c>
      <c r="FD728" s="74">
        <v>4.6366130773367584E-2</v>
      </c>
      <c r="FE728" s="74">
        <v>1</v>
      </c>
      <c r="FF728" s="74">
        <v>0</v>
      </c>
      <c r="FG728" s="74" t="s">
        <v>457</v>
      </c>
      <c r="FH728" s="74">
        <v>0</v>
      </c>
      <c r="FI728" s="74">
        <v>0</v>
      </c>
      <c r="FJ728" s="74">
        <v>0</v>
      </c>
      <c r="FK728" s="74">
        <v>0</v>
      </c>
      <c r="FL728" s="74">
        <v>0</v>
      </c>
      <c r="FM728" s="74">
        <v>0</v>
      </c>
      <c r="FN728" s="74">
        <v>0</v>
      </c>
      <c r="FO728" s="74">
        <v>0</v>
      </c>
      <c r="FP728" s="74">
        <v>1.246721742299451E-3</v>
      </c>
      <c r="FQ728" s="74">
        <v>9.0596152208545624E-6</v>
      </c>
      <c r="FR728" s="74">
        <v>0</v>
      </c>
      <c r="FS728" s="74">
        <v>0</v>
      </c>
      <c r="GV728" s="229"/>
      <c r="GW728" s="229"/>
    </row>
    <row r="729" spans="98:205" x14ac:dyDescent="0.25">
      <c r="CT729" s="74" t="s">
        <v>194</v>
      </c>
      <c r="CU729" s="74" t="s">
        <v>534</v>
      </c>
      <c r="CV729" s="74" t="s">
        <v>329</v>
      </c>
      <c r="CW729" s="74">
        <v>2026</v>
      </c>
      <c r="CX729" s="74">
        <v>0</v>
      </c>
      <c r="CY729" s="74">
        <v>0</v>
      </c>
      <c r="CZ729" s="74">
        <v>0</v>
      </c>
      <c r="DA729" s="74">
        <v>0</v>
      </c>
      <c r="DB729" s="74">
        <v>0</v>
      </c>
      <c r="DC729" s="74">
        <v>9.0596152208545624E-6</v>
      </c>
      <c r="DD729" s="74">
        <v>5.1712462144137756</v>
      </c>
      <c r="DE729" s="74">
        <v>0.68414811484627169</v>
      </c>
      <c r="DF729" s="74">
        <v>2.9069865105925379</v>
      </c>
      <c r="DG729" s="74">
        <v>1.5801115889749651</v>
      </c>
      <c r="DH729" s="74">
        <v>0</v>
      </c>
      <c r="DI729" s="74">
        <v>0</v>
      </c>
      <c r="DJ729" s="74">
        <v>0</v>
      </c>
      <c r="DK729" s="74">
        <v>0</v>
      </c>
      <c r="DL729" s="74">
        <v>0</v>
      </c>
      <c r="DM729" s="74">
        <v>0</v>
      </c>
      <c r="DN729" s="74">
        <v>1.6448184427297289E-5</v>
      </c>
      <c r="DO729" s="74">
        <v>0</v>
      </c>
      <c r="DP729" s="74">
        <v>0</v>
      </c>
      <c r="DQ729" s="74">
        <v>0</v>
      </c>
      <c r="DR729" s="74">
        <v>0</v>
      </c>
      <c r="DS729" s="74">
        <v>0</v>
      </c>
      <c r="DT729" s="74">
        <v>0</v>
      </c>
      <c r="DU729" s="74">
        <v>0</v>
      </c>
      <c r="DV729" s="74">
        <v>0</v>
      </c>
      <c r="DW729" s="74">
        <v>0</v>
      </c>
      <c r="DX729" s="74">
        <v>0</v>
      </c>
      <c r="DY729" s="74">
        <v>0</v>
      </c>
      <c r="DZ729" s="74">
        <v>0</v>
      </c>
      <c r="EA729" s="74">
        <v>0</v>
      </c>
      <c r="EB729" s="74">
        <v>0</v>
      </c>
      <c r="EC729" s="74">
        <v>0</v>
      </c>
      <c r="ED729" s="74">
        <v>4.6849500914889576E-5</v>
      </c>
      <c r="EE729" s="74">
        <v>0</v>
      </c>
      <c r="EF729" s="74">
        <v>4.6849500914889576E-5</v>
      </c>
      <c r="ER729" s="74" t="s">
        <v>455</v>
      </c>
      <c r="ES729" s="74" t="s">
        <v>194</v>
      </c>
      <c r="ET729" s="74" t="s">
        <v>534</v>
      </c>
      <c r="EU729" s="74" t="s">
        <v>329</v>
      </c>
      <c r="EV729" s="74" t="s">
        <v>302</v>
      </c>
      <c r="EW729" s="74" t="s">
        <v>456</v>
      </c>
      <c r="EX729" s="74">
        <v>2026</v>
      </c>
      <c r="EY729" s="74">
        <v>4.4213663217625192E-6</v>
      </c>
      <c r="EZ729" s="74">
        <v>780.59243099999992</v>
      </c>
      <c r="FA729" s="74">
        <v>3.4512850854461329E-3</v>
      </c>
      <c r="FB729" s="74">
        <v>2026</v>
      </c>
      <c r="FC729" s="74" t="s">
        <v>209</v>
      </c>
      <c r="FD729" s="74">
        <v>4.6366130773367584E-2</v>
      </c>
      <c r="FE729" s="74">
        <v>1</v>
      </c>
      <c r="FF729" s="74">
        <v>0</v>
      </c>
      <c r="FG729" s="74" t="s">
        <v>457</v>
      </c>
      <c r="FH729" s="74">
        <v>0</v>
      </c>
      <c r="FI729" s="74">
        <v>0</v>
      </c>
      <c r="FJ729" s="74">
        <v>0</v>
      </c>
      <c r="FK729" s="74">
        <v>0</v>
      </c>
      <c r="FL729" s="74">
        <v>0</v>
      </c>
      <c r="FM729" s="74">
        <v>0</v>
      </c>
      <c r="FN729" s="74">
        <v>0</v>
      </c>
      <c r="FO729" s="74">
        <v>0</v>
      </c>
      <c r="FP729" s="74">
        <v>0</v>
      </c>
      <c r="FQ729" s="74">
        <v>0</v>
      </c>
      <c r="FR729" s="74">
        <v>1.246721742299451E-3</v>
      </c>
      <c r="FS729" s="74">
        <v>9.0596152208545624E-6</v>
      </c>
      <c r="GV729" s="229"/>
      <c r="GW729" s="229"/>
    </row>
    <row r="730" spans="98:205" x14ac:dyDescent="0.25">
      <c r="CT730" s="74" t="s">
        <v>194</v>
      </c>
      <c r="CU730" s="74" t="s">
        <v>534</v>
      </c>
      <c r="CV730" s="74" t="s">
        <v>330</v>
      </c>
      <c r="CW730" s="74">
        <v>2021</v>
      </c>
      <c r="CX730" s="74">
        <v>2.8504750719692804E-5</v>
      </c>
      <c r="CY730" s="74">
        <v>0</v>
      </c>
      <c r="CZ730" s="74">
        <v>0</v>
      </c>
      <c r="DA730" s="74">
        <v>0</v>
      </c>
      <c r="DB730" s="74">
        <v>0</v>
      </c>
      <c r="DC730" s="74">
        <v>0</v>
      </c>
      <c r="DD730" s="74">
        <v>7.7861316135679426E-2</v>
      </c>
      <c r="DE730" s="74">
        <v>3.6425060683954499E-2</v>
      </c>
      <c r="DF730" s="74">
        <v>1.541613253274161E-3</v>
      </c>
      <c r="DG730" s="74">
        <v>3.9894642198450757E-2</v>
      </c>
      <c r="DH730" s="74">
        <v>0</v>
      </c>
      <c r="DI730" s="74">
        <v>0</v>
      </c>
      <c r="DJ730" s="74">
        <v>0</v>
      </c>
      <c r="DK730" s="74">
        <v>0</v>
      </c>
      <c r="DL730" s="74">
        <v>0</v>
      </c>
      <c r="DM730" s="74">
        <v>0</v>
      </c>
      <c r="DN730" s="74">
        <v>2.0707291663831379E-4</v>
      </c>
      <c r="DO730" s="74">
        <v>2.2194174071547373E-6</v>
      </c>
      <c r="DP730" s="74">
        <v>0</v>
      </c>
      <c r="DQ730" s="74">
        <v>2.2194174071547373E-6</v>
      </c>
      <c r="DR730" s="74">
        <v>0</v>
      </c>
      <c r="DS730" s="74">
        <v>0</v>
      </c>
      <c r="DT730" s="74">
        <v>0</v>
      </c>
      <c r="DU730" s="74">
        <v>0</v>
      </c>
      <c r="DV730" s="74">
        <v>0</v>
      </c>
      <c r="DW730" s="74">
        <v>0</v>
      </c>
      <c r="DX730" s="74">
        <v>0</v>
      </c>
      <c r="DY730" s="74">
        <v>0</v>
      </c>
      <c r="DZ730" s="74">
        <v>0</v>
      </c>
      <c r="EA730" s="74">
        <v>0</v>
      </c>
      <c r="EB730" s="74">
        <v>0</v>
      </c>
      <c r="EC730" s="74">
        <v>0</v>
      </c>
      <c r="ED730" s="74">
        <v>0</v>
      </c>
      <c r="EE730" s="74">
        <v>0</v>
      </c>
      <c r="EF730" s="74">
        <v>0</v>
      </c>
      <c r="ER730" s="74" t="s">
        <v>455</v>
      </c>
      <c r="ES730" s="74" t="s">
        <v>194</v>
      </c>
      <c r="ET730" s="74" t="s">
        <v>534</v>
      </c>
      <c r="EU730" s="74" t="s">
        <v>330</v>
      </c>
      <c r="EV730" s="74" t="s">
        <v>302</v>
      </c>
      <c r="EW730" s="74" t="s">
        <v>456</v>
      </c>
      <c r="EX730" s="74">
        <v>2021</v>
      </c>
      <c r="EY730" s="74">
        <v>2.1480537547363241E-5</v>
      </c>
      <c r="EZ730" s="74">
        <v>780.59243099999992</v>
      </c>
      <c r="FA730" s="74">
        <v>1.6767545023283047E-2</v>
      </c>
      <c r="FB730" s="74">
        <v>2021</v>
      </c>
      <c r="FC730" s="74" t="s">
        <v>209</v>
      </c>
      <c r="FD730" s="74">
        <v>4.6366130773367584E-2</v>
      </c>
      <c r="FE730" s="74">
        <v>1</v>
      </c>
      <c r="FF730" s="74">
        <v>0</v>
      </c>
      <c r="FG730" s="74" t="s">
        <v>457</v>
      </c>
      <c r="FH730" s="74">
        <v>5.9376650575668757E-3</v>
      </c>
      <c r="FI730" s="74">
        <v>2.8504750719692804E-5</v>
      </c>
      <c r="FJ730" s="74">
        <v>0</v>
      </c>
      <c r="FK730" s="74">
        <v>0</v>
      </c>
      <c r="FL730" s="74">
        <v>0</v>
      </c>
      <c r="FM730" s="74">
        <v>0</v>
      </c>
      <c r="FN730" s="74">
        <v>0</v>
      </c>
      <c r="FO730" s="74">
        <v>0</v>
      </c>
      <c r="FP730" s="74">
        <v>0</v>
      </c>
      <c r="FQ730" s="74">
        <v>0</v>
      </c>
      <c r="FR730" s="74">
        <v>0</v>
      </c>
      <c r="FS730" s="74">
        <v>0</v>
      </c>
      <c r="GV730" s="229"/>
      <c r="GW730" s="229"/>
    </row>
    <row r="731" spans="98:205" x14ac:dyDescent="0.25">
      <c r="CT731" s="74" t="s">
        <v>194</v>
      </c>
      <c r="CU731" s="74" t="s">
        <v>534</v>
      </c>
      <c r="CV731" s="74" t="s">
        <v>330</v>
      </c>
      <c r="CW731" s="74">
        <v>2022</v>
      </c>
      <c r="CX731" s="74">
        <v>0</v>
      </c>
      <c r="CY731" s="74">
        <v>2.8518742065229086E-5</v>
      </c>
      <c r="CZ731" s="74">
        <v>0</v>
      </c>
      <c r="DA731" s="74">
        <v>0</v>
      </c>
      <c r="DB731" s="74">
        <v>0</v>
      </c>
      <c r="DC731" s="74">
        <v>0</v>
      </c>
      <c r="DD731" s="74">
        <v>7.786131613567944E-2</v>
      </c>
      <c r="DE731" s="74">
        <v>3.6425060683954513E-2</v>
      </c>
      <c r="DF731" s="74">
        <v>1.541613253274161E-3</v>
      </c>
      <c r="DG731" s="74">
        <v>3.9894642198450757E-2</v>
      </c>
      <c r="DH731" s="74">
        <v>0</v>
      </c>
      <c r="DI731" s="74">
        <v>0</v>
      </c>
      <c r="DJ731" s="74">
        <v>0</v>
      </c>
      <c r="DK731" s="74">
        <v>0</v>
      </c>
      <c r="DL731" s="74">
        <v>0</v>
      </c>
      <c r="DM731" s="74">
        <v>0</v>
      </c>
      <c r="DN731" s="74">
        <v>2.0137846901031989E-4</v>
      </c>
      <c r="DO731" s="74">
        <v>0</v>
      </c>
      <c r="DP731" s="74">
        <v>0</v>
      </c>
      <c r="DQ731" s="74">
        <v>0</v>
      </c>
      <c r="DR731" s="74">
        <v>2.2205067917327012E-6</v>
      </c>
      <c r="DS731" s="74">
        <v>0</v>
      </c>
      <c r="DT731" s="74">
        <v>2.2205067917327012E-6</v>
      </c>
      <c r="DU731" s="74">
        <v>0</v>
      </c>
      <c r="DV731" s="74">
        <v>0</v>
      </c>
      <c r="DW731" s="74">
        <v>0</v>
      </c>
      <c r="DX731" s="74">
        <v>0</v>
      </c>
      <c r="DY731" s="74">
        <v>0</v>
      </c>
      <c r="DZ731" s="74">
        <v>0</v>
      </c>
      <c r="EA731" s="74">
        <v>0</v>
      </c>
      <c r="EB731" s="74">
        <v>0</v>
      </c>
      <c r="EC731" s="74">
        <v>0</v>
      </c>
      <c r="ED731" s="74">
        <v>0</v>
      </c>
      <c r="EE731" s="74">
        <v>0</v>
      </c>
      <c r="EF731" s="74">
        <v>0</v>
      </c>
      <c r="ER731" s="74" t="s">
        <v>455</v>
      </c>
      <c r="ES731" s="74" t="s">
        <v>194</v>
      </c>
      <c r="ET731" s="74" t="s">
        <v>534</v>
      </c>
      <c r="EU731" s="74" t="s">
        <v>330</v>
      </c>
      <c r="EV731" s="74" t="s">
        <v>302</v>
      </c>
      <c r="EW731" s="74" t="s">
        <v>456</v>
      </c>
      <c r="EX731" s="74">
        <v>2022</v>
      </c>
      <c r="EY731" s="74">
        <v>2.0996781433914481E-5</v>
      </c>
      <c r="EZ731" s="74">
        <v>780.59243099999992</v>
      </c>
      <c r="FA731" s="74">
        <v>1.6389928662674969E-2</v>
      </c>
      <c r="FB731" s="74">
        <v>2022</v>
      </c>
      <c r="FC731" s="74" t="s">
        <v>209</v>
      </c>
      <c r="FD731" s="74">
        <v>4.6366130773367584E-2</v>
      </c>
      <c r="FE731" s="74">
        <v>1</v>
      </c>
      <c r="FF731" s="74">
        <v>0</v>
      </c>
      <c r="FG731" s="74" t="s">
        <v>457</v>
      </c>
      <c r="FH731" s="74">
        <v>0</v>
      </c>
      <c r="FI731" s="74">
        <v>0</v>
      </c>
      <c r="FJ731" s="74">
        <v>5.9405795164343142E-3</v>
      </c>
      <c r="FK731" s="74">
        <v>2.8518742065229086E-5</v>
      </c>
      <c r="FL731" s="74">
        <v>0</v>
      </c>
      <c r="FM731" s="74">
        <v>0</v>
      </c>
      <c r="FN731" s="74">
        <v>0</v>
      </c>
      <c r="FO731" s="74">
        <v>0</v>
      </c>
      <c r="FP731" s="74">
        <v>0</v>
      </c>
      <c r="FQ731" s="74">
        <v>0</v>
      </c>
      <c r="FR731" s="74">
        <v>0</v>
      </c>
      <c r="FS731" s="74">
        <v>0</v>
      </c>
      <c r="GV731" s="229"/>
      <c r="GW731" s="229"/>
    </row>
    <row r="732" spans="98:205" x14ac:dyDescent="0.25">
      <c r="CT732" s="74" t="s">
        <v>194</v>
      </c>
      <c r="CU732" s="74" t="s">
        <v>534</v>
      </c>
      <c r="CV732" s="74" t="s">
        <v>330</v>
      </c>
      <c r="CW732" s="74">
        <v>2023</v>
      </c>
      <c r="CX732" s="74">
        <v>0</v>
      </c>
      <c r="CY732" s="74">
        <v>0</v>
      </c>
      <c r="CZ732" s="74">
        <v>4.4399543207809307E-5</v>
      </c>
      <c r="DA732" s="74">
        <v>0</v>
      </c>
      <c r="DB732" s="74">
        <v>0</v>
      </c>
      <c r="DC732" s="74">
        <v>0</v>
      </c>
      <c r="DD732" s="74">
        <v>7.7900575334948499E-2</v>
      </c>
      <c r="DE732" s="74">
        <v>3.6425060683954492E-2</v>
      </c>
      <c r="DF732" s="74">
        <v>1.5808724525432679E-3</v>
      </c>
      <c r="DG732" s="74">
        <v>3.9894642198450743E-2</v>
      </c>
      <c r="DH732" s="74">
        <v>0</v>
      </c>
      <c r="DI732" s="74">
        <v>0</v>
      </c>
      <c r="DJ732" s="74">
        <v>0</v>
      </c>
      <c r="DK732" s="74">
        <v>0</v>
      </c>
      <c r="DL732" s="74">
        <v>0</v>
      </c>
      <c r="DM732" s="74">
        <v>0</v>
      </c>
      <c r="DN732" s="74">
        <v>2.0890051900078539E-4</v>
      </c>
      <c r="DO732" s="74">
        <v>0</v>
      </c>
      <c r="DP732" s="74">
        <v>0</v>
      </c>
      <c r="DQ732" s="74">
        <v>0</v>
      </c>
      <c r="DR732" s="74">
        <v>0</v>
      </c>
      <c r="DS732" s="74">
        <v>0</v>
      </c>
      <c r="DT732" s="74">
        <v>0</v>
      </c>
      <c r="DU732" s="74">
        <v>3.4587499604972498E-6</v>
      </c>
      <c r="DV732" s="74">
        <v>0</v>
      </c>
      <c r="DW732" s="74">
        <v>3.4587499604972498E-6</v>
      </c>
      <c r="DX732" s="74">
        <v>0</v>
      </c>
      <c r="DY732" s="74">
        <v>0</v>
      </c>
      <c r="DZ732" s="74">
        <v>0</v>
      </c>
      <c r="EA732" s="74">
        <v>0</v>
      </c>
      <c r="EB732" s="74">
        <v>0</v>
      </c>
      <c r="EC732" s="74">
        <v>0</v>
      </c>
      <c r="ED732" s="74">
        <v>0</v>
      </c>
      <c r="EE732" s="74">
        <v>0</v>
      </c>
      <c r="EF732" s="74">
        <v>0</v>
      </c>
      <c r="ER732" s="74" t="s">
        <v>455</v>
      </c>
      <c r="ES732" s="74" t="s">
        <v>194</v>
      </c>
      <c r="ET732" s="74" t="s">
        <v>534</v>
      </c>
      <c r="EU732" s="74" t="s">
        <v>330</v>
      </c>
      <c r="EV732" s="74" t="s">
        <v>302</v>
      </c>
      <c r="EW732" s="74" t="s">
        <v>456</v>
      </c>
      <c r="EX732" s="74">
        <v>2023</v>
      </c>
      <c r="EY732" s="74">
        <v>2.1668320370689091E-5</v>
      </c>
      <c r="EZ732" s="74">
        <v>780.59243099999992</v>
      </c>
      <c r="FA732" s="74">
        <v>1.6914126873843017E-2</v>
      </c>
      <c r="FB732" s="74">
        <v>2023</v>
      </c>
      <c r="FC732" s="74" t="s">
        <v>209</v>
      </c>
      <c r="FD732" s="74">
        <v>4.6366130773367584E-2</v>
      </c>
      <c r="FE732" s="74">
        <v>1</v>
      </c>
      <c r="FF732" s="74">
        <v>0</v>
      </c>
      <c r="FG732" s="74" t="s">
        <v>457</v>
      </c>
      <c r="FH732" s="74">
        <v>0</v>
      </c>
      <c r="FI732" s="74">
        <v>0</v>
      </c>
      <c r="FJ732" s="74">
        <v>0</v>
      </c>
      <c r="FK732" s="74">
        <v>0</v>
      </c>
      <c r="FL732" s="74">
        <v>6.1099588134735849E-3</v>
      </c>
      <c r="FM732" s="74">
        <v>4.4399543207809307E-5</v>
      </c>
      <c r="FN732" s="74">
        <v>0</v>
      </c>
      <c r="FO732" s="74">
        <v>0</v>
      </c>
      <c r="FP732" s="74">
        <v>0</v>
      </c>
      <c r="FQ732" s="74">
        <v>0</v>
      </c>
      <c r="FR732" s="74">
        <v>0</v>
      </c>
      <c r="FS732" s="74">
        <v>0</v>
      </c>
      <c r="GV732" s="229"/>
      <c r="GW732" s="229"/>
    </row>
    <row r="733" spans="98:205" x14ac:dyDescent="0.25">
      <c r="CT733" s="74" t="s">
        <v>194</v>
      </c>
      <c r="CU733" s="74" t="s">
        <v>534</v>
      </c>
      <c r="CV733" s="74" t="s">
        <v>330</v>
      </c>
      <c r="CW733" s="74">
        <v>2024</v>
      </c>
      <c r="CX733" s="74">
        <v>0</v>
      </c>
      <c r="CY733" s="74">
        <v>0</v>
      </c>
      <c r="CZ733" s="74">
        <v>0</v>
      </c>
      <c r="DA733" s="74">
        <v>4.4399543207809307E-5</v>
      </c>
      <c r="DB733" s="74">
        <v>0</v>
      </c>
      <c r="DC733" s="74">
        <v>0</v>
      </c>
      <c r="DD733" s="74">
        <v>7.7900575334948499E-2</v>
      </c>
      <c r="DE733" s="74">
        <v>3.6425060683954492E-2</v>
      </c>
      <c r="DF733" s="74">
        <v>1.5808724525432679E-3</v>
      </c>
      <c r="DG733" s="74">
        <v>3.9894642198450743E-2</v>
      </c>
      <c r="DH733" s="74">
        <v>0</v>
      </c>
      <c r="DI733" s="74">
        <v>0</v>
      </c>
      <c r="DJ733" s="74">
        <v>0</v>
      </c>
      <c r="DK733" s="74">
        <v>0</v>
      </c>
      <c r="DL733" s="74">
        <v>0</v>
      </c>
      <c r="DM733" s="74">
        <v>0</v>
      </c>
      <c r="DN733" s="74">
        <v>2.0890051900078539E-4</v>
      </c>
      <c r="DO733" s="74">
        <v>0</v>
      </c>
      <c r="DP733" s="74">
        <v>0</v>
      </c>
      <c r="DQ733" s="74">
        <v>0</v>
      </c>
      <c r="DR733" s="74">
        <v>0</v>
      </c>
      <c r="DS733" s="74">
        <v>0</v>
      </c>
      <c r="DT733" s="74">
        <v>0</v>
      </c>
      <c r="DU733" s="74">
        <v>0</v>
      </c>
      <c r="DV733" s="74">
        <v>0</v>
      </c>
      <c r="DW733" s="74">
        <v>0</v>
      </c>
      <c r="DX733" s="74">
        <v>3.4587499604972498E-6</v>
      </c>
      <c r="DY733" s="74">
        <v>0</v>
      </c>
      <c r="DZ733" s="74">
        <v>3.4587499604972498E-6</v>
      </c>
      <c r="EA733" s="74">
        <v>0</v>
      </c>
      <c r="EB733" s="74">
        <v>0</v>
      </c>
      <c r="EC733" s="74">
        <v>0</v>
      </c>
      <c r="ED733" s="74">
        <v>0</v>
      </c>
      <c r="EE733" s="74">
        <v>0</v>
      </c>
      <c r="EF733" s="74">
        <v>0</v>
      </c>
      <c r="ER733" s="74" t="s">
        <v>455</v>
      </c>
      <c r="ES733" s="74" t="s">
        <v>194</v>
      </c>
      <c r="ET733" s="74" t="s">
        <v>534</v>
      </c>
      <c r="EU733" s="74" t="s">
        <v>330</v>
      </c>
      <c r="EV733" s="74" t="s">
        <v>302</v>
      </c>
      <c r="EW733" s="74" t="s">
        <v>456</v>
      </c>
      <c r="EX733" s="74">
        <v>2024</v>
      </c>
      <c r="EY733" s="74">
        <v>2.1668320370689091E-5</v>
      </c>
      <c r="EZ733" s="74">
        <v>780.59243099999992</v>
      </c>
      <c r="FA733" s="74">
        <v>1.6914126873843017E-2</v>
      </c>
      <c r="FB733" s="74">
        <v>2024</v>
      </c>
      <c r="FC733" s="74" t="s">
        <v>209</v>
      </c>
      <c r="FD733" s="74">
        <v>4.6366130773367584E-2</v>
      </c>
      <c r="FE733" s="74">
        <v>1</v>
      </c>
      <c r="FF733" s="74">
        <v>0</v>
      </c>
      <c r="FG733" s="74" t="s">
        <v>457</v>
      </c>
      <c r="FH733" s="74">
        <v>0</v>
      </c>
      <c r="FI733" s="74">
        <v>0</v>
      </c>
      <c r="FJ733" s="74">
        <v>0</v>
      </c>
      <c r="FK733" s="74">
        <v>0</v>
      </c>
      <c r="FL733" s="74">
        <v>0</v>
      </c>
      <c r="FM733" s="74">
        <v>0</v>
      </c>
      <c r="FN733" s="74">
        <v>6.1099588134735849E-3</v>
      </c>
      <c r="FO733" s="74">
        <v>4.4399543207809307E-5</v>
      </c>
      <c r="FP733" s="74">
        <v>0</v>
      </c>
      <c r="FQ733" s="74">
        <v>0</v>
      </c>
      <c r="FR733" s="74">
        <v>0</v>
      </c>
      <c r="FS733" s="74">
        <v>0</v>
      </c>
      <c r="GV733" s="229"/>
      <c r="GW733" s="229"/>
    </row>
    <row r="734" spans="98:205" x14ac:dyDescent="0.25">
      <c r="CT734" s="74" t="s">
        <v>194</v>
      </c>
      <c r="CU734" s="74" t="s">
        <v>534</v>
      </c>
      <c r="CV734" s="74" t="s">
        <v>330</v>
      </c>
      <c r="CW734" s="74">
        <v>2025</v>
      </c>
      <c r="CX734" s="74">
        <v>0</v>
      </c>
      <c r="CY734" s="74">
        <v>0</v>
      </c>
      <c r="CZ734" s="74">
        <v>0</v>
      </c>
      <c r="DA734" s="74">
        <v>0</v>
      </c>
      <c r="DB734" s="74">
        <v>4.4399543207809307E-5</v>
      </c>
      <c r="DC734" s="74">
        <v>0</v>
      </c>
      <c r="DD734" s="74">
        <v>7.7900575334948499E-2</v>
      </c>
      <c r="DE734" s="74">
        <v>3.6425060683954492E-2</v>
      </c>
      <c r="DF734" s="74">
        <v>1.5808724525432679E-3</v>
      </c>
      <c r="DG734" s="74">
        <v>3.9894642198450743E-2</v>
      </c>
      <c r="DH734" s="74">
        <v>0</v>
      </c>
      <c r="DI734" s="74">
        <v>0</v>
      </c>
      <c r="DJ734" s="74">
        <v>0</v>
      </c>
      <c r="DK734" s="74">
        <v>0</v>
      </c>
      <c r="DL734" s="74">
        <v>0</v>
      </c>
      <c r="DM734" s="74">
        <v>0</v>
      </c>
      <c r="DN734" s="74">
        <v>2.0890051900078539E-4</v>
      </c>
      <c r="DO734" s="74">
        <v>0</v>
      </c>
      <c r="DP734" s="74">
        <v>0</v>
      </c>
      <c r="DQ734" s="74">
        <v>0</v>
      </c>
      <c r="DR734" s="74">
        <v>0</v>
      </c>
      <c r="DS734" s="74">
        <v>0</v>
      </c>
      <c r="DT734" s="74">
        <v>0</v>
      </c>
      <c r="DU734" s="74">
        <v>0</v>
      </c>
      <c r="DV734" s="74">
        <v>0</v>
      </c>
      <c r="DW734" s="74">
        <v>0</v>
      </c>
      <c r="DX734" s="74">
        <v>0</v>
      </c>
      <c r="DY734" s="74">
        <v>0</v>
      </c>
      <c r="DZ734" s="74">
        <v>0</v>
      </c>
      <c r="EA734" s="74">
        <v>3.4587499604972498E-6</v>
      </c>
      <c r="EB734" s="74">
        <v>0</v>
      </c>
      <c r="EC734" s="74">
        <v>3.4587499604972498E-6</v>
      </c>
      <c r="ED734" s="74">
        <v>0</v>
      </c>
      <c r="EE734" s="74">
        <v>0</v>
      </c>
      <c r="EF734" s="74">
        <v>0</v>
      </c>
      <c r="ER734" s="74" t="s">
        <v>455</v>
      </c>
      <c r="ES734" s="74" t="s">
        <v>194</v>
      </c>
      <c r="ET734" s="74" t="s">
        <v>534</v>
      </c>
      <c r="EU734" s="74" t="s">
        <v>330</v>
      </c>
      <c r="EV734" s="74" t="s">
        <v>302</v>
      </c>
      <c r="EW734" s="74" t="s">
        <v>456</v>
      </c>
      <c r="EX734" s="74">
        <v>2025</v>
      </c>
      <c r="EY734" s="74">
        <v>2.1668320370689091E-5</v>
      </c>
      <c r="EZ734" s="74">
        <v>780.59243099999992</v>
      </c>
      <c r="FA734" s="74">
        <v>1.6914126873843017E-2</v>
      </c>
      <c r="FB734" s="74">
        <v>2025</v>
      </c>
      <c r="FC734" s="74" t="s">
        <v>209</v>
      </c>
      <c r="FD734" s="74">
        <v>4.6366130773367584E-2</v>
      </c>
      <c r="FE734" s="74">
        <v>1</v>
      </c>
      <c r="FF734" s="74">
        <v>0</v>
      </c>
      <c r="FG734" s="74" t="s">
        <v>457</v>
      </c>
      <c r="FH734" s="74">
        <v>0</v>
      </c>
      <c r="FI734" s="74">
        <v>0</v>
      </c>
      <c r="FJ734" s="74">
        <v>0</v>
      </c>
      <c r="FK734" s="74">
        <v>0</v>
      </c>
      <c r="FL734" s="74">
        <v>0</v>
      </c>
      <c r="FM734" s="74">
        <v>0</v>
      </c>
      <c r="FN734" s="74">
        <v>0</v>
      </c>
      <c r="FO734" s="74">
        <v>0</v>
      </c>
      <c r="FP734" s="74">
        <v>6.1099588134735849E-3</v>
      </c>
      <c r="FQ734" s="74">
        <v>4.4399543207809307E-5</v>
      </c>
      <c r="FR734" s="74">
        <v>0</v>
      </c>
      <c r="FS734" s="74">
        <v>0</v>
      </c>
      <c r="GV734" s="229"/>
      <c r="GW734" s="229"/>
    </row>
    <row r="735" spans="98:205" x14ac:dyDescent="0.25">
      <c r="CT735" s="74" t="s">
        <v>194</v>
      </c>
      <c r="CU735" s="74" t="s">
        <v>534</v>
      </c>
      <c r="CV735" s="74" t="s">
        <v>330</v>
      </c>
      <c r="CW735" s="74">
        <v>2026</v>
      </c>
      <c r="CX735" s="74">
        <v>0</v>
      </c>
      <c r="CY735" s="74">
        <v>0</v>
      </c>
      <c r="CZ735" s="74">
        <v>0</v>
      </c>
      <c r="DA735" s="74">
        <v>0</v>
      </c>
      <c r="DB735" s="74">
        <v>0</v>
      </c>
      <c r="DC735" s="74">
        <v>4.4399543207809307E-5</v>
      </c>
      <c r="DD735" s="74">
        <v>7.7900575334948499E-2</v>
      </c>
      <c r="DE735" s="74">
        <v>3.6425060683954492E-2</v>
      </c>
      <c r="DF735" s="74">
        <v>1.5808724525432679E-3</v>
      </c>
      <c r="DG735" s="74">
        <v>3.9894642198450743E-2</v>
      </c>
      <c r="DH735" s="74">
        <v>0</v>
      </c>
      <c r="DI735" s="74">
        <v>0</v>
      </c>
      <c r="DJ735" s="74">
        <v>0</v>
      </c>
      <c r="DK735" s="74">
        <v>0</v>
      </c>
      <c r="DL735" s="74">
        <v>0</v>
      </c>
      <c r="DM735" s="74">
        <v>0</v>
      </c>
      <c r="DN735" s="74">
        <v>2.0890051900078539E-4</v>
      </c>
      <c r="DO735" s="74">
        <v>0</v>
      </c>
      <c r="DP735" s="74">
        <v>0</v>
      </c>
      <c r="DQ735" s="74">
        <v>0</v>
      </c>
      <c r="DR735" s="74">
        <v>0</v>
      </c>
      <c r="DS735" s="74">
        <v>0</v>
      </c>
      <c r="DT735" s="74">
        <v>0</v>
      </c>
      <c r="DU735" s="74">
        <v>0</v>
      </c>
      <c r="DV735" s="74">
        <v>0</v>
      </c>
      <c r="DW735" s="74">
        <v>0</v>
      </c>
      <c r="DX735" s="74">
        <v>0</v>
      </c>
      <c r="DY735" s="74">
        <v>0</v>
      </c>
      <c r="DZ735" s="74">
        <v>0</v>
      </c>
      <c r="EA735" s="74">
        <v>0</v>
      </c>
      <c r="EB735" s="74">
        <v>0</v>
      </c>
      <c r="EC735" s="74">
        <v>0</v>
      </c>
      <c r="ED735" s="74">
        <v>3.4587499604972498E-6</v>
      </c>
      <c r="EE735" s="74">
        <v>0</v>
      </c>
      <c r="EF735" s="74">
        <v>3.4587499604972498E-6</v>
      </c>
      <c r="ER735" s="74" t="s">
        <v>455</v>
      </c>
      <c r="ES735" s="74" t="s">
        <v>194</v>
      </c>
      <c r="ET735" s="74" t="s">
        <v>534</v>
      </c>
      <c r="EU735" s="74" t="s">
        <v>330</v>
      </c>
      <c r="EV735" s="74" t="s">
        <v>302</v>
      </c>
      <c r="EW735" s="74" t="s">
        <v>456</v>
      </c>
      <c r="EX735" s="74">
        <v>2026</v>
      </c>
      <c r="EY735" s="74">
        <v>2.1668320370689091E-5</v>
      </c>
      <c r="EZ735" s="74">
        <v>780.59243099999992</v>
      </c>
      <c r="FA735" s="74">
        <v>1.6914126873843017E-2</v>
      </c>
      <c r="FB735" s="74">
        <v>2026</v>
      </c>
      <c r="FC735" s="74" t="s">
        <v>209</v>
      </c>
      <c r="FD735" s="74">
        <v>4.6366130773367584E-2</v>
      </c>
      <c r="FE735" s="74">
        <v>1</v>
      </c>
      <c r="FF735" s="74">
        <v>0</v>
      </c>
      <c r="FG735" s="74" t="s">
        <v>457</v>
      </c>
      <c r="FH735" s="74">
        <v>0</v>
      </c>
      <c r="FI735" s="74">
        <v>0</v>
      </c>
      <c r="FJ735" s="74">
        <v>0</v>
      </c>
      <c r="FK735" s="74">
        <v>0</v>
      </c>
      <c r="FL735" s="74">
        <v>0</v>
      </c>
      <c r="FM735" s="74">
        <v>0</v>
      </c>
      <c r="FN735" s="74">
        <v>0</v>
      </c>
      <c r="FO735" s="74">
        <v>0</v>
      </c>
      <c r="FP735" s="74">
        <v>0</v>
      </c>
      <c r="FQ735" s="74">
        <v>0</v>
      </c>
      <c r="FR735" s="74">
        <v>6.1099588134735849E-3</v>
      </c>
      <c r="FS735" s="74">
        <v>4.4399543207809307E-5</v>
      </c>
      <c r="GV735" s="229"/>
      <c r="GW735" s="229"/>
    </row>
    <row r="736" spans="98:205" x14ac:dyDescent="0.25">
      <c r="CT736" s="74" t="s">
        <v>194</v>
      </c>
      <c r="CU736" s="74" t="s">
        <v>535</v>
      </c>
      <c r="CV736" s="74" t="s">
        <v>318</v>
      </c>
      <c r="CW736" s="74">
        <v>2021</v>
      </c>
      <c r="CX736" s="74">
        <v>3.1906576288762092E-9</v>
      </c>
      <c r="CY736" s="74">
        <v>0</v>
      </c>
      <c r="CZ736" s="74">
        <v>0</v>
      </c>
      <c r="DA736" s="74">
        <v>0</v>
      </c>
      <c r="DB736" s="74">
        <v>0</v>
      </c>
      <c r="DC736" s="74">
        <v>0</v>
      </c>
      <c r="DD736" s="74">
        <v>13887.86102387798</v>
      </c>
      <c r="DE736" s="74">
        <v>212.4033892792296</v>
      </c>
      <c r="DF736" s="74">
        <v>8426.4429804796091</v>
      </c>
      <c r="DG736" s="74">
        <v>5249.0146541191443</v>
      </c>
      <c r="DH736" s="74">
        <v>0</v>
      </c>
      <c r="DI736" s="74">
        <v>0</v>
      </c>
      <c r="DJ736" s="74">
        <v>0</v>
      </c>
      <c r="DK736" s="74">
        <v>0</v>
      </c>
      <c r="DL736" s="74">
        <v>0</v>
      </c>
      <c r="DM736" s="74">
        <v>0</v>
      </c>
      <c r="DN736" s="74">
        <v>2.1315540012023519E-6</v>
      </c>
      <c r="DO736" s="74">
        <v>4.4311409724608838E-5</v>
      </c>
      <c r="DP736" s="74">
        <v>0</v>
      </c>
      <c r="DQ736" s="74">
        <v>4.4311409724608838E-5</v>
      </c>
      <c r="DR736" s="74">
        <v>0</v>
      </c>
      <c r="DS736" s="74">
        <v>0</v>
      </c>
      <c r="DT736" s="74">
        <v>0</v>
      </c>
      <c r="DU736" s="74">
        <v>0</v>
      </c>
      <c r="DV736" s="74">
        <v>0</v>
      </c>
      <c r="DW736" s="74">
        <v>0</v>
      </c>
      <c r="DX736" s="74">
        <v>0</v>
      </c>
      <c r="DY736" s="74">
        <v>0</v>
      </c>
      <c r="DZ736" s="74">
        <v>0</v>
      </c>
      <c r="EA736" s="74">
        <v>0</v>
      </c>
      <c r="EB736" s="74">
        <v>0</v>
      </c>
      <c r="EC736" s="74">
        <v>0</v>
      </c>
      <c r="ED736" s="74">
        <v>0</v>
      </c>
      <c r="EE736" s="74">
        <v>0</v>
      </c>
      <c r="EF736" s="74">
        <v>0</v>
      </c>
      <c r="ER736" s="74" t="s">
        <v>455</v>
      </c>
      <c r="ES736" s="74" t="s">
        <v>194</v>
      </c>
      <c r="ET736" s="74" t="s">
        <v>535</v>
      </c>
      <c r="EU736" s="74" t="s">
        <v>318</v>
      </c>
      <c r="EV736" s="74" t="s">
        <v>302</v>
      </c>
      <c r="EW736" s="74" t="s">
        <v>456</v>
      </c>
      <c r="EX736" s="74">
        <v>2021</v>
      </c>
      <c r="EY736" s="74">
        <v>3.1566136956415397E-8</v>
      </c>
      <c r="EZ736" s="74">
        <v>1255.5622329999901</v>
      </c>
      <c r="FA736" s="74">
        <v>3.9633249404180425E-5</v>
      </c>
      <c r="FB736" s="74">
        <v>2021</v>
      </c>
      <c r="FC736" s="74" t="s">
        <v>209</v>
      </c>
      <c r="FD736" s="74">
        <v>4.6366130773367584E-2</v>
      </c>
      <c r="FE736" s="74">
        <v>1</v>
      </c>
      <c r="FF736" s="74">
        <v>0</v>
      </c>
      <c r="FG736" s="74" t="s">
        <v>457</v>
      </c>
      <c r="FH736" s="74">
        <v>6.6462802990061084E-7</v>
      </c>
      <c r="FI736" s="74">
        <v>3.1906576288762092E-9</v>
      </c>
      <c r="FJ736" s="74">
        <v>0</v>
      </c>
      <c r="FK736" s="74">
        <v>0</v>
      </c>
      <c r="FL736" s="74">
        <v>0</v>
      </c>
      <c r="FM736" s="74">
        <v>0</v>
      </c>
      <c r="FN736" s="74">
        <v>0</v>
      </c>
      <c r="FO736" s="74">
        <v>0</v>
      </c>
      <c r="FP736" s="74">
        <v>0</v>
      </c>
      <c r="FQ736" s="74">
        <v>0</v>
      </c>
      <c r="FR736" s="74">
        <v>0</v>
      </c>
      <c r="FS736" s="74">
        <v>0</v>
      </c>
      <c r="GV736" s="229"/>
      <c r="GW736" s="229"/>
    </row>
    <row r="737" spans="98:205" x14ac:dyDescent="0.25">
      <c r="CT737" s="74" t="s">
        <v>194</v>
      </c>
      <c r="CU737" s="74" t="s">
        <v>535</v>
      </c>
      <c r="CV737" s="74" t="s">
        <v>318</v>
      </c>
      <c r="CW737" s="74">
        <v>2022</v>
      </c>
      <c r="CX737" s="74">
        <v>0</v>
      </c>
      <c r="CY737" s="74">
        <v>3.1678227677519887E-9</v>
      </c>
      <c r="CZ737" s="74">
        <v>0</v>
      </c>
      <c r="DA737" s="74">
        <v>0</v>
      </c>
      <c r="DB737" s="74">
        <v>0</v>
      </c>
      <c r="DC737" s="74">
        <v>0</v>
      </c>
      <c r="DD737" s="74">
        <v>13650.165455412071</v>
      </c>
      <c r="DE737" s="74">
        <v>202.8476649824305</v>
      </c>
      <c r="DF737" s="74">
        <v>8286.693389712007</v>
      </c>
      <c r="DG737" s="74">
        <v>5160.6244007176338</v>
      </c>
      <c r="DH737" s="74">
        <v>0</v>
      </c>
      <c r="DI737" s="74">
        <v>0</v>
      </c>
      <c r="DJ737" s="74">
        <v>0</v>
      </c>
      <c r="DK737" s="74">
        <v>0</v>
      </c>
      <c r="DL737" s="74">
        <v>0</v>
      </c>
      <c r="DM737" s="74">
        <v>0</v>
      </c>
      <c r="DN737" s="74">
        <v>2.0787398069789209E-6</v>
      </c>
      <c r="DO737" s="74">
        <v>0</v>
      </c>
      <c r="DP737" s="74">
        <v>0</v>
      </c>
      <c r="DQ737" s="74">
        <v>0</v>
      </c>
      <c r="DR737" s="74">
        <v>4.3241304913236053E-5</v>
      </c>
      <c r="DS737" s="74">
        <v>0</v>
      </c>
      <c r="DT737" s="74">
        <v>4.3241304913236053E-5</v>
      </c>
      <c r="DU737" s="74">
        <v>0</v>
      </c>
      <c r="DV737" s="74">
        <v>0</v>
      </c>
      <c r="DW737" s="74">
        <v>0</v>
      </c>
      <c r="DX737" s="74">
        <v>0</v>
      </c>
      <c r="DY737" s="74">
        <v>0</v>
      </c>
      <c r="DZ737" s="74">
        <v>0</v>
      </c>
      <c r="EA737" s="74">
        <v>0</v>
      </c>
      <c r="EB737" s="74">
        <v>0</v>
      </c>
      <c r="EC737" s="74">
        <v>0</v>
      </c>
      <c r="ED737" s="74">
        <v>0</v>
      </c>
      <c r="EE737" s="74">
        <v>0</v>
      </c>
      <c r="EF737" s="74">
        <v>0</v>
      </c>
      <c r="ER737" s="74" t="s">
        <v>455</v>
      </c>
      <c r="ES737" s="74" t="s">
        <v>194</v>
      </c>
      <c r="ET737" s="74" t="s">
        <v>535</v>
      </c>
      <c r="EU737" s="74" t="s">
        <v>318</v>
      </c>
      <c r="EV737" s="74" t="s">
        <v>302</v>
      </c>
      <c r="EW737" s="74" t="s">
        <v>456</v>
      </c>
      <c r="EX737" s="74">
        <v>2022</v>
      </c>
      <c r="EY737" s="74">
        <v>3.0700047675070147E-8</v>
      </c>
      <c r="EZ737" s="74">
        <v>1255.5622329999901</v>
      </c>
      <c r="FA737" s="74">
        <v>3.8545820412117227E-5</v>
      </c>
      <c r="FB737" s="74">
        <v>2022</v>
      </c>
      <c r="FC737" s="74" t="s">
        <v>209</v>
      </c>
      <c r="FD737" s="74">
        <v>4.6366130773367584E-2</v>
      </c>
      <c r="FE737" s="74">
        <v>1</v>
      </c>
      <c r="FF737" s="74">
        <v>0</v>
      </c>
      <c r="FG737" s="74" t="s">
        <v>457</v>
      </c>
      <c r="FH737" s="74">
        <v>0</v>
      </c>
      <c r="FI737" s="74">
        <v>0</v>
      </c>
      <c r="FJ737" s="74">
        <v>6.5987142780557802E-7</v>
      </c>
      <c r="FK737" s="74">
        <v>3.1678227677519887E-9</v>
      </c>
      <c r="FL737" s="74">
        <v>0</v>
      </c>
      <c r="FM737" s="74">
        <v>0</v>
      </c>
      <c r="FN737" s="74">
        <v>0</v>
      </c>
      <c r="FO737" s="74">
        <v>0</v>
      </c>
      <c r="FP737" s="74">
        <v>0</v>
      </c>
      <c r="FQ737" s="74">
        <v>0</v>
      </c>
      <c r="FR737" s="74">
        <v>0</v>
      </c>
      <c r="FS737" s="74">
        <v>0</v>
      </c>
      <c r="GV737" s="229"/>
      <c r="GW737" s="229"/>
    </row>
    <row r="738" spans="98:205" x14ac:dyDescent="0.25">
      <c r="CT738" s="74" t="s">
        <v>194</v>
      </c>
      <c r="CU738" s="74" t="s">
        <v>535</v>
      </c>
      <c r="CV738" s="74" t="s">
        <v>318</v>
      </c>
      <c r="CW738" s="74">
        <v>2023</v>
      </c>
      <c r="CX738" s="74">
        <v>0</v>
      </c>
      <c r="CY738" s="74">
        <v>0</v>
      </c>
      <c r="CZ738" s="74">
        <v>4.7806299207563077E-9</v>
      </c>
      <c r="DA738" s="74">
        <v>0</v>
      </c>
      <c r="DB738" s="74">
        <v>0</v>
      </c>
      <c r="DC738" s="74">
        <v>0</v>
      </c>
      <c r="DD738" s="74">
        <v>13668.06699741239</v>
      </c>
      <c r="DE738" s="74">
        <v>202.84766498243039</v>
      </c>
      <c r="DF738" s="74">
        <v>8304.594931712325</v>
      </c>
      <c r="DG738" s="74">
        <v>5160.6244007176319</v>
      </c>
      <c r="DH738" s="74">
        <v>0</v>
      </c>
      <c r="DI738" s="74">
        <v>0</v>
      </c>
      <c r="DJ738" s="74">
        <v>0</v>
      </c>
      <c r="DK738" s="74">
        <v>0</v>
      </c>
      <c r="DL738" s="74">
        <v>0</v>
      </c>
      <c r="DM738" s="74">
        <v>0</v>
      </c>
      <c r="DN738" s="74">
        <v>2.077883477002022E-6</v>
      </c>
      <c r="DO738" s="74">
        <v>0</v>
      </c>
      <c r="DP738" s="74">
        <v>0</v>
      </c>
      <c r="DQ738" s="74">
        <v>0</v>
      </c>
      <c r="DR738" s="74">
        <v>0</v>
      </c>
      <c r="DS738" s="74">
        <v>0</v>
      </c>
      <c r="DT738" s="74">
        <v>0</v>
      </c>
      <c r="DU738" s="74">
        <v>6.5341970046731496E-5</v>
      </c>
      <c r="DV738" s="74">
        <v>0</v>
      </c>
      <c r="DW738" s="74">
        <v>6.5341970046731496E-5</v>
      </c>
      <c r="DX738" s="74">
        <v>0</v>
      </c>
      <c r="DY738" s="74">
        <v>0</v>
      </c>
      <c r="DZ738" s="74">
        <v>0</v>
      </c>
      <c r="EA738" s="74">
        <v>0</v>
      </c>
      <c r="EB738" s="74">
        <v>0</v>
      </c>
      <c r="EC738" s="74">
        <v>0</v>
      </c>
      <c r="ED738" s="74">
        <v>0</v>
      </c>
      <c r="EE738" s="74">
        <v>0</v>
      </c>
      <c r="EF738" s="74">
        <v>0</v>
      </c>
      <c r="ER738" s="74" t="s">
        <v>455</v>
      </c>
      <c r="ES738" s="74" t="s">
        <v>194</v>
      </c>
      <c r="ET738" s="74" t="s">
        <v>535</v>
      </c>
      <c r="EU738" s="74" t="s">
        <v>318</v>
      </c>
      <c r="EV738" s="74" t="s">
        <v>302</v>
      </c>
      <c r="EW738" s="74" t="s">
        <v>456</v>
      </c>
      <c r="EX738" s="74">
        <v>2023</v>
      </c>
      <c r="EY738" s="74">
        <v>3.0665869082095127E-8</v>
      </c>
      <c r="EZ738" s="74">
        <v>1255.5622329999901</v>
      </c>
      <c r="FA738" s="74">
        <v>3.8502907061600714E-5</v>
      </c>
      <c r="FB738" s="74">
        <v>2023</v>
      </c>
      <c r="FC738" s="74" t="s">
        <v>209</v>
      </c>
      <c r="FD738" s="74">
        <v>4.6366130773367584E-2</v>
      </c>
      <c r="FE738" s="74">
        <v>1</v>
      </c>
      <c r="FF738" s="74">
        <v>0</v>
      </c>
      <c r="FG738" s="74" t="s">
        <v>457</v>
      </c>
      <c r="FH738" s="74">
        <v>0</v>
      </c>
      <c r="FI738" s="74">
        <v>0</v>
      </c>
      <c r="FJ738" s="74">
        <v>0</v>
      </c>
      <c r="FK738" s="74">
        <v>0</v>
      </c>
      <c r="FL738" s="74">
        <v>6.5787730701569386E-7</v>
      </c>
      <c r="FM738" s="74">
        <v>4.7806299207563077E-9</v>
      </c>
      <c r="FN738" s="74">
        <v>0</v>
      </c>
      <c r="FO738" s="74">
        <v>0</v>
      </c>
      <c r="FP738" s="74">
        <v>0</v>
      </c>
      <c r="FQ738" s="74">
        <v>0</v>
      </c>
      <c r="FR738" s="74">
        <v>0</v>
      </c>
      <c r="FS738" s="74">
        <v>0</v>
      </c>
      <c r="GV738" s="229"/>
      <c r="GW738" s="229"/>
    </row>
    <row r="739" spans="98:205" x14ac:dyDescent="0.25">
      <c r="CT739" s="74" t="s">
        <v>194</v>
      </c>
      <c r="CU739" s="74" t="s">
        <v>535</v>
      </c>
      <c r="CV739" s="74" t="s">
        <v>318</v>
      </c>
      <c r="CW739" s="74">
        <v>2024</v>
      </c>
      <c r="CX739" s="74">
        <v>0</v>
      </c>
      <c r="CY739" s="74">
        <v>0</v>
      </c>
      <c r="CZ739" s="74">
        <v>0</v>
      </c>
      <c r="DA739" s="74">
        <v>4.7806299207563077E-9</v>
      </c>
      <c r="DB739" s="74">
        <v>0</v>
      </c>
      <c r="DC739" s="74">
        <v>0</v>
      </c>
      <c r="DD739" s="74">
        <v>13668.06699741239</v>
      </c>
      <c r="DE739" s="74">
        <v>202.84766498243039</v>
      </c>
      <c r="DF739" s="74">
        <v>8304.594931712325</v>
      </c>
      <c r="DG739" s="74">
        <v>5160.6244007176319</v>
      </c>
      <c r="DH739" s="74">
        <v>0</v>
      </c>
      <c r="DI739" s="74">
        <v>0</v>
      </c>
      <c r="DJ739" s="74">
        <v>0</v>
      </c>
      <c r="DK739" s="74">
        <v>0</v>
      </c>
      <c r="DL739" s="74">
        <v>0</v>
      </c>
      <c r="DM739" s="74">
        <v>0</v>
      </c>
      <c r="DN739" s="74">
        <v>2.077883477002022E-6</v>
      </c>
      <c r="DO739" s="74">
        <v>0</v>
      </c>
      <c r="DP739" s="74">
        <v>0</v>
      </c>
      <c r="DQ739" s="74">
        <v>0</v>
      </c>
      <c r="DR739" s="74">
        <v>0</v>
      </c>
      <c r="DS739" s="74">
        <v>0</v>
      </c>
      <c r="DT739" s="74">
        <v>0</v>
      </c>
      <c r="DU739" s="74">
        <v>0</v>
      </c>
      <c r="DV739" s="74">
        <v>0</v>
      </c>
      <c r="DW739" s="74">
        <v>0</v>
      </c>
      <c r="DX739" s="74">
        <v>6.5341970046731496E-5</v>
      </c>
      <c r="DY739" s="74">
        <v>0</v>
      </c>
      <c r="DZ739" s="74">
        <v>6.5341970046731496E-5</v>
      </c>
      <c r="EA739" s="74">
        <v>0</v>
      </c>
      <c r="EB739" s="74">
        <v>0</v>
      </c>
      <c r="EC739" s="74">
        <v>0</v>
      </c>
      <c r="ED739" s="74">
        <v>0</v>
      </c>
      <c r="EE739" s="74">
        <v>0</v>
      </c>
      <c r="EF739" s="74">
        <v>0</v>
      </c>
      <c r="ER739" s="74" t="s">
        <v>455</v>
      </c>
      <c r="ES739" s="74" t="s">
        <v>194</v>
      </c>
      <c r="ET739" s="74" t="s">
        <v>535</v>
      </c>
      <c r="EU739" s="74" t="s">
        <v>318</v>
      </c>
      <c r="EV739" s="74" t="s">
        <v>302</v>
      </c>
      <c r="EW739" s="74" t="s">
        <v>456</v>
      </c>
      <c r="EX739" s="74">
        <v>2024</v>
      </c>
      <c r="EY739" s="74">
        <v>3.0665869082095127E-8</v>
      </c>
      <c r="EZ739" s="74">
        <v>1255.5622329999901</v>
      </c>
      <c r="FA739" s="74">
        <v>3.8502907061600714E-5</v>
      </c>
      <c r="FB739" s="74">
        <v>2024</v>
      </c>
      <c r="FC739" s="74" t="s">
        <v>209</v>
      </c>
      <c r="FD739" s="74">
        <v>4.6366130773367584E-2</v>
      </c>
      <c r="FE739" s="74">
        <v>1</v>
      </c>
      <c r="FF739" s="74">
        <v>0</v>
      </c>
      <c r="FG739" s="74" t="s">
        <v>457</v>
      </c>
      <c r="FH739" s="74">
        <v>0</v>
      </c>
      <c r="FI739" s="74">
        <v>0</v>
      </c>
      <c r="FJ739" s="74">
        <v>0</v>
      </c>
      <c r="FK739" s="74">
        <v>0</v>
      </c>
      <c r="FL739" s="74">
        <v>0</v>
      </c>
      <c r="FM739" s="74">
        <v>0</v>
      </c>
      <c r="FN739" s="74">
        <v>6.5787730701569386E-7</v>
      </c>
      <c r="FO739" s="74">
        <v>4.7806299207563077E-9</v>
      </c>
      <c r="FP739" s="74">
        <v>0</v>
      </c>
      <c r="FQ739" s="74">
        <v>0</v>
      </c>
      <c r="FR739" s="74">
        <v>0</v>
      </c>
      <c r="FS739" s="74">
        <v>0</v>
      </c>
      <c r="GV739" s="229"/>
      <c r="GW739" s="229"/>
    </row>
    <row r="740" spans="98:205" x14ac:dyDescent="0.25">
      <c r="CT740" s="74" t="s">
        <v>194</v>
      </c>
      <c r="CU740" s="74" t="s">
        <v>535</v>
      </c>
      <c r="CV740" s="74" t="s">
        <v>318</v>
      </c>
      <c r="CW740" s="74">
        <v>2025</v>
      </c>
      <c r="CX740" s="74">
        <v>0</v>
      </c>
      <c r="CY740" s="74">
        <v>0</v>
      </c>
      <c r="CZ740" s="74">
        <v>0</v>
      </c>
      <c r="DA740" s="74">
        <v>0</v>
      </c>
      <c r="DB740" s="74">
        <v>4.7806299207563077E-9</v>
      </c>
      <c r="DC740" s="74">
        <v>0</v>
      </c>
      <c r="DD740" s="74">
        <v>13668.06699741239</v>
      </c>
      <c r="DE740" s="74">
        <v>202.84766498243039</v>
      </c>
      <c r="DF740" s="74">
        <v>8304.594931712325</v>
      </c>
      <c r="DG740" s="74">
        <v>5160.6244007176319</v>
      </c>
      <c r="DH740" s="74">
        <v>0</v>
      </c>
      <c r="DI740" s="74">
        <v>0</v>
      </c>
      <c r="DJ740" s="74">
        <v>0</v>
      </c>
      <c r="DK740" s="74">
        <v>0</v>
      </c>
      <c r="DL740" s="74">
        <v>0</v>
      </c>
      <c r="DM740" s="74">
        <v>0</v>
      </c>
      <c r="DN740" s="74">
        <v>2.077883477002022E-6</v>
      </c>
      <c r="DO740" s="74">
        <v>0</v>
      </c>
      <c r="DP740" s="74">
        <v>0</v>
      </c>
      <c r="DQ740" s="74">
        <v>0</v>
      </c>
      <c r="DR740" s="74">
        <v>0</v>
      </c>
      <c r="DS740" s="74">
        <v>0</v>
      </c>
      <c r="DT740" s="74">
        <v>0</v>
      </c>
      <c r="DU740" s="74">
        <v>0</v>
      </c>
      <c r="DV740" s="74">
        <v>0</v>
      </c>
      <c r="DW740" s="74">
        <v>0</v>
      </c>
      <c r="DX740" s="74">
        <v>0</v>
      </c>
      <c r="DY740" s="74">
        <v>0</v>
      </c>
      <c r="DZ740" s="74">
        <v>0</v>
      </c>
      <c r="EA740" s="74">
        <v>6.5341970046731496E-5</v>
      </c>
      <c r="EB740" s="74">
        <v>0</v>
      </c>
      <c r="EC740" s="74">
        <v>6.5341970046731496E-5</v>
      </c>
      <c r="ED740" s="74">
        <v>0</v>
      </c>
      <c r="EE740" s="74">
        <v>0</v>
      </c>
      <c r="EF740" s="74">
        <v>0</v>
      </c>
      <c r="ER740" s="74" t="s">
        <v>455</v>
      </c>
      <c r="ES740" s="74" t="s">
        <v>194</v>
      </c>
      <c r="ET740" s="74" t="s">
        <v>535</v>
      </c>
      <c r="EU740" s="74" t="s">
        <v>318</v>
      </c>
      <c r="EV740" s="74" t="s">
        <v>302</v>
      </c>
      <c r="EW740" s="74" t="s">
        <v>456</v>
      </c>
      <c r="EX740" s="74">
        <v>2025</v>
      </c>
      <c r="EY740" s="74">
        <v>3.0665869082095127E-8</v>
      </c>
      <c r="EZ740" s="74">
        <v>1255.5622329999901</v>
      </c>
      <c r="FA740" s="74">
        <v>3.8502907061600714E-5</v>
      </c>
      <c r="FB740" s="74">
        <v>2025</v>
      </c>
      <c r="FC740" s="74" t="s">
        <v>209</v>
      </c>
      <c r="FD740" s="74">
        <v>4.6366130773367584E-2</v>
      </c>
      <c r="FE740" s="74">
        <v>1</v>
      </c>
      <c r="FF740" s="74">
        <v>0</v>
      </c>
      <c r="FG740" s="74" t="s">
        <v>457</v>
      </c>
      <c r="FH740" s="74">
        <v>0</v>
      </c>
      <c r="FI740" s="74">
        <v>0</v>
      </c>
      <c r="FJ740" s="74">
        <v>0</v>
      </c>
      <c r="FK740" s="74">
        <v>0</v>
      </c>
      <c r="FL740" s="74">
        <v>0</v>
      </c>
      <c r="FM740" s="74">
        <v>0</v>
      </c>
      <c r="FN740" s="74">
        <v>0</v>
      </c>
      <c r="FO740" s="74">
        <v>0</v>
      </c>
      <c r="FP740" s="74">
        <v>6.5787730701569386E-7</v>
      </c>
      <c r="FQ740" s="74">
        <v>4.7806299207563077E-9</v>
      </c>
      <c r="FR740" s="74">
        <v>0</v>
      </c>
      <c r="FS740" s="74">
        <v>0</v>
      </c>
      <c r="GV740" s="229"/>
      <c r="GW740" s="229"/>
    </row>
    <row r="741" spans="98:205" x14ac:dyDescent="0.25">
      <c r="CT741" s="74" t="s">
        <v>194</v>
      </c>
      <c r="CU741" s="74" t="s">
        <v>535</v>
      </c>
      <c r="CV741" s="74" t="s">
        <v>318</v>
      </c>
      <c r="CW741" s="74">
        <v>2026</v>
      </c>
      <c r="CX741" s="74">
        <v>0</v>
      </c>
      <c r="CY741" s="74">
        <v>0</v>
      </c>
      <c r="CZ741" s="74">
        <v>0</v>
      </c>
      <c r="DA741" s="74">
        <v>0</v>
      </c>
      <c r="DB741" s="74">
        <v>0</v>
      </c>
      <c r="DC741" s="74">
        <v>4.7806299207563077E-9</v>
      </c>
      <c r="DD741" s="74">
        <v>13668.06699741239</v>
      </c>
      <c r="DE741" s="74">
        <v>202.84766498243039</v>
      </c>
      <c r="DF741" s="74">
        <v>8304.594931712325</v>
      </c>
      <c r="DG741" s="74">
        <v>5160.6244007176319</v>
      </c>
      <c r="DH741" s="74">
        <v>0</v>
      </c>
      <c r="DI741" s="74">
        <v>0</v>
      </c>
      <c r="DJ741" s="74">
        <v>0</v>
      </c>
      <c r="DK741" s="74">
        <v>0</v>
      </c>
      <c r="DL741" s="74">
        <v>0</v>
      </c>
      <c r="DM741" s="74">
        <v>0</v>
      </c>
      <c r="DN741" s="74">
        <v>2.077883477002022E-6</v>
      </c>
      <c r="DO741" s="74">
        <v>0</v>
      </c>
      <c r="DP741" s="74">
        <v>0</v>
      </c>
      <c r="DQ741" s="74">
        <v>0</v>
      </c>
      <c r="DR741" s="74">
        <v>0</v>
      </c>
      <c r="DS741" s="74">
        <v>0</v>
      </c>
      <c r="DT741" s="74">
        <v>0</v>
      </c>
      <c r="DU741" s="74">
        <v>0</v>
      </c>
      <c r="DV741" s="74">
        <v>0</v>
      </c>
      <c r="DW741" s="74">
        <v>0</v>
      </c>
      <c r="DX741" s="74">
        <v>0</v>
      </c>
      <c r="DY741" s="74">
        <v>0</v>
      </c>
      <c r="DZ741" s="74">
        <v>0</v>
      </c>
      <c r="EA741" s="74">
        <v>0</v>
      </c>
      <c r="EB741" s="74">
        <v>0</v>
      </c>
      <c r="EC741" s="74">
        <v>0</v>
      </c>
      <c r="ED741" s="74">
        <v>6.5341970046731496E-5</v>
      </c>
      <c r="EE741" s="74">
        <v>0</v>
      </c>
      <c r="EF741" s="74">
        <v>6.5341970046731496E-5</v>
      </c>
      <c r="ER741" s="74" t="s">
        <v>455</v>
      </c>
      <c r="ES741" s="74" t="s">
        <v>194</v>
      </c>
      <c r="ET741" s="74" t="s">
        <v>535</v>
      </c>
      <c r="EU741" s="74" t="s">
        <v>318</v>
      </c>
      <c r="EV741" s="74" t="s">
        <v>302</v>
      </c>
      <c r="EW741" s="74" t="s">
        <v>456</v>
      </c>
      <c r="EX741" s="74">
        <v>2026</v>
      </c>
      <c r="EY741" s="74">
        <v>3.0665869082095127E-8</v>
      </c>
      <c r="EZ741" s="74">
        <v>1255.5622329999901</v>
      </c>
      <c r="FA741" s="74">
        <v>3.8502907061600714E-5</v>
      </c>
      <c r="FB741" s="74">
        <v>2026</v>
      </c>
      <c r="FC741" s="74" t="s">
        <v>209</v>
      </c>
      <c r="FD741" s="74">
        <v>4.6366130773367584E-2</v>
      </c>
      <c r="FE741" s="74">
        <v>1</v>
      </c>
      <c r="FF741" s="74">
        <v>0</v>
      </c>
      <c r="FG741" s="74" t="s">
        <v>457</v>
      </c>
      <c r="FH741" s="74">
        <v>0</v>
      </c>
      <c r="FI741" s="74">
        <v>0</v>
      </c>
      <c r="FJ741" s="74">
        <v>0</v>
      </c>
      <c r="FK741" s="74">
        <v>0</v>
      </c>
      <c r="FL741" s="74">
        <v>0</v>
      </c>
      <c r="FM741" s="74">
        <v>0</v>
      </c>
      <c r="FN741" s="74">
        <v>0</v>
      </c>
      <c r="FO741" s="74">
        <v>0</v>
      </c>
      <c r="FP741" s="74">
        <v>0</v>
      </c>
      <c r="FQ741" s="74">
        <v>0</v>
      </c>
      <c r="FR741" s="74">
        <v>6.5787730701569386E-7</v>
      </c>
      <c r="FS741" s="74">
        <v>4.7806299207563077E-9</v>
      </c>
      <c r="GV741" s="229"/>
      <c r="GW741" s="229"/>
    </row>
    <row r="742" spans="98:205" x14ac:dyDescent="0.25">
      <c r="CT742" s="74" t="s">
        <v>194</v>
      </c>
      <c r="CU742" s="74" t="s">
        <v>535</v>
      </c>
      <c r="CV742" s="74" t="s">
        <v>320</v>
      </c>
      <c r="CW742" s="74">
        <v>2021</v>
      </c>
      <c r="CX742" s="74">
        <v>1.2737032835997776E-8</v>
      </c>
      <c r="CY742" s="74">
        <v>0</v>
      </c>
      <c r="CZ742" s="74">
        <v>0</v>
      </c>
      <c r="DA742" s="74">
        <v>0</v>
      </c>
      <c r="DB742" s="74">
        <v>0</v>
      </c>
      <c r="DC742" s="74">
        <v>0</v>
      </c>
      <c r="DD742" s="74">
        <v>8638.8463697588304</v>
      </c>
      <c r="DE742" s="74">
        <v>212.40338927922949</v>
      </c>
      <c r="DF742" s="74">
        <v>8426.4429804796</v>
      </c>
      <c r="DG742" s="74">
        <v>0</v>
      </c>
      <c r="DH742" s="74">
        <v>0</v>
      </c>
      <c r="DI742" s="74">
        <v>0</v>
      </c>
      <c r="DJ742" s="74">
        <v>0</v>
      </c>
      <c r="DK742" s="74">
        <v>0</v>
      </c>
      <c r="DL742" s="74">
        <v>0</v>
      </c>
      <c r="DM742" s="74">
        <v>0</v>
      </c>
      <c r="DN742" s="74">
        <v>2.1007286978434071E-6</v>
      </c>
      <c r="DO742" s="74">
        <v>1.1003326987675841E-4</v>
      </c>
      <c r="DP742" s="74">
        <v>0</v>
      </c>
      <c r="DQ742" s="74">
        <v>1.1003326987675841E-4</v>
      </c>
      <c r="DR742" s="74">
        <v>0</v>
      </c>
      <c r="DS742" s="74">
        <v>0</v>
      </c>
      <c r="DT742" s="74">
        <v>0</v>
      </c>
      <c r="DU742" s="74">
        <v>0</v>
      </c>
      <c r="DV742" s="74">
        <v>0</v>
      </c>
      <c r="DW742" s="74">
        <v>0</v>
      </c>
      <c r="DX742" s="74">
        <v>0</v>
      </c>
      <c r="DY742" s="74">
        <v>0</v>
      </c>
      <c r="DZ742" s="74">
        <v>0</v>
      </c>
      <c r="EA742" s="74">
        <v>0</v>
      </c>
      <c r="EB742" s="74">
        <v>0</v>
      </c>
      <c r="EC742" s="74">
        <v>0</v>
      </c>
      <c r="ED742" s="74">
        <v>0</v>
      </c>
      <c r="EE742" s="74">
        <v>0</v>
      </c>
      <c r="EF742" s="74">
        <v>0</v>
      </c>
      <c r="ER742" s="74" t="s">
        <v>455</v>
      </c>
      <c r="ES742" s="74" t="s">
        <v>194</v>
      </c>
      <c r="ET742" s="74" t="s">
        <v>535</v>
      </c>
      <c r="EU742" s="74" t="s">
        <v>320</v>
      </c>
      <c r="EV742" s="74" t="s">
        <v>302</v>
      </c>
      <c r="EW742" s="74" t="s">
        <v>456</v>
      </c>
      <c r="EX742" s="74">
        <v>2021</v>
      </c>
      <c r="EY742" s="74">
        <v>1.2601130227221409E-7</v>
      </c>
      <c r="EZ742" s="74">
        <v>1255.5622329999901</v>
      </c>
      <c r="FA742" s="74">
        <v>1.5821503206413785E-4</v>
      </c>
      <c r="FB742" s="74">
        <v>2021</v>
      </c>
      <c r="FC742" s="74" t="s">
        <v>209</v>
      </c>
      <c r="FD742" s="74">
        <v>4.6366130773367584E-2</v>
      </c>
      <c r="FE742" s="74">
        <v>1</v>
      </c>
      <c r="FF742" s="74">
        <v>0</v>
      </c>
      <c r="FG742" s="74" t="s">
        <v>457</v>
      </c>
      <c r="FH742" s="74">
        <v>2.653180010275879E-6</v>
      </c>
      <c r="FI742" s="74">
        <v>1.2737032835997776E-8</v>
      </c>
      <c r="FJ742" s="74">
        <v>0</v>
      </c>
      <c r="FK742" s="74">
        <v>0</v>
      </c>
      <c r="FL742" s="74">
        <v>0</v>
      </c>
      <c r="FM742" s="74">
        <v>0</v>
      </c>
      <c r="FN742" s="74">
        <v>0</v>
      </c>
      <c r="FO742" s="74">
        <v>0</v>
      </c>
      <c r="FP742" s="74">
        <v>0</v>
      </c>
      <c r="FQ742" s="74">
        <v>0</v>
      </c>
      <c r="FR742" s="74">
        <v>0</v>
      </c>
      <c r="FS742" s="74">
        <v>0</v>
      </c>
      <c r="GV742" s="229"/>
      <c r="GW742" s="229"/>
    </row>
    <row r="743" spans="98:205" x14ac:dyDescent="0.25">
      <c r="CT743" s="74" t="s">
        <v>194</v>
      </c>
      <c r="CU743" s="74" t="s">
        <v>535</v>
      </c>
      <c r="CV743" s="74" t="s">
        <v>320</v>
      </c>
      <c r="CW743" s="74">
        <v>2022</v>
      </c>
      <c r="CX743" s="74">
        <v>0</v>
      </c>
      <c r="CY743" s="74">
        <v>1.2644735602737267E-8</v>
      </c>
      <c r="CZ743" s="74">
        <v>0</v>
      </c>
      <c r="DA743" s="74">
        <v>0</v>
      </c>
      <c r="DB743" s="74">
        <v>0</v>
      </c>
      <c r="DC743" s="74">
        <v>0</v>
      </c>
      <c r="DD743" s="74">
        <v>8489.5410546944331</v>
      </c>
      <c r="DE743" s="74">
        <v>202.84766498243039</v>
      </c>
      <c r="DF743" s="74">
        <v>8286.6933897120016</v>
      </c>
      <c r="DG743" s="74">
        <v>0</v>
      </c>
      <c r="DH743" s="74">
        <v>0</v>
      </c>
      <c r="DI743" s="74">
        <v>0</v>
      </c>
      <c r="DJ743" s="74">
        <v>0</v>
      </c>
      <c r="DK743" s="74">
        <v>0</v>
      </c>
      <c r="DL743" s="74">
        <v>0</v>
      </c>
      <c r="DM743" s="74">
        <v>0</v>
      </c>
      <c r="DN743" s="74">
        <v>2.0465250696261611E-6</v>
      </c>
      <c r="DO743" s="74">
        <v>0</v>
      </c>
      <c r="DP743" s="74">
        <v>0</v>
      </c>
      <c r="DQ743" s="74">
        <v>0</v>
      </c>
      <c r="DR743" s="74">
        <v>1.0734800202519439E-4</v>
      </c>
      <c r="DS743" s="74">
        <v>0</v>
      </c>
      <c r="DT743" s="74">
        <v>1.0734800202519439E-4</v>
      </c>
      <c r="DU743" s="74">
        <v>0</v>
      </c>
      <c r="DV743" s="74">
        <v>0</v>
      </c>
      <c r="DW743" s="74">
        <v>0</v>
      </c>
      <c r="DX743" s="74">
        <v>0</v>
      </c>
      <c r="DY743" s="74">
        <v>0</v>
      </c>
      <c r="DZ743" s="74">
        <v>0</v>
      </c>
      <c r="EA743" s="74">
        <v>0</v>
      </c>
      <c r="EB743" s="74">
        <v>0</v>
      </c>
      <c r="EC743" s="74">
        <v>0</v>
      </c>
      <c r="ED743" s="74">
        <v>0</v>
      </c>
      <c r="EE743" s="74">
        <v>0</v>
      </c>
      <c r="EF743" s="74">
        <v>0</v>
      </c>
      <c r="ER743" s="74" t="s">
        <v>455</v>
      </c>
      <c r="ES743" s="74" t="s">
        <v>194</v>
      </c>
      <c r="ET743" s="74" t="s">
        <v>535</v>
      </c>
      <c r="EU743" s="74" t="s">
        <v>320</v>
      </c>
      <c r="EV743" s="74" t="s">
        <v>302</v>
      </c>
      <c r="EW743" s="74" t="s">
        <v>456</v>
      </c>
      <c r="EX743" s="74">
        <v>2022</v>
      </c>
      <c r="EY743" s="74">
        <v>1.2254283598011029E-7</v>
      </c>
      <c r="EZ743" s="74">
        <v>1255.5622329999901</v>
      </c>
      <c r="FA743" s="74">
        <v>1.538601567813388E-4</v>
      </c>
      <c r="FB743" s="74">
        <v>2022</v>
      </c>
      <c r="FC743" s="74" t="s">
        <v>209</v>
      </c>
      <c r="FD743" s="74">
        <v>4.6366130773367584E-2</v>
      </c>
      <c r="FE743" s="74">
        <v>1</v>
      </c>
      <c r="FF743" s="74">
        <v>0</v>
      </c>
      <c r="FG743" s="74" t="s">
        <v>457</v>
      </c>
      <c r="FH743" s="74">
        <v>0</v>
      </c>
      <c r="FI743" s="74">
        <v>0</v>
      </c>
      <c r="FJ743" s="74">
        <v>2.6339540902799387E-6</v>
      </c>
      <c r="FK743" s="74">
        <v>1.2644735602737267E-8</v>
      </c>
      <c r="FL743" s="74">
        <v>0</v>
      </c>
      <c r="FM743" s="74">
        <v>0</v>
      </c>
      <c r="FN743" s="74">
        <v>0</v>
      </c>
      <c r="FO743" s="74">
        <v>0</v>
      </c>
      <c r="FP743" s="74">
        <v>0</v>
      </c>
      <c r="FQ743" s="74">
        <v>0</v>
      </c>
      <c r="FR743" s="74">
        <v>0</v>
      </c>
      <c r="FS743" s="74">
        <v>0</v>
      </c>
      <c r="GV743" s="229"/>
      <c r="GW743" s="229"/>
    </row>
    <row r="744" spans="98:205" x14ac:dyDescent="0.25">
      <c r="CT744" s="74" t="s">
        <v>194</v>
      </c>
      <c r="CU744" s="74" t="s">
        <v>535</v>
      </c>
      <c r="CV744" s="74" t="s">
        <v>320</v>
      </c>
      <c r="CW744" s="74">
        <v>2023</v>
      </c>
      <c r="CX744" s="74">
        <v>0</v>
      </c>
      <c r="CY744" s="74">
        <v>0</v>
      </c>
      <c r="CZ744" s="74">
        <v>1.9082444250943951E-8</v>
      </c>
      <c r="DA744" s="74">
        <v>0</v>
      </c>
      <c r="DB744" s="74">
        <v>0</v>
      </c>
      <c r="DC744" s="74">
        <v>0</v>
      </c>
      <c r="DD744" s="74">
        <v>8507.4425966947601</v>
      </c>
      <c r="DE744" s="74">
        <v>202.8476649824305</v>
      </c>
      <c r="DF744" s="74">
        <v>8304.5949317123304</v>
      </c>
      <c r="DG744" s="74">
        <v>0</v>
      </c>
      <c r="DH744" s="74">
        <v>0</v>
      </c>
      <c r="DI744" s="74">
        <v>0</v>
      </c>
      <c r="DJ744" s="74">
        <v>0</v>
      </c>
      <c r="DK744" s="74">
        <v>0</v>
      </c>
      <c r="DL744" s="74">
        <v>0</v>
      </c>
      <c r="DM744" s="74">
        <v>0</v>
      </c>
      <c r="DN744" s="74">
        <v>2.048326510201486E-6</v>
      </c>
      <c r="DO744" s="74">
        <v>0</v>
      </c>
      <c r="DP744" s="74">
        <v>0</v>
      </c>
      <c r="DQ744" s="74">
        <v>0</v>
      </c>
      <c r="DR744" s="74">
        <v>0</v>
      </c>
      <c r="DS744" s="74">
        <v>0</v>
      </c>
      <c r="DT744" s="74">
        <v>0</v>
      </c>
      <c r="DU744" s="74">
        <v>1.623427990695336E-4</v>
      </c>
      <c r="DV744" s="74">
        <v>0</v>
      </c>
      <c r="DW744" s="74">
        <v>1.623427990695336E-4</v>
      </c>
      <c r="DX744" s="74">
        <v>0</v>
      </c>
      <c r="DY744" s="74">
        <v>0</v>
      </c>
      <c r="DZ744" s="74">
        <v>0</v>
      </c>
      <c r="EA744" s="74">
        <v>0</v>
      </c>
      <c r="EB744" s="74">
        <v>0</v>
      </c>
      <c r="EC744" s="74">
        <v>0</v>
      </c>
      <c r="ED744" s="74">
        <v>0</v>
      </c>
      <c r="EE744" s="74">
        <v>0</v>
      </c>
      <c r="EF744" s="74">
        <v>0</v>
      </c>
      <c r="ER744" s="74" t="s">
        <v>455</v>
      </c>
      <c r="ES744" s="74" t="s">
        <v>194</v>
      </c>
      <c r="ET744" s="74" t="s">
        <v>535</v>
      </c>
      <c r="EU744" s="74" t="s">
        <v>320</v>
      </c>
      <c r="EV744" s="74" t="s">
        <v>302</v>
      </c>
      <c r="EW744" s="74" t="s">
        <v>456</v>
      </c>
      <c r="EX744" s="74">
        <v>2023</v>
      </c>
      <c r="EY744" s="74">
        <v>1.224064081231473E-7</v>
      </c>
      <c r="EZ744" s="74">
        <v>1255.5622329999901</v>
      </c>
      <c r="FA744" s="74">
        <v>1.5368886311660696E-4</v>
      </c>
      <c r="FB744" s="74">
        <v>2023</v>
      </c>
      <c r="FC744" s="74" t="s">
        <v>209</v>
      </c>
      <c r="FD744" s="74">
        <v>4.6366130773367584E-2</v>
      </c>
      <c r="FE744" s="74">
        <v>1</v>
      </c>
      <c r="FF744" s="74">
        <v>0</v>
      </c>
      <c r="FG744" s="74" t="s">
        <v>457</v>
      </c>
      <c r="FH744" s="74">
        <v>0</v>
      </c>
      <c r="FI744" s="74">
        <v>0</v>
      </c>
      <c r="FJ744" s="74">
        <v>0</v>
      </c>
      <c r="FK744" s="74">
        <v>0</v>
      </c>
      <c r="FL744" s="74">
        <v>2.6259943235894852E-6</v>
      </c>
      <c r="FM744" s="74">
        <v>1.9082444250943951E-8</v>
      </c>
      <c r="FN744" s="74">
        <v>0</v>
      </c>
      <c r="FO744" s="74">
        <v>0</v>
      </c>
      <c r="FP744" s="74">
        <v>0</v>
      </c>
      <c r="FQ744" s="74">
        <v>0</v>
      </c>
      <c r="FR744" s="74">
        <v>0</v>
      </c>
      <c r="FS744" s="74">
        <v>0</v>
      </c>
      <c r="GV744" s="229"/>
      <c r="GW744" s="229"/>
    </row>
    <row r="745" spans="98:205" x14ac:dyDescent="0.25">
      <c r="CT745" s="74" t="s">
        <v>194</v>
      </c>
      <c r="CU745" s="74" t="s">
        <v>535</v>
      </c>
      <c r="CV745" s="74" t="s">
        <v>320</v>
      </c>
      <c r="CW745" s="74">
        <v>2024</v>
      </c>
      <c r="CX745" s="74">
        <v>0</v>
      </c>
      <c r="CY745" s="74">
        <v>0</v>
      </c>
      <c r="CZ745" s="74">
        <v>0</v>
      </c>
      <c r="DA745" s="74">
        <v>1.9082444250943951E-8</v>
      </c>
      <c r="DB745" s="74">
        <v>0</v>
      </c>
      <c r="DC745" s="74">
        <v>0</v>
      </c>
      <c r="DD745" s="74">
        <v>8507.4425966947601</v>
      </c>
      <c r="DE745" s="74">
        <v>202.8476649824305</v>
      </c>
      <c r="DF745" s="74">
        <v>8304.5949317123304</v>
      </c>
      <c r="DG745" s="74">
        <v>0</v>
      </c>
      <c r="DH745" s="74">
        <v>0</v>
      </c>
      <c r="DI745" s="74">
        <v>0</v>
      </c>
      <c r="DJ745" s="74">
        <v>0</v>
      </c>
      <c r="DK745" s="74">
        <v>0</v>
      </c>
      <c r="DL745" s="74">
        <v>0</v>
      </c>
      <c r="DM745" s="74">
        <v>0</v>
      </c>
      <c r="DN745" s="74">
        <v>2.048326510201486E-6</v>
      </c>
      <c r="DO745" s="74">
        <v>0</v>
      </c>
      <c r="DP745" s="74">
        <v>0</v>
      </c>
      <c r="DQ745" s="74">
        <v>0</v>
      </c>
      <c r="DR745" s="74">
        <v>0</v>
      </c>
      <c r="DS745" s="74">
        <v>0</v>
      </c>
      <c r="DT745" s="74">
        <v>0</v>
      </c>
      <c r="DU745" s="74">
        <v>0</v>
      </c>
      <c r="DV745" s="74">
        <v>0</v>
      </c>
      <c r="DW745" s="74">
        <v>0</v>
      </c>
      <c r="DX745" s="74">
        <v>1.623427990695336E-4</v>
      </c>
      <c r="DY745" s="74">
        <v>0</v>
      </c>
      <c r="DZ745" s="74">
        <v>1.623427990695336E-4</v>
      </c>
      <c r="EA745" s="74">
        <v>0</v>
      </c>
      <c r="EB745" s="74">
        <v>0</v>
      </c>
      <c r="EC745" s="74">
        <v>0</v>
      </c>
      <c r="ED745" s="74">
        <v>0</v>
      </c>
      <c r="EE745" s="74">
        <v>0</v>
      </c>
      <c r="EF745" s="74">
        <v>0</v>
      </c>
      <c r="ER745" s="74" t="s">
        <v>455</v>
      </c>
      <c r="ES745" s="74" t="s">
        <v>194</v>
      </c>
      <c r="ET745" s="74" t="s">
        <v>535</v>
      </c>
      <c r="EU745" s="74" t="s">
        <v>320</v>
      </c>
      <c r="EV745" s="74" t="s">
        <v>302</v>
      </c>
      <c r="EW745" s="74" t="s">
        <v>456</v>
      </c>
      <c r="EX745" s="74">
        <v>2024</v>
      </c>
      <c r="EY745" s="74">
        <v>1.224064081231473E-7</v>
      </c>
      <c r="EZ745" s="74">
        <v>1255.5622329999901</v>
      </c>
      <c r="FA745" s="74">
        <v>1.5368886311660696E-4</v>
      </c>
      <c r="FB745" s="74">
        <v>2024</v>
      </c>
      <c r="FC745" s="74" t="s">
        <v>209</v>
      </c>
      <c r="FD745" s="74">
        <v>4.6366130773367584E-2</v>
      </c>
      <c r="FE745" s="74">
        <v>1</v>
      </c>
      <c r="FF745" s="74">
        <v>0</v>
      </c>
      <c r="FG745" s="74" t="s">
        <v>457</v>
      </c>
      <c r="FH745" s="74">
        <v>0</v>
      </c>
      <c r="FI745" s="74">
        <v>0</v>
      </c>
      <c r="FJ745" s="74">
        <v>0</v>
      </c>
      <c r="FK745" s="74">
        <v>0</v>
      </c>
      <c r="FL745" s="74">
        <v>0</v>
      </c>
      <c r="FM745" s="74">
        <v>0</v>
      </c>
      <c r="FN745" s="74">
        <v>2.6259943235894852E-6</v>
      </c>
      <c r="FO745" s="74">
        <v>1.9082444250943951E-8</v>
      </c>
      <c r="FP745" s="74">
        <v>0</v>
      </c>
      <c r="FQ745" s="74">
        <v>0</v>
      </c>
      <c r="FR745" s="74">
        <v>0</v>
      </c>
      <c r="FS745" s="74">
        <v>0</v>
      </c>
      <c r="GV745" s="229"/>
      <c r="GW745" s="229"/>
    </row>
    <row r="746" spans="98:205" x14ac:dyDescent="0.25">
      <c r="CT746" s="74" t="s">
        <v>194</v>
      </c>
      <c r="CU746" s="74" t="s">
        <v>535</v>
      </c>
      <c r="CV746" s="74" t="s">
        <v>320</v>
      </c>
      <c r="CW746" s="74">
        <v>2025</v>
      </c>
      <c r="CX746" s="74">
        <v>0</v>
      </c>
      <c r="CY746" s="74">
        <v>0</v>
      </c>
      <c r="CZ746" s="74">
        <v>0</v>
      </c>
      <c r="DA746" s="74">
        <v>0</v>
      </c>
      <c r="DB746" s="74">
        <v>1.9082444250943951E-8</v>
      </c>
      <c r="DC746" s="74">
        <v>0</v>
      </c>
      <c r="DD746" s="74">
        <v>8507.4425966947601</v>
      </c>
      <c r="DE746" s="74">
        <v>202.8476649824305</v>
      </c>
      <c r="DF746" s="74">
        <v>8304.5949317123304</v>
      </c>
      <c r="DG746" s="74">
        <v>0</v>
      </c>
      <c r="DH746" s="74">
        <v>0</v>
      </c>
      <c r="DI746" s="74">
        <v>0</v>
      </c>
      <c r="DJ746" s="74">
        <v>0</v>
      </c>
      <c r="DK746" s="74">
        <v>0</v>
      </c>
      <c r="DL746" s="74">
        <v>0</v>
      </c>
      <c r="DM746" s="74">
        <v>0</v>
      </c>
      <c r="DN746" s="74">
        <v>2.048326510201486E-6</v>
      </c>
      <c r="DO746" s="74">
        <v>0</v>
      </c>
      <c r="DP746" s="74">
        <v>0</v>
      </c>
      <c r="DQ746" s="74">
        <v>0</v>
      </c>
      <c r="DR746" s="74">
        <v>0</v>
      </c>
      <c r="DS746" s="74">
        <v>0</v>
      </c>
      <c r="DT746" s="74">
        <v>0</v>
      </c>
      <c r="DU746" s="74">
        <v>0</v>
      </c>
      <c r="DV746" s="74">
        <v>0</v>
      </c>
      <c r="DW746" s="74">
        <v>0</v>
      </c>
      <c r="DX746" s="74">
        <v>0</v>
      </c>
      <c r="DY746" s="74">
        <v>0</v>
      </c>
      <c r="DZ746" s="74">
        <v>0</v>
      </c>
      <c r="EA746" s="74">
        <v>1.623427990695336E-4</v>
      </c>
      <c r="EB746" s="74">
        <v>0</v>
      </c>
      <c r="EC746" s="74">
        <v>1.623427990695336E-4</v>
      </c>
      <c r="ED746" s="74">
        <v>0</v>
      </c>
      <c r="EE746" s="74">
        <v>0</v>
      </c>
      <c r="EF746" s="74">
        <v>0</v>
      </c>
      <c r="ER746" s="74" t="s">
        <v>455</v>
      </c>
      <c r="ES746" s="74" t="s">
        <v>194</v>
      </c>
      <c r="ET746" s="74" t="s">
        <v>535</v>
      </c>
      <c r="EU746" s="74" t="s">
        <v>320</v>
      </c>
      <c r="EV746" s="74" t="s">
        <v>302</v>
      </c>
      <c r="EW746" s="74" t="s">
        <v>456</v>
      </c>
      <c r="EX746" s="74">
        <v>2025</v>
      </c>
      <c r="EY746" s="74">
        <v>1.224064081231473E-7</v>
      </c>
      <c r="EZ746" s="74">
        <v>1255.5622329999901</v>
      </c>
      <c r="FA746" s="74">
        <v>1.5368886311660696E-4</v>
      </c>
      <c r="FB746" s="74">
        <v>2025</v>
      </c>
      <c r="FC746" s="74" t="s">
        <v>209</v>
      </c>
      <c r="FD746" s="74">
        <v>4.6366130773367584E-2</v>
      </c>
      <c r="FE746" s="74">
        <v>1</v>
      </c>
      <c r="FF746" s="74">
        <v>0</v>
      </c>
      <c r="FG746" s="74" t="s">
        <v>457</v>
      </c>
      <c r="FH746" s="74">
        <v>0</v>
      </c>
      <c r="FI746" s="74">
        <v>0</v>
      </c>
      <c r="FJ746" s="74">
        <v>0</v>
      </c>
      <c r="FK746" s="74">
        <v>0</v>
      </c>
      <c r="FL746" s="74">
        <v>0</v>
      </c>
      <c r="FM746" s="74">
        <v>0</v>
      </c>
      <c r="FN746" s="74">
        <v>0</v>
      </c>
      <c r="FO746" s="74">
        <v>0</v>
      </c>
      <c r="FP746" s="74">
        <v>2.6259943235894852E-6</v>
      </c>
      <c r="FQ746" s="74">
        <v>1.9082444250943951E-8</v>
      </c>
      <c r="FR746" s="74">
        <v>0</v>
      </c>
      <c r="FS746" s="74">
        <v>0</v>
      </c>
      <c r="GV746" s="229"/>
      <c r="GW746" s="229"/>
    </row>
    <row r="747" spans="98:205" x14ac:dyDescent="0.25">
      <c r="CT747" s="74" t="s">
        <v>194</v>
      </c>
      <c r="CU747" s="74" t="s">
        <v>535</v>
      </c>
      <c r="CV747" s="74" t="s">
        <v>320</v>
      </c>
      <c r="CW747" s="74">
        <v>2026</v>
      </c>
      <c r="CX747" s="74">
        <v>0</v>
      </c>
      <c r="CY747" s="74">
        <v>0</v>
      </c>
      <c r="CZ747" s="74">
        <v>0</v>
      </c>
      <c r="DA747" s="74">
        <v>0</v>
      </c>
      <c r="DB747" s="74">
        <v>0</v>
      </c>
      <c r="DC747" s="74">
        <v>1.9082444250943951E-8</v>
      </c>
      <c r="DD747" s="74">
        <v>8507.4425966947601</v>
      </c>
      <c r="DE747" s="74">
        <v>202.8476649824305</v>
      </c>
      <c r="DF747" s="74">
        <v>8304.5949317123304</v>
      </c>
      <c r="DG747" s="74">
        <v>0</v>
      </c>
      <c r="DH747" s="74">
        <v>0</v>
      </c>
      <c r="DI747" s="74">
        <v>0</v>
      </c>
      <c r="DJ747" s="74">
        <v>0</v>
      </c>
      <c r="DK747" s="74">
        <v>0</v>
      </c>
      <c r="DL747" s="74">
        <v>0</v>
      </c>
      <c r="DM747" s="74">
        <v>0</v>
      </c>
      <c r="DN747" s="74">
        <v>2.048326510201486E-6</v>
      </c>
      <c r="DO747" s="74">
        <v>0</v>
      </c>
      <c r="DP747" s="74">
        <v>0</v>
      </c>
      <c r="DQ747" s="74">
        <v>0</v>
      </c>
      <c r="DR747" s="74">
        <v>0</v>
      </c>
      <c r="DS747" s="74">
        <v>0</v>
      </c>
      <c r="DT747" s="74">
        <v>0</v>
      </c>
      <c r="DU747" s="74">
        <v>0</v>
      </c>
      <c r="DV747" s="74">
        <v>0</v>
      </c>
      <c r="DW747" s="74">
        <v>0</v>
      </c>
      <c r="DX747" s="74">
        <v>0</v>
      </c>
      <c r="DY747" s="74">
        <v>0</v>
      </c>
      <c r="DZ747" s="74">
        <v>0</v>
      </c>
      <c r="EA747" s="74">
        <v>0</v>
      </c>
      <c r="EB747" s="74">
        <v>0</v>
      </c>
      <c r="EC747" s="74">
        <v>0</v>
      </c>
      <c r="ED747" s="74">
        <v>1.623427990695336E-4</v>
      </c>
      <c r="EE747" s="74">
        <v>0</v>
      </c>
      <c r="EF747" s="74">
        <v>1.623427990695336E-4</v>
      </c>
      <c r="ER747" s="74" t="s">
        <v>455</v>
      </c>
      <c r="ES747" s="74" t="s">
        <v>194</v>
      </c>
      <c r="ET747" s="74" t="s">
        <v>535</v>
      </c>
      <c r="EU747" s="74" t="s">
        <v>320</v>
      </c>
      <c r="EV747" s="74" t="s">
        <v>302</v>
      </c>
      <c r="EW747" s="74" t="s">
        <v>456</v>
      </c>
      <c r="EX747" s="74">
        <v>2026</v>
      </c>
      <c r="EY747" s="74">
        <v>1.224064081231473E-7</v>
      </c>
      <c r="EZ747" s="74">
        <v>1255.5622329999901</v>
      </c>
      <c r="FA747" s="74">
        <v>1.5368886311660696E-4</v>
      </c>
      <c r="FB747" s="74">
        <v>2026</v>
      </c>
      <c r="FC747" s="74" t="s">
        <v>209</v>
      </c>
      <c r="FD747" s="74">
        <v>4.6366130773367584E-2</v>
      </c>
      <c r="FE747" s="74">
        <v>1</v>
      </c>
      <c r="FF747" s="74">
        <v>0</v>
      </c>
      <c r="FG747" s="74" t="s">
        <v>457</v>
      </c>
      <c r="FH747" s="74">
        <v>0</v>
      </c>
      <c r="FI747" s="74">
        <v>0</v>
      </c>
      <c r="FJ747" s="74">
        <v>0</v>
      </c>
      <c r="FK747" s="74">
        <v>0</v>
      </c>
      <c r="FL747" s="74">
        <v>0</v>
      </c>
      <c r="FM747" s="74">
        <v>0</v>
      </c>
      <c r="FN747" s="74">
        <v>0</v>
      </c>
      <c r="FO747" s="74">
        <v>0</v>
      </c>
      <c r="FP747" s="74">
        <v>0</v>
      </c>
      <c r="FQ747" s="74">
        <v>0</v>
      </c>
      <c r="FR747" s="74">
        <v>2.6259943235894852E-6</v>
      </c>
      <c r="FS747" s="74">
        <v>1.9082444250943951E-8</v>
      </c>
      <c r="GV747" s="229"/>
      <c r="GW747" s="229"/>
    </row>
    <row r="748" spans="98:205" x14ac:dyDescent="0.25">
      <c r="CT748" s="74" t="s">
        <v>194</v>
      </c>
      <c r="CU748" s="74" t="s">
        <v>535</v>
      </c>
      <c r="CV748" s="74" t="s">
        <v>327</v>
      </c>
      <c r="CW748" s="74">
        <v>2021</v>
      </c>
      <c r="CX748" s="74">
        <v>2.7693682059455905E-7</v>
      </c>
      <c r="CY748" s="74">
        <v>0</v>
      </c>
      <c r="CZ748" s="74">
        <v>0</v>
      </c>
      <c r="DA748" s="74">
        <v>0</v>
      </c>
      <c r="DB748" s="74">
        <v>0</v>
      </c>
      <c r="DC748" s="74">
        <v>0</v>
      </c>
      <c r="DD748" s="74">
        <v>5.10775087528814</v>
      </c>
      <c r="DE748" s="74">
        <v>0.69026898617840493</v>
      </c>
      <c r="DF748" s="74">
        <v>2.8263721675328068</v>
      </c>
      <c r="DG748" s="74">
        <v>1.591109721576929</v>
      </c>
      <c r="DH748" s="74">
        <v>0</v>
      </c>
      <c r="DI748" s="74">
        <v>0</v>
      </c>
      <c r="DJ748" s="74">
        <v>0</v>
      </c>
      <c r="DK748" s="74">
        <v>0</v>
      </c>
      <c r="DL748" s="74">
        <v>0</v>
      </c>
      <c r="DM748" s="74">
        <v>0</v>
      </c>
      <c r="DN748" s="74">
        <v>3.2193698914657799E-5</v>
      </c>
      <c r="DO748" s="74">
        <v>1.4145242877913736E-6</v>
      </c>
      <c r="DP748" s="74">
        <v>0</v>
      </c>
      <c r="DQ748" s="74">
        <v>1.4145242877913736E-6</v>
      </c>
      <c r="DR748" s="74">
        <v>0</v>
      </c>
      <c r="DS748" s="74">
        <v>0</v>
      </c>
      <c r="DT748" s="74">
        <v>0</v>
      </c>
      <c r="DU748" s="74">
        <v>0</v>
      </c>
      <c r="DV748" s="74">
        <v>0</v>
      </c>
      <c r="DW748" s="74">
        <v>0</v>
      </c>
      <c r="DX748" s="74">
        <v>0</v>
      </c>
      <c r="DY748" s="74">
        <v>0</v>
      </c>
      <c r="DZ748" s="74">
        <v>0</v>
      </c>
      <c r="EA748" s="74">
        <v>0</v>
      </c>
      <c r="EB748" s="74">
        <v>0</v>
      </c>
      <c r="EC748" s="74">
        <v>0</v>
      </c>
      <c r="ED748" s="74">
        <v>0</v>
      </c>
      <c r="EE748" s="74">
        <v>0</v>
      </c>
      <c r="EF748" s="74">
        <v>0</v>
      </c>
      <c r="ER748" s="74" t="s">
        <v>455</v>
      </c>
      <c r="ES748" s="74" t="s">
        <v>194</v>
      </c>
      <c r="ET748" s="74" t="s">
        <v>535</v>
      </c>
      <c r="EU748" s="74" t="s">
        <v>327</v>
      </c>
      <c r="EV748" s="74" t="s">
        <v>302</v>
      </c>
      <c r="EW748" s="74" t="s">
        <v>456</v>
      </c>
      <c r="EX748" s="74">
        <v>2021</v>
      </c>
      <c r="EY748" s="74">
        <v>2.7398193801950082E-6</v>
      </c>
      <c r="EZ748" s="74">
        <v>1255.5622329999901</v>
      </c>
      <c r="FA748" s="74">
        <v>3.4400137390142933E-3</v>
      </c>
      <c r="FB748" s="74">
        <v>2021</v>
      </c>
      <c r="FC748" s="74" t="s">
        <v>209</v>
      </c>
      <c r="FD748" s="74">
        <v>4.6366130773367584E-2</v>
      </c>
      <c r="FE748" s="74">
        <v>1</v>
      </c>
      <c r="FF748" s="74">
        <v>0</v>
      </c>
      <c r="FG748" s="74" t="s">
        <v>457</v>
      </c>
      <c r="FH748" s="74">
        <v>5.7687158851803529E-5</v>
      </c>
      <c r="FI748" s="74">
        <v>2.7693682059455905E-7</v>
      </c>
      <c r="FJ748" s="74">
        <v>0</v>
      </c>
      <c r="FK748" s="74">
        <v>0</v>
      </c>
      <c r="FL748" s="74">
        <v>0</v>
      </c>
      <c r="FM748" s="74">
        <v>0</v>
      </c>
      <c r="FN748" s="74">
        <v>0</v>
      </c>
      <c r="FO748" s="74">
        <v>0</v>
      </c>
      <c r="FP748" s="74">
        <v>0</v>
      </c>
      <c r="FQ748" s="74">
        <v>0</v>
      </c>
      <c r="FR748" s="74">
        <v>0</v>
      </c>
      <c r="FS748" s="74">
        <v>0</v>
      </c>
      <c r="GV748" s="229"/>
      <c r="GW748" s="229"/>
    </row>
    <row r="749" spans="98:205" x14ac:dyDescent="0.25">
      <c r="CT749" s="74" t="s">
        <v>194</v>
      </c>
      <c r="CU749" s="74" t="s">
        <v>535</v>
      </c>
      <c r="CV749" s="74" t="s">
        <v>327</v>
      </c>
      <c r="CW749" s="74">
        <v>2022</v>
      </c>
      <c r="CX749" s="74">
        <v>0</v>
      </c>
      <c r="CY749" s="74">
        <v>2.7486052433238426E-7</v>
      </c>
      <c r="CZ749" s="74">
        <v>0</v>
      </c>
      <c r="DA749" s="74">
        <v>0</v>
      </c>
      <c r="DB749" s="74">
        <v>0</v>
      </c>
      <c r="DC749" s="74">
        <v>0</v>
      </c>
      <c r="DD749" s="74">
        <v>5.0739075797640973</v>
      </c>
      <c r="DE749" s="74">
        <v>0.68414811484627203</v>
      </c>
      <c r="DF749" s="74">
        <v>2.80964787594286</v>
      </c>
      <c r="DG749" s="74">
        <v>1.580111588974966</v>
      </c>
      <c r="DH749" s="74">
        <v>0</v>
      </c>
      <c r="DI749" s="74">
        <v>0</v>
      </c>
      <c r="DJ749" s="74">
        <v>0</v>
      </c>
      <c r="DK749" s="74">
        <v>0</v>
      </c>
      <c r="DL749" s="74">
        <v>0</v>
      </c>
      <c r="DM749" s="74">
        <v>0</v>
      </c>
      <c r="DN749" s="74">
        <v>3.1347460096759597E-5</v>
      </c>
      <c r="DO749" s="74">
        <v>0</v>
      </c>
      <c r="DP749" s="74">
        <v>0</v>
      </c>
      <c r="DQ749" s="74">
        <v>0</v>
      </c>
      <c r="DR749" s="74">
        <v>1.3946168977880186E-6</v>
      </c>
      <c r="DS749" s="74">
        <v>0</v>
      </c>
      <c r="DT749" s="74">
        <v>1.3946168977880186E-6</v>
      </c>
      <c r="DU749" s="74">
        <v>0</v>
      </c>
      <c r="DV749" s="74">
        <v>0</v>
      </c>
      <c r="DW749" s="74">
        <v>0</v>
      </c>
      <c r="DX749" s="74">
        <v>0</v>
      </c>
      <c r="DY749" s="74">
        <v>0</v>
      </c>
      <c r="DZ749" s="74">
        <v>0</v>
      </c>
      <c r="EA749" s="74">
        <v>0</v>
      </c>
      <c r="EB749" s="74">
        <v>0</v>
      </c>
      <c r="EC749" s="74">
        <v>0</v>
      </c>
      <c r="ED749" s="74">
        <v>0</v>
      </c>
      <c r="EE749" s="74">
        <v>0</v>
      </c>
      <c r="EF749" s="74">
        <v>0</v>
      </c>
      <c r="ER749" s="74" t="s">
        <v>455</v>
      </c>
      <c r="ES749" s="74" t="s">
        <v>194</v>
      </c>
      <c r="ET749" s="74" t="s">
        <v>535</v>
      </c>
      <c r="EU749" s="74" t="s">
        <v>327</v>
      </c>
      <c r="EV749" s="74" t="s">
        <v>302</v>
      </c>
      <c r="EW749" s="74" t="s">
        <v>456</v>
      </c>
      <c r="EX749" s="74">
        <v>2022</v>
      </c>
      <c r="EY749" s="74">
        <v>2.6637321023445622E-6</v>
      </c>
      <c r="EZ749" s="74">
        <v>1255.5622329999901</v>
      </c>
      <c r="FA749" s="74">
        <v>3.3444814265334967E-3</v>
      </c>
      <c r="FB749" s="74">
        <v>2022</v>
      </c>
      <c r="FC749" s="74" t="s">
        <v>209</v>
      </c>
      <c r="FD749" s="74">
        <v>4.6366130773367584E-2</v>
      </c>
      <c r="FE749" s="74">
        <v>1</v>
      </c>
      <c r="FF749" s="74">
        <v>0</v>
      </c>
      <c r="FG749" s="74" t="s">
        <v>457</v>
      </c>
      <c r="FH749" s="74">
        <v>0</v>
      </c>
      <c r="FI749" s="74">
        <v>0</v>
      </c>
      <c r="FJ749" s="74">
        <v>5.7254657200190953E-5</v>
      </c>
      <c r="FK749" s="74">
        <v>2.7486052433238426E-7</v>
      </c>
      <c r="FL749" s="74">
        <v>0</v>
      </c>
      <c r="FM749" s="74">
        <v>0</v>
      </c>
      <c r="FN749" s="74">
        <v>0</v>
      </c>
      <c r="FO749" s="74">
        <v>0</v>
      </c>
      <c r="FP749" s="74">
        <v>0</v>
      </c>
      <c r="FQ749" s="74">
        <v>0</v>
      </c>
      <c r="FR749" s="74">
        <v>0</v>
      </c>
      <c r="FS749" s="74">
        <v>0</v>
      </c>
      <c r="GV749" s="229"/>
      <c r="GW749" s="229"/>
    </row>
    <row r="750" spans="98:205" x14ac:dyDescent="0.25">
      <c r="CT750" s="74" t="s">
        <v>194</v>
      </c>
      <c r="CU750" s="74" t="s">
        <v>535</v>
      </c>
      <c r="CV750" s="74" t="s">
        <v>327</v>
      </c>
      <c r="CW750" s="74">
        <v>2023</v>
      </c>
      <c r="CX750" s="74">
        <v>0</v>
      </c>
      <c r="CY750" s="74">
        <v>0</v>
      </c>
      <c r="CZ750" s="74">
        <v>4.1479796787704546E-7</v>
      </c>
      <c r="DA750" s="74">
        <v>0</v>
      </c>
      <c r="DB750" s="74">
        <v>0</v>
      </c>
      <c r="DC750" s="74">
        <v>0</v>
      </c>
      <c r="DD750" s="74">
        <v>5.1712462144137747</v>
      </c>
      <c r="DE750" s="74">
        <v>0.68414811484627169</v>
      </c>
      <c r="DF750" s="74">
        <v>2.906986510592537</v>
      </c>
      <c r="DG750" s="74">
        <v>1.580111588974966</v>
      </c>
      <c r="DH750" s="74">
        <v>0</v>
      </c>
      <c r="DI750" s="74">
        <v>0</v>
      </c>
      <c r="DJ750" s="74">
        <v>0</v>
      </c>
      <c r="DK750" s="74">
        <v>0</v>
      </c>
      <c r="DL750" s="74">
        <v>0</v>
      </c>
      <c r="DM750" s="74">
        <v>0</v>
      </c>
      <c r="DN750" s="74">
        <v>3.139788975212236E-5</v>
      </c>
      <c r="DO750" s="74">
        <v>0</v>
      </c>
      <c r="DP750" s="74">
        <v>0</v>
      </c>
      <c r="DQ750" s="74">
        <v>0</v>
      </c>
      <c r="DR750" s="74">
        <v>0</v>
      </c>
      <c r="DS750" s="74">
        <v>0</v>
      </c>
      <c r="DT750" s="74">
        <v>0</v>
      </c>
      <c r="DU750" s="74">
        <v>2.1450224211306977E-6</v>
      </c>
      <c r="DV750" s="74">
        <v>0</v>
      </c>
      <c r="DW750" s="74">
        <v>2.1450224211306977E-6</v>
      </c>
      <c r="DX750" s="74">
        <v>0</v>
      </c>
      <c r="DY750" s="74">
        <v>0</v>
      </c>
      <c r="DZ750" s="74">
        <v>0</v>
      </c>
      <c r="EA750" s="74">
        <v>0</v>
      </c>
      <c r="EB750" s="74">
        <v>0</v>
      </c>
      <c r="EC750" s="74">
        <v>0</v>
      </c>
      <c r="ED750" s="74">
        <v>0</v>
      </c>
      <c r="EE750" s="74">
        <v>0</v>
      </c>
      <c r="EF750" s="74">
        <v>0</v>
      </c>
      <c r="ER750" s="74" t="s">
        <v>455</v>
      </c>
      <c r="ES750" s="74" t="s">
        <v>194</v>
      </c>
      <c r="ET750" s="74" t="s">
        <v>535</v>
      </c>
      <c r="EU750" s="74" t="s">
        <v>327</v>
      </c>
      <c r="EV750" s="74" t="s">
        <v>302</v>
      </c>
      <c r="EW750" s="74" t="s">
        <v>456</v>
      </c>
      <c r="EX750" s="74">
        <v>2023</v>
      </c>
      <c r="EY750" s="74">
        <v>2.660766549447571E-6</v>
      </c>
      <c r="EZ750" s="74">
        <v>1255.5622329999901</v>
      </c>
      <c r="FA750" s="74">
        <v>3.3407579903160711E-3</v>
      </c>
      <c r="FB750" s="74">
        <v>2023</v>
      </c>
      <c r="FC750" s="74" t="s">
        <v>209</v>
      </c>
      <c r="FD750" s="74">
        <v>4.6366130773367584E-2</v>
      </c>
      <c r="FE750" s="74">
        <v>1</v>
      </c>
      <c r="FF750" s="74">
        <v>0</v>
      </c>
      <c r="FG750" s="74" t="s">
        <v>457</v>
      </c>
      <c r="FH750" s="74">
        <v>0</v>
      </c>
      <c r="FI750" s="74">
        <v>0</v>
      </c>
      <c r="FJ750" s="74">
        <v>0</v>
      </c>
      <c r="FK750" s="74">
        <v>0</v>
      </c>
      <c r="FL750" s="74">
        <v>5.7081634551490588E-5</v>
      </c>
      <c r="FM750" s="74">
        <v>4.1479796787704546E-7</v>
      </c>
      <c r="FN750" s="74">
        <v>0</v>
      </c>
      <c r="FO750" s="74">
        <v>0</v>
      </c>
      <c r="FP750" s="74">
        <v>0</v>
      </c>
      <c r="FQ750" s="74">
        <v>0</v>
      </c>
      <c r="FR750" s="74">
        <v>0</v>
      </c>
      <c r="FS750" s="74">
        <v>0</v>
      </c>
      <c r="GV750" s="229"/>
      <c r="GW750" s="229"/>
    </row>
    <row r="751" spans="98:205" x14ac:dyDescent="0.25">
      <c r="CT751" s="74" t="s">
        <v>194</v>
      </c>
      <c r="CU751" s="74" t="s">
        <v>535</v>
      </c>
      <c r="CV751" s="74" t="s">
        <v>327</v>
      </c>
      <c r="CW751" s="74">
        <v>2024</v>
      </c>
      <c r="CX751" s="74">
        <v>0</v>
      </c>
      <c r="CY751" s="74">
        <v>0</v>
      </c>
      <c r="CZ751" s="74">
        <v>0</v>
      </c>
      <c r="DA751" s="74">
        <v>4.1479796787704546E-7</v>
      </c>
      <c r="DB751" s="74">
        <v>0</v>
      </c>
      <c r="DC751" s="74">
        <v>0</v>
      </c>
      <c r="DD751" s="74">
        <v>5.1712462144137747</v>
      </c>
      <c r="DE751" s="74">
        <v>0.68414811484627169</v>
      </c>
      <c r="DF751" s="74">
        <v>2.906986510592537</v>
      </c>
      <c r="DG751" s="74">
        <v>1.580111588974966</v>
      </c>
      <c r="DH751" s="74">
        <v>0</v>
      </c>
      <c r="DI751" s="74">
        <v>0</v>
      </c>
      <c r="DJ751" s="74">
        <v>0</v>
      </c>
      <c r="DK751" s="74">
        <v>0</v>
      </c>
      <c r="DL751" s="74">
        <v>0</v>
      </c>
      <c r="DM751" s="74">
        <v>0</v>
      </c>
      <c r="DN751" s="74">
        <v>3.139788975212236E-5</v>
      </c>
      <c r="DO751" s="74">
        <v>0</v>
      </c>
      <c r="DP751" s="74">
        <v>0</v>
      </c>
      <c r="DQ751" s="74">
        <v>0</v>
      </c>
      <c r="DR751" s="74">
        <v>0</v>
      </c>
      <c r="DS751" s="74">
        <v>0</v>
      </c>
      <c r="DT751" s="74">
        <v>0</v>
      </c>
      <c r="DU751" s="74">
        <v>0</v>
      </c>
      <c r="DV751" s="74">
        <v>0</v>
      </c>
      <c r="DW751" s="74">
        <v>0</v>
      </c>
      <c r="DX751" s="74">
        <v>2.1450224211306977E-6</v>
      </c>
      <c r="DY751" s="74">
        <v>0</v>
      </c>
      <c r="DZ751" s="74">
        <v>2.1450224211306977E-6</v>
      </c>
      <c r="EA751" s="74">
        <v>0</v>
      </c>
      <c r="EB751" s="74">
        <v>0</v>
      </c>
      <c r="EC751" s="74">
        <v>0</v>
      </c>
      <c r="ED751" s="74">
        <v>0</v>
      </c>
      <c r="EE751" s="74">
        <v>0</v>
      </c>
      <c r="EF751" s="74">
        <v>0</v>
      </c>
      <c r="ER751" s="74" t="s">
        <v>455</v>
      </c>
      <c r="ES751" s="74" t="s">
        <v>194</v>
      </c>
      <c r="ET751" s="74" t="s">
        <v>535</v>
      </c>
      <c r="EU751" s="74" t="s">
        <v>327</v>
      </c>
      <c r="EV751" s="74" t="s">
        <v>302</v>
      </c>
      <c r="EW751" s="74" t="s">
        <v>456</v>
      </c>
      <c r="EX751" s="74">
        <v>2024</v>
      </c>
      <c r="EY751" s="74">
        <v>2.660766549447571E-6</v>
      </c>
      <c r="EZ751" s="74">
        <v>1255.5622329999901</v>
      </c>
      <c r="FA751" s="74">
        <v>3.3407579903160711E-3</v>
      </c>
      <c r="FB751" s="74">
        <v>2024</v>
      </c>
      <c r="FC751" s="74" t="s">
        <v>209</v>
      </c>
      <c r="FD751" s="74">
        <v>4.6366130773367584E-2</v>
      </c>
      <c r="FE751" s="74">
        <v>1</v>
      </c>
      <c r="FF751" s="74">
        <v>0</v>
      </c>
      <c r="FG751" s="74" t="s">
        <v>457</v>
      </c>
      <c r="FH751" s="74">
        <v>0</v>
      </c>
      <c r="FI751" s="74">
        <v>0</v>
      </c>
      <c r="FJ751" s="74">
        <v>0</v>
      </c>
      <c r="FK751" s="74">
        <v>0</v>
      </c>
      <c r="FL751" s="74">
        <v>0</v>
      </c>
      <c r="FM751" s="74">
        <v>0</v>
      </c>
      <c r="FN751" s="74">
        <v>5.7081634551490588E-5</v>
      </c>
      <c r="FO751" s="74">
        <v>4.1479796787704546E-7</v>
      </c>
      <c r="FP751" s="74">
        <v>0</v>
      </c>
      <c r="FQ751" s="74">
        <v>0</v>
      </c>
      <c r="FR751" s="74">
        <v>0</v>
      </c>
      <c r="FS751" s="74">
        <v>0</v>
      </c>
      <c r="GV751" s="229"/>
      <c r="GW751" s="229"/>
    </row>
    <row r="752" spans="98:205" x14ac:dyDescent="0.25">
      <c r="CT752" s="74" t="s">
        <v>194</v>
      </c>
      <c r="CU752" s="74" t="s">
        <v>535</v>
      </c>
      <c r="CV752" s="74" t="s">
        <v>327</v>
      </c>
      <c r="CW752" s="74">
        <v>2025</v>
      </c>
      <c r="CX752" s="74">
        <v>0</v>
      </c>
      <c r="CY752" s="74">
        <v>0</v>
      </c>
      <c r="CZ752" s="74">
        <v>0</v>
      </c>
      <c r="DA752" s="74">
        <v>0</v>
      </c>
      <c r="DB752" s="74">
        <v>4.1479796787704546E-7</v>
      </c>
      <c r="DC752" s="74">
        <v>0</v>
      </c>
      <c r="DD752" s="74">
        <v>5.1712462144137747</v>
      </c>
      <c r="DE752" s="74">
        <v>0.68414811484627169</v>
      </c>
      <c r="DF752" s="74">
        <v>2.906986510592537</v>
      </c>
      <c r="DG752" s="74">
        <v>1.580111588974966</v>
      </c>
      <c r="DH752" s="74">
        <v>0</v>
      </c>
      <c r="DI752" s="74">
        <v>0</v>
      </c>
      <c r="DJ752" s="74">
        <v>0</v>
      </c>
      <c r="DK752" s="74">
        <v>0</v>
      </c>
      <c r="DL752" s="74">
        <v>0</v>
      </c>
      <c r="DM752" s="74">
        <v>0</v>
      </c>
      <c r="DN752" s="74">
        <v>3.139788975212236E-5</v>
      </c>
      <c r="DO752" s="74">
        <v>0</v>
      </c>
      <c r="DP752" s="74">
        <v>0</v>
      </c>
      <c r="DQ752" s="74">
        <v>0</v>
      </c>
      <c r="DR752" s="74">
        <v>0</v>
      </c>
      <c r="DS752" s="74">
        <v>0</v>
      </c>
      <c r="DT752" s="74">
        <v>0</v>
      </c>
      <c r="DU752" s="74">
        <v>0</v>
      </c>
      <c r="DV752" s="74">
        <v>0</v>
      </c>
      <c r="DW752" s="74">
        <v>0</v>
      </c>
      <c r="DX752" s="74">
        <v>0</v>
      </c>
      <c r="DY752" s="74">
        <v>0</v>
      </c>
      <c r="DZ752" s="74">
        <v>0</v>
      </c>
      <c r="EA752" s="74">
        <v>2.1450224211306977E-6</v>
      </c>
      <c r="EB752" s="74">
        <v>0</v>
      </c>
      <c r="EC752" s="74">
        <v>2.1450224211306977E-6</v>
      </c>
      <c r="ED752" s="74">
        <v>0</v>
      </c>
      <c r="EE752" s="74">
        <v>0</v>
      </c>
      <c r="EF752" s="74">
        <v>0</v>
      </c>
      <c r="ER752" s="74" t="s">
        <v>455</v>
      </c>
      <c r="ES752" s="74" t="s">
        <v>194</v>
      </c>
      <c r="ET752" s="74" t="s">
        <v>535</v>
      </c>
      <c r="EU752" s="74" t="s">
        <v>327</v>
      </c>
      <c r="EV752" s="74" t="s">
        <v>302</v>
      </c>
      <c r="EW752" s="74" t="s">
        <v>456</v>
      </c>
      <c r="EX752" s="74">
        <v>2025</v>
      </c>
      <c r="EY752" s="74">
        <v>2.660766549447571E-6</v>
      </c>
      <c r="EZ752" s="74">
        <v>1255.5622329999901</v>
      </c>
      <c r="FA752" s="74">
        <v>3.3407579903160711E-3</v>
      </c>
      <c r="FB752" s="74">
        <v>2025</v>
      </c>
      <c r="FC752" s="74" t="s">
        <v>209</v>
      </c>
      <c r="FD752" s="74">
        <v>4.6366130773367584E-2</v>
      </c>
      <c r="FE752" s="74">
        <v>1</v>
      </c>
      <c r="FF752" s="74">
        <v>0</v>
      </c>
      <c r="FG752" s="74" t="s">
        <v>457</v>
      </c>
      <c r="FH752" s="74">
        <v>0</v>
      </c>
      <c r="FI752" s="74">
        <v>0</v>
      </c>
      <c r="FJ752" s="74">
        <v>0</v>
      </c>
      <c r="FK752" s="74">
        <v>0</v>
      </c>
      <c r="FL752" s="74">
        <v>0</v>
      </c>
      <c r="FM752" s="74">
        <v>0</v>
      </c>
      <c r="FN752" s="74">
        <v>0</v>
      </c>
      <c r="FO752" s="74">
        <v>0</v>
      </c>
      <c r="FP752" s="74">
        <v>5.7081634551490588E-5</v>
      </c>
      <c r="FQ752" s="74">
        <v>4.1479796787704546E-7</v>
      </c>
      <c r="FR752" s="74">
        <v>0</v>
      </c>
      <c r="FS752" s="74">
        <v>0</v>
      </c>
      <c r="GV752" s="229"/>
      <c r="GW752" s="229"/>
    </row>
    <row r="753" spans="98:205" x14ac:dyDescent="0.25">
      <c r="CT753" s="74" t="s">
        <v>194</v>
      </c>
      <c r="CU753" s="74" t="s">
        <v>535</v>
      </c>
      <c r="CV753" s="74" t="s">
        <v>327</v>
      </c>
      <c r="CW753" s="74">
        <v>2026</v>
      </c>
      <c r="CX753" s="74">
        <v>0</v>
      </c>
      <c r="CY753" s="74">
        <v>0</v>
      </c>
      <c r="CZ753" s="74">
        <v>0</v>
      </c>
      <c r="DA753" s="74">
        <v>0</v>
      </c>
      <c r="DB753" s="74">
        <v>0</v>
      </c>
      <c r="DC753" s="74">
        <v>4.1479796787704546E-7</v>
      </c>
      <c r="DD753" s="74">
        <v>5.1712462144137747</v>
      </c>
      <c r="DE753" s="74">
        <v>0.68414811484627169</v>
      </c>
      <c r="DF753" s="74">
        <v>2.906986510592537</v>
      </c>
      <c r="DG753" s="74">
        <v>1.580111588974966</v>
      </c>
      <c r="DH753" s="74">
        <v>0</v>
      </c>
      <c r="DI753" s="74">
        <v>0</v>
      </c>
      <c r="DJ753" s="74">
        <v>0</v>
      </c>
      <c r="DK753" s="74">
        <v>0</v>
      </c>
      <c r="DL753" s="74">
        <v>0</v>
      </c>
      <c r="DM753" s="74">
        <v>0</v>
      </c>
      <c r="DN753" s="74">
        <v>3.139788975212236E-5</v>
      </c>
      <c r="DO753" s="74">
        <v>0</v>
      </c>
      <c r="DP753" s="74">
        <v>0</v>
      </c>
      <c r="DQ753" s="74">
        <v>0</v>
      </c>
      <c r="DR753" s="74">
        <v>0</v>
      </c>
      <c r="DS753" s="74">
        <v>0</v>
      </c>
      <c r="DT753" s="74">
        <v>0</v>
      </c>
      <c r="DU753" s="74">
        <v>0</v>
      </c>
      <c r="DV753" s="74">
        <v>0</v>
      </c>
      <c r="DW753" s="74">
        <v>0</v>
      </c>
      <c r="DX753" s="74">
        <v>0</v>
      </c>
      <c r="DY753" s="74">
        <v>0</v>
      </c>
      <c r="DZ753" s="74">
        <v>0</v>
      </c>
      <c r="EA753" s="74">
        <v>0</v>
      </c>
      <c r="EB753" s="74">
        <v>0</v>
      </c>
      <c r="EC753" s="74">
        <v>0</v>
      </c>
      <c r="ED753" s="74">
        <v>2.1450224211306977E-6</v>
      </c>
      <c r="EE753" s="74">
        <v>0</v>
      </c>
      <c r="EF753" s="74">
        <v>2.1450224211306977E-6</v>
      </c>
      <c r="ER753" s="74" t="s">
        <v>455</v>
      </c>
      <c r="ES753" s="74" t="s">
        <v>194</v>
      </c>
      <c r="ET753" s="74" t="s">
        <v>535</v>
      </c>
      <c r="EU753" s="74" t="s">
        <v>327</v>
      </c>
      <c r="EV753" s="74" t="s">
        <v>302</v>
      </c>
      <c r="EW753" s="74" t="s">
        <v>456</v>
      </c>
      <c r="EX753" s="74">
        <v>2026</v>
      </c>
      <c r="EY753" s="74">
        <v>2.660766549447571E-6</v>
      </c>
      <c r="EZ753" s="74">
        <v>1255.5622329999901</v>
      </c>
      <c r="FA753" s="74">
        <v>3.3407579903160711E-3</v>
      </c>
      <c r="FB753" s="74">
        <v>2026</v>
      </c>
      <c r="FC753" s="74" t="s">
        <v>209</v>
      </c>
      <c r="FD753" s="74">
        <v>4.6366130773367584E-2</v>
      </c>
      <c r="FE753" s="74">
        <v>1</v>
      </c>
      <c r="FF753" s="74">
        <v>0</v>
      </c>
      <c r="FG753" s="74" t="s">
        <v>457</v>
      </c>
      <c r="FH753" s="74">
        <v>0</v>
      </c>
      <c r="FI753" s="74">
        <v>0</v>
      </c>
      <c r="FJ753" s="74">
        <v>0</v>
      </c>
      <c r="FK753" s="74">
        <v>0</v>
      </c>
      <c r="FL753" s="74">
        <v>0</v>
      </c>
      <c r="FM753" s="74">
        <v>0</v>
      </c>
      <c r="FN753" s="74">
        <v>0</v>
      </c>
      <c r="FO753" s="74">
        <v>0</v>
      </c>
      <c r="FP753" s="74">
        <v>0</v>
      </c>
      <c r="FQ753" s="74">
        <v>0</v>
      </c>
      <c r="FR753" s="74">
        <v>5.7081634551490588E-5</v>
      </c>
      <c r="FS753" s="74">
        <v>4.1479796787704546E-7</v>
      </c>
      <c r="GV753" s="229"/>
      <c r="GW753" s="229"/>
    </row>
    <row r="754" spans="98:205" x14ac:dyDescent="0.25">
      <c r="CT754" s="74" t="s">
        <v>194</v>
      </c>
      <c r="CU754" s="74" t="s">
        <v>535</v>
      </c>
      <c r="CV754" s="74" t="s">
        <v>328</v>
      </c>
      <c r="CW754" s="74">
        <v>2021</v>
      </c>
      <c r="CX754" s="74">
        <v>1.9355959647932928E-4</v>
      </c>
      <c r="CY754" s="74">
        <v>0</v>
      </c>
      <c r="CZ754" s="74">
        <v>0</v>
      </c>
      <c r="DA754" s="74">
        <v>0</v>
      </c>
      <c r="DB754" s="74">
        <v>0</v>
      </c>
      <c r="DC754" s="74">
        <v>0</v>
      </c>
      <c r="DD754" s="74">
        <v>7.7861316135679412E-2</v>
      </c>
      <c r="DE754" s="74">
        <v>3.6425060683954492E-2</v>
      </c>
      <c r="DF754" s="74">
        <v>1.541613253274161E-3</v>
      </c>
      <c r="DG754" s="74">
        <v>3.9894642198450757E-2</v>
      </c>
      <c r="DH754" s="74">
        <v>0</v>
      </c>
      <c r="DI754" s="74">
        <v>0</v>
      </c>
      <c r="DJ754" s="74">
        <v>0</v>
      </c>
      <c r="DK754" s="74">
        <v>0</v>
      </c>
      <c r="DL754" s="74">
        <v>0</v>
      </c>
      <c r="DM754" s="74">
        <v>0</v>
      </c>
      <c r="DN754" s="74">
        <v>1.0423727812662339E-2</v>
      </c>
      <c r="DO754" s="74">
        <v>1.5070804932571597E-5</v>
      </c>
      <c r="DP754" s="74">
        <v>0</v>
      </c>
      <c r="DQ754" s="74">
        <v>1.5070804932571597E-5</v>
      </c>
      <c r="DR754" s="74">
        <v>0</v>
      </c>
      <c r="DS754" s="74">
        <v>0</v>
      </c>
      <c r="DT754" s="74">
        <v>0</v>
      </c>
      <c r="DU754" s="74">
        <v>0</v>
      </c>
      <c r="DV754" s="74">
        <v>0</v>
      </c>
      <c r="DW754" s="74">
        <v>0</v>
      </c>
      <c r="DX754" s="74">
        <v>0</v>
      </c>
      <c r="DY754" s="74">
        <v>0</v>
      </c>
      <c r="DZ754" s="74">
        <v>0</v>
      </c>
      <c r="EA754" s="74">
        <v>0</v>
      </c>
      <c r="EB754" s="74">
        <v>0</v>
      </c>
      <c r="EC754" s="74">
        <v>0</v>
      </c>
      <c r="ED754" s="74">
        <v>0</v>
      </c>
      <c r="EE754" s="74">
        <v>0</v>
      </c>
      <c r="EF754" s="74">
        <v>0</v>
      </c>
      <c r="ER754" s="74" t="s">
        <v>455</v>
      </c>
      <c r="ES754" s="74" t="s">
        <v>194</v>
      </c>
      <c r="ET754" s="74" t="s">
        <v>535</v>
      </c>
      <c r="EU754" s="74" t="s">
        <v>328</v>
      </c>
      <c r="EV754" s="74" t="s">
        <v>302</v>
      </c>
      <c r="EW754" s="74" t="s">
        <v>456</v>
      </c>
      <c r="EX754" s="74">
        <v>2021</v>
      </c>
      <c r="EY754" s="74">
        <v>1.9149433885976049E-3</v>
      </c>
      <c r="EZ754" s="74">
        <v>1255.5622329999901</v>
      </c>
      <c r="FA754" s="74">
        <v>2.4043305970561768</v>
      </c>
      <c r="FB754" s="74">
        <v>2021</v>
      </c>
      <c r="FC754" s="74" t="s">
        <v>209</v>
      </c>
      <c r="FD754" s="74">
        <v>4.6366130773367584E-2</v>
      </c>
      <c r="FE754" s="74">
        <v>1</v>
      </c>
      <c r="FF754" s="74">
        <v>0</v>
      </c>
      <c r="FG754" s="74" t="s">
        <v>457</v>
      </c>
      <c r="FH754" s="74">
        <v>4.0319316028189556E-2</v>
      </c>
      <c r="FI754" s="74">
        <v>1.9355959647932928E-4</v>
      </c>
      <c r="FJ754" s="74">
        <v>0</v>
      </c>
      <c r="FK754" s="74">
        <v>0</v>
      </c>
      <c r="FL754" s="74">
        <v>0</v>
      </c>
      <c r="FM754" s="74">
        <v>0</v>
      </c>
      <c r="FN754" s="74">
        <v>0</v>
      </c>
      <c r="FO754" s="74">
        <v>0</v>
      </c>
      <c r="FP754" s="74">
        <v>0</v>
      </c>
      <c r="FQ754" s="74">
        <v>0</v>
      </c>
      <c r="FR754" s="74">
        <v>0</v>
      </c>
      <c r="FS754" s="74">
        <v>0</v>
      </c>
      <c r="GV754" s="229"/>
      <c r="GW754" s="229"/>
    </row>
    <row r="755" spans="98:205" x14ac:dyDescent="0.25">
      <c r="CT755" s="74" t="s">
        <v>194</v>
      </c>
      <c r="CU755" s="74" t="s">
        <v>535</v>
      </c>
      <c r="CV755" s="74" t="s">
        <v>328</v>
      </c>
      <c r="CW755" s="74">
        <v>2022</v>
      </c>
      <c r="CX755" s="74">
        <v>0</v>
      </c>
      <c r="CY755" s="74">
        <v>1.9357281474132314E-4</v>
      </c>
      <c r="CZ755" s="74">
        <v>0</v>
      </c>
      <c r="DA755" s="74">
        <v>0</v>
      </c>
      <c r="DB755" s="74">
        <v>0</v>
      </c>
      <c r="DC755" s="74">
        <v>0</v>
      </c>
      <c r="DD755" s="74">
        <v>7.786131613567944E-2</v>
      </c>
      <c r="DE755" s="74">
        <v>3.6425060683954513E-2</v>
      </c>
      <c r="DF755" s="74">
        <v>1.541613253274161E-3</v>
      </c>
      <c r="DG755" s="74">
        <v>3.9894642198450757E-2</v>
      </c>
      <c r="DH755" s="74">
        <v>0</v>
      </c>
      <c r="DI755" s="74">
        <v>0</v>
      </c>
      <c r="DJ755" s="74">
        <v>0</v>
      </c>
      <c r="DK755" s="74">
        <v>0</v>
      </c>
      <c r="DL755" s="74">
        <v>0</v>
      </c>
      <c r="DM755" s="74">
        <v>0</v>
      </c>
      <c r="DN755" s="74">
        <v>1.021434152719241E-2</v>
      </c>
      <c r="DO755" s="74">
        <v>0</v>
      </c>
      <c r="DP755" s="74">
        <v>0</v>
      </c>
      <c r="DQ755" s="74">
        <v>0</v>
      </c>
      <c r="DR755" s="74">
        <v>1.5071834123847471E-5</v>
      </c>
      <c r="DS755" s="74">
        <v>0</v>
      </c>
      <c r="DT755" s="74">
        <v>1.5071834123847471E-5</v>
      </c>
      <c r="DU755" s="74">
        <v>0</v>
      </c>
      <c r="DV755" s="74">
        <v>0</v>
      </c>
      <c r="DW755" s="74">
        <v>0</v>
      </c>
      <c r="DX755" s="74">
        <v>0</v>
      </c>
      <c r="DY755" s="74">
        <v>0</v>
      </c>
      <c r="DZ755" s="74">
        <v>0</v>
      </c>
      <c r="EA755" s="74">
        <v>0</v>
      </c>
      <c r="EB755" s="74">
        <v>0</v>
      </c>
      <c r="EC755" s="74">
        <v>0</v>
      </c>
      <c r="ED755" s="74">
        <v>0</v>
      </c>
      <c r="EE755" s="74">
        <v>0</v>
      </c>
      <c r="EF755" s="74">
        <v>0</v>
      </c>
      <c r="ER755" s="74" t="s">
        <v>455</v>
      </c>
      <c r="ES755" s="74" t="s">
        <v>194</v>
      </c>
      <c r="ET755" s="74" t="s">
        <v>535</v>
      </c>
      <c r="EU755" s="74" t="s">
        <v>328</v>
      </c>
      <c r="EV755" s="74" t="s">
        <v>302</v>
      </c>
      <c r="EW755" s="74" t="s">
        <v>456</v>
      </c>
      <c r="EX755" s="74">
        <v>2022</v>
      </c>
      <c r="EY755" s="74">
        <v>1.8759555306098489E-3</v>
      </c>
      <c r="EZ755" s="74">
        <v>1255.5622329999901</v>
      </c>
      <c r="FA755" s="74">
        <v>2.3553789150211832</v>
      </c>
      <c r="FB755" s="74">
        <v>2022</v>
      </c>
      <c r="FC755" s="74" t="s">
        <v>209</v>
      </c>
      <c r="FD755" s="74">
        <v>4.6366130773367584E-2</v>
      </c>
      <c r="FE755" s="74">
        <v>1</v>
      </c>
      <c r="FF755" s="74">
        <v>0</v>
      </c>
      <c r="FG755" s="74" t="s">
        <v>457</v>
      </c>
      <c r="FH755" s="74">
        <v>0</v>
      </c>
      <c r="FI755" s="74">
        <v>0</v>
      </c>
      <c r="FJ755" s="74">
        <v>4.0322069450351862E-2</v>
      </c>
      <c r="FK755" s="74">
        <v>1.9357281474132314E-4</v>
      </c>
      <c r="FL755" s="74">
        <v>0</v>
      </c>
      <c r="FM755" s="74">
        <v>0</v>
      </c>
      <c r="FN755" s="74">
        <v>0</v>
      </c>
      <c r="FO755" s="74">
        <v>0</v>
      </c>
      <c r="FP755" s="74">
        <v>0</v>
      </c>
      <c r="FQ755" s="74">
        <v>0</v>
      </c>
      <c r="FR755" s="74">
        <v>0</v>
      </c>
      <c r="FS755" s="74">
        <v>0</v>
      </c>
      <c r="GV755" s="229"/>
      <c r="GW755" s="229"/>
    </row>
    <row r="756" spans="98:205" x14ac:dyDescent="0.25">
      <c r="CT756" s="74" t="s">
        <v>194</v>
      </c>
      <c r="CU756" s="74" t="s">
        <v>535</v>
      </c>
      <c r="CV756" s="74" t="s">
        <v>328</v>
      </c>
      <c r="CW756" s="74">
        <v>2023</v>
      </c>
      <c r="CX756" s="74">
        <v>0</v>
      </c>
      <c r="CY756" s="74">
        <v>0</v>
      </c>
      <c r="CZ756" s="74">
        <v>2.9169912499411155E-4</v>
      </c>
      <c r="DA756" s="74">
        <v>0</v>
      </c>
      <c r="DB756" s="74">
        <v>0</v>
      </c>
      <c r="DC756" s="74">
        <v>0</v>
      </c>
      <c r="DD756" s="74">
        <v>7.7900575334948541E-2</v>
      </c>
      <c r="DE756" s="74">
        <v>3.6425060683954513E-2</v>
      </c>
      <c r="DF756" s="74">
        <v>1.5808724525432679E-3</v>
      </c>
      <c r="DG756" s="74">
        <v>3.9894642198450757E-2</v>
      </c>
      <c r="DH756" s="74">
        <v>0</v>
      </c>
      <c r="DI756" s="74">
        <v>0</v>
      </c>
      <c r="DJ756" s="74">
        <v>0</v>
      </c>
      <c r="DK756" s="74">
        <v>0</v>
      </c>
      <c r="DL756" s="74">
        <v>0</v>
      </c>
      <c r="DM756" s="74">
        <v>0</v>
      </c>
      <c r="DN756" s="74">
        <v>1.0221539545553861E-2</v>
      </c>
      <c r="DO756" s="74">
        <v>0</v>
      </c>
      <c r="DP756" s="74">
        <v>0</v>
      </c>
      <c r="DQ756" s="74">
        <v>0</v>
      </c>
      <c r="DR756" s="74">
        <v>0</v>
      </c>
      <c r="DS756" s="74">
        <v>0</v>
      </c>
      <c r="DT756" s="74">
        <v>0</v>
      </c>
      <c r="DU756" s="74">
        <v>2.2723529661742358E-5</v>
      </c>
      <c r="DV756" s="74">
        <v>0</v>
      </c>
      <c r="DW756" s="74">
        <v>2.2723529661742358E-5</v>
      </c>
      <c r="DX756" s="74">
        <v>0</v>
      </c>
      <c r="DY756" s="74">
        <v>0</v>
      </c>
      <c r="DZ756" s="74">
        <v>0</v>
      </c>
      <c r="EA756" s="74">
        <v>0</v>
      </c>
      <c r="EB756" s="74">
        <v>0</v>
      </c>
      <c r="EC756" s="74">
        <v>0</v>
      </c>
      <c r="ED756" s="74">
        <v>0</v>
      </c>
      <c r="EE756" s="74">
        <v>0</v>
      </c>
      <c r="EF756" s="74">
        <v>0</v>
      </c>
      <c r="ER756" s="74" t="s">
        <v>455</v>
      </c>
      <c r="ES756" s="74" t="s">
        <v>194</v>
      </c>
      <c r="ET756" s="74" t="s">
        <v>535</v>
      </c>
      <c r="EU756" s="74" t="s">
        <v>328</v>
      </c>
      <c r="EV756" s="74" t="s">
        <v>302</v>
      </c>
      <c r="EW756" s="74" t="s">
        <v>456</v>
      </c>
      <c r="EX756" s="74">
        <v>2023</v>
      </c>
      <c r="EY756" s="74">
        <v>1.87113567180619E-3</v>
      </c>
      <c r="EZ756" s="74">
        <v>1255.5622329999901</v>
      </c>
      <c r="FA756" s="74">
        <v>2.3493272823389164</v>
      </c>
      <c r="FB756" s="74">
        <v>2023</v>
      </c>
      <c r="FC756" s="74" t="s">
        <v>209</v>
      </c>
      <c r="FD756" s="74">
        <v>4.6366130773367584E-2</v>
      </c>
      <c r="FE756" s="74">
        <v>1</v>
      </c>
      <c r="FF756" s="74">
        <v>0</v>
      </c>
      <c r="FG756" s="74" t="s">
        <v>457</v>
      </c>
      <c r="FH756" s="74">
        <v>0</v>
      </c>
      <c r="FI756" s="74">
        <v>0</v>
      </c>
      <c r="FJ756" s="74">
        <v>0</v>
      </c>
      <c r="FK756" s="74">
        <v>0</v>
      </c>
      <c r="FL756" s="74">
        <v>4.0141621081516587E-2</v>
      </c>
      <c r="FM756" s="74">
        <v>2.9169912499411155E-4</v>
      </c>
      <c r="FN756" s="74">
        <v>0</v>
      </c>
      <c r="FO756" s="74">
        <v>0</v>
      </c>
      <c r="FP756" s="74">
        <v>0</v>
      </c>
      <c r="FQ756" s="74">
        <v>0</v>
      </c>
      <c r="FR756" s="74">
        <v>0</v>
      </c>
      <c r="FS756" s="74">
        <v>0</v>
      </c>
      <c r="GV756" s="229"/>
      <c r="GW756" s="229"/>
    </row>
    <row r="757" spans="98:205" x14ac:dyDescent="0.25">
      <c r="CT757" s="74" t="s">
        <v>194</v>
      </c>
      <c r="CU757" s="74" t="s">
        <v>535</v>
      </c>
      <c r="CV757" s="74" t="s">
        <v>328</v>
      </c>
      <c r="CW757" s="74">
        <v>2024</v>
      </c>
      <c r="CX757" s="74">
        <v>0</v>
      </c>
      <c r="CY757" s="74">
        <v>0</v>
      </c>
      <c r="CZ757" s="74">
        <v>0</v>
      </c>
      <c r="DA757" s="74">
        <v>2.9169912499411155E-4</v>
      </c>
      <c r="DB757" s="74">
        <v>0</v>
      </c>
      <c r="DC757" s="74">
        <v>0</v>
      </c>
      <c r="DD757" s="74">
        <v>7.7900575334948541E-2</v>
      </c>
      <c r="DE757" s="74">
        <v>3.6425060683954513E-2</v>
      </c>
      <c r="DF757" s="74">
        <v>1.5808724525432679E-3</v>
      </c>
      <c r="DG757" s="74">
        <v>3.9894642198450757E-2</v>
      </c>
      <c r="DH757" s="74">
        <v>0</v>
      </c>
      <c r="DI757" s="74">
        <v>0</v>
      </c>
      <c r="DJ757" s="74">
        <v>0</v>
      </c>
      <c r="DK757" s="74">
        <v>0</v>
      </c>
      <c r="DL757" s="74">
        <v>0</v>
      </c>
      <c r="DM757" s="74">
        <v>0</v>
      </c>
      <c r="DN757" s="74">
        <v>1.0221539545553861E-2</v>
      </c>
      <c r="DO757" s="74">
        <v>0</v>
      </c>
      <c r="DP757" s="74">
        <v>0</v>
      </c>
      <c r="DQ757" s="74">
        <v>0</v>
      </c>
      <c r="DR757" s="74">
        <v>0</v>
      </c>
      <c r="DS757" s="74">
        <v>0</v>
      </c>
      <c r="DT757" s="74">
        <v>0</v>
      </c>
      <c r="DU757" s="74">
        <v>0</v>
      </c>
      <c r="DV757" s="74">
        <v>0</v>
      </c>
      <c r="DW757" s="74">
        <v>0</v>
      </c>
      <c r="DX757" s="74">
        <v>2.2723529661742358E-5</v>
      </c>
      <c r="DY757" s="74">
        <v>0</v>
      </c>
      <c r="DZ757" s="74">
        <v>2.2723529661742358E-5</v>
      </c>
      <c r="EA757" s="74">
        <v>0</v>
      </c>
      <c r="EB757" s="74">
        <v>0</v>
      </c>
      <c r="EC757" s="74">
        <v>0</v>
      </c>
      <c r="ED757" s="74">
        <v>0</v>
      </c>
      <c r="EE757" s="74">
        <v>0</v>
      </c>
      <c r="EF757" s="74">
        <v>0</v>
      </c>
      <c r="ER757" s="74" t="s">
        <v>455</v>
      </c>
      <c r="ES757" s="74" t="s">
        <v>194</v>
      </c>
      <c r="ET757" s="74" t="s">
        <v>535</v>
      </c>
      <c r="EU757" s="74" t="s">
        <v>328</v>
      </c>
      <c r="EV757" s="74" t="s">
        <v>302</v>
      </c>
      <c r="EW757" s="74" t="s">
        <v>456</v>
      </c>
      <c r="EX757" s="74">
        <v>2024</v>
      </c>
      <c r="EY757" s="74">
        <v>1.87113567180619E-3</v>
      </c>
      <c r="EZ757" s="74">
        <v>1255.5622329999901</v>
      </c>
      <c r="FA757" s="74">
        <v>2.3493272823389164</v>
      </c>
      <c r="FB757" s="74">
        <v>2024</v>
      </c>
      <c r="FC757" s="74" t="s">
        <v>209</v>
      </c>
      <c r="FD757" s="74">
        <v>4.6366130773367584E-2</v>
      </c>
      <c r="FE757" s="74">
        <v>1</v>
      </c>
      <c r="FF757" s="74">
        <v>0</v>
      </c>
      <c r="FG757" s="74" t="s">
        <v>457</v>
      </c>
      <c r="FH757" s="74">
        <v>0</v>
      </c>
      <c r="FI757" s="74">
        <v>0</v>
      </c>
      <c r="FJ757" s="74">
        <v>0</v>
      </c>
      <c r="FK757" s="74">
        <v>0</v>
      </c>
      <c r="FL757" s="74">
        <v>0</v>
      </c>
      <c r="FM757" s="74">
        <v>0</v>
      </c>
      <c r="FN757" s="74">
        <v>4.0141621081516587E-2</v>
      </c>
      <c r="FO757" s="74">
        <v>2.9169912499411155E-4</v>
      </c>
      <c r="FP757" s="74">
        <v>0</v>
      </c>
      <c r="FQ757" s="74">
        <v>0</v>
      </c>
      <c r="FR757" s="74">
        <v>0</v>
      </c>
      <c r="FS757" s="74">
        <v>0</v>
      </c>
      <c r="GV757" s="229"/>
      <c r="GW757" s="229"/>
    </row>
    <row r="758" spans="98:205" x14ac:dyDescent="0.25">
      <c r="CT758" s="74" t="s">
        <v>194</v>
      </c>
      <c r="CU758" s="74" t="s">
        <v>535</v>
      </c>
      <c r="CV758" s="74" t="s">
        <v>328</v>
      </c>
      <c r="CW758" s="74">
        <v>2025</v>
      </c>
      <c r="CX758" s="74">
        <v>0</v>
      </c>
      <c r="CY758" s="74">
        <v>0</v>
      </c>
      <c r="CZ758" s="74">
        <v>0</v>
      </c>
      <c r="DA758" s="74">
        <v>0</v>
      </c>
      <c r="DB758" s="74">
        <v>2.9169912499411155E-4</v>
      </c>
      <c r="DC758" s="74">
        <v>0</v>
      </c>
      <c r="DD758" s="74">
        <v>7.7900575334948541E-2</v>
      </c>
      <c r="DE758" s="74">
        <v>3.6425060683954513E-2</v>
      </c>
      <c r="DF758" s="74">
        <v>1.5808724525432679E-3</v>
      </c>
      <c r="DG758" s="74">
        <v>3.9894642198450757E-2</v>
      </c>
      <c r="DH758" s="74">
        <v>0</v>
      </c>
      <c r="DI758" s="74">
        <v>0</v>
      </c>
      <c r="DJ758" s="74">
        <v>0</v>
      </c>
      <c r="DK758" s="74">
        <v>0</v>
      </c>
      <c r="DL758" s="74">
        <v>0</v>
      </c>
      <c r="DM758" s="74">
        <v>0</v>
      </c>
      <c r="DN758" s="74">
        <v>1.0221539545553861E-2</v>
      </c>
      <c r="DO758" s="74">
        <v>0</v>
      </c>
      <c r="DP758" s="74">
        <v>0</v>
      </c>
      <c r="DQ758" s="74">
        <v>0</v>
      </c>
      <c r="DR758" s="74">
        <v>0</v>
      </c>
      <c r="DS758" s="74">
        <v>0</v>
      </c>
      <c r="DT758" s="74">
        <v>0</v>
      </c>
      <c r="DU758" s="74">
        <v>0</v>
      </c>
      <c r="DV758" s="74">
        <v>0</v>
      </c>
      <c r="DW758" s="74">
        <v>0</v>
      </c>
      <c r="DX758" s="74">
        <v>0</v>
      </c>
      <c r="DY758" s="74">
        <v>0</v>
      </c>
      <c r="DZ758" s="74">
        <v>0</v>
      </c>
      <c r="EA758" s="74">
        <v>2.2723529661742358E-5</v>
      </c>
      <c r="EB758" s="74">
        <v>0</v>
      </c>
      <c r="EC758" s="74">
        <v>2.2723529661742358E-5</v>
      </c>
      <c r="ED758" s="74">
        <v>0</v>
      </c>
      <c r="EE758" s="74">
        <v>0</v>
      </c>
      <c r="EF758" s="74">
        <v>0</v>
      </c>
      <c r="ER758" s="74" t="s">
        <v>455</v>
      </c>
      <c r="ES758" s="74" t="s">
        <v>194</v>
      </c>
      <c r="ET758" s="74" t="s">
        <v>535</v>
      </c>
      <c r="EU758" s="74" t="s">
        <v>328</v>
      </c>
      <c r="EV758" s="74" t="s">
        <v>302</v>
      </c>
      <c r="EW758" s="74" t="s">
        <v>456</v>
      </c>
      <c r="EX758" s="74">
        <v>2025</v>
      </c>
      <c r="EY758" s="74">
        <v>1.87113567180619E-3</v>
      </c>
      <c r="EZ758" s="74">
        <v>1255.5622329999901</v>
      </c>
      <c r="FA758" s="74">
        <v>2.3493272823389164</v>
      </c>
      <c r="FB758" s="74">
        <v>2025</v>
      </c>
      <c r="FC758" s="74" t="s">
        <v>209</v>
      </c>
      <c r="FD758" s="74">
        <v>4.6366130773367584E-2</v>
      </c>
      <c r="FE758" s="74">
        <v>1</v>
      </c>
      <c r="FF758" s="74">
        <v>0</v>
      </c>
      <c r="FG758" s="74" t="s">
        <v>457</v>
      </c>
      <c r="FH758" s="74">
        <v>0</v>
      </c>
      <c r="FI758" s="74">
        <v>0</v>
      </c>
      <c r="FJ758" s="74">
        <v>0</v>
      </c>
      <c r="FK758" s="74">
        <v>0</v>
      </c>
      <c r="FL758" s="74">
        <v>0</v>
      </c>
      <c r="FM758" s="74">
        <v>0</v>
      </c>
      <c r="FN758" s="74">
        <v>0</v>
      </c>
      <c r="FO758" s="74">
        <v>0</v>
      </c>
      <c r="FP758" s="74">
        <v>4.0141621081516587E-2</v>
      </c>
      <c r="FQ758" s="74">
        <v>2.9169912499411155E-4</v>
      </c>
      <c r="FR758" s="74">
        <v>0</v>
      </c>
      <c r="FS758" s="74">
        <v>0</v>
      </c>
      <c r="GV758" s="229"/>
      <c r="GW758" s="229"/>
    </row>
    <row r="759" spans="98:205" x14ac:dyDescent="0.25">
      <c r="CT759" s="74" t="s">
        <v>194</v>
      </c>
      <c r="CU759" s="74" t="s">
        <v>535</v>
      </c>
      <c r="CV759" s="74" t="s">
        <v>328</v>
      </c>
      <c r="CW759" s="74">
        <v>2026</v>
      </c>
      <c r="CX759" s="74">
        <v>0</v>
      </c>
      <c r="CY759" s="74">
        <v>0</v>
      </c>
      <c r="CZ759" s="74">
        <v>0</v>
      </c>
      <c r="DA759" s="74">
        <v>0</v>
      </c>
      <c r="DB759" s="74">
        <v>0</v>
      </c>
      <c r="DC759" s="74">
        <v>2.9169912499411155E-4</v>
      </c>
      <c r="DD759" s="74">
        <v>7.7900575334948541E-2</v>
      </c>
      <c r="DE759" s="74">
        <v>3.6425060683954513E-2</v>
      </c>
      <c r="DF759" s="74">
        <v>1.5808724525432679E-3</v>
      </c>
      <c r="DG759" s="74">
        <v>3.9894642198450757E-2</v>
      </c>
      <c r="DH759" s="74">
        <v>0</v>
      </c>
      <c r="DI759" s="74">
        <v>0</v>
      </c>
      <c r="DJ759" s="74">
        <v>0</v>
      </c>
      <c r="DK759" s="74">
        <v>0</v>
      </c>
      <c r="DL759" s="74">
        <v>0</v>
      </c>
      <c r="DM759" s="74">
        <v>0</v>
      </c>
      <c r="DN759" s="74">
        <v>1.0221539545553861E-2</v>
      </c>
      <c r="DO759" s="74">
        <v>0</v>
      </c>
      <c r="DP759" s="74">
        <v>0</v>
      </c>
      <c r="DQ759" s="74">
        <v>0</v>
      </c>
      <c r="DR759" s="74">
        <v>0</v>
      </c>
      <c r="DS759" s="74">
        <v>0</v>
      </c>
      <c r="DT759" s="74">
        <v>0</v>
      </c>
      <c r="DU759" s="74">
        <v>0</v>
      </c>
      <c r="DV759" s="74">
        <v>0</v>
      </c>
      <c r="DW759" s="74">
        <v>0</v>
      </c>
      <c r="DX759" s="74">
        <v>0</v>
      </c>
      <c r="DY759" s="74">
        <v>0</v>
      </c>
      <c r="DZ759" s="74">
        <v>0</v>
      </c>
      <c r="EA759" s="74">
        <v>0</v>
      </c>
      <c r="EB759" s="74">
        <v>0</v>
      </c>
      <c r="EC759" s="74">
        <v>0</v>
      </c>
      <c r="ED759" s="74">
        <v>2.2723529661742358E-5</v>
      </c>
      <c r="EE759" s="74">
        <v>0</v>
      </c>
      <c r="EF759" s="74">
        <v>2.2723529661742358E-5</v>
      </c>
      <c r="ER759" s="74" t="s">
        <v>455</v>
      </c>
      <c r="ES759" s="74" t="s">
        <v>194</v>
      </c>
      <c r="ET759" s="74" t="s">
        <v>535</v>
      </c>
      <c r="EU759" s="74" t="s">
        <v>328</v>
      </c>
      <c r="EV759" s="74" t="s">
        <v>302</v>
      </c>
      <c r="EW759" s="74" t="s">
        <v>456</v>
      </c>
      <c r="EX759" s="74">
        <v>2026</v>
      </c>
      <c r="EY759" s="74">
        <v>1.87113567180619E-3</v>
      </c>
      <c r="EZ759" s="74">
        <v>1255.5622329999901</v>
      </c>
      <c r="FA759" s="74">
        <v>2.3493272823389164</v>
      </c>
      <c r="FB759" s="74">
        <v>2026</v>
      </c>
      <c r="FC759" s="74" t="s">
        <v>209</v>
      </c>
      <c r="FD759" s="74">
        <v>4.6366130773367584E-2</v>
      </c>
      <c r="FE759" s="74">
        <v>1</v>
      </c>
      <c r="FF759" s="74">
        <v>0</v>
      </c>
      <c r="FG759" s="74" t="s">
        <v>457</v>
      </c>
      <c r="FH759" s="74">
        <v>0</v>
      </c>
      <c r="FI759" s="74">
        <v>0</v>
      </c>
      <c r="FJ759" s="74">
        <v>0</v>
      </c>
      <c r="FK759" s="74">
        <v>0</v>
      </c>
      <c r="FL759" s="74">
        <v>0</v>
      </c>
      <c r="FM759" s="74">
        <v>0</v>
      </c>
      <c r="FN759" s="74">
        <v>0</v>
      </c>
      <c r="FO759" s="74">
        <v>0</v>
      </c>
      <c r="FP759" s="74">
        <v>0</v>
      </c>
      <c r="FQ759" s="74">
        <v>0</v>
      </c>
      <c r="FR759" s="74">
        <v>4.0141621081516587E-2</v>
      </c>
      <c r="FS759" s="74">
        <v>2.9169912499411155E-4</v>
      </c>
      <c r="GV759" s="229"/>
      <c r="GW759" s="229"/>
    </row>
    <row r="760" spans="98:205" x14ac:dyDescent="0.25">
      <c r="CT760" s="74" t="s">
        <v>194</v>
      </c>
      <c r="CU760" s="74" t="s">
        <v>535</v>
      </c>
      <c r="CV760" s="74" t="s">
        <v>321</v>
      </c>
      <c r="CW760" s="74">
        <v>2021</v>
      </c>
      <c r="CX760" s="74">
        <v>8.9750672726841588E-7</v>
      </c>
      <c r="CY760" s="74">
        <v>0</v>
      </c>
      <c r="CZ760" s="74">
        <v>0</v>
      </c>
      <c r="DA760" s="74">
        <v>0</v>
      </c>
      <c r="DB760" s="74">
        <v>0</v>
      </c>
      <c r="DC760" s="74">
        <v>0</v>
      </c>
      <c r="DD760" s="74">
        <v>13887.86102387798</v>
      </c>
      <c r="DE760" s="74">
        <v>212.40338927922949</v>
      </c>
      <c r="DF760" s="74">
        <v>8426.4429804796055</v>
      </c>
      <c r="DG760" s="74">
        <v>5249.0146541191416</v>
      </c>
      <c r="DH760" s="74">
        <v>0</v>
      </c>
      <c r="DI760" s="74">
        <v>0</v>
      </c>
      <c r="DJ760" s="74">
        <v>0</v>
      </c>
      <c r="DK760" s="74">
        <v>0</v>
      </c>
      <c r="DL760" s="74">
        <v>0</v>
      </c>
      <c r="DM760" s="74">
        <v>0</v>
      </c>
      <c r="DN760" s="74">
        <v>2.63932253118452E-5</v>
      </c>
      <c r="DO760" s="74">
        <v>1.2464448696299318E-2</v>
      </c>
      <c r="DP760" s="74">
        <v>0</v>
      </c>
      <c r="DQ760" s="74">
        <v>1.2464448696299318E-2</v>
      </c>
      <c r="DR760" s="74">
        <v>0</v>
      </c>
      <c r="DS760" s="74">
        <v>0</v>
      </c>
      <c r="DT760" s="74">
        <v>0</v>
      </c>
      <c r="DU760" s="74">
        <v>0</v>
      </c>
      <c r="DV760" s="74">
        <v>0</v>
      </c>
      <c r="DW760" s="74">
        <v>0</v>
      </c>
      <c r="DX760" s="74">
        <v>0</v>
      </c>
      <c r="DY760" s="74">
        <v>0</v>
      </c>
      <c r="DZ760" s="74">
        <v>0</v>
      </c>
      <c r="EA760" s="74">
        <v>0</v>
      </c>
      <c r="EB760" s="74">
        <v>0</v>
      </c>
      <c r="EC760" s="74">
        <v>0</v>
      </c>
      <c r="ED760" s="74">
        <v>0</v>
      </c>
      <c r="EE760" s="74">
        <v>0</v>
      </c>
      <c r="EF760" s="74">
        <v>0</v>
      </c>
      <c r="ER760" s="74" t="s">
        <v>455</v>
      </c>
      <c r="ES760" s="74" t="s">
        <v>194</v>
      </c>
      <c r="ET760" s="74" t="s">
        <v>535</v>
      </c>
      <c r="EU760" s="74" t="s">
        <v>321</v>
      </c>
      <c r="EV760" s="74" t="s">
        <v>302</v>
      </c>
      <c r="EW760" s="74" t="s">
        <v>456</v>
      </c>
      <c r="EX760" s="74">
        <v>2021</v>
      </c>
      <c r="EY760" s="74">
        <v>8.8793043841051207E-6</v>
      </c>
      <c r="EZ760" s="74">
        <v>1255.5622329999901</v>
      </c>
      <c r="FA760" s="74">
        <v>1.1148519239993626E-2</v>
      </c>
      <c r="FB760" s="74">
        <v>2021</v>
      </c>
      <c r="FC760" s="74" t="s">
        <v>209</v>
      </c>
      <c r="FD760" s="74">
        <v>4.6366130773367584E-2</v>
      </c>
      <c r="FE760" s="74">
        <v>1</v>
      </c>
      <c r="FF760" s="74">
        <v>0</v>
      </c>
      <c r="FG760" s="74" t="s">
        <v>457</v>
      </c>
      <c r="FH760" s="74">
        <v>1.8695460226393826E-4</v>
      </c>
      <c r="FI760" s="74">
        <v>8.9750672726841588E-7</v>
      </c>
      <c r="FJ760" s="74">
        <v>0</v>
      </c>
      <c r="FK760" s="74">
        <v>0</v>
      </c>
      <c r="FL760" s="74">
        <v>0</v>
      </c>
      <c r="FM760" s="74">
        <v>0</v>
      </c>
      <c r="FN760" s="74">
        <v>0</v>
      </c>
      <c r="FO760" s="74">
        <v>0</v>
      </c>
      <c r="FP760" s="74">
        <v>0</v>
      </c>
      <c r="FQ760" s="74">
        <v>0</v>
      </c>
      <c r="FR760" s="74">
        <v>0</v>
      </c>
      <c r="FS760" s="74">
        <v>0</v>
      </c>
      <c r="GV760" s="229"/>
      <c r="GW760" s="229"/>
    </row>
    <row r="761" spans="98:205" x14ac:dyDescent="0.25">
      <c r="CT761" s="74" t="s">
        <v>194</v>
      </c>
      <c r="CU761" s="74" t="s">
        <v>535</v>
      </c>
      <c r="CV761" s="74" t="s">
        <v>321</v>
      </c>
      <c r="CW761" s="74">
        <v>2022</v>
      </c>
      <c r="CX761" s="74">
        <v>0</v>
      </c>
      <c r="CY761" s="74">
        <v>8.9127446513871717E-7</v>
      </c>
      <c r="CZ761" s="74">
        <v>0</v>
      </c>
      <c r="DA761" s="74">
        <v>0</v>
      </c>
      <c r="DB761" s="74">
        <v>0</v>
      </c>
      <c r="DC761" s="74">
        <v>0</v>
      </c>
      <c r="DD761" s="74">
        <v>13650.16545541206</v>
      </c>
      <c r="DE761" s="74">
        <v>202.84766498243039</v>
      </c>
      <c r="DF761" s="74">
        <v>8286.6933897119961</v>
      </c>
      <c r="DG761" s="74">
        <v>5160.6244007176301</v>
      </c>
      <c r="DH761" s="74">
        <v>0</v>
      </c>
      <c r="DI761" s="74">
        <v>0</v>
      </c>
      <c r="DJ761" s="74">
        <v>0</v>
      </c>
      <c r="DK761" s="74">
        <v>0</v>
      </c>
      <c r="DL761" s="74">
        <v>0</v>
      </c>
      <c r="DM761" s="74">
        <v>0</v>
      </c>
      <c r="DN761" s="74">
        <v>2.55229546590516E-5</v>
      </c>
      <c r="DO761" s="74">
        <v>0</v>
      </c>
      <c r="DP761" s="74">
        <v>0</v>
      </c>
      <c r="DQ761" s="74">
        <v>0</v>
      </c>
      <c r="DR761" s="74">
        <v>1.2166043915327378E-2</v>
      </c>
      <c r="DS761" s="74">
        <v>0</v>
      </c>
      <c r="DT761" s="74">
        <v>1.2166043915327378E-2</v>
      </c>
      <c r="DU761" s="74">
        <v>0</v>
      </c>
      <c r="DV761" s="74">
        <v>0</v>
      </c>
      <c r="DW761" s="74">
        <v>0</v>
      </c>
      <c r="DX761" s="74">
        <v>0</v>
      </c>
      <c r="DY761" s="74">
        <v>0</v>
      </c>
      <c r="DZ761" s="74">
        <v>0</v>
      </c>
      <c r="EA761" s="74">
        <v>0</v>
      </c>
      <c r="EB761" s="74">
        <v>0</v>
      </c>
      <c r="EC761" s="74">
        <v>0</v>
      </c>
      <c r="ED761" s="74">
        <v>0</v>
      </c>
      <c r="EE761" s="74">
        <v>0</v>
      </c>
      <c r="EF761" s="74">
        <v>0</v>
      </c>
      <c r="ER761" s="74" t="s">
        <v>455</v>
      </c>
      <c r="ES761" s="74" t="s">
        <v>194</v>
      </c>
      <c r="ET761" s="74" t="s">
        <v>535</v>
      </c>
      <c r="EU761" s="74" t="s">
        <v>321</v>
      </c>
      <c r="EV761" s="74" t="s">
        <v>302</v>
      </c>
      <c r="EW761" s="74" t="s">
        <v>456</v>
      </c>
      <c r="EX761" s="74">
        <v>2022</v>
      </c>
      <c r="EY761" s="74">
        <v>8.6375313827132225E-6</v>
      </c>
      <c r="EZ761" s="74">
        <v>1255.5622329999901</v>
      </c>
      <c r="FA761" s="74">
        <v>1.0844958190486906E-2</v>
      </c>
      <c r="FB761" s="74">
        <v>2022</v>
      </c>
      <c r="FC761" s="74" t="s">
        <v>209</v>
      </c>
      <c r="FD761" s="74">
        <v>4.6366130773367584E-2</v>
      </c>
      <c r="FE761" s="74">
        <v>1</v>
      </c>
      <c r="FF761" s="74">
        <v>0</v>
      </c>
      <c r="FG761" s="74" t="s">
        <v>457</v>
      </c>
      <c r="FH761" s="74">
        <v>0</v>
      </c>
      <c r="FI761" s="74">
        <v>0</v>
      </c>
      <c r="FJ761" s="74">
        <v>1.8565639462686729E-4</v>
      </c>
      <c r="FK761" s="74">
        <v>8.9127446513871717E-7</v>
      </c>
      <c r="FL761" s="74">
        <v>0</v>
      </c>
      <c r="FM761" s="74">
        <v>0</v>
      </c>
      <c r="FN761" s="74">
        <v>0</v>
      </c>
      <c r="FO761" s="74">
        <v>0</v>
      </c>
      <c r="FP761" s="74">
        <v>0</v>
      </c>
      <c r="FQ761" s="74">
        <v>0</v>
      </c>
      <c r="FR761" s="74">
        <v>0</v>
      </c>
      <c r="FS761" s="74">
        <v>0</v>
      </c>
      <c r="GV761" s="229"/>
      <c r="GW761" s="229"/>
    </row>
    <row r="762" spans="98:205" x14ac:dyDescent="0.25">
      <c r="CT762" s="74" t="s">
        <v>194</v>
      </c>
      <c r="CU762" s="74" t="s">
        <v>535</v>
      </c>
      <c r="CV762" s="74" t="s">
        <v>321</v>
      </c>
      <c r="CW762" s="74">
        <v>2023</v>
      </c>
      <c r="CX762" s="74">
        <v>0</v>
      </c>
      <c r="CY762" s="74">
        <v>0</v>
      </c>
      <c r="CZ762" s="74">
        <v>1.3916354882774506E-6</v>
      </c>
      <c r="DA762" s="74">
        <v>0</v>
      </c>
      <c r="DB762" s="74">
        <v>0</v>
      </c>
      <c r="DC762" s="74">
        <v>0</v>
      </c>
      <c r="DD762" s="74">
        <v>13668.06699741239</v>
      </c>
      <c r="DE762" s="74">
        <v>202.8476649824305</v>
      </c>
      <c r="DF762" s="74">
        <v>8304.5949317123286</v>
      </c>
      <c r="DG762" s="74">
        <v>5160.6244007176329</v>
      </c>
      <c r="DH762" s="74">
        <v>0</v>
      </c>
      <c r="DI762" s="74">
        <v>0</v>
      </c>
      <c r="DJ762" s="74">
        <v>0</v>
      </c>
      <c r="DK762" s="74">
        <v>0</v>
      </c>
      <c r="DL762" s="74">
        <v>0</v>
      </c>
      <c r="DM762" s="74">
        <v>0</v>
      </c>
      <c r="DN762" s="74">
        <v>2.6485687664391929E-5</v>
      </c>
      <c r="DO762" s="74">
        <v>0</v>
      </c>
      <c r="DP762" s="74">
        <v>0</v>
      </c>
      <c r="DQ762" s="74">
        <v>0</v>
      </c>
      <c r="DR762" s="74">
        <v>0</v>
      </c>
      <c r="DS762" s="74">
        <v>0</v>
      </c>
      <c r="DT762" s="74">
        <v>0</v>
      </c>
      <c r="DU762" s="74">
        <v>1.9020967089752899E-2</v>
      </c>
      <c r="DV762" s="74">
        <v>0</v>
      </c>
      <c r="DW762" s="74">
        <v>1.9020967089752899E-2</v>
      </c>
      <c r="DX762" s="74">
        <v>0</v>
      </c>
      <c r="DY762" s="74">
        <v>0</v>
      </c>
      <c r="DZ762" s="74">
        <v>0</v>
      </c>
      <c r="EA762" s="74">
        <v>0</v>
      </c>
      <c r="EB762" s="74">
        <v>0</v>
      </c>
      <c r="EC762" s="74">
        <v>0</v>
      </c>
      <c r="ED762" s="74">
        <v>0</v>
      </c>
      <c r="EE762" s="74">
        <v>0</v>
      </c>
      <c r="EF762" s="74">
        <v>0</v>
      </c>
      <c r="ER762" s="74" t="s">
        <v>455</v>
      </c>
      <c r="ES762" s="74" t="s">
        <v>194</v>
      </c>
      <c r="ET762" s="74" t="s">
        <v>535</v>
      </c>
      <c r="EU762" s="74" t="s">
        <v>321</v>
      </c>
      <c r="EV762" s="74" t="s">
        <v>302</v>
      </c>
      <c r="EW762" s="74" t="s">
        <v>456</v>
      </c>
      <c r="EX762" s="74">
        <v>2023</v>
      </c>
      <c r="EY762" s="74">
        <v>8.9267967612858891E-6</v>
      </c>
      <c r="EZ762" s="74">
        <v>1255.5622329999901</v>
      </c>
      <c r="FA762" s="74">
        <v>1.1208148875137191E-2</v>
      </c>
      <c r="FB762" s="74">
        <v>2023</v>
      </c>
      <c r="FC762" s="74" t="s">
        <v>209</v>
      </c>
      <c r="FD762" s="74">
        <v>4.6366130773367584E-2</v>
      </c>
      <c r="FE762" s="74">
        <v>1</v>
      </c>
      <c r="FF762" s="74">
        <v>0</v>
      </c>
      <c r="FG762" s="74" t="s">
        <v>457</v>
      </c>
      <c r="FH762" s="74">
        <v>0</v>
      </c>
      <c r="FI762" s="74">
        <v>0</v>
      </c>
      <c r="FJ762" s="74">
        <v>0</v>
      </c>
      <c r="FK762" s="74">
        <v>0</v>
      </c>
      <c r="FL762" s="74">
        <v>1.9150727467952613E-4</v>
      </c>
      <c r="FM762" s="74">
        <v>1.3916354882774506E-6</v>
      </c>
      <c r="FN762" s="74">
        <v>0</v>
      </c>
      <c r="FO762" s="74">
        <v>0</v>
      </c>
      <c r="FP762" s="74">
        <v>0</v>
      </c>
      <c r="FQ762" s="74">
        <v>0</v>
      </c>
      <c r="FR762" s="74">
        <v>0</v>
      </c>
      <c r="FS762" s="74">
        <v>0</v>
      </c>
      <c r="GV762" s="229"/>
      <c r="GW762" s="229"/>
    </row>
    <row r="763" spans="98:205" x14ac:dyDescent="0.25">
      <c r="CT763" s="74" t="s">
        <v>194</v>
      </c>
      <c r="CU763" s="74" t="s">
        <v>535</v>
      </c>
      <c r="CV763" s="74" t="s">
        <v>321</v>
      </c>
      <c r="CW763" s="74">
        <v>2024</v>
      </c>
      <c r="CX763" s="74">
        <v>0</v>
      </c>
      <c r="CY763" s="74">
        <v>0</v>
      </c>
      <c r="CZ763" s="74">
        <v>0</v>
      </c>
      <c r="DA763" s="74">
        <v>1.3916354882774506E-6</v>
      </c>
      <c r="DB763" s="74">
        <v>0</v>
      </c>
      <c r="DC763" s="74">
        <v>0</v>
      </c>
      <c r="DD763" s="74">
        <v>13668.06699741239</v>
      </c>
      <c r="DE763" s="74">
        <v>202.8476649824305</v>
      </c>
      <c r="DF763" s="74">
        <v>8304.5949317123286</v>
      </c>
      <c r="DG763" s="74">
        <v>5160.6244007176329</v>
      </c>
      <c r="DH763" s="74">
        <v>0</v>
      </c>
      <c r="DI763" s="74">
        <v>0</v>
      </c>
      <c r="DJ763" s="74">
        <v>0</v>
      </c>
      <c r="DK763" s="74">
        <v>0</v>
      </c>
      <c r="DL763" s="74">
        <v>0</v>
      </c>
      <c r="DM763" s="74">
        <v>0</v>
      </c>
      <c r="DN763" s="74">
        <v>2.6485687664391929E-5</v>
      </c>
      <c r="DO763" s="74">
        <v>0</v>
      </c>
      <c r="DP763" s="74">
        <v>0</v>
      </c>
      <c r="DQ763" s="74">
        <v>0</v>
      </c>
      <c r="DR763" s="74">
        <v>0</v>
      </c>
      <c r="DS763" s="74">
        <v>0</v>
      </c>
      <c r="DT763" s="74">
        <v>0</v>
      </c>
      <c r="DU763" s="74">
        <v>0</v>
      </c>
      <c r="DV763" s="74">
        <v>0</v>
      </c>
      <c r="DW763" s="74">
        <v>0</v>
      </c>
      <c r="DX763" s="74">
        <v>1.9020967089752899E-2</v>
      </c>
      <c r="DY763" s="74">
        <v>0</v>
      </c>
      <c r="DZ763" s="74">
        <v>1.9020967089752899E-2</v>
      </c>
      <c r="EA763" s="74">
        <v>0</v>
      </c>
      <c r="EB763" s="74">
        <v>0</v>
      </c>
      <c r="EC763" s="74">
        <v>0</v>
      </c>
      <c r="ED763" s="74">
        <v>0</v>
      </c>
      <c r="EE763" s="74">
        <v>0</v>
      </c>
      <c r="EF763" s="74">
        <v>0</v>
      </c>
      <c r="ER763" s="74" t="s">
        <v>455</v>
      </c>
      <c r="ES763" s="74" t="s">
        <v>194</v>
      </c>
      <c r="ET763" s="74" t="s">
        <v>535</v>
      </c>
      <c r="EU763" s="74" t="s">
        <v>321</v>
      </c>
      <c r="EV763" s="74" t="s">
        <v>302</v>
      </c>
      <c r="EW763" s="74" t="s">
        <v>456</v>
      </c>
      <c r="EX763" s="74">
        <v>2024</v>
      </c>
      <c r="EY763" s="74">
        <v>8.9267967612858891E-6</v>
      </c>
      <c r="EZ763" s="74">
        <v>1255.5622329999901</v>
      </c>
      <c r="FA763" s="74">
        <v>1.1208148875137191E-2</v>
      </c>
      <c r="FB763" s="74">
        <v>2024</v>
      </c>
      <c r="FC763" s="74" t="s">
        <v>209</v>
      </c>
      <c r="FD763" s="74">
        <v>4.6366130773367584E-2</v>
      </c>
      <c r="FE763" s="74">
        <v>1</v>
      </c>
      <c r="FF763" s="74">
        <v>0</v>
      </c>
      <c r="FG763" s="74" t="s">
        <v>457</v>
      </c>
      <c r="FH763" s="74">
        <v>0</v>
      </c>
      <c r="FI763" s="74">
        <v>0</v>
      </c>
      <c r="FJ763" s="74">
        <v>0</v>
      </c>
      <c r="FK763" s="74">
        <v>0</v>
      </c>
      <c r="FL763" s="74">
        <v>0</v>
      </c>
      <c r="FM763" s="74">
        <v>0</v>
      </c>
      <c r="FN763" s="74">
        <v>1.9150727467952613E-4</v>
      </c>
      <c r="FO763" s="74">
        <v>1.3916354882774506E-6</v>
      </c>
      <c r="FP763" s="74">
        <v>0</v>
      </c>
      <c r="FQ763" s="74">
        <v>0</v>
      </c>
      <c r="FR763" s="74">
        <v>0</v>
      </c>
      <c r="FS763" s="74">
        <v>0</v>
      </c>
      <c r="GV763" s="229"/>
      <c r="GW763" s="229"/>
    </row>
    <row r="764" spans="98:205" x14ac:dyDescent="0.25">
      <c r="CT764" s="74" t="s">
        <v>194</v>
      </c>
      <c r="CU764" s="74" t="s">
        <v>535</v>
      </c>
      <c r="CV764" s="74" t="s">
        <v>321</v>
      </c>
      <c r="CW764" s="74">
        <v>2025</v>
      </c>
      <c r="CX764" s="74">
        <v>0</v>
      </c>
      <c r="CY764" s="74">
        <v>0</v>
      </c>
      <c r="CZ764" s="74">
        <v>0</v>
      </c>
      <c r="DA764" s="74">
        <v>0</v>
      </c>
      <c r="DB764" s="74">
        <v>1.3916354882774506E-6</v>
      </c>
      <c r="DC764" s="74">
        <v>0</v>
      </c>
      <c r="DD764" s="74">
        <v>13668.06699741239</v>
      </c>
      <c r="DE764" s="74">
        <v>202.8476649824305</v>
      </c>
      <c r="DF764" s="74">
        <v>8304.5949317123286</v>
      </c>
      <c r="DG764" s="74">
        <v>5160.6244007176329</v>
      </c>
      <c r="DH764" s="74">
        <v>0</v>
      </c>
      <c r="DI764" s="74">
        <v>0</v>
      </c>
      <c r="DJ764" s="74">
        <v>0</v>
      </c>
      <c r="DK764" s="74">
        <v>0</v>
      </c>
      <c r="DL764" s="74">
        <v>0</v>
      </c>
      <c r="DM764" s="74">
        <v>0</v>
      </c>
      <c r="DN764" s="74">
        <v>2.6485687664391929E-5</v>
      </c>
      <c r="DO764" s="74">
        <v>0</v>
      </c>
      <c r="DP764" s="74">
        <v>0</v>
      </c>
      <c r="DQ764" s="74">
        <v>0</v>
      </c>
      <c r="DR764" s="74">
        <v>0</v>
      </c>
      <c r="DS764" s="74">
        <v>0</v>
      </c>
      <c r="DT764" s="74">
        <v>0</v>
      </c>
      <c r="DU764" s="74">
        <v>0</v>
      </c>
      <c r="DV764" s="74">
        <v>0</v>
      </c>
      <c r="DW764" s="74">
        <v>0</v>
      </c>
      <c r="DX764" s="74">
        <v>0</v>
      </c>
      <c r="DY764" s="74">
        <v>0</v>
      </c>
      <c r="DZ764" s="74">
        <v>0</v>
      </c>
      <c r="EA764" s="74">
        <v>1.9020967089752899E-2</v>
      </c>
      <c r="EB764" s="74">
        <v>0</v>
      </c>
      <c r="EC764" s="74">
        <v>1.9020967089752899E-2</v>
      </c>
      <c r="ED764" s="74">
        <v>0</v>
      </c>
      <c r="EE764" s="74">
        <v>0</v>
      </c>
      <c r="EF764" s="74">
        <v>0</v>
      </c>
      <c r="ER764" s="74" t="s">
        <v>455</v>
      </c>
      <c r="ES764" s="74" t="s">
        <v>194</v>
      </c>
      <c r="ET764" s="74" t="s">
        <v>535</v>
      </c>
      <c r="EU764" s="74" t="s">
        <v>321</v>
      </c>
      <c r="EV764" s="74" t="s">
        <v>302</v>
      </c>
      <c r="EW764" s="74" t="s">
        <v>456</v>
      </c>
      <c r="EX764" s="74">
        <v>2025</v>
      </c>
      <c r="EY764" s="74">
        <v>8.9267967612858891E-6</v>
      </c>
      <c r="EZ764" s="74">
        <v>1255.5622329999901</v>
      </c>
      <c r="FA764" s="74">
        <v>1.1208148875137191E-2</v>
      </c>
      <c r="FB764" s="74">
        <v>2025</v>
      </c>
      <c r="FC764" s="74" t="s">
        <v>209</v>
      </c>
      <c r="FD764" s="74">
        <v>4.6366130773367584E-2</v>
      </c>
      <c r="FE764" s="74">
        <v>1</v>
      </c>
      <c r="FF764" s="74">
        <v>0</v>
      </c>
      <c r="FG764" s="74" t="s">
        <v>457</v>
      </c>
      <c r="FH764" s="74">
        <v>0</v>
      </c>
      <c r="FI764" s="74">
        <v>0</v>
      </c>
      <c r="FJ764" s="74">
        <v>0</v>
      </c>
      <c r="FK764" s="74">
        <v>0</v>
      </c>
      <c r="FL764" s="74">
        <v>0</v>
      </c>
      <c r="FM764" s="74">
        <v>0</v>
      </c>
      <c r="FN764" s="74">
        <v>0</v>
      </c>
      <c r="FO764" s="74">
        <v>0</v>
      </c>
      <c r="FP764" s="74">
        <v>1.9150727467952613E-4</v>
      </c>
      <c r="FQ764" s="74">
        <v>1.3916354882774506E-6</v>
      </c>
      <c r="FR764" s="74">
        <v>0</v>
      </c>
      <c r="FS764" s="74">
        <v>0</v>
      </c>
      <c r="GV764" s="229"/>
      <c r="GW764" s="229"/>
    </row>
    <row r="765" spans="98:205" x14ac:dyDescent="0.25">
      <c r="CT765" s="74" t="s">
        <v>194</v>
      </c>
      <c r="CU765" s="74" t="s">
        <v>535</v>
      </c>
      <c r="CV765" s="74" t="s">
        <v>321</v>
      </c>
      <c r="CW765" s="74">
        <v>2026</v>
      </c>
      <c r="CX765" s="74">
        <v>0</v>
      </c>
      <c r="CY765" s="74">
        <v>0</v>
      </c>
      <c r="CZ765" s="74">
        <v>0</v>
      </c>
      <c r="DA765" s="74">
        <v>0</v>
      </c>
      <c r="DB765" s="74">
        <v>0</v>
      </c>
      <c r="DC765" s="74">
        <v>1.3916354882774506E-6</v>
      </c>
      <c r="DD765" s="74">
        <v>13668.06699741239</v>
      </c>
      <c r="DE765" s="74">
        <v>202.8476649824305</v>
      </c>
      <c r="DF765" s="74">
        <v>8304.5949317123286</v>
      </c>
      <c r="DG765" s="74">
        <v>5160.6244007176329</v>
      </c>
      <c r="DH765" s="74">
        <v>0</v>
      </c>
      <c r="DI765" s="74">
        <v>0</v>
      </c>
      <c r="DJ765" s="74">
        <v>0</v>
      </c>
      <c r="DK765" s="74">
        <v>0</v>
      </c>
      <c r="DL765" s="74">
        <v>0</v>
      </c>
      <c r="DM765" s="74">
        <v>0</v>
      </c>
      <c r="DN765" s="74">
        <v>2.6485687664391929E-5</v>
      </c>
      <c r="DO765" s="74">
        <v>0</v>
      </c>
      <c r="DP765" s="74">
        <v>0</v>
      </c>
      <c r="DQ765" s="74">
        <v>0</v>
      </c>
      <c r="DR765" s="74">
        <v>0</v>
      </c>
      <c r="DS765" s="74">
        <v>0</v>
      </c>
      <c r="DT765" s="74">
        <v>0</v>
      </c>
      <c r="DU765" s="74">
        <v>0</v>
      </c>
      <c r="DV765" s="74">
        <v>0</v>
      </c>
      <c r="DW765" s="74">
        <v>0</v>
      </c>
      <c r="DX765" s="74">
        <v>0</v>
      </c>
      <c r="DY765" s="74">
        <v>0</v>
      </c>
      <c r="DZ765" s="74">
        <v>0</v>
      </c>
      <c r="EA765" s="74">
        <v>0</v>
      </c>
      <c r="EB765" s="74">
        <v>0</v>
      </c>
      <c r="EC765" s="74">
        <v>0</v>
      </c>
      <c r="ED765" s="74">
        <v>1.9020967089752899E-2</v>
      </c>
      <c r="EE765" s="74">
        <v>0</v>
      </c>
      <c r="EF765" s="74">
        <v>1.9020967089752899E-2</v>
      </c>
      <c r="ER765" s="74" t="s">
        <v>455</v>
      </c>
      <c r="ES765" s="74" t="s">
        <v>194</v>
      </c>
      <c r="ET765" s="74" t="s">
        <v>535</v>
      </c>
      <c r="EU765" s="74" t="s">
        <v>321</v>
      </c>
      <c r="EV765" s="74" t="s">
        <v>302</v>
      </c>
      <c r="EW765" s="74" t="s">
        <v>456</v>
      </c>
      <c r="EX765" s="74">
        <v>2026</v>
      </c>
      <c r="EY765" s="74">
        <v>8.9267967612858891E-6</v>
      </c>
      <c r="EZ765" s="74">
        <v>1255.5622329999901</v>
      </c>
      <c r="FA765" s="74">
        <v>1.1208148875137191E-2</v>
      </c>
      <c r="FB765" s="74">
        <v>2026</v>
      </c>
      <c r="FC765" s="74" t="s">
        <v>209</v>
      </c>
      <c r="FD765" s="74">
        <v>4.6366130773367584E-2</v>
      </c>
      <c r="FE765" s="74">
        <v>1</v>
      </c>
      <c r="FF765" s="74">
        <v>0</v>
      </c>
      <c r="FG765" s="74" t="s">
        <v>457</v>
      </c>
      <c r="FH765" s="74">
        <v>0</v>
      </c>
      <c r="FI765" s="74">
        <v>0</v>
      </c>
      <c r="FJ765" s="74">
        <v>0</v>
      </c>
      <c r="FK765" s="74">
        <v>0</v>
      </c>
      <c r="FL765" s="74">
        <v>0</v>
      </c>
      <c r="FM765" s="74">
        <v>0</v>
      </c>
      <c r="FN765" s="74">
        <v>0</v>
      </c>
      <c r="FO765" s="74">
        <v>0</v>
      </c>
      <c r="FP765" s="74">
        <v>0</v>
      </c>
      <c r="FQ765" s="74">
        <v>0</v>
      </c>
      <c r="FR765" s="74">
        <v>1.9150727467952613E-4</v>
      </c>
      <c r="FS765" s="74">
        <v>1.3916354882774506E-6</v>
      </c>
      <c r="GV765" s="229"/>
      <c r="GW765" s="229"/>
    </row>
    <row r="766" spans="98:205" x14ac:dyDescent="0.25">
      <c r="CT766" s="74" t="s">
        <v>194</v>
      </c>
      <c r="CU766" s="74" t="s">
        <v>535</v>
      </c>
      <c r="CV766" s="74" t="s">
        <v>323</v>
      </c>
      <c r="CW766" s="74">
        <v>2021</v>
      </c>
      <c r="CX766" s="74">
        <v>1.8839863472097082E-7</v>
      </c>
      <c r="CY766" s="74">
        <v>0</v>
      </c>
      <c r="CZ766" s="74">
        <v>0</v>
      </c>
      <c r="DA766" s="74">
        <v>0</v>
      </c>
      <c r="DB766" s="74">
        <v>0</v>
      </c>
      <c r="DC766" s="74">
        <v>0</v>
      </c>
      <c r="DD766" s="74">
        <v>8638.8463697588322</v>
      </c>
      <c r="DE766" s="74">
        <v>212.40338927922949</v>
      </c>
      <c r="DF766" s="74">
        <v>8426.4429804796036</v>
      </c>
      <c r="DG766" s="74">
        <v>0</v>
      </c>
      <c r="DH766" s="74">
        <v>0</v>
      </c>
      <c r="DI766" s="74">
        <v>0</v>
      </c>
      <c r="DJ766" s="74">
        <v>0</v>
      </c>
      <c r="DK766" s="74">
        <v>0</v>
      </c>
      <c r="DL766" s="74">
        <v>0</v>
      </c>
      <c r="DM766" s="74">
        <v>0</v>
      </c>
      <c r="DN766" s="74">
        <v>4.3545340898993981E-6</v>
      </c>
      <c r="DO766" s="74">
        <v>1.6275468616267792E-3</v>
      </c>
      <c r="DP766" s="74">
        <v>0</v>
      </c>
      <c r="DQ766" s="74">
        <v>1.6275468616267792E-3</v>
      </c>
      <c r="DR766" s="74">
        <v>0</v>
      </c>
      <c r="DS766" s="74">
        <v>0</v>
      </c>
      <c r="DT766" s="74">
        <v>0</v>
      </c>
      <c r="DU766" s="74">
        <v>0</v>
      </c>
      <c r="DV766" s="74">
        <v>0</v>
      </c>
      <c r="DW766" s="74">
        <v>0</v>
      </c>
      <c r="DX766" s="74">
        <v>0</v>
      </c>
      <c r="DY766" s="74">
        <v>0</v>
      </c>
      <c r="DZ766" s="74">
        <v>0</v>
      </c>
      <c r="EA766" s="74">
        <v>0</v>
      </c>
      <c r="EB766" s="74">
        <v>0</v>
      </c>
      <c r="EC766" s="74">
        <v>0</v>
      </c>
      <c r="ED766" s="74">
        <v>0</v>
      </c>
      <c r="EE766" s="74">
        <v>0</v>
      </c>
      <c r="EF766" s="74">
        <v>0</v>
      </c>
      <c r="ER766" s="74" t="s">
        <v>455</v>
      </c>
      <c r="ES766" s="74" t="s">
        <v>194</v>
      </c>
      <c r="ET766" s="74" t="s">
        <v>535</v>
      </c>
      <c r="EU766" s="74" t="s">
        <v>323</v>
      </c>
      <c r="EV766" s="74" t="s">
        <v>302</v>
      </c>
      <c r="EW766" s="74" t="s">
        <v>456</v>
      </c>
      <c r="EX766" s="74">
        <v>2021</v>
      </c>
      <c r="EY766" s="74">
        <v>1.863884439427761E-6</v>
      </c>
      <c r="EZ766" s="74">
        <v>1255.5622329999901</v>
      </c>
      <c r="FA766" s="74">
        <v>2.3402229088218545E-3</v>
      </c>
      <c r="FB766" s="74">
        <v>2021</v>
      </c>
      <c r="FC766" s="74" t="s">
        <v>209</v>
      </c>
      <c r="FD766" s="74">
        <v>4.6366130773367584E-2</v>
      </c>
      <c r="FE766" s="74">
        <v>1</v>
      </c>
      <c r="FF766" s="74">
        <v>0</v>
      </c>
      <c r="FG766" s="74" t="s">
        <v>457</v>
      </c>
      <c r="FH766" s="74">
        <v>3.9244264974511224E-5</v>
      </c>
      <c r="FI766" s="74">
        <v>1.8839863472097082E-7</v>
      </c>
      <c r="FJ766" s="74">
        <v>0</v>
      </c>
      <c r="FK766" s="74">
        <v>0</v>
      </c>
      <c r="FL766" s="74">
        <v>0</v>
      </c>
      <c r="FM766" s="74">
        <v>0</v>
      </c>
      <c r="FN766" s="74">
        <v>0</v>
      </c>
      <c r="FO766" s="74">
        <v>0</v>
      </c>
      <c r="FP766" s="74">
        <v>0</v>
      </c>
      <c r="FQ766" s="74">
        <v>0</v>
      </c>
      <c r="FR766" s="74">
        <v>0</v>
      </c>
      <c r="FS766" s="74">
        <v>0</v>
      </c>
      <c r="GV766" s="229"/>
      <c r="GW766" s="229"/>
    </row>
    <row r="767" spans="98:205" x14ac:dyDescent="0.25">
      <c r="CT767" s="74" t="s">
        <v>194</v>
      </c>
      <c r="CU767" s="74" t="s">
        <v>535</v>
      </c>
      <c r="CV767" s="74" t="s">
        <v>323</v>
      </c>
      <c r="CW767" s="74">
        <v>2022</v>
      </c>
      <c r="CX767" s="74">
        <v>0</v>
      </c>
      <c r="CY767" s="74">
        <v>1.8708883645102519E-7</v>
      </c>
      <c r="CZ767" s="74">
        <v>0</v>
      </c>
      <c r="DA767" s="74">
        <v>0</v>
      </c>
      <c r="DB767" s="74">
        <v>0</v>
      </c>
      <c r="DC767" s="74">
        <v>0</v>
      </c>
      <c r="DD767" s="74">
        <v>8489.5410546944295</v>
      </c>
      <c r="DE767" s="74">
        <v>202.84766498243039</v>
      </c>
      <c r="DF767" s="74">
        <v>8286.6933897120016</v>
      </c>
      <c r="DG767" s="74">
        <v>0</v>
      </c>
      <c r="DH767" s="74">
        <v>0</v>
      </c>
      <c r="DI767" s="74">
        <v>0</v>
      </c>
      <c r="DJ767" s="74">
        <v>0</v>
      </c>
      <c r="DK767" s="74">
        <v>0</v>
      </c>
      <c r="DL767" s="74">
        <v>0</v>
      </c>
      <c r="DM767" s="74">
        <v>0</v>
      </c>
      <c r="DN767" s="74">
        <v>4.2144348119632179E-6</v>
      </c>
      <c r="DO767" s="74">
        <v>0</v>
      </c>
      <c r="DP767" s="74">
        <v>0</v>
      </c>
      <c r="DQ767" s="74">
        <v>0</v>
      </c>
      <c r="DR767" s="74">
        <v>1.58829835792599E-3</v>
      </c>
      <c r="DS767" s="74">
        <v>0</v>
      </c>
      <c r="DT767" s="74">
        <v>1.58829835792599E-3</v>
      </c>
      <c r="DU767" s="74">
        <v>0</v>
      </c>
      <c r="DV767" s="74">
        <v>0</v>
      </c>
      <c r="DW767" s="74">
        <v>0</v>
      </c>
      <c r="DX767" s="74">
        <v>0</v>
      </c>
      <c r="DY767" s="74">
        <v>0</v>
      </c>
      <c r="DZ767" s="74">
        <v>0</v>
      </c>
      <c r="EA767" s="74">
        <v>0</v>
      </c>
      <c r="EB767" s="74">
        <v>0</v>
      </c>
      <c r="EC767" s="74">
        <v>0</v>
      </c>
      <c r="ED767" s="74">
        <v>0</v>
      </c>
      <c r="EE767" s="74">
        <v>0</v>
      </c>
      <c r="EF767" s="74">
        <v>0</v>
      </c>
      <c r="ER767" s="74" t="s">
        <v>455</v>
      </c>
      <c r="ES767" s="74" t="s">
        <v>194</v>
      </c>
      <c r="ET767" s="74" t="s">
        <v>535</v>
      </c>
      <c r="EU767" s="74" t="s">
        <v>323</v>
      </c>
      <c r="EV767" s="74" t="s">
        <v>302</v>
      </c>
      <c r="EW767" s="74" t="s">
        <v>456</v>
      </c>
      <c r="EX767" s="74">
        <v>2022</v>
      </c>
      <c r="EY767" s="74">
        <v>1.8131179108216921E-6</v>
      </c>
      <c r="EZ767" s="74">
        <v>1255.5622329999901</v>
      </c>
      <c r="FA767" s="74">
        <v>2.2764823728035604E-3</v>
      </c>
      <c r="FB767" s="74">
        <v>2022</v>
      </c>
      <c r="FC767" s="74" t="s">
        <v>209</v>
      </c>
      <c r="FD767" s="74">
        <v>4.6366130773367584E-2</v>
      </c>
      <c r="FE767" s="74">
        <v>1</v>
      </c>
      <c r="FF767" s="74">
        <v>0</v>
      </c>
      <c r="FG767" s="74" t="s">
        <v>457</v>
      </c>
      <c r="FH767" s="74">
        <v>0</v>
      </c>
      <c r="FI767" s="74">
        <v>0</v>
      </c>
      <c r="FJ767" s="74">
        <v>3.8971428228931661E-5</v>
      </c>
      <c r="FK767" s="74">
        <v>1.8708883645102519E-7</v>
      </c>
      <c r="FL767" s="74">
        <v>0</v>
      </c>
      <c r="FM767" s="74">
        <v>0</v>
      </c>
      <c r="FN767" s="74">
        <v>0</v>
      </c>
      <c r="FO767" s="74">
        <v>0</v>
      </c>
      <c r="FP767" s="74">
        <v>0</v>
      </c>
      <c r="FQ767" s="74">
        <v>0</v>
      </c>
      <c r="FR767" s="74">
        <v>0</v>
      </c>
      <c r="FS767" s="74">
        <v>0</v>
      </c>
      <c r="GV767" s="229"/>
      <c r="GW767" s="229"/>
    </row>
    <row r="768" spans="98:205" x14ac:dyDescent="0.25">
      <c r="CT768" s="74" t="s">
        <v>194</v>
      </c>
      <c r="CU768" s="74" t="s">
        <v>535</v>
      </c>
      <c r="CV768" s="74" t="s">
        <v>323</v>
      </c>
      <c r="CW768" s="74">
        <v>2023</v>
      </c>
      <c r="CX768" s="74">
        <v>0</v>
      </c>
      <c r="CY768" s="74">
        <v>0</v>
      </c>
      <c r="CZ768" s="74">
        <v>2.9212041234151215E-7</v>
      </c>
      <c r="DA768" s="74">
        <v>0</v>
      </c>
      <c r="DB768" s="74">
        <v>0</v>
      </c>
      <c r="DC768" s="74">
        <v>0</v>
      </c>
      <c r="DD768" s="74">
        <v>8507.4425966947529</v>
      </c>
      <c r="DE768" s="74">
        <v>202.8476649824303</v>
      </c>
      <c r="DF768" s="74">
        <v>8304.5949317123232</v>
      </c>
      <c r="DG768" s="74">
        <v>0</v>
      </c>
      <c r="DH768" s="74">
        <v>0</v>
      </c>
      <c r="DI768" s="74">
        <v>0</v>
      </c>
      <c r="DJ768" s="74">
        <v>0</v>
      </c>
      <c r="DK768" s="74">
        <v>0</v>
      </c>
      <c r="DL768" s="74">
        <v>0</v>
      </c>
      <c r="DM768" s="74">
        <v>0</v>
      </c>
      <c r="DN768" s="74">
        <v>4.3709349261841304E-6</v>
      </c>
      <c r="DO768" s="74">
        <v>0</v>
      </c>
      <c r="DP768" s="74">
        <v>0</v>
      </c>
      <c r="DQ768" s="74">
        <v>0</v>
      </c>
      <c r="DR768" s="74">
        <v>0</v>
      </c>
      <c r="DS768" s="74">
        <v>0</v>
      </c>
      <c r="DT768" s="74">
        <v>0</v>
      </c>
      <c r="DU768" s="74">
        <v>2.4851976393182162E-3</v>
      </c>
      <c r="DV768" s="74">
        <v>0</v>
      </c>
      <c r="DW768" s="74">
        <v>2.4851976393182162E-3</v>
      </c>
      <c r="DX768" s="74">
        <v>0</v>
      </c>
      <c r="DY768" s="74">
        <v>0</v>
      </c>
      <c r="DZ768" s="74">
        <v>0</v>
      </c>
      <c r="EA768" s="74">
        <v>0</v>
      </c>
      <c r="EB768" s="74">
        <v>0</v>
      </c>
      <c r="EC768" s="74">
        <v>0</v>
      </c>
      <c r="ED768" s="74">
        <v>0</v>
      </c>
      <c r="EE768" s="74">
        <v>0</v>
      </c>
      <c r="EF768" s="74">
        <v>0</v>
      </c>
      <c r="ER768" s="74" t="s">
        <v>455</v>
      </c>
      <c r="ES768" s="74" t="s">
        <v>194</v>
      </c>
      <c r="ET768" s="74" t="s">
        <v>535</v>
      </c>
      <c r="EU768" s="74" t="s">
        <v>323</v>
      </c>
      <c r="EV768" s="74" t="s">
        <v>302</v>
      </c>
      <c r="EW768" s="74" t="s">
        <v>456</v>
      </c>
      <c r="EX768" s="74">
        <v>2023</v>
      </c>
      <c r="EY768" s="74">
        <v>1.8738380651843589E-6</v>
      </c>
      <c r="EZ768" s="74">
        <v>1255.5622329999901</v>
      </c>
      <c r="FA768" s="74">
        <v>2.3527203054032548E-3</v>
      </c>
      <c r="FB768" s="74">
        <v>2023</v>
      </c>
      <c r="FC768" s="74" t="s">
        <v>209</v>
      </c>
      <c r="FD768" s="74">
        <v>4.6366130773367584E-2</v>
      </c>
      <c r="FE768" s="74">
        <v>1</v>
      </c>
      <c r="FF768" s="74">
        <v>0</v>
      </c>
      <c r="FG768" s="74" t="s">
        <v>457</v>
      </c>
      <c r="FH768" s="74">
        <v>0</v>
      </c>
      <c r="FI768" s="74">
        <v>0</v>
      </c>
      <c r="FJ768" s="74">
        <v>0</v>
      </c>
      <c r="FK768" s="74">
        <v>0</v>
      </c>
      <c r="FL768" s="74">
        <v>4.0199595739706365E-5</v>
      </c>
      <c r="FM768" s="74">
        <v>2.9212041234151215E-7</v>
      </c>
      <c r="FN768" s="74">
        <v>0</v>
      </c>
      <c r="FO768" s="74">
        <v>0</v>
      </c>
      <c r="FP768" s="74">
        <v>0</v>
      </c>
      <c r="FQ768" s="74">
        <v>0</v>
      </c>
      <c r="FR768" s="74">
        <v>0</v>
      </c>
      <c r="FS768" s="74">
        <v>0</v>
      </c>
      <c r="GV768" s="229"/>
      <c r="GW768" s="229"/>
    </row>
    <row r="769" spans="98:205" x14ac:dyDescent="0.25">
      <c r="CT769" s="74" t="s">
        <v>194</v>
      </c>
      <c r="CU769" s="74" t="s">
        <v>535</v>
      </c>
      <c r="CV769" s="74" t="s">
        <v>323</v>
      </c>
      <c r="CW769" s="74">
        <v>2024</v>
      </c>
      <c r="CX769" s="74">
        <v>0</v>
      </c>
      <c r="CY769" s="74">
        <v>0</v>
      </c>
      <c r="CZ769" s="74">
        <v>0</v>
      </c>
      <c r="DA769" s="74">
        <v>2.9212041234151215E-7</v>
      </c>
      <c r="DB769" s="74">
        <v>0</v>
      </c>
      <c r="DC769" s="74">
        <v>0</v>
      </c>
      <c r="DD769" s="74">
        <v>8507.4425966947529</v>
      </c>
      <c r="DE769" s="74">
        <v>202.8476649824303</v>
      </c>
      <c r="DF769" s="74">
        <v>8304.5949317123232</v>
      </c>
      <c r="DG769" s="74">
        <v>0</v>
      </c>
      <c r="DH769" s="74">
        <v>0</v>
      </c>
      <c r="DI769" s="74">
        <v>0</v>
      </c>
      <c r="DJ769" s="74">
        <v>0</v>
      </c>
      <c r="DK769" s="74">
        <v>0</v>
      </c>
      <c r="DL769" s="74">
        <v>0</v>
      </c>
      <c r="DM769" s="74">
        <v>0</v>
      </c>
      <c r="DN769" s="74">
        <v>4.3709349261841304E-6</v>
      </c>
      <c r="DO769" s="74">
        <v>0</v>
      </c>
      <c r="DP769" s="74">
        <v>0</v>
      </c>
      <c r="DQ769" s="74">
        <v>0</v>
      </c>
      <c r="DR769" s="74">
        <v>0</v>
      </c>
      <c r="DS769" s="74">
        <v>0</v>
      </c>
      <c r="DT769" s="74">
        <v>0</v>
      </c>
      <c r="DU769" s="74">
        <v>0</v>
      </c>
      <c r="DV769" s="74">
        <v>0</v>
      </c>
      <c r="DW769" s="74">
        <v>0</v>
      </c>
      <c r="DX769" s="74">
        <v>2.4851976393182162E-3</v>
      </c>
      <c r="DY769" s="74">
        <v>0</v>
      </c>
      <c r="DZ769" s="74">
        <v>2.4851976393182162E-3</v>
      </c>
      <c r="EA769" s="74">
        <v>0</v>
      </c>
      <c r="EB769" s="74">
        <v>0</v>
      </c>
      <c r="EC769" s="74">
        <v>0</v>
      </c>
      <c r="ED769" s="74">
        <v>0</v>
      </c>
      <c r="EE769" s="74">
        <v>0</v>
      </c>
      <c r="EF769" s="74">
        <v>0</v>
      </c>
      <c r="ER769" s="74" t="s">
        <v>455</v>
      </c>
      <c r="ES769" s="74" t="s">
        <v>194</v>
      </c>
      <c r="ET769" s="74" t="s">
        <v>535</v>
      </c>
      <c r="EU769" s="74" t="s">
        <v>323</v>
      </c>
      <c r="EV769" s="74" t="s">
        <v>302</v>
      </c>
      <c r="EW769" s="74" t="s">
        <v>456</v>
      </c>
      <c r="EX769" s="74">
        <v>2024</v>
      </c>
      <c r="EY769" s="74">
        <v>1.8738380651843589E-6</v>
      </c>
      <c r="EZ769" s="74">
        <v>1255.5622329999901</v>
      </c>
      <c r="FA769" s="74">
        <v>2.3527203054032548E-3</v>
      </c>
      <c r="FB769" s="74">
        <v>2024</v>
      </c>
      <c r="FC769" s="74" t="s">
        <v>209</v>
      </c>
      <c r="FD769" s="74">
        <v>4.6366130773367584E-2</v>
      </c>
      <c r="FE769" s="74">
        <v>1</v>
      </c>
      <c r="FF769" s="74">
        <v>0</v>
      </c>
      <c r="FG769" s="74" t="s">
        <v>457</v>
      </c>
      <c r="FH769" s="74">
        <v>0</v>
      </c>
      <c r="FI769" s="74">
        <v>0</v>
      </c>
      <c r="FJ769" s="74">
        <v>0</v>
      </c>
      <c r="FK769" s="74">
        <v>0</v>
      </c>
      <c r="FL769" s="74">
        <v>0</v>
      </c>
      <c r="FM769" s="74">
        <v>0</v>
      </c>
      <c r="FN769" s="74">
        <v>4.0199595739706365E-5</v>
      </c>
      <c r="FO769" s="74">
        <v>2.9212041234151215E-7</v>
      </c>
      <c r="FP769" s="74">
        <v>0</v>
      </c>
      <c r="FQ769" s="74">
        <v>0</v>
      </c>
      <c r="FR769" s="74">
        <v>0</v>
      </c>
      <c r="FS769" s="74">
        <v>0</v>
      </c>
      <c r="GV769" s="229"/>
      <c r="GW769" s="229"/>
    </row>
    <row r="770" spans="98:205" x14ac:dyDescent="0.25">
      <c r="CT770" s="74" t="s">
        <v>194</v>
      </c>
      <c r="CU770" s="74" t="s">
        <v>535</v>
      </c>
      <c r="CV770" s="74" t="s">
        <v>323</v>
      </c>
      <c r="CW770" s="74">
        <v>2025</v>
      </c>
      <c r="CX770" s="74">
        <v>0</v>
      </c>
      <c r="CY770" s="74">
        <v>0</v>
      </c>
      <c r="CZ770" s="74">
        <v>0</v>
      </c>
      <c r="DA770" s="74">
        <v>0</v>
      </c>
      <c r="DB770" s="74">
        <v>2.9212041234151215E-7</v>
      </c>
      <c r="DC770" s="74">
        <v>0</v>
      </c>
      <c r="DD770" s="74">
        <v>8507.4425966947529</v>
      </c>
      <c r="DE770" s="74">
        <v>202.8476649824303</v>
      </c>
      <c r="DF770" s="74">
        <v>8304.5949317123232</v>
      </c>
      <c r="DG770" s="74">
        <v>0</v>
      </c>
      <c r="DH770" s="74">
        <v>0</v>
      </c>
      <c r="DI770" s="74">
        <v>0</v>
      </c>
      <c r="DJ770" s="74">
        <v>0</v>
      </c>
      <c r="DK770" s="74">
        <v>0</v>
      </c>
      <c r="DL770" s="74">
        <v>0</v>
      </c>
      <c r="DM770" s="74">
        <v>0</v>
      </c>
      <c r="DN770" s="74">
        <v>4.3709349261841304E-6</v>
      </c>
      <c r="DO770" s="74">
        <v>0</v>
      </c>
      <c r="DP770" s="74">
        <v>0</v>
      </c>
      <c r="DQ770" s="74">
        <v>0</v>
      </c>
      <c r="DR770" s="74">
        <v>0</v>
      </c>
      <c r="DS770" s="74">
        <v>0</v>
      </c>
      <c r="DT770" s="74">
        <v>0</v>
      </c>
      <c r="DU770" s="74">
        <v>0</v>
      </c>
      <c r="DV770" s="74">
        <v>0</v>
      </c>
      <c r="DW770" s="74">
        <v>0</v>
      </c>
      <c r="DX770" s="74">
        <v>0</v>
      </c>
      <c r="DY770" s="74">
        <v>0</v>
      </c>
      <c r="DZ770" s="74">
        <v>0</v>
      </c>
      <c r="EA770" s="74">
        <v>2.4851976393182162E-3</v>
      </c>
      <c r="EB770" s="74">
        <v>0</v>
      </c>
      <c r="EC770" s="74">
        <v>2.4851976393182162E-3</v>
      </c>
      <c r="ED770" s="74">
        <v>0</v>
      </c>
      <c r="EE770" s="74">
        <v>0</v>
      </c>
      <c r="EF770" s="74">
        <v>0</v>
      </c>
      <c r="ER770" s="74" t="s">
        <v>455</v>
      </c>
      <c r="ES770" s="74" t="s">
        <v>194</v>
      </c>
      <c r="ET770" s="74" t="s">
        <v>535</v>
      </c>
      <c r="EU770" s="74" t="s">
        <v>323</v>
      </c>
      <c r="EV770" s="74" t="s">
        <v>302</v>
      </c>
      <c r="EW770" s="74" t="s">
        <v>456</v>
      </c>
      <c r="EX770" s="74">
        <v>2025</v>
      </c>
      <c r="EY770" s="74">
        <v>1.8738380651843589E-6</v>
      </c>
      <c r="EZ770" s="74">
        <v>1255.5622329999901</v>
      </c>
      <c r="FA770" s="74">
        <v>2.3527203054032548E-3</v>
      </c>
      <c r="FB770" s="74">
        <v>2025</v>
      </c>
      <c r="FC770" s="74" t="s">
        <v>209</v>
      </c>
      <c r="FD770" s="74">
        <v>4.6366130773367584E-2</v>
      </c>
      <c r="FE770" s="74">
        <v>1</v>
      </c>
      <c r="FF770" s="74">
        <v>0</v>
      </c>
      <c r="FG770" s="74" t="s">
        <v>457</v>
      </c>
      <c r="FH770" s="74">
        <v>0</v>
      </c>
      <c r="FI770" s="74">
        <v>0</v>
      </c>
      <c r="FJ770" s="74">
        <v>0</v>
      </c>
      <c r="FK770" s="74">
        <v>0</v>
      </c>
      <c r="FL770" s="74">
        <v>0</v>
      </c>
      <c r="FM770" s="74">
        <v>0</v>
      </c>
      <c r="FN770" s="74">
        <v>0</v>
      </c>
      <c r="FO770" s="74">
        <v>0</v>
      </c>
      <c r="FP770" s="74">
        <v>4.0199595739706365E-5</v>
      </c>
      <c r="FQ770" s="74">
        <v>2.9212041234151215E-7</v>
      </c>
      <c r="FR770" s="74">
        <v>0</v>
      </c>
      <c r="FS770" s="74">
        <v>0</v>
      </c>
      <c r="GV770" s="229"/>
      <c r="GW770" s="229"/>
    </row>
    <row r="771" spans="98:205" x14ac:dyDescent="0.25">
      <c r="CT771" s="74" t="s">
        <v>194</v>
      </c>
      <c r="CU771" s="74" t="s">
        <v>535</v>
      </c>
      <c r="CV771" s="74" t="s">
        <v>323</v>
      </c>
      <c r="CW771" s="74">
        <v>2026</v>
      </c>
      <c r="CX771" s="74">
        <v>0</v>
      </c>
      <c r="CY771" s="74">
        <v>0</v>
      </c>
      <c r="CZ771" s="74">
        <v>0</v>
      </c>
      <c r="DA771" s="74">
        <v>0</v>
      </c>
      <c r="DB771" s="74">
        <v>0</v>
      </c>
      <c r="DC771" s="74">
        <v>2.9212041234151215E-7</v>
      </c>
      <c r="DD771" s="74">
        <v>8507.4425966947529</v>
      </c>
      <c r="DE771" s="74">
        <v>202.8476649824303</v>
      </c>
      <c r="DF771" s="74">
        <v>8304.5949317123232</v>
      </c>
      <c r="DG771" s="74">
        <v>0</v>
      </c>
      <c r="DH771" s="74">
        <v>0</v>
      </c>
      <c r="DI771" s="74">
        <v>0</v>
      </c>
      <c r="DJ771" s="74">
        <v>0</v>
      </c>
      <c r="DK771" s="74">
        <v>0</v>
      </c>
      <c r="DL771" s="74">
        <v>0</v>
      </c>
      <c r="DM771" s="74">
        <v>0</v>
      </c>
      <c r="DN771" s="74">
        <v>4.3709349261841304E-6</v>
      </c>
      <c r="DO771" s="74">
        <v>0</v>
      </c>
      <c r="DP771" s="74">
        <v>0</v>
      </c>
      <c r="DQ771" s="74">
        <v>0</v>
      </c>
      <c r="DR771" s="74">
        <v>0</v>
      </c>
      <c r="DS771" s="74">
        <v>0</v>
      </c>
      <c r="DT771" s="74">
        <v>0</v>
      </c>
      <c r="DU771" s="74">
        <v>0</v>
      </c>
      <c r="DV771" s="74">
        <v>0</v>
      </c>
      <c r="DW771" s="74">
        <v>0</v>
      </c>
      <c r="DX771" s="74">
        <v>0</v>
      </c>
      <c r="DY771" s="74">
        <v>0</v>
      </c>
      <c r="DZ771" s="74">
        <v>0</v>
      </c>
      <c r="EA771" s="74">
        <v>0</v>
      </c>
      <c r="EB771" s="74">
        <v>0</v>
      </c>
      <c r="EC771" s="74">
        <v>0</v>
      </c>
      <c r="ED771" s="74">
        <v>2.4851976393182162E-3</v>
      </c>
      <c r="EE771" s="74">
        <v>0</v>
      </c>
      <c r="EF771" s="74">
        <v>2.4851976393182162E-3</v>
      </c>
      <c r="ER771" s="74" t="s">
        <v>455</v>
      </c>
      <c r="ES771" s="74" t="s">
        <v>194</v>
      </c>
      <c r="ET771" s="74" t="s">
        <v>535</v>
      </c>
      <c r="EU771" s="74" t="s">
        <v>323</v>
      </c>
      <c r="EV771" s="74" t="s">
        <v>302</v>
      </c>
      <c r="EW771" s="74" t="s">
        <v>456</v>
      </c>
      <c r="EX771" s="74">
        <v>2026</v>
      </c>
      <c r="EY771" s="74">
        <v>1.8738380651843589E-6</v>
      </c>
      <c r="EZ771" s="74">
        <v>1255.5622329999901</v>
      </c>
      <c r="FA771" s="74">
        <v>2.3527203054032548E-3</v>
      </c>
      <c r="FB771" s="74">
        <v>2026</v>
      </c>
      <c r="FC771" s="74" t="s">
        <v>209</v>
      </c>
      <c r="FD771" s="74">
        <v>4.6366130773367584E-2</v>
      </c>
      <c r="FE771" s="74">
        <v>1</v>
      </c>
      <c r="FF771" s="74">
        <v>0</v>
      </c>
      <c r="FG771" s="74" t="s">
        <v>457</v>
      </c>
      <c r="FH771" s="74">
        <v>0</v>
      </c>
      <c r="FI771" s="74">
        <v>0</v>
      </c>
      <c r="FJ771" s="74">
        <v>0</v>
      </c>
      <c r="FK771" s="74">
        <v>0</v>
      </c>
      <c r="FL771" s="74">
        <v>0</v>
      </c>
      <c r="FM771" s="74">
        <v>0</v>
      </c>
      <c r="FN771" s="74">
        <v>0</v>
      </c>
      <c r="FO771" s="74">
        <v>0</v>
      </c>
      <c r="FP771" s="74">
        <v>0</v>
      </c>
      <c r="FQ771" s="74">
        <v>0</v>
      </c>
      <c r="FR771" s="74">
        <v>4.0199595739706365E-5</v>
      </c>
      <c r="FS771" s="74">
        <v>2.9212041234151215E-7</v>
      </c>
      <c r="GV771" s="229"/>
      <c r="GW771" s="229"/>
    </row>
    <row r="772" spans="98:205" x14ac:dyDescent="0.25">
      <c r="CT772" s="74" t="s">
        <v>194</v>
      </c>
      <c r="CU772" s="74" t="s">
        <v>535</v>
      </c>
      <c r="CV772" s="74" t="s">
        <v>329</v>
      </c>
      <c r="CW772" s="74">
        <v>2021</v>
      </c>
      <c r="CX772" s="74">
        <v>2.3225111326926539E-6</v>
      </c>
      <c r="CY772" s="74">
        <v>0</v>
      </c>
      <c r="CZ772" s="74">
        <v>0</v>
      </c>
      <c r="DA772" s="74">
        <v>0</v>
      </c>
      <c r="DB772" s="74">
        <v>0</v>
      </c>
      <c r="DC772" s="74">
        <v>0</v>
      </c>
      <c r="DD772" s="74">
        <v>5.1077508752881391</v>
      </c>
      <c r="DE772" s="74">
        <v>0.6902689861784046</v>
      </c>
      <c r="DF772" s="74">
        <v>2.826372167532806</v>
      </c>
      <c r="DG772" s="74">
        <v>1.5911097215769281</v>
      </c>
      <c r="DH772" s="74">
        <v>0</v>
      </c>
      <c r="DI772" s="74">
        <v>0</v>
      </c>
      <c r="DJ772" s="74">
        <v>0</v>
      </c>
      <c r="DK772" s="74">
        <v>0</v>
      </c>
      <c r="DL772" s="74">
        <v>0</v>
      </c>
      <c r="DM772" s="74">
        <v>0</v>
      </c>
      <c r="DN772" s="74">
        <v>5.1137752642704903E-5</v>
      </c>
      <c r="DO772" s="74">
        <v>1.186280827087735E-5</v>
      </c>
      <c r="DP772" s="74">
        <v>0</v>
      </c>
      <c r="DQ772" s="74">
        <v>1.186280827087735E-5</v>
      </c>
      <c r="DR772" s="74">
        <v>0</v>
      </c>
      <c r="DS772" s="74">
        <v>0</v>
      </c>
      <c r="DT772" s="74">
        <v>0</v>
      </c>
      <c r="DU772" s="74">
        <v>0</v>
      </c>
      <c r="DV772" s="74">
        <v>0</v>
      </c>
      <c r="DW772" s="74">
        <v>0</v>
      </c>
      <c r="DX772" s="74">
        <v>0</v>
      </c>
      <c r="DY772" s="74">
        <v>0</v>
      </c>
      <c r="DZ772" s="74">
        <v>0</v>
      </c>
      <c r="EA772" s="74">
        <v>0</v>
      </c>
      <c r="EB772" s="74">
        <v>0</v>
      </c>
      <c r="EC772" s="74">
        <v>0</v>
      </c>
      <c r="ED772" s="74">
        <v>0</v>
      </c>
      <c r="EE772" s="74">
        <v>0</v>
      </c>
      <c r="EF772" s="74">
        <v>0</v>
      </c>
      <c r="ER772" s="74" t="s">
        <v>455</v>
      </c>
      <c r="ES772" s="74" t="s">
        <v>194</v>
      </c>
      <c r="ET772" s="74" t="s">
        <v>535</v>
      </c>
      <c r="EU772" s="74" t="s">
        <v>329</v>
      </c>
      <c r="EV772" s="74" t="s">
        <v>302</v>
      </c>
      <c r="EW772" s="74" t="s">
        <v>456</v>
      </c>
      <c r="EX772" s="74">
        <v>2021</v>
      </c>
      <c r="EY772" s="74">
        <v>2.2977302181806779E-5</v>
      </c>
      <c r="EZ772" s="74">
        <v>1255.5622329999901</v>
      </c>
      <c r="FA772" s="74">
        <v>2.8849432835704864E-2</v>
      </c>
      <c r="FB772" s="74">
        <v>2021</v>
      </c>
      <c r="FC772" s="74" t="s">
        <v>209</v>
      </c>
      <c r="FD772" s="74">
        <v>4.6366130773367584E-2</v>
      </c>
      <c r="FE772" s="74">
        <v>1</v>
      </c>
      <c r="FF772" s="74">
        <v>0</v>
      </c>
      <c r="FG772" s="74" t="s">
        <v>457</v>
      </c>
      <c r="FH772" s="74">
        <v>4.8378929302027074E-4</v>
      </c>
      <c r="FI772" s="74">
        <v>2.3225111326926539E-6</v>
      </c>
      <c r="FJ772" s="74">
        <v>0</v>
      </c>
      <c r="FK772" s="74">
        <v>0</v>
      </c>
      <c r="FL772" s="74">
        <v>0</v>
      </c>
      <c r="FM772" s="74">
        <v>0</v>
      </c>
      <c r="FN772" s="74">
        <v>0</v>
      </c>
      <c r="FO772" s="74">
        <v>0</v>
      </c>
      <c r="FP772" s="74">
        <v>0</v>
      </c>
      <c r="FQ772" s="74">
        <v>0</v>
      </c>
      <c r="FR772" s="74">
        <v>0</v>
      </c>
      <c r="FS772" s="74">
        <v>0</v>
      </c>
      <c r="GV772" s="229"/>
      <c r="GW772" s="229"/>
    </row>
    <row r="773" spans="98:205" x14ac:dyDescent="0.25">
      <c r="CT773" s="74" t="s">
        <v>194</v>
      </c>
      <c r="CU773" s="74" t="s">
        <v>535</v>
      </c>
      <c r="CV773" s="74" t="s">
        <v>329</v>
      </c>
      <c r="CW773" s="74">
        <v>2022</v>
      </c>
      <c r="CX773" s="74">
        <v>0</v>
      </c>
      <c r="CY773" s="74">
        <v>2.3060213531319117E-6</v>
      </c>
      <c r="CZ773" s="74">
        <v>0</v>
      </c>
      <c r="DA773" s="74">
        <v>0</v>
      </c>
      <c r="DB773" s="74">
        <v>0</v>
      </c>
      <c r="DC773" s="74">
        <v>0</v>
      </c>
      <c r="DD773" s="74">
        <v>5.0739075797640956</v>
      </c>
      <c r="DE773" s="74">
        <v>0.68414811484627169</v>
      </c>
      <c r="DF773" s="74">
        <v>2.8096478759428591</v>
      </c>
      <c r="DG773" s="74">
        <v>1.580111588974966</v>
      </c>
      <c r="DH773" s="74">
        <v>0</v>
      </c>
      <c r="DI773" s="74">
        <v>0</v>
      </c>
      <c r="DJ773" s="74">
        <v>0</v>
      </c>
      <c r="DK773" s="74">
        <v>0</v>
      </c>
      <c r="DL773" s="74">
        <v>0</v>
      </c>
      <c r="DM773" s="74">
        <v>0</v>
      </c>
      <c r="DN773" s="74">
        <v>4.9497631979198639E-5</v>
      </c>
      <c r="DO773" s="74">
        <v>0</v>
      </c>
      <c r="DP773" s="74">
        <v>0</v>
      </c>
      <c r="DQ773" s="74">
        <v>0</v>
      </c>
      <c r="DR773" s="74">
        <v>1.1700539222753862E-5</v>
      </c>
      <c r="DS773" s="74">
        <v>0</v>
      </c>
      <c r="DT773" s="74">
        <v>1.1700539222753862E-5</v>
      </c>
      <c r="DU773" s="74">
        <v>0</v>
      </c>
      <c r="DV773" s="74">
        <v>0</v>
      </c>
      <c r="DW773" s="74">
        <v>0</v>
      </c>
      <c r="DX773" s="74">
        <v>0</v>
      </c>
      <c r="DY773" s="74">
        <v>0</v>
      </c>
      <c r="DZ773" s="74">
        <v>0</v>
      </c>
      <c r="EA773" s="74">
        <v>0</v>
      </c>
      <c r="EB773" s="74">
        <v>0</v>
      </c>
      <c r="EC773" s="74">
        <v>0</v>
      </c>
      <c r="ED773" s="74">
        <v>0</v>
      </c>
      <c r="EE773" s="74">
        <v>0</v>
      </c>
      <c r="EF773" s="74">
        <v>0</v>
      </c>
      <c r="ER773" s="74" t="s">
        <v>455</v>
      </c>
      <c r="ES773" s="74" t="s">
        <v>194</v>
      </c>
      <c r="ET773" s="74" t="s">
        <v>535</v>
      </c>
      <c r="EU773" s="74" t="s">
        <v>329</v>
      </c>
      <c r="EV773" s="74" t="s">
        <v>302</v>
      </c>
      <c r="EW773" s="74" t="s">
        <v>456</v>
      </c>
      <c r="EX773" s="74">
        <v>2022</v>
      </c>
      <c r="EY773" s="74">
        <v>2.2348145925827269E-5</v>
      </c>
      <c r="EZ773" s="74">
        <v>1255.5622329999901</v>
      </c>
      <c r="FA773" s="74">
        <v>2.8059488002041316E-2</v>
      </c>
      <c r="FB773" s="74">
        <v>2022</v>
      </c>
      <c r="FC773" s="74" t="s">
        <v>209</v>
      </c>
      <c r="FD773" s="74">
        <v>4.6366130773367584E-2</v>
      </c>
      <c r="FE773" s="74">
        <v>1</v>
      </c>
      <c r="FF773" s="74">
        <v>0</v>
      </c>
      <c r="FG773" s="74" t="s">
        <v>457</v>
      </c>
      <c r="FH773" s="74">
        <v>0</v>
      </c>
      <c r="FI773" s="74">
        <v>0</v>
      </c>
      <c r="FJ773" s="74">
        <v>4.803543993470152E-4</v>
      </c>
      <c r="FK773" s="74">
        <v>2.3060213531319117E-6</v>
      </c>
      <c r="FL773" s="74">
        <v>0</v>
      </c>
      <c r="FM773" s="74">
        <v>0</v>
      </c>
      <c r="FN773" s="74">
        <v>0</v>
      </c>
      <c r="FO773" s="74">
        <v>0</v>
      </c>
      <c r="FP773" s="74">
        <v>0</v>
      </c>
      <c r="FQ773" s="74">
        <v>0</v>
      </c>
      <c r="FR773" s="74">
        <v>0</v>
      </c>
      <c r="FS773" s="74">
        <v>0</v>
      </c>
      <c r="GV773" s="229"/>
      <c r="GW773" s="229"/>
    </row>
    <row r="774" spans="98:205" x14ac:dyDescent="0.25">
      <c r="CT774" s="74" t="s">
        <v>194</v>
      </c>
      <c r="CU774" s="74" t="s">
        <v>535</v>
      </c>
      <c r="CV774" s="74" t="s">
        <v>329</v>
      </c>
      <c r="CW774" s="74">
        <v>2023</v>
      </c>
      <c r="CX774" s="74">
        <v>0</v>
      </c>
      <c r="CY774" s="74">
        <v>0</v>
      </c>
      <c r="CZ774" s="74">
        <v>3.6006205464940448E-6</v>
      </c>
      <c r="DA774" s="74">
        <v>0</v>
      </c>
      <c r="DB774" s="74">
        <v>0</v>
      </c>
      <c r="DC774" s="74">
        <v>0</v>
      </c>
      <c r="DD774" s="74">
        <v>5.1712462144137774</v>
      </c>
      <c r="DE774" s="74">
        <v>0.68414811484627169</v>
      </c>
      <c r="DF774" s="74">
        <v>2.9069865105925392</v>
      </c>
      <c r="DG774" s="74">
        <v>1.580111588974966</v>
      </c>
      <c r="DH774" s="74">
        <v>0</v>
      </c>
      <c r="DI774" s="74">
        <v>0</v>
      </c>
      <c r="DJ774" s="74">
        <v>0</v>
      </c>
      <c r="DK774" s="74">
        <v>0</v>
      </c>
      <c r="DL774" s="74">
        <v>0</v>
      </c>
      <c r="DM774" s="74">
        <v>0</v>
      </c>
      <c r="DN774" s="74">
        <v>5.1328861950297237E-5</v>
      </c>
      <c r="DO774" s="74">
        <v>0</v>
      </c>
      <c r="DP774" s="74">
        <v>0</v>
      </c>
      <c r="DQ774" s="74">
        <v>0</v>
      </c>
      <c r="DR774" s="74">
        <v>0</v>
      </c>
      <c r="DS774" s="74">
        <v>0</v>
      </c>
      <c r="DT774" s="74">
        <v>0</v>
      </c>
      <c r="DU774" s="74">
        <v>1.8619695370597796E-5</v>
      </c>
      <c r="DV774" s="74">
        <v>0</v>
      </c>
      <c r="DW774" s="74">
        <v>1.8619695370597796E-5</v>
      </c>
      <c r="DX774" s="74">
        <v>0</v>
      </c>
      <c r="DY774" s="74">
        <v>0</v>
      </c>
      <c r="DZ774" s="74">
        <v>0</v>
      </c>
      <c r="EA774" s="74">
        <v>0</v>
      </c>
      <c r="EB774" s="74">
        <v>0</v>
      </c>
      <c r="EC774" s="74">
        <v>0</v>
      </c>
      <c r="ED774" s="74">
        <v>0</v>
      </c>
      <c r="EE774" s="74">
        <v>0</v>
      </c>
      <c r="EF774" s="74">
        <v>0</v>
      </c>
      <c r="ER774" s="74" t="s">
        <v>455</v>
      </c>
      <c r="ES774" s="74" t="s">
        <v>194</v>
      </c>
      <c r="ET774" s="74" t="s">
        <v>535</v>
      </c>
      <c r="EU774" s="74" t="s">
        <v>329</v>
      </c>
      <c r="EV774" s="74" t="s">
        <v>302</v>
      </c>
      <c r="EW774" s="74" t="s">
        <v>456</v>
      </c>
      <c r="EX774" s="74">
        <v>2023</v>
      </c>
      <c r="EY774" s="74">
        <v>2.3096570979838589E-5</v>
      </c>
      <c r="EZ774" s="74">
        <v>1255.5622329999901</v>
      </c>
      <c r="FA774" s="74">
        <v>2.8999182234088906E-2</v>
      </c>
      <c r="FB774" s="74">
        <v>2023</v>
      </c>
      <c r="FC774" s="74" t="s">
        <v>209</v>
      </c>
      <c r="FD774" s="74">
        <v>4.6366130773367584E-2</v>
      </c>
      <c r="FE774" s="74">
        <v>1</v>
      </c>
      <c r="FF774" s="74">
        <v>0</v>
      </c>
      <c r="FG774" s="74" t="s">
        <v>457</v>
      </c>
      <c r="FH774" s="74">
        <v>0</v>
      </c>
      <c r="FI774" s="74">
        <v>0</v>
      </c>
      <c r="FJ774" s="74">
        <v>0</v>
      </c>
      <c r="FK774" s="74">
        <v>0</v>
      </c>
      <c r="FL774" s="74">
        <v>4.9549255808910915E-4</v>
      </c>
      <c r="FM774" s="74">
        <v>3.6006205464940448E-6</v>
      </c>
      <c r="FN774" s="74">
        <v>0</v>
      </c>
      <c r="FO774" s="74">
        <v>0</v>
      </c>
      <c r="FP774" s="74">
        <v>0</v>
      </c>
      <c r="FQ774" s="74">
        <v>0</v>
      </c>
      <c r="FR774" s="74">
        <v>0</v>
      </c>
      <c r="FS774" s="74">
        <v>0</v>
      </c>
      <c r="GV774" s="229"/>
      <c r="GW774" s="229"/>
    </row>
    <row r="775" spans="98:205" x14ac:dyDescent="0.25">
      <c r="CT775" s="74" t="s">
        <v>194</v>
      </c>
      <c r="CU775" s="74" t="s">
        <v>535</v>
      </c>
      <c r="CV775" s="74" t="s">
        <v>329</v>
      </c>
      <c r="CW775" s="74">
        <v>2024</v>
      </c>
      <c r="CX775" s="74">
        <v>0</v>
      </c>
      <c r="CY775" s="74">
        <v>0</v>
      </c>
      <c r="CZ775" s="74">
        <v>0</v>
      </c>
      <c r="DA775" s="74">
        <v>3.6006205464940448E-6</v>
      </c>
      <c r="DB775" s="74">
        <v>0</v>
      </c>
      <c r="DC775" s="74">
        <v>0</v>
      </c>
      <c r="DD775" s="74">
        <v>5.1712462144137774</v>
      </c>
      <c r="DE775" s="74">
        <v>0.68414811484627169</v>
      </c>
      <c r="DF775" s="74">
        <v>2.9069865105925392</v>
      </c>
      <c r="DG775" s="74">
        <v>1.580111588974966</v>
      </c>
      <c r="DH775" s="74">
        <v>0</v>
      </c>
      <c r="DI775" s="74">
        <v>0</v>
      </c>
      <c r="DJ775" s="74">
        <v>0</v>
      </c>
      <c r="DK775" s="74">
        <v>0</v>
      </c>
      <c r="DL775" s="74">
        <v>0</v>
      </c>
      <c r="DM775" s="74">
        <v>0</v>
      </c>
      <c r="DN775" s="74">
        <v>5.1328861950297237E-5</v>
      </c>
      <c r="DO775" s="74">
        <v>0</v>
      </c>
      <c r="DP775" s="74">
        <v>0</v>
      </c>
      <c r="DQ775" s="74">
        <v>0</v>
      </c>
      <c r="DR775" s="74">
        <v>0</v>
      </c>
      <c r="DS775" s="74">
        <v>0</v>
      </c>
      <c r="DT775" s="74">
        <v>0</v>
      </c>
      <c r="DU775" s="74">
        <v>0</v>
      </c>
      <c r="DV775" s="74">
        <v>0</v>
      </c>
      <c r="DW775" s="74">
        <v>0</v>
      </c>
      <c r="DX775" s="74">
        <v>1.8619695370597796E-5</v>
      </c>
      <c r="DY775" s="74">
        <v>0</v>
      </c>
      <c r="DZ775" s="74">
        <v>1.8619695370597796E-5</v>
      </c>
      <c r="EA775" s="74">
        <v>0</v>
      </c>
      <c r="EB775" s="74">
        <v>0</v>
      </c>
      <c r="EC775" s="74">
        <v>0</v>
      </c>
      <c r="ED775" s="74">
        <v>0</v>
      </c>
      <c r="EE775" s="74">
        <v>0</v>
      </c>
      <c r="EF775" s="74">
        <v>0</v>
      </c>
      <c r="ER775" s="74" t="s">
        <v>455</v>
      </c>
      <c r="ES775" s="74" t="s">
        <v>194</v>
      </c>
      <c r="ET775" s="74" t="s">
        <v>535</v>
      </c>
      <c r="EU775" s="74" t="s">
        <v>329</v>
      </c>
      <c r="EV775" s="74" t="s">
        <v>302</v>
      </c>
      <c r="EW775" s="74" t="s">
        <v>456</v>
      </c>
      <c r="EX775" s="74">
        <v>2024</v>
      </c>
      <c r="EY775" s="74">
        <v>2.3096570979838589E-5</v>
      </c>
      <c r="EZ775" s="74">
        <v>1255.5622329999901</v>
      </c>
      <c r="FA775" s="74">
        <v>2.8999182234088906E-2</v>
      </c>
      <c r="FB775" s="74">
        <v>2024</v>
      </c>
      <c r="FC775" s="74" t="s">
        <v>209</v>
      </c>
      <c r="FD775" s="74">
        <v>4.6366130773367584E-2</v>
      </c>
      <c r="FE775" s="74">
        <v>1</v>
      </c>
      <c r="FF775" s="74">
        <v>0</v>
      </c>
      <c r="FG775" s="74" t="s">
        <v>457</v>
      </c>
      <c r="FH775" s="74">
        <v>0</v>
      </c>
      <c r="FI775" s="74">
        <v>0</v>
      </c>
      <c r="FJ775" s="74">
        <v>0</v>
      </c>
      <c r="FK775" s="74">
        <v>0</v>
      </c>
      <c r="FL775" s="74">
        <v>0</v>
      </c>
      <c r="FM775" s="74">
        <v>0</v>
      </c>
      <c r="FN775" s="74">
        <v>4.9549255808910915E-4</v>
      </c>
      <c r="FO775" s="74">
        <v>3.6006205464940448E-6</v>
      </c>
      <c r="FP775" s="74">
        <v>0</v>
      </c>
      <c r="FQ775" s="74">
        <v>0</v>
      </c>
      <c r="FR775" s="74">
        <v>0</v>
      </c>
      <c r="FS775" s="74">
        <v>0</v>
      </c>
      <c r="GV775" s="229"/>
      <c r="GW775" s="229"/>
    </row>
    <row r="776" spans="98:205" x14ac:dyDescent="0.25">
      <c r="CT776" s="74" t="s">
        <v>194</v>
      </c>
      <c r="CU776" s="74" t="s">
        <v>535</v>
      </c>
      <c r="CV776" s="74" t="s">
        <v>329</v>
      </c>
      <c r="CW776" s="74">
        <v>2025</v>
      </c>
      <c r="CX776" s="74">
        <v>0</v>
      </c>
      <c r="CY776" s="74">
        <v>0</v>
      </c>
      <c r="CZ776" s="74">
        <v>0</v>
      </c>
      <c r="DA776" s="74">
        <v>0</v>
      </c>
      <c r="DB776" s="74">
        <v>3.6006205464940448E-6</v>
      </c>
      <c r="DC776" s="74">
        <v>0</v>
      </c>
      <c r="DD776" s="74">
        <v>5.1712462144137774</v>
      </c>
      <c r="DE776" s="74">
        <v>0.68414811484627169</v>
      </c>
      <c r="DF776" s="74">
        <v>2.9069865105925392</v>
      </c>
      <c r="DG776" s="74">
        <v>1.580111588974966</v>
      </c>
      <c r="DH776" s="74">
        <v>0</v>
      </c>
      <c r="DI776" s="74">
        <v>0</v>
      </c>
      <c r="DJ776" s="74">
        <v>0</v>
      </c>
      <c r="DK776" s="74">
        <v>0</v>
      </c>
      <c r="DL776" s="74">
        <v>0</v>
      </c>
      <c r="DM776" s="74">
        <v>0</v>
      </c>
      <c r="DN776" s="74">
        <v>5.1328861950297237E-5</v>
      </c>
      <c r="DO776" s="74">
        <v>0</v>
      </c>
      <c r="DP776" s="74">
        <v>0</v>
      </c>
      <c r="DQ776" s="74">
        <v>0</v>
      </c>
      <c r="DR776" s="74">
        <v>0</v>
      </c>
      <c r="DS776" s="74">
        <v>0</v>
      </c>
      <c r="DT776" s="74">
        <v>0</v>
      </c>
      <c r="DU776" s="74">
        <v>0</v>
      </c>
      <c r="DV776" s="74">
        <v>0</v>
      </c>
      <c r="DW776" s="74">
        <v>0</v>
      </c>
      <c r="DX776" s="74">
        <v>0</v>
      </c>
      <c r="DY776" s="74">
        <v>0</v>
      </c>
      <c r="DZ776" s="74">
        <v>0</v>
      </c>
      <c r="EA776" s="74">
        <v>1.8619695370597796E-5</v>
      </c>
      <c r="EB776" s="74">
        <v>0</v>
      </c>
      <c r="EC776" s="74">
        <v>1.8619695370597796E-5</v>
      </c>
      <c r="ED776" s="74">
        <v>0</v>
      </c>
      <c r="EE776" s="74">
        <v>0</v>
      </c>
      <c r="EF776" s="74">
        <v>0</v>
      </c>
      <c r="ER776" s="74" t="s">
        <v>455</v>
      </c>
      <c r="ES776" s="74" t="s">
        <v>194</v>
      </c>
      <c r="ET776" s="74" t="s">
        <v>535</v>
      </c>
      <c r="EU776" s="74" t="s">
        <v>329</v>
      </c>
      <c r="EV776" s="74" t="s">
        <v>302</v>
      </c>
      <c r="EW776" s="74" t="s">
        <v>456</v>
      </c>
      <c r="EX776" s="74">
        <v>2025</v>
      </c>
      <c r="EY776" s="74">
        <v>2.3096570979838589E-5</v>
      </c>
      <c r="EZ776" s="74">
        <v>1255.5622329999901</v>
      </c>
      <c r="FA776" s="74">
        <v>2.8999182234088906E-2</v>
      </c>
      <c r="FB776" s="74">
        <v>2025</v>
      </c>
      <c r="FC776" s="74" t="s">
        <v>209</v>
      </c>
      <c r="FD776" s="74">
        <v>4.6366130773367584E-2</v>
      </c>
      <c r="FE776" s="74">
        <v>1</v>
      </c>
      <c r="FF776" s="74">
        <v>0</v>
      </c>
      <c r="FG776" s="74" t="s">
        <v>457</v>
      </c>
      <c r="FH776" s="74">
        <v>0</v>
      </c>
      <c r="FI776" s="74">
        <v>0</v>
      </c>
      <c r="FJ776" s="74">
        <v>0</v>
      </c>
      <c r="FK776" s="74">
        <v>0</v>
      </c>
      <c r="FL776" s="74">
        <v>0</v>
      </c>
      <c r="FM776" s="74">
        <v>0</v>
      </c>
      <c r="FN776" s="74">
        <v>0</v>
      </c>
      <c r="FO776" s="74">
        <v>0</v>
      </c>
      <c r="FP776" s="74">
        <v>4.9549255808910915E-4</v>
      </c>
      <c r="FQ776" s="74">
        <v>3.6006205464940448E-6</v>
      </c>
      <c r="FR776" s="74">
        <v>0</v>
      </c>
      <c r="FS776" s="74">
        <v>0</v>
      </c>
      <c r="GV776" s="229"/>
      <c r="GW776" s="229"/>
    </row>
    <row r="777" spans="98:205" x14ac:dyDescent="0.25">
      <c r="CT777" s="74" t="s">
        <v>194</v>
      </c>
      <c r="CU777" s="74" t="s">
        <v>535</v>
      </c>
      <c r="CV777" s="74" t="s">
        <v>329</v>
      </c>
      <c r="CW777" s="74">
        <v>2026</v>
      </c>
      <c r="CX777" s="74">
        <v>0</v>
      </c>
      <c r="CY777" s="74">
        <v>0</v>
      </c>
      <c r="CZ777" s="74">
        <v>0</v>
      </c>
      <c r="DA777" s="74">
        <v>0</v>
      </c>
      <c r="DB777" s="74">
        <v>0</v>
      </c>
      <c r="DC777" s="74">
        <v>3.6006205464940448E-6</v>
      </c>
      <c r="DD777" s="74">
        <v>5.1712462144137774</v>
      </c>
      <c r="DE777" s="74">
        <v>0.68414811484627169</v>
      </c>
      <c r="DF777" s="74">
        <v>2.9069865105925392</v>
      </c>
      <c r="DG777" s="74">
        <v>1.580111588974966</v>
      </c>
      <c r="DH777" s="74">
        <v>0</v>
      </c>
      <c r="DI777" s="74">
        <v>0</v>
      </c>
      <c r="DJ777" s="74">
        <v>0</v>
      </c>
      <c r="DK777" s="74">
        <v>0</v>
      </c>
      <c r="DL777" s="74">
        <v>0</v>
      </c>
      <c r="DM777" s="74">
        <v>0</v>
      </c>
      <c r="DN777" s="74">
        <v>5.1328861950297237E-5</v>
      </c>
      <c r="DO777" s="74">
        <v>0</v>
      </c>
      <c r="DP777" s="74">
        <v>0</v>
      </c>
      <c r="DQ777" s="74">
        <v>0</v>
      </c>
      <c r="DR777" s="74">
        <v>0</v>
      </c>
      <c r="DS777" s="74">
        <v>0</v>
      </c>
      <c r="DT777" s="74">
        <v>0</v>
      </c>
      <c r="DU777" s="74">
        <v>0</v>
      </c>
      <c r="DV777" s="74">
        <v>0</v>
      </c>
      <c r="DW777" s="74">
        <v>0</v>
      </c>
      <c r="DX777" s="74">
        <v>0</v>
      </c>
      <c r="DY777" s="74">
        <v>0</v>
      </c>
      <c r="DZ777" s="74">
        <v>0</v>
      </c>
      <c r="EA777" s="74">
        <v>0</v>
      </c>
      <c r="EB777" s="74">
        <v>0</v>
      </c>
      <c r="EC777" s="74">
        <v>0</v>
      </c>
      <c r="ED777" s="74">
        <v>1.8619695370597796E-5</v>
      </c>
      <c r="EE777" s="74">
        <v>0</v>
      </c>
      <c r="EF777" s="74">
        <v>1.8619695370597796E-5</v>
      </c>
      <c r="ER777" s="74" t="s">
        <v>455</v>
      </c>
      <c r="ES777" s="74" t="s">
        <v>194</v>
      </c>
      <c r="ET777" s="74" t="s">
        <v>535</v>
      </c>
      <c r="EU777" s="74" t="s">
        <v>329</v>
      </c>
      <c r="EV777" s="74" t="s">
        <v>302</v>
      </c>
      <c r="EW777" s="74" t="s">
        <v>456</v>
      </c>
      <c r="EX777" s="74">
        <v>2026</v>
      </c>
      <c r="EY777" s="74">
        <v>2.3096570979838589E-5</v>
      </c>
      <c r="EZ777" s="74">
        <v>1255.5622329999901</v>
      </c>
      <c r="FA777" s="74">
        <v>2.8999182234088906E-2</v>
      </c>
      <c r="FB777" s="74">
        <v>2026</v>
      </c>
      <c r="FC777" s="74" t="s">
        <v>209</v>
      </c>
      <c r="FD777" s="74">
        <v>4.6366130773367584E-2</v>
      </c>
      <c r="FE777" s="74">
        <v>1</v>
      </c>
      <c r="FF777" s="74">
        <v>0</v>
      </c>
      <c r="FG777" s="74" t="s">
        <v>457</v>
      </c>
      <c r="FH777" s="74">
        <v>0</v>
      </c>
      <c r="FI777" s="74">
        <v>0</v>
      </c>
      <c r="FJ777" s="74">
        <v>0</v>
      </c>
      <c r="FK777" s="74">
        <v>0</v>
      </c>
      <c r="FL777" s="74">
        <v>0</v>
      </c>
      <c r="FM777" s="74">
        <v>0</v>
      </c>
      <c r="FN777" s="74">
        <v>0</v>
      </c>
      <c r="FO777" s="74">
        <v>0</v>
      </c>
      <c r="FP777" s="74">
        <v>0</v>
      </c>
      <c r="FQ777" s="74">
        <v>0</v>
      </c>
      <c r="FR777" s="74">
        <v>4.9549255808910915E-4</v>
      </c>
      <c r="FS777" s="74">
        <v>3.6006205464940448E-6</v>
      </c>
      <c r="GV777" s="229"/>
      <c r="GW777" s="229"/>
    </row>
    <row r="778" spans="98:205" x14ac:dyDescent="0.25">
      <c r="CT778" s="74" t="s">
        <v>194</v>
      </c>
      <c r="CU778" s="74" t="s">
        <v>535</v>
      </c>
      <c r="CV778" s="74" t="s">
        <v>330</v>
      </c>
      <c r="CW778" s="74">
        <v>2021</v>
      </c>
      <c r="CX778" s="74">
        <v>2.5327460980943271E-5</v>
      </c>
      <c r="CY778" s="74">
        <v>0</v>
      </c>
      <c r="CZ778" s="74">
        <v>0</v>
      </c>
      <c r="DA778" s="74">
        <v>0</v>
      </c>
      <c r="DB778" s="74">
        <v>0</v>
      </c>
      <c r="DC778" s="74">
        <v>0</v>
      </c>
      <c r="DD778" s="74">
        <v>7.786131613567944E-2</v>
      </c>
      <c r="DE778" s="74">
        <v>3.6425060683954513E-2</v>
      </c>
      <c r="DF778" s="74">
        <v>1.541613253274161E-3</v>
      </c>
      <c r="DG778" s="74">
        <v>3.9894642198450757E-2</v>
      </c>
      <c r="DH778" s="74">
        <v>0</v>
      </c>
      <c r="DI778" s="74">
        <v>0</v>
      </c>
      <c r="DJ778" s="74">
        <v>0</v>
      </c>
      <c r="DK778" s="74">
        <v>0</v>
      </c>
      <c r="DL778" s="74">
        <v>0</v>
      </c>
      <c r="DM778" s="74">
        <v>0</v>
      </c>
      <c r="DN778" s="74">
        <v>1.3527535400348241E-3</v>
      </c>
      <c r="DO778" s="74">
        <v>1.9720294463513097E-6</v>
      </c>
      <c r="DP778" s="74">
        <v>0</v>
      </c>
      <c r="DQ778" s="74">
        <v>1.9720294463513097E-6</v>
      </c>
      <c r="DR778" s="74">
        <v>0</v>
      </c>
      <c r="DS778" s="74">
        <v>0</v>
      </c>
      <c r="DT778" s="74">
        <v>0</v>
      </c>
      <c r="DU778" s="74">
        <v>0</v>
      </c>
      <c r="DV778" s="74">
        <v>0</v>
      </c>
      <c r="DW778" s="74">
        <v>0</v>
      </c>
      <c r="DX778" s="74">
        <v>0</v>
      </c>
      <c r="DY778" s="74">
        <v>0</v>
      </c>
      <c r="DZ778" s="74">
        <v>0</v>
      </c>
      <c r="EA778" s="74">
        <v>0</v>
      </c>
      <c r="EB778" s="74">
        <v>0</v>
      </c>
      <c r="EC778" s="74">
        <v>0</v>
      </c>
      <c r="ED778" s="74">
        <v>0</v>
      </c>
      <c r="EE778" s="74">
        <v>0</v>
      </c>
      <c r="EF778" s="74">
        <v>0</v>
      </c>
      <c r="ER778" s="74" t="s">
        <v>455</v>
      </c>
      <c r="ES778" s="74" t="s">
        <v>194</v>
      </c>
      <c r="ET778" s="74" t="s">
        <v>535</v>
      </c>
      <c r="EU778" s="74" t="s">
        <v>330</v>
      </c>
      <c r="EV778" s="74" t="s">
        <v>302</v>
      </c>
      <c r="EW778" s="74" t="s">
        <v>456</v>
      </c>
      <c r="EX778" s="74">
        <v>2021</v>
      </c>
      <c r="EY778" s="74">
        <v>2.5057220017815358E-4</v>
      </c>
      <c r="EZ778" s="74">
        <v>1255.5622329999901</v>
      </c>
      <c r="FA778" s="74">
        <v>0.31460899118340302</v>
      </c>
      <c r="FB778" s="74">
        <v>2021</v>
      </c>
      <c r="FC778" s="74" t="s">
        <v>209</v>
      </c>
      <c r="FD778" s="74">
        <v>4.6366130773367584E-2</v>
      </c>
      <c r="FE778" s="74">
        <v>1</v>
      </c>
      <c r="FF778" s="74">
        <v>0</v>
      </c>
      <c r="FG778" s="74" t="s">
        <v>457</v>
      </c>
      <c r="FH778" s="74">
        <v>5.2758216180273272E-3</v>
      </c>
      <c r="FI778" s="74">
        <v>2.5327460980943271E-5</v>
      </c>
      <c r="FJ778" s="74">
        <v>0</v>
      </c>
      <c r="FK778" s="74">
        <v>0</v>
      </c>
      <c r="FL778" s="74">
        <v>0</v>
      </c>
      <c r="FM778" s="74">
        <v>0</v>
      </c>
      <c r="FN778" s="74">
        <v>0</v>
      </c>
      <c r="FO778" s="74">
        <v>0</v>
      </c>
      <c r="FP778" s="74">
        <v>0</v>
      </c>
      <c r="FQ778" s="74">
        <v>0</v>
      </c>
      <c r="FR778" s="74">
        <v>0</v>
      </c>
      <c r="FS778" s="74">
        <v>0</v>
      </c>
      <c r="GV778" s="229"/>
      <c r="GW778" s="229"/>
    </row>
    <row r="779" spans="98:205" x14ac:dyDescent="0.25">
      <c r="CT779" s="74" t="s">
        <v>194</v>
      </c>
      <c r="CU779" s="74" t="s">
        <v>535</v>
      </c>
      <c r="CV779" s="74" t="s">
        <v>330</v>
      </c>
      <c r="CW779" s="74">
        <v>2022</v>
      </c>
      <c r="CX779" s="74">
        <v>0</v>
      </c>
      <c r="CY779" s="74">
        <v>2.5340465987266336E-5</v>
      </c>
      <c r="CZ779" s="74">
        <v>0</v>
      </c>
      <c r="DA779" s="74">
        <v>0</v>
      </c>
      <c r="DB779" s="74">
        <v>0</v>
      </c>
      <c r="DC779" s="74">
        <v>0</v>
      </c>
      <c r="DD779" s="74">
        <v>7.7861316135679398E-2</v>
      </c>
      <c r="DE779" s="74">
        <v>3.6425060683954499E-2</v>
      </c>
      <c r="DF779" s="74">
        <v>1.541613253274161E-3</v>
      </c>
      <c r="DG779" s="74">
        <v>3.9894642198450757E-2</v>
      </c>
      <c r="DH779" s="74">
        <v>0</v>
      </c>
      <c r="DI779" s="74">
        <v>0</v>
      </c>
      <c r="DJ779" s="74">
        <v>0</v>
      </c>
      <c r="DK779" s="74">
        <v>0</v>
      </c>
      <c r="DL779" s="74">
        <v>0</v>
      </c>
      <c r="DM779" s="74">
        <v>0</v>
      </c>
      <c r="DN779" s="74">
        <v>1.3179490689565971E-3</v>
      </c>
      <c r="DO779" s="74">
        <v>0</v>
      </c>
      <c r="DP779" s="74">
        <v>0</v>
      </c>
      <c r="DQ779" s="74">
        <v>0</v>
      </c>
      <c r="DR779" s="74">
        <v>1.9730420332599755E-6</v>
      </c>
      <c r="DS779" s="74">
        <v>0</v>
      </c>
      <c r="DT779" s="74">
        <v>1.9730420332599755E-6</v>
      </c>
      <c r="DU779" s="74">
        <v>0</v>
      </c>
      <c r="DV779" s="74">
        <v>0</v>
      </c>
      <c r="DW779" s="74">
        <v>0</v>
      </c>
      <c r="DX779" s="74">
        <v>0</v>
      </c>
      <c r="DY779" s="74">
        <v>0</v>
      </c>
      <c r="DZ779" s="74">
        <v>0</v>
      </c>
      <c r="EA779" s="74">
        <v>0</v>
      </c>
      <c r="EB779" s="74">
        <v>0</v>
      </c>
      <c r="EC779" s="74">
        <v>0</v>
      </c>
      <c r="ED779" s="74">
        <v>0</v>
      </c>
      <c r="EE779" s="74">
        <v>0</v>
      </c>
      <c r="EF779" s="74">
        <v>0</v>
      </c>
      <c r="ER779" s="74" t="s">
        <v>455</v>
      </c>
      <c r="ES779" s="74" t="s">
        <v>194</v>
      </c>
      <c r="ET779" s="74" t="s">
        <v>535</v>
      </c>
      <c r="EU779" s="74" t="s">
        <v>330</v>
      </c>
      <c r="EV779" s="74" t="s">
        <v>302</v>
      </c>
      <c r="EW779" s="74" t="s">
        <v>456</v>
      </c>
      <c r="EX779" s="74">
        <v>2022</v>
      </c>
      <c r="EY779" s="74">
        <v>2.4557987329248108E-4</v>
      </c>
      <c r="EZ779" s="74">
        <v>1255.5622329999901</v>
      </c>
      <c r="FA779" s="74">
        <v>0.3083408140909622</v>
      </c>
      <c r="FB779" s="74">
        <v>2022</v>
      </c>
      <c r="FC779" s="74" t="s">
        <v>209</v>
      </c>
      <c r="FD779" s="74">
        <v>4.6366130773367584E-2</v>
      </c>
      <c r="FE779" s="74">
        <v>1</v>
      </c>
      <c r="FF779" s="74">
        <v>0</v>
      </c>
      <c r="FG779" s="74" t="s">
        <v>457</v>
      </c>
      <c r="FH779" s="74">
        <v>0</v>
      </c>
      <c r="FI779" s="74">
        <v>0</v>
      </c>
      <c r="FJ779" s="74">
        <v>5.2785306180946233E-3</v>
      </c>
      <c r="FK779" s="74">
        <v>2.5340465987266336E-5</v>
      </c>
      <c r="FL779" s="74">
        <v>0</v>
      </c>
      <c r="FM779" s="74">
        <v>0</v>
      </c>
      <c r="FN779" s="74">
        <v>0</v>
      </c>
      <c r="FO779" s="74">
        <v>0</v>
      </c>
      <c r="FP779" s="74">
        <v>0</v>
      </c>
      <c r="FQ779" s="74">
        <v>0</v>
      </c>
      <c r="FR779" s="74">
        <v>0</v>
      </c>
      <c r="FS779" s="74">
        <v>0</v>
      </c>
      <c r="GV779" s="229"/>
      <c r="GW779" s="229"/>
    </row>
    <row r="780" spans="98:205" x14ac:dyDescent="0.25">
      <c r="CT780" s="74" t="s">
        <v>194</v>
      </c>
      <c r="CU780" s="74" t="s">
        <v>535</v>
      </c>
      <c r="CV780" s="74" t="s">
        <v>330</v>
      </c>
      <c r="CW780" s="74">
        <v>2023</v>
      </c>
      <c r="CX780" s="74">
        <v>0</v>
      </c>
      <c r="CY780" s="74">
        <v>0</v>
      </c>
      <c r="CZ780" s="74">
        <v>3.9508918314096635E-5</v>
      </c>
      <c r="DA780" s="74">
        <v>0</v>
      </c>
      <c r="DB780" s="74">
        <v>0</v>
      </c>
      <c r="DC780" s="74">
        <v>0</v>
      </c>
      <c r="DD780" s="74">
        <v>7.7900575334948527E-2</v>
      </c>
      <c r="DE780" s="74">
        <v>3.6425060683954492E-2</v>
      </c>
      <c r="DF780" s="74">
        <v>1.5808724525432671E-3</v>
      </c>
      <c r="DG780" s="74">
        <v>3.989464219845075E-2</v>
      </c>
      <c r="DH780" s="74">
        <v>0</v>
      </c>
      <c r="DI780" s="74">
        <v>0</v>
      </c>
      <c r="DJ780" s="74">
        <v>0</v>
      </c>
      <c r="DK780" s="74">
        <v>0</v>
      </c>
      <c r="DL780" s="74">
        <v>0</v>
      </c>
      <c r="DM780" s="74">
        <v>0</v>
      </c>
      <c r="DN780" s="74">
        <v>1.36621214267865E-3</v>
      </c>
      <c r="DO780" s="74">
        <v>0</v>
      </c>
      <c r="DP780" s="74">
        <v>0</v>
      </c>
      <c r="DQ780" s="74">
        <v>0</v>
      </c>
      <c r="DR780" s="74">
        <v>0</v>
      </c>
      <c r="DS780" s="74">
        <v>0</v>
      </c>
      <c r="DT780" s="74">
        <v>0</v>
      </c>
      <c r="DU780" s="74">
        <v>3.0777674675296127E-6</v>
      </c>
      <c r="DV780" s="74">
        <v>0</v>
      </c>
      <c r="DW780" s="74">
        <v>3.0777674675296127E-6</v>
      </c>
      <c r="DX780" s="74">
        <v>0</v>
      </c>
      <c r="DY780" s="74">
        <v>0</v>
      </c>
      <c r="DZ780" s="74">
        <v>0</v>
      </c>
      <c r="EA780" s="74">
        <v>0</v>
      </c>
      <c r="EB780" s="74">
        <v>0</v>
      </c>
      <c r="EC780" s="74">
        <v>0</v>
      </c>
      <c r="ED780" s="74">
        <v>0</v>
      </c>
      <c r="EE780" s="74">
        <v>0</v>
      </c>
      <c r="EF780" s="74">
        <v>0</v>
      </c>
      <c r="ER780" s="74" t="s">
        <v>455</v>
      </c>
      <c r="ES780" s="74" t="s">
        <v>194</v>
      </c>
      <c r="ET780" s="74" t="s">
        <v>535</v>
      </c>
      <c r="EU780" s="74" t="s">
        <v>330</v>
      </c>
      <c r="EV780" s="74" t="s">
        <v>302</v>
      </c>
      <c r="EW780" s="74" t="s">
        <v>456</v>
      </c>
      <c r="EX780" s="74">
        <v>2023</v>
      </c>
      <c r="EY780" s="74">
        <v>2.5343424123564108E-4</v>
      </c>
      <c r="EZ780" s="74">
        <v>1255.5622329999901</v>
      </c>
      <c r="FA780" s="74">
        <v>0.3182024618444797</v>
      </c>
      <c r="FB780" s="74">
        <v>2023</v>
      </c>
      <c r="FC780" s="74" t="s">
        <v>209</v>
      </c>
      <c r="FD780" s="74">
        <v>4.6366130773367584E-2</v>
      </c>
      <c r="FE780" s="74">
        <v>1</v>
      </c>
      <c r="FF780" s="74">
        <v>0</v>
      </c>
      <c r="FG780" s="74" t="s">
        <v>457</v>
      </c>
      <c r="FH780" s="74">
        <v>0</v>
      </c>
      <c r="FI780" s="74">
        <v>0</v>
      </c>
      <c r="FJ780" s="74">
        <v>0</v>
      </c>
      <c r="FK780" s="74">
        <v>0</v>
      </c>
      <c r="FL780" s="74">
        <v>5.4369447571605617E-3</v>
      </c>
      <c r="FM780" s="74">
        <v>3.9508918314096635E-5</v>
      </c>
      <c r="FN780" s="74">
        <v>0</v>
      </c>
      <c r="FO780" s="74">
        <v>0</v>
      </c>
      <c r="FP780" s="74">
        <v>0</v>
      </c>
      <c r="FQ780" s="74">
        <v>0</v>
      </c>
      <c r="FR780" s="74">
        <v>0</v>
      </c>
      <c r="FS780" s="74">
        <v>0</v>
      </c>
      <c r="GV780" s="229"/>
      <c r="GW780" s="229"/>
    </row>
    <row r="781" spans="98:205" x14ac:dyDescent="0.25">
      <c r="CT781" s="74" t="s">
        <v>194</v>
      </c>
      <c r="CU781" s="74" t="s">
        <v>535</v>
      </c>
      <c r="CV781" s="74" t="s">
        <v>330</v>
      </c>
      <c r="CW781" s="74">
        <v>2024</v>
      </c>
      <c r="CX781" s="74">
        <v>0</v>
      </c>
      <c r="CY781" s="74">
        <v>0</v>
      </c>
      <c r="CZ781" s="74">
        <v>0</v>
      </c>
      <c r="DA781" s="74">
        <v>3.9508918314096635E-5</v>
      </c>
      <c r="DB781" s="74">
        <v>0</v>
      </c>
      <c r="DC781" s="74">
        <v>0</v>
      </c>
      <c r="DD781" s="74">
        <v>7.7900575334948527E-2</v>
      </c>
      <c r="DE781" s="74">
        <v>3.6425060683954492E-2</v>
      </c>
      <c r="DF781" s="74">
        <v>1.5808724525432671E-3</v>
      </c>
      <c r="DG781" s="74">
        <v>3.989464219845075E-2</v>
      </c>
      <c r="DH781" s="74">
        <v>0</v>
      </c>
      <c r="DI781" s="74">
        <v>0</v>
      </c>
      <c r="DJ781" s="74">
        <v>0</v>
      </c>
      <c r="DK781" s="74">
        <v>0</v>
      </c>
      <c r="DL781" s="74">
        <v>0</v>
      </c>
      <c r="DM781" s="74">
        <v>0</v>
      </c>
      <c r="DN781" s="74">
        <v>1.36621214267865E-3</v>
      </c>
      <c r="DO781" s="74">
        <v>0</v>
      </c>
      <c r="DP781" s="74">
        <v>0</v>
      </c>
      <c r="DQ781" s="74">
        <v>0</v>
      </c>
      <c r="DR781" s="74">
        <v>0</v>
      </c>
      <c r="DS781" s="74">
        <v>0</v>
      </c>
      <c r="DT781" s="74">
        <v>0</v>
      </c>
      <c r="DU781" s="74">
        <v>0</v>
      </c>
      <c r="DV781" s="74">
        <v>0</v>
      </c>
      <c r="DW781" s="74">
        <v>0</v>
      </c>
      <c r="DX781" s="74">
        <v>3.0777674675296127E-6</v>
      </c>
      <c r="DY781" s="74">
        <v>0</v>
      </c>
      <c r="DZ781" s="74">
        <v>3.0777674675296127E-6</v>
      </c>
      <c r="EA781" s="74">
        <v>0</v>
      </c>
      <c r="EB781" s="74">
        <v>0</v>
      </c>
      <c r="EC781" s="74">
        <v>0</v>
      </c>
      <c r="ED781" s="74">
        <v>0</v>
      </c>
      <c r="EE781" s="74">
        <v>0</v>
      </c>
      <c r="EF781" s="74">
        <v>0</v>
      </c>
      <c r="ER781" s="74" t="s">
        <v>455</v>
      </c>
      <c r="ES781" s="74" t="s">
        <v>194</v>
      </c>
      <c r="ET781" s="74" t="s">
        <v>535</v>
      </c>
      <c r="EU781" s="74" t="s">
        <v>330</v>
      </c>
      <c r="EV781" s="74" t="s">
        <v>302</v>
      </c>
      <c r="EW781" s="74" t="s">
        <v>456</v>
      </c>
      <c r="EX781" s="74">
        <v>2024</v>
      </c>
      <c r="EY781" s="74">
        <v>2.5343424123564108E-4</v>
      </c>
      <c r="EZ781" s="74">
        <v>1255.5622329999901</v>
      </c>
      <c r="FA781" s="74">
        <v>0.3182024618444797</v>
      </c>
      <c r="FB781" s="74">
        <v>2024</v>
      </c>
      <c r="FC781" s="74" t="s">
        <v>209</v>
      </c>
      <c r="FD781" s="74">
        <v>4.6366130773367584E-2</v>
      </c>
      <c r="FE781" s="74">
        <v>1</v>
      </c>
      <c r="FF781" s="74">
        <v>0</v>
      </c>
      <c r="FG781" s="74" t="s">
        <v>457</v>
      </c>
      <c r="FH781" s="74">
        <v>0</v>
      </c>
      <c r="FI781" s="74">
        <v>0</v>
      </c>
      <c r="FJ781" s="74">
        <v>0</v>
      </c>
      <c r="FK781" s="74">
        <v>0</v>
      </c>
      <c r="FL781" s="74">
        <v>0</v>
      </c>
      <c r="FM781" s="74">
        <v>0</v>
      </c>
      <c r="FN781" s="74">
        <v>5.4369447571605617E-3</v>
      </c>
      <c r="FO781" s="74">
        <v>3.9508918314096635E-5</v>
      </c>
      <c r="FP781" s="74">
        <v>0</v>
      </c>
      <c r="FQ781" s="74">
        <v>0</v>
      </c>
      <c r="FR781" s="74">
        <v>0</v>
      </c>
      <c r="FS781" s="74">
        <v>0</v>
      </c>
      <c r="GV781" s="229"/>
      <c r="GW781" s="229"/>
    </row>
    <row r="782" spans="98:205" x14ac:dyDescent="0.25">
      <c r="CT782" s="74" t="s">
        <v>194</v>
      </c>
      <c r="CU782" s="74" t="s">
        <v>535</v>
      </c>
      <c r="CV782" s="74" t="s">
        <v>330</v>
      </c>
      <c r="CW782" s="74">
        <v>2025</v>
      </c>
      <c r="CX782" s="74">
        <v>0</v>
      </c>
      <c r="CY782" s="74">
        <v>0</v>
      </c>
      <c r="CZ782" s="74">
        <v>0</v>
      </c>
      <c r="DA782" s="74">
        <v>0</v>
      </c>
      <c r="DB782" s="74">
        <v>3.9508918314096635E-5</v>
      </c>
      <c r="DC782" s="74">
        <v>0</v>
      </c>
      <c r="DD782" s="74">
        <v>7.7900575334948527E-2</v>
      </c>
      <c r="DE782" s="74">
        <v>3.6425060683954492E-2</v>
      </c>
      <c r="DF782" s="74">
        <v>1.5808724525432671E-3</v>
      </c>
      <c r="DG782" s="74">
        <v>3.989464219845075E-2</v>
      </c>
      <c r="DH782" s="74">
        <v>0</v>
      </c>
      <c r="DI782" s="74">
        <v>0</v>
      </c>
      <c r="DJ782" s="74">
        <v>0</v>
      </c>
      <c r="DK782" s="74">
        <v>0</v>
      </c>
      <c r="DL782" s="74">
        <v>0</v>
      </c>
      <c r="DM782" s="74">
        <v>0</v>
      </c>
      <c r="DN782" s="74">
        <v>1.36621214267865E-3</v>
      </c>
      <c r="DO782" s="74">
        <v>0</v>
      </c>
      <c r="DP782" s="74">
        <v>0</v>
      </c>
      <c r="DQ782" s="74">
        <v>0</v>
      </c>
      <c r="DR782" s="74">
        <v>0</v>
      </c>
      <c r="DS782" s="74">
        <v>0</v>
      </c>
      <c r="DT782" s="74">
        <v>0</v>
      </c>
      <c r="DU782" s="74">
        <v>0</v>
      </c>
      <c r="DV782" s="74">
        <v>0</v>
      </c>
      <c r="DW782" s="74">
        <v>0</v>
      </c>
      <c r="DX782" s="74">
        <v>0</v>
      </c>
      <c r="DY782" s="74">
        <v>0</v>
      </c>
      <c r="DZ782" s="74">
        <v>0</v>
      </c>
      <c r="EA782" s="74">
        <v>3.0777674675296127E-6</v>
      </c>
      <c r="EB782" s="74">
        <v>0</v>
      </c>
      <c r="EC782" s="74">
        <v>3.0777674675296127E-6</v>
      </c>
      <c r="ED782" s="74">
        <v>0</v>
      </c>
      <c r="EE782" s="74">
        <v>0</v>
      </c>
      <c r="EF782" s="74">
        <v>0</v>
      </c>
      <c r="ER782" s="74" t="s">
        <v>455</v>
      </c>
      <c r="ES782" s="74" t="s">
        <v>194</v>
      </c>
      <c r="ET782" s="74" t="s">
        <v>535</v>
      </c>
      <c r="EU782" s="74" t="s">
        <v>330</v>
      </c>
      <c r="EV782" s="74" t="s">
        <v>302</v>
      </c>
      <c r="EW782" s="74" t="s">
        <v>456</v>
      </c>
      <c r="EX782" s="74">
        <v>2025</v>
      </c>
      <c r="EY782" s="74">
        <v>2.5343424123564108E-4</v>
      </c>
      <c r="EZ782" s="74">
        <v>1255.5622329999901</v>
      </c>
      <c r="FA782" s="74">
        <v>0.3182024618444797</v>
      </c>
      <c r="FB782" s="74">
        <v>2025</v>
      </c>
      <c r="FC782" s="74" t="s">
        <v>209</v>
      </c>
      <c r="FD782" s="74">
        <v>4.6366130773367584E-2</v>
      </c>
      <c r="FE782" s="74">
        <v>1</v>
      </c>
      <c r="FF782" s="74">
        <v>0</v>
      </c>
      <c r="FG782" s="74" t="s">
        <v>457</v>
      </c>
      <c r="FH782" s="74">
        <v>0</v>
      </c>
      <c r="FI782" s="74">
        <v>0</v>
      </c>
      <c r="FJ782" s="74">
        <v>0</v>
      </c>
      <c r="FK782" s="74">
        <v>0</v>
      </c>
      <c r="FL782" s="74">
        <v>0</v>
      </c>
      <c r="FM782" s="74">
        <v>0</v>
      </c>
      <c r="FN782" s="74">
        <v>0</v>
      </c>
      <c r="FO782" s="74">
        <v>0</v>
      </c>
      <c r="FP782" s="74">
        <v>5.4369447571605617E-3</v>
      </c>
      <c r="FQ782" s="74">
        <v>3.9508918314096635E-5</v>
      </c>
      <c r="FR782" s="74">
        <v>0</v>
      </c>
      <c r="FS782" s="74">
        <v>0</v>
      </c>
      <c r="GV782" s="229"/>
      <c r="GW782" s="229"/>
    </row>
    <row r="783" spans="98:205" x14ac:dyDescent="0.25">
      <c r="CT783" s="74" t="s">
        <v>194</v>
      </c>
      <c r="CU783" s="74" t="s">
        <v>535</v>
      </c>
      <c r="CV783" s="74" t="s">
        <v>330</v>
      </c>
      <c r="CW783" s="74">
        <v>2026</v>
      </c>
      <c r="CX783" s="74">
        <v>0</v>
      </c>
      <c r="CY783" s="74">
        <v>0</v>
      </c>
      <c r="CZ783" s="74">
        <v>0</v>
      </c>
      <c r="DA783" s="74">
        <v>0</v>
      </c>
      <c r="DB783" s="74">
        <v>0</v>
      </c>
      <c r="DC783" s="74">
        <v>3.9508918314096635E-5</v>
      </c>
      <c r="DD783" s="74">
        <v>7.7900575334948527E-2</v>
      </c>
      <c r="DE783" s="74">
        <v>3.6425060683954492E-2</v>
      </c>
      <c r="DF783" s="74">
        <v>1.5808724525432671E-3</v>
      </c>
      <c r="DG783" s="74">
        <v>3.989464219845075E-2</v>
      </c>
      <c r="DH783" s="74">
        <v>0</v>
      </c>
      <c r="DI783" s="74">
        <v>0</v>
      </c>
      <c r="DJ783" s="74">
        <v>0</v>
      </c>
      <c r="DK783" s="74">
        <v>0</v>
      </c>
      <c r="DL783" s="74">
        <v>0</v>
      </c>
      <c r="DM783" s="74">
        <v>0</v>
      </c>
      <c r="DN783" s="74">
        <v>1.36621214267865E-3</v>
      </c>
      <c r="DO783" s="74">
        <v>0</v>
      </c>
      <c r="DP783" s="74">
        <v>0</v>
      </c>
      <c r="DQ783" s="74">
        <v>0</v>
      </c>
      <c r="DR783" s="74">
        <v>0</v>
      </c>
      <c r="DS783" s="74">
        <v>0</v>
      </c>
      <c r="DT783" s="74">
        <v>0</v>
      </c>
      <c r="DU783" s="74">
        <v>0</v>
      </c>
      <c r="DV783" s="74">
        <v>0</v>
      </c>
      <c r="DW783" s="74">
        <v>0</v>
      </c>
      <c r="DX783" s="74">
        <v>0</v>
      </c>
      <c r="DY783" s="74">
        <v>0</v>
      </c>
      <c r="DZ783" s="74">
        <v>0</v>
      </c>
      <c r="EA783" s="74">
        <v>0</v>
      </c>
      <c r="EB783" s="74">
        <v>0</v>
      </c>
      <c r="EC783" s="74">
        <v>0</v>
      </c>
      <c r="ED783" s="74">
        <v>3.0777674675296127E-6</v>
      </c>
      <c r="EE783" s="74">
        <v>0</v>
      </c>
      <c r="EF783" s="74">
        <v>3.0777674675296127E-6</v>
      </c>
      <c r="ER783" s="74" t="s">
        <v>455</v>
      </c>
      <c r="ES783" s="74" t="s">
        <v>194</v>
      </c>
      <c r="ET783" s="74" t="s">
        <v>535</v>
      </c>
      <c r="EU783" s="74" t="s">
        <v>330</v>
      </c>
      <c r="EV783" s="74" t="s">
        <v>302</v>
      </c>
      <c r="EW783" s="74" t="s">
        <v>456</v>
      </c>
      <c r="EX783" s="74">
        <v>2026</v>
      </c>
      <c r="EY783" s="74">
        <v>2.5343424123564108E-4</v>
      </c>
      <c r="EZ783" s="74">
        <v>1255.5622329999901</v>
      </c>
      <c r="FA783" s="74">
        <v>0.3182024618444797</v>
      </c>
      <c r="FB783" s="74">
        <v>2026</v>
      </c>
      <c r="FC783" s="74" t="s">
        <v>209</v>
      </c>
      <c r="FD783" s="74">
        <v>4.6366130773367584E-2</v>
      </c>
      <c r="FE783" s="74">
        <v>1</v>
      </c>
      <c r="FF783" s="74">
        <v>0</v>
      </c>
      <c r="FG783" s="74" t="s">
        <v>457</v>
      </c>
      <c r="FH783" s="74">
        <v>0</v>
      </c>
      <c r="FI783" s="74">
        <v>0</v>
      </c>
      <c r="FJ783" s="74">
        <v>0</v>
      </c>
      <c r="FK783" s="74">
        <v>0</v>
      </c>
      <c r="FL783" s="74">
        <v>0</v>
      </c>
      <c r="FM783" s="74">
        <v>0</v>
      </c>
      <c r="FN783" s="74">
        <v>0</v>
      </c>
      <c r="FO783" s="74">
        <v>0</v>
      </c>
      <c r="FP783" s="74">
        <v>0</v>
      </c>
      <c r="FQ783" s="74">
        <v>0</v>
      </c>
      <c r="FR783" s="74">
        <v>5.4369447571605617E-3</v>
      </c>
      <c r="FS783" s="74">
        <v>3.9508918314096635E-5</v>
      </c>
      <c r="GV783" s="229"/>
      <c r="GW783" s="229"/>
    </row>
    <row r="784" spans="98:205" x14ac:dyDescent="0.25">
      <c r="CT784" s="74" t="s">
        <v>194</v>
      </c>
      <c r="CU784" s="74" t="s">
        <v>536</v>
      </c>
      <c r="CV784" s="74" t="s">
        <v>318</v>
      </c>
      <c r="CW784" s="74">
        <v>2021</v>
      </c>
      <c r="CX784" s="74">
        <v>2.6468942054672964E-9</v>
      </c>
      <c r="CY784" s="74">
        <v>0</v>
      </c>
      <c r="CZ784" s="74">
        <v>0</v>
      </c>
      <c r="DA784" s="74">
        <v>0</v>
      </c>
      <c r="DB784" s="74">
        <v>0</v>
      </c>
      <c r="DC784" s="74">
        <v>0</v>
      </c>
      <c r="DD784" s="74">
        <v>13887.86102387798</v>
      </c>
      <c r="DE784" s="74">
        <v>212.40338927922949</v>
      </c>
      <c r="DF784" s="74">
        <v>8426.4429804796055</v>
      </c>
      <c r="DG784" s="74">
        <v>5249.0146541191416</v>
      </c>
      <c r="DH784" s="74">
        <v>0</v>
      </c>
      <c r="DI784" s="74">
        <v>0</v>
      </c>
      <c r="DJ784" s="74">
        <v>0</v>
      </c>
      <c r="DK784" s="74">
        <v>0</v>
      </c>
      <c r="DL784" s="74">
        <v>0</v>
      </c>
      <c r="DM784" s="74">
        <v>0</v>
      </c>
      <c r="DN784" s="74">
        <v>4.3206380762390172E-7</v>
      </c>
      <c r="DO784" s="74">
        <v>3.6759698870437742E-5</v>
      </c>
      <c r="DP784" s="74">
        <v>0</v>
      </c>
      <c r="DQ784" s="74">
        <v>3.6759698870437742E-5</v>
      </c>
      <c r="DR784" s="74">
        <v>0</v>
      </c>
      <c r="DS784" s="74">
        <v>0</v>
      </c>
      <c r="DT784" s="74">
        <v>0</v>
      </c>
      <c r="DU784" s="74">
        <v>0</v>
      </c>
      <c r="DV784" s="74">
        <v>0</v>
      </c>
      <c r="DW784" s="74">
        <v>0</v>
      </c>
      <c r="DX784" s="74">
        <v>0</v>
      </c>
      <c r="DY784" s="74">
        <v>0</v>
      </c>
      <c r="DZ784" s="74">
        <v>0</v>
      </c>
      <c r="EA784" s="74">
        <v>0</v>
      </c>
      <c r="EB784" s="74">
        <v>0</v>
      </c>
      <c r="EC784" s="74">
        <v>0</v>
      </c>
      <c r="ED784" s="74">
        <v>0</v>
      </c>
      <c r="EE784" s="74">
        <v>0</v>
      </c>
      <c r="EF784" s="74">
        <v>0</v>
      </c>
      <c r="ER784" s="74" t="s">
        <v>455</v>
      </c>
      <c r="ES784" s="74" t="s">
        <v>194</v>
      </c>
      <c r="ET784" s="74" t="s">
        <v>536</v>
      </c>
      <c r="EU784" s="74" t="s">
        <v>318</v>
      </c>
      <c r="EV784" s="74" t="s">
        <v>302</v>
      </c>
      <c r="EW784" s="74" t="s">
        <v>456</v>
      </c>
      <c r="EX784" s="74">
        <v>2021</v>
      </c>
      <c r="EY784" s="74">
        <v>4.6051877791153274E-9</v>
      </c>
      <c r="EZ784" s="74">
        <v>1065.47956</v>
      </c>
      <c r="FA784" s="74">
        <v>4.9067334486091761E-6</v>
      </c>
      <c r="FB784" s="74">
        <v>2021</v>
      </c>
      <c r="FC784" s="74" t="s">
        <v>209</v>
      </c>
      <c r="FD784" s="74">
        <v>4.6366130773367584E-2</v>
      </c>
      <c r="FE784" s="74">
        <v>1</v>
      </c>
      <c r="FF784" s="74">
        <v>0</v>
      </c>
      <c r="FG784" s="74" t="s">
        <v>457</v>
      </c>
      <c r="FH784" s="74">
        <v>5.5135971506748122E-7</v>
      </c>
      <c r="FI784" s="74">
        <v>2.6468942054672964E-9</v>
      </c>
      <c r="FJ784" s="74">
        <v>0</v>
      </c>
      <c r="FK784" s="74">
        <v>0</v>
      </c>
      <c r="FL784" s="74">
        <v>0</v>
      </c>
      <c r="FM784" s="74">
        <v>0</v>
      </c>
      <c r="FN784" s="74">
        <v>0</v>
      </c>
      <c r="FO784" s="74">
        <v>0</v>
      </c>
      <c r="FP784" s="74">
        <v>0</v>
      </c>
      <c r="FQ784" s="74">
        <v>0</v>
      </c>
      <c r="FR784" s="74">
        <v>0</v>
      </c>
      <c r="FS784" s="74">
        <v>0</v>
      </c>
      <c r="GV784" s="229"/>
      <c r="GW784" s="229"/>
    </row>
    <row r="785" spans="98:205" x14ac:dyDescent="0.25">
      <c r="CT785" s="74" t="s">
        <v>194</v>
      </c>
      <c r="CU785" s="74" t="s">
        <v>536</v>
      </c>
      <c r="CV785" s="74" t="s">
        <v>318</v>
      </c>
      <c r="CW785" s="74">
        <v>2022</v>
      </c>
      <c r="CX785" s="74">
        <v>0</v>
      </c>
      <c r="CY785" s="74">
        <v>2.6256120751646232E-9</v>
      </c>
      <c r="CZ785" s="74">
        <v>0</v>
      </c>
      <c r="DA785" s="74">
        <v>0</v>
      </c>
      <c r="DB785" s="74">
        <v>0</v>
      </c>
      <c r="DC785" s="74">
        <v>0</v>
      </c>
      <c r="DD785" s="74">
        <v>13650.165455412071</v>
      </c>
      <c r="DE785" s="74">
        <v>202.8476649824305</v>
      </c>
      <c r="DF785" s="74">
        <v>8286.6933897120034</v>
      </c>
      <c r="DG785" s="74">
        <v>5160.6244007176329</v>
      </c>
      <c r="DH785" s="74">
        <v>0</v>
      </c>
      <c r="DI785" s="74">
        <v>0</v>
      </c>
      <c r="DJ785" s="74">
        <v>0</v>
      </c>
      <c r="DK785" s="74">
        <v>0</v>
      </c>
      <c r="DL785" s="74">
        <v>0</v>
      </c>
      <c r="DM785" s="74">
        <v>0</v>
      </c>
      <c r="DN785" s="74">
        <v>4.2278012674689191E-7</v>
      </c>
      <c r="DO785" s="74">
        <v>0</v>
      </c>
      <c r="DP785" s="74">
        <v>0</v>
      </c>
      <c r="DQ785" s="74">
        <v>0</v>
      </c>
      <c r="DR785" s="74">
        <v>3.5840039247724939E-5</v>
      </c>
      <c r="DS785" s="74">
        <v>0</v>
      </c>
      <c r="DT785" s="74">
        <v>3.5840039247724939E-5</v>
      </c>
      <c r="DU785" s="74">
        <v>0</v>
      </c>
      <c r="DV785" s="74">
        <v>0</v>
      </c>
      <c r="DW785" s="74">
        <v>0</v>
      </c>
      <c r="DX785" s="74">
        <v>0</v>
      </c>
      <c r="DY785" s="74">
        <v>0</v>
      </c>
      <c r="DZ785" s="74">
        <v>0</v>
      </c>
      <c r="EA785" s="74">
        <v>0</v>
      </c>
      <c r="EB785" s="74">
        <v>0</v>
      </c>
      <c r="EC785" s="74">
        <v>0</v>
      </c>
      <c r="ED785" s="74">
        <v>0</v>
      </c>
      <c r="EE785" s="74">
        <v>0</v>
      </c>
      <c r="EF785" s="74">
        <v>0</v>
      </c>
      <c r="ER785" s="74" t="s">
        <v>455</v>
      </c>
      <c r="ES785" s="74" t="s">
        <v>194</v>
      </c>
      <c r="ET785" s="74" t="s">
        <v>536</v>
      </c>
      <c r="EU785" s="74" t="s">
        <v>318</v>
      </c>
      <c r="EV785" s="74" t="s">
        <v>302</v>
      </c>
      <c r="EW785" s="74" t="s">
        <v>456</v>
      </c>
      <c r="EX785" s="74">
        <v>2022</v>
      </c>
      <c r="EY785" s="74">
        <v>4.4783503178116467E-9</v>
      </c>
      <c r="EZ785" s="74">
        <v>1065.47956</v>
      </c>
      <c r="FA785" s="74">
        <v>4.7715907261478138E-6</v>
      </c>
      <c r="FB785" s="74">
        <v>2022</v>
      </c>
      <c r="FC785" s="74" t="s">
        <v>209</v>
      </c>
      <c r="FD785" s="74">
        <v>4.6366130773367584E-2</v>
      </c>
      <c r="FE785" s="74">
        <v>1</v>
      </c>
      <c r="FF785" s="74">
        <v>0</v>
      </c>
      <c r="FG785" s="74" t="s">
        <v>457</v>
      </c>
      <c r="FH785" s="74">
        <v>0</v>
      </c>
      <c r="FI785" s="74">
        <v>0</v>
      </c>
      <c r="FJ785" s="74">
        <v>5.4692655363795618E-7</v>
      </c>
      <c r="FK785" s="74">
        <v>2.6256120751646232E-9</v>
      </c>
      <c r="FL785" s="74">
        <v>0</v>
      </c>
      <c r="FM785" s="74">
        <v>0</v>
      </c>
      <c r="FN785" s="74">
        <v>0</v>
      </c>
      <c r="FO785" s="74">
        <v>0</v>
      </c>
      <c r="FP785" s="74">
        <v>0</v>
      </c>
      <c r="FQ785" s="74">
        <v>0</v>
      </c>
      <c r="FR785" s="74">
        <v>0</v>
      </c>
      <c r="FS785" s="74">
        <v>0</v>
      </c>
      <c r="GV785" s="229"/>
      <c r="GW785" s="229"/>
    </row>
    <row r="786" spans="98:205" x14ac:dyDescent="0.25">
      <c r="CT786" s="74" t="s">
        <v>194</v>
      </c>
      <c r="CU786" s="74" t="s">
        <v>536</v>
      </c>
      <c r="CV786" s="74" t="s">
        <v>318</v>
      </c>
      <c r="CW786" s="74">
        <v>2023</v>
      </c>
      <c r="CX786" s="74">
        <v>0</v>
      </c>
      <c r="CY786" s="74">
        <v>0</v>
      </c>
      <c r="CZ786" s="74">
        <v>3.9591913869378866E-9</v>
      </c>
      <c r="DA786" s="74">
        <v>0</v>
      </c>
      <c r="DB786" s="74">
        <v>0</v>
      </c>
      <c r="DC786" s="74">
        <v>0</v>
      </c>
      <c r="DD786" s="74">
        <v>13668.066997412379</v>
      </c>
      <c r="DE786" s="74">
        <v>202.8476649824303</v>
      </c>
      <c r="DF786" s="74">
        <v>8304.594931712325</v>
      </c>
      <c r="DG786" s="74">
        <v>5160.624400717631</v>
      </c>
      <c r="DH786" s="74">
        <v>0</v>
      </c>
      <c r="DI786" s="74">
        <v>0</v>
      </c>
      <c r="DJ786" s="74">
        <v>0</v>
      </c>
      <c r="DK786" s="74">
        <v>0</v>
      </c>
      <c r="DL786" s="74">
        <v>0</v>
      </c>
      <c r="DM786" s="74">
        <v>0</v>
      </c>
      <c r="DN786" s="74">
        <v>4.2314383989171739E-7</v>
      </c>
      <c r="DO786" s="74">
        <v>0</v>
      </c>
      <c r="DP786" s="74">
        <v>0</v>
      </c>
      <c r="DQ786" s="74">
        <v>0</v>
      </c>
      <c r="DR786" s="74">
        <v>0</v>
      </c>
      <c r="DS786" s="74">
        <v>0</v>
      </c>
      <c r="DT786" s="74">
        <v>0</v>
      </c>
      <c r="DU786" s="74">
        <v>5.4114493132245071E-5</v>
      </c>
      <c r="DV786" s="74">
        <v>0</v>
      </c>
      <c r="DW786" s="74">
        <v>5.4114493132245071E-5</v>
      </c>
      <c r="DX786" s="74">
        <v>0</v>
      </c>
      <c r="DY786" s="74">
        <v>0</v>
      </c>
      <c r="DZ786" s="74">
        <v>0</v>
      </c>
      <c r="EA786" s="74">
        <v>0</v>
      </c>
      <c r="EB786" s="74">
        <v>0</v>
      </c>
      <c r="EC786" s="74">
        <v>0</v>
      </c>
      <c r="ED786" s="74">
        <v>0</v>
      </c>
      <c r="EE786" s="74">
        <v>0</v>
      </c>
      <c r="EF786" s="74">
        <v>0</v>
      </c>
      <c r="ER786" s="74" t="s">
        <v>455</v>
      </c>
      <c r="ES786" s="74" t="s">
        <v>194</v>
      </c>
      <c r="ET786" s="74" t="s">
        <v>536</v>
      </c>
      <c r="EU786" s="74" t="s">
        <v>318</v>
      </c>
      <c r="EV786" s="74" t="s">
        <v>302</v>
      </c>
      <c r="EW786" s="74" t="s">
        <v>456</v>
      </c>
      <c r="EX786" s="74">
        <v>2023</v>
      </c>
      <c r="EY786" s="74">
        <v>4.4733645368665467E-9</v>
      </c>
      <c r="EZ786" s="74">
        <v>1065.47956</v>
      </c>
      <c r="FA786" s="74">
        <v>4.7662784784601723E-6</v>
      </c>
      <c r="FB786" s="74">
        <v>2023</v>
      </c>
      <c r="FC786" s="74" t="s">
        <v>209</v>
      </c>
      <c r="FD786" s="74">
        <v>4.6366130773367584E-2</v>
      </c>
      <c r="FE786" s="74">
        <v>1</v>
      </c>
      <c r="FF786" s="74">
        <v>0</v>
      </c>
      <c r="FG786" s="74" t="s">
        <v>457</v>
      </c>
      <c r="FH786" s="74">
        <v>0</v>
      </c>
      <c r="FI786" s="74">
        <v>0</v>
      </c>
      <c r="FJ786" s="74">
        <v>0</v>
      </c>
      <c r="FK786" s="74">
        <v>0</v>
      </c>
      <c r="FL786" s="74">
        <v>5.4483660328728442E-7</v>
      </c>
      <c r="FM786" s="74">
        <v>3.9591913869378866E-9</v>
      </c>
      <c r="FN786" s="74">
        <v>0</v>
      </c>
      <c r="FO786" s="74">
        <v>0</v>
      </c>
      <c r="FP786" s="74">
        <v>0</v>
      </c>
      <c r="FQ786" s="74">
        <v>0</v>
      </c>
      <c r="FR786" s="74">
        <v>0</v>
      </c>
      <c r="FS786" s="74">
        <v>0</v>
      </c>
      <c r="GV786" s="229"/>
      <c r="GW786" s="229"/>
    </row>
    <row r="787" spans="98:205" x14ac:dyDescent="0.25">
      <c r="CT787" s="74" t="s">
        <v>194</v>
      </c>
      <c r="CU787" s="74" t="s">
        <v>536</v>
      </c>
      <c r="CV787" s="74" t="s">
        <v>318</v>
      </c>
      <c r="CW787" s="74">
        <v>2024</v>
      </c>
      <c r="CX787" s="74">
        <v>0</v>
      </c>
      <c r="CY787" s="74">
        <v>0</v>
      </c>
      <c r="CZ787" s="74">
        <v>0</v>
      </c>
      <c r="DA787" s="74">
        <v>3.9591913869378866E-9</v>
      </c>
      <c r="DB787" s="74">
        <v>0</v>
      </c>
      <c r="DC787" s="74">
        <v>0</v>
      </c>
      <c r="DD787" s="74">
        <v>13668.066997412379</v>
      </c>
      <c r="DE787" s="74">
        <v>202.8476649824303</v>
      </c>
      <c r="DF787" s="74">
        <v>8304.594931712325</v>
      </c>
      <c r="DG787" s="74">
        <v>5160.624400717631</v>
      </c>
      <c r="DH787" s="74">
        <v>0</v>
      </c>
      <c r="DI787" s="74">
        <v>0</v>
      </c>
      <c r="DJ787" s="74">
        <v>0</v>
      </c>
      <c r="DK787" s="74">
        <v>0</v>
      </c>
      <c r="DL787" s="74">
        <v>0</v>
      </c>
      <c r="DM787" s="74">
        <v>0</v>
      </c>
      <c r="DN787" s="74">
        <v>4.2314383989171739E-7</v>
      </c>
      <c r="DO787" s="74">
        <v>0</v>
      </c>
      <c r="DP787" s="74">
        <v>0</v>
      </c>
      <c r="DQ787" s="74">
        <v>0</v>
      </c>
      <c r="DR787" s="74">
        <v>0</v>
      </c>
      <c r="DS787" s="74">
        <v>0</v>
      </c>
      <c r="DT787" s="74">
        <v>0</v>
      </c>
      <c r="DU787" s="74">
        <v>0</v>
      </c>
      <c r="DV787" s="74">
        <v>0</v>
      </c>
      <c r="DW787" s="74">
        <v>0</v>
      </c>
      <c r="DX787" s="74">
        <v>5.4114493132245071E-5</v>
      </c>
      <c r="DY787" s="74">
        <v>0</v>
      </c>
      <c r="DZ787" s="74">
        <v>5.4114493132245071E-5</v>
      </c>
      <c r="EA787" s="74">
        <v>0</v>
      </c>
      <c r="EB787" s="74">
        <v>0</v>
      </c>
      <c r="EC787" s="74">
        <v>0</v>
      </c>
      <c r="ED787" s="74">
        <v>0</v>
      </c>
      <c r="EE787" s="74">
        <v>0</v>
      </c>
      <c r="EF787" s="74">
        <v>0</v>
      </c>
      <c r="ER787" s="74" t="s">
        <v>455</v>
      </c>
      <c r="ES787" s="74" t="s">
        <v>194</v>
      </c>
      <c r="ET787" s="74" t="s">
        <v>536</v>
      </c>
      <c r="EU787" s="74" t="s">
        <v>318</v>
      </c>
      <c r="EV787" s="74" t="s">
        <v>302</v>
      </c>
      <c r="EW787" s="74" t="s">
        <v>456</v>
      </c>
      <c r="EX787" s="74">
        <v>2024</v>
      </c>
      <c r="EY787" s="74">
        <v>4.4733645368665467E-9</v>
      </c>
      <c r="EZ787" s="74">
        <v>1065.47956</v>
      </c>
      <c r="FA787" s="74">
        <v>4.7662784784601723E-6</v>
      </c>
      <c r="FB787" s="74">
        <v>2024</v>
      </c>
      <c r="FC787" s="74" t="s">
        <v>209</v>
      </c>
      <c r="FD787" s="74">
        <v>4.6366130773367584E-2</v>
      </c>
      <c r="FE787" s="74">
        <v>1</v>
      </c>
      <c r="FF787" s="74">
        <v>0</v>
      </c>
      <c r="FG787" s="74" t="s">
        <v>457</v>
      </c>
      <c r="FH787" s="74">
        <v>0</v>
      </c>
      <c r="FI787" s="74">
        <v>0</v>
      </c>
      <c r="FJ787" s="74">
        <v>0</v>
      </c>
      <c r="FK787" s="74">
        <v>0</v>
      </c>
      <c r="FL787" s="74">
        <v>0</v>
      </c>
      <c r="FM787" s="74">
        <v>0</v>
      </c>
      <c r="FN787" s="74">
        <v>5.4483660328728442E-7</v>
      </c>
      <c r="FO787" s="74">
        <v>3.9591913869378866E-9</v>
      </c>
      <c r="FP787" s="74">
        <v>0</v>
      </c>
      <c r="FQ787" s="74">
        <v>0</v>
      </c>
      <c r="FR787" s="74">
        <v>0</v>
      </c>
      <c r="FS787" s="74">
        <v>0</v>
      </c>
      <c r="GV787" s="229"/>
      <c r="GW787" s="229"/>
    </row>
    <row r="788" spans="98:205" x14ac:dyDescent="0.25">
      <c r="CT788" s="74" t="s">
        <v>194</v>
      </c>
      <c r="CU788" s="74" t="s">
        <v>536</v>
      </c>
      <c r="CV788" s="74" t="s">
        <v>318</v>
      </c>
      <c r="CW788" s="74">
        <v>2025</v>
      </c>
      <c r="CX788" s="74">
        <v>0</v>
      </c>
      <c r="CY788" s="74">
        <v>0</v>
      </c>
      <c r="CZ788" s="74">
        <v>0</v>
      </c>
      <c r="DA788" s="74">
        <v>0</v>
      </c>
      <c r="DB788" s="74">
        <v>3.9591913869378866E-9</v>
      </c>
      <c r="DC788" s="74">
        <v>0</v>
      </c>
      <c r="DD788" s="74">
        <v>13668.066997412379</v>
      </c>
      <c r="DE788" s="74">
        <v>202.8476649824303</v>
      </c>
      <c r="DF788" s="74">
        <v>8304.594931712325</v>
      </c>
      <c r="DG788" s="74">
        <v>5160.624400717631</v>
      </c>
      <c r="DH788" s="74">
        <v>0</v>
      </c>
      <c r="DI788" s="74">
        <v>0</v>
      </c>
      <c r="DJ788" s="74">
        <v>0</v>
      </c>
      <c r="DK788" s="74">
        <v>0</v>
      </c>
      <c r="DL788" s="74">
        <v>0</v>
      </c>
      <c r="DM788" s="74">
        <v>0</v>
      </c>
      <c r="DN788" s="74">
        <v>4.2314383989171739E-7</v>
      </c>
      <c r="DO788" s="74">
        <v>0</v>
      </c>
      <c r="DP788" s="74">
        <v>0</v>
      </c>
      <c r="DQ788" s="74">
        <v>0</v>
      </c>
      <c r="DR788" s="74">
        <v>0</v>
      </c>
      <c r="DS788" s="74">
        <v>0</v>
      </c>
      <c r="DT788" s="74">
        <v>0</v>
      </c>
      <c r="DU788" s="74">
        <v>0</v>
      </c>
      <c r="DV788" s="74">
        <v>0</v>
      </c>
      <c r="DW788" s="74">
        <v>0</v>
      </c>
      <c r="DX788" s="74">
        <v>0</v>
      </c>
      <c r="DY788" s="74">
        <v>0</v>
      </c>
      <c r="DZ788" s="74">
        <v>0</v>
      </c>
      <c r="EA788" s="74">
        <v>5.4114493132245071E-5</v>
      </c>
      <c r="EB788" s="74">
        <v>0</v>
      </c>
      <c r="EC788" s="74">
        <v>5.4114493132245071E-5</v>
      </c>
      <c r="ED788" s="74">
        <v>0</v>
      </c>
      <c r="EE788" s="74">
        <v>0</v>
      </c>
      <c r="EF788" s="74">
        <v>0</v>
      </c>
      <c r="ER788" s="74" t="s">
        <v>455</v>
      </c>
      <c r="ES788" s="74" t="s">
        <v>194</v>
      </c>
      <c r="ET788" s="74" t="s">
        <v>536</v>
      </c>
      <c r="EU788" s="74" t="s">
        <v>318</v>
      </c>
      <c r="EV788" s="74" t="s">
        <v>302</v>
      </c>
      <c r="EW788" s="74" t="s">
        <v>456</v>
      </c>
      <c r="EX788" s="74">
        <v>2025</v>
      </c>
      <c r="EY788" s="74">
        <v>4.4733645368665467E-9</v>
      </c>
      <c r="EZ788" s="74">
        <v>1065.47956</v>
      </c>
      <c r="FA788" s="74">
        <v>4.7662784784601723E-6</v>
      </c>
      <c r="FB788" s="74">
        <v>2025</v>
      </c>
      <c r="FC788" s="74" t="s">
        <v>209</v>
      </c>
      <c r="FD788" s="74">
        <v>4.6366130773367584E-2</v>
      </c>
      <c r="FE788" s="74">
        <v>1</v>
      </c>
      <c r="FF788" s="74">
        <v>0</v>
      </c>
      <c r="FG788" s="74" t="s">
        <v>457</v>
      </c>
      <c r="FH788" s="74">
        <v>0</v>
      </c>
      <c r="FI788" s="74">
        <v>0</v>
      </c>
      <c r="FJ788" s="74">
        <v>0</v>
      </c>
      <c r="FK788" s="74">
        <v>0</v>
      </c>
      <c r="FL788" s="74">
        <v>0</v>
      </c>
      <c r="FM788" s="74">
        <v>0</v>
      </c>
      <c r="FN788" s="74">
        <v>0</v>
      </c>
      <c r="FO788" s="74">
        <v>0</v>
      </c>
      <c r="FP788" s="74">
        <v>5.4483660328728442E-7</v>
      </c>
      <c r="FQ788" s="74">
        <v>3.9591913869378866E-9</v>
      </c>
      <c r="FR788" s="74">
        <v>0</v>
      </c>
      <c r="FS788" s="74">
        <v>0</v>
      </c>
      <c r="GV788" s="229"/>
      <c r="GW788" s="229"/>
    </row>
    <row r="789" spans="98:205" x14ac:dyDescent="0.25">
      <c r="CT789" s="74" t="s">
        <v>194</v>
      </c>
      <c r="CU789" s="74" t="s">
        <v>536</v>
      </c>
      <c r="CV789" s="74" t="s">
        <v>318</v>
      </c>
      <c r="CW789" s="74">
        <v>2026</v>
      </c>
      <c r="CX789" s="74">
        <v>0</v>
      </c>
      <c r="CY789" s="74">
        <v>0</v>
      </c>
      <c r="CZ789" s="74">
        <v>0</v>
      </c>
      <c r="DA789" s="74">
        <v>0</v>
      </c>
      <c r="DB789" s="74">
        <v>0</v>
      </c>
      <c r="DC789" s="74">
        <v>3.9591913869378866E-9</v>
      </c>
      <c r="DD789" s="74">
        <v>13668.066997412379</v>
      </c>
      <c r="DE789" s="74">
        <v>202.8476649824303</v>
      </c>
      <c r="DF789" s="74">
        <v>8304.594931712325</v>
      </c>
      <c r="DG789" s="74">
        <v>5160.624400717631</v>
      </c>
      <c r="DH789" s="74">
        <v>0</v>
      </c>
      <c r="DI789" s="74">
        <v>0</v>
      </c>
      <c r="DJ789" s="74">
        <v>0</v>
      </c>
      <c r="DK789" s="74">
        <v>0</v>
      </c>
      <c r="DL789" s="74">
        <v>0</v>
      </c>
      <c r="DM789" s="74">
        <v>0</v>
      </c>
      <c r="DN789" s="74">
        <v>4.2314383989171739E-7</v>
      </c>
      <c r="DO789" s="74">
        <v>0</v>
      </c>
      <c r="DP789" s="74">
        <v>0</v>
      </c>
      <c r="DQ789" s="74">
        <v>0</v>
      </c>
      <c r="DR789" s="74">
        <v>0</v>
      </c>
      <c r="DS789" s="74">
        <v>0</v>
      </c>
      <c r="DT789" s="74">
        <v>0</v>
      </c>
      <c r="DU789" s="74">
        <v>0</v>
      </c>
      <c r="DV789" s="74">
        <v>0</v>
      </c>
      <c r="DW789" s="74">
        <v>0</v>
      </c>
      <c r="DX789" s="74">
        <v>0</v>
      </c>
      <c r="DY789" s="74">
        <v>0</v>
      </c>
      <c r="DZ789" s="74">
        <v>0</v>
      </c>
      <c r="EA789" s="74">
        <v>0</v>
      </c>
      <c r="EB789" s="74">
        <v>0</v>
      </c>
      <c r="EC789" s="74">
        <v>0</v>
      </c>
      <c r="ED789" s="74">
        <v>5.4114493132245071E-5</v>
      </c>
      <c r="EE789" s="74">
        <v>0</v>
      </c>
      <c r="EF789" s="74">
        <v>5.4114493132245071E-5</v>
      </c>
      <c r="ER789" s="74" t="s">
        <v>455</v>
      </c>
      <c r="ES789" s="74" t="s">
        <v>194</v>
      </c>
      <c r="ET789" s="74" t="s">
        <v>536</v>
      </c>
      <c r="EU789" s="74" t="s">
        <v>318</v>
      </c>
      <c r="EV789" s="74" t="s">
        <v>302</v>
      </c>
      <c r="EW789" s="74" t="s">
        <v>456</v>
      </c>
      <c r="EX789" s="74">
        <v>2026</v>
      </c>
      <c r="EY789" s="74">
        <v>4.4733645368665467E-9</v>
      </c>
      <c r="EZ789" s="74">
        <v>1065.47956</v>
      </c>
      <c r="FA789" s="74">
        <v>4.7662784784601723E-6</v>
      </c>
      <c r="FB789" s="74">
        <v>2026</v>
      </c>
      <c r="FC789" s="74" t="s">
        <v>209</v>
      </c>
      <c r="FD789" s="74">
        <v>4.6366130773367584E-2</v>
      </c>
      <c r="FE789" s="74">
        <v>1</v>
      </c>
      <c r="FF789" s="74">
        <v>0</v>
      </c>
      <c r="FG789" s="74" t="s">
        <v>457</v>
      </c>
      <c r="FH789" s="74">
        <v>0</v>
      </c>
      <c r="FI789" s="74">
        <v>0</v>
      </c>
      <c r="FJ789" s="74">
        <v>0</v>
      </c>
      <c r="FK789" s="74">
        <v>0</v>
      </c>
      <c r="FL789" s="74">
        <v>0</v>
      </c>
      <c r="FM789" s="74">
        <v>0</v>
      </c>
      <c r="FN789" s="74">
        <v>0</v>
      </c>
      <c r="FO789" s="74">
        <v>0</v>
      </c>
      <c r="FP789" s="74">
        <v>0</v>
      </c>
      <c r="FQ789" s="74">
        <v>0</v>
      </c>
      <c r="FR789" s="74">
        <v>5.4483660328728442E-7</v>
      </c>
      <c r="FS789" s="74">
        <v>3.9591913869378866E-9</v>
      </c>
      <c r="GV789" s="229"/>
      <c r="GW789" s="229"/>
    </row>
    <row r="790" spans="98:205" x14ac:dyDescent="0.25">
      <c r="CT790" s="74" t="s">
        <v>194</v>
      </c>
      <c r="CU790" s="74" t="s">
        <v>536</v>
      </c>
      <c r="CV790" s="74" t="s">
        <v>320</v>
      </c>
      <c r="CW790" s="74">
        <v>2021</v>
      </c>
      <c r="CX790" s="74">
        <v>1.0566597636678575E-8</v>
      </c>
      <c r="CY790" s="74">
        <v>0</v>
      </c>
      <c r="CZ790" s="74">
        <v>0</v>
      </c>
      <c r="DA790" s="74">
        <v>0</v>
      </c>
      <c r="DB790" s="74">
        <v>0</v>
      </c>
      <c r="DC790" s="74">
        <v>0</v>
      </c>
      <c r="DD790" s="74">
        <v>8638.8463697588322</v>
      </c>
      <c r="DE790" s="74">
        <v>212.40338927922949</v>
      </c>
      <c r="DF790" s="74">
        <v>8426.4429804796018</v>
      </c>
      <c r="DG790" s="74">
        <v>0</v>
      </c>
      <c r="DH790" s="74">
        <v>0</v>
      </c>
      <c r="DI790" s="74">
        <v>0</v>
      </c>
      <c r="DJ790" s="74">
        <v>0</v>
      </c>
      <c r="DK790" s="74">
        <v>0</v>
      </c>
      <c r="DL790" s="74">
        <v>0</v>
      </c>
      <c r="DM790" s="74">
        <v>0</v>
      </c>
      <c r="DN790" s="74">
        <v>5.8874258581013987E-7</v>
      </c>
      <c r="DO790" s="74">
        <v>9.128321363432296E-5</v>
      </c>
      <c r="DP790" s="74">
        <v>0</v>
      </c>
      <c r="DQ790" s="74">
        <v>9.128321363432296E-5</v>
      </c>
      <c r="DR790" s="74">
        <v>0</v>
      </c>
      <c r="DS790" s="74">
        <v>0</v>
      </c>
      <c r="DT790" s="74">
        <v>0</v>
      </c>
      <c r="DU790" s="74">
        <v>0</v>
      </c>
      <c r="DV790" s="74">
        <v>0</v>
      </c>
      <c r="DW790" s="74">
        <v>0</v>
      </c>
      <c r="DX790" s="74">
        <v>0</v>
      </c>
      <c r="DY790" s="74">
        <v>0</v>
      </c>
      <c r="DZ790" s="74">
        <v>0</v>
      </c>
      <c r="EA790" s="74">
        <v>0</v>
      </c>
      <c r="EB790" s="74">
        <v>0</v>
      </c>
      <c r="EC790" s="74">
        <v>0</v>
      </c>
      <c r="ED790" s="74">
        <v>0</v>
      </c>
      <c r="EE790" s="74">
        <v>0</v>
      </c>
      <c r="EF790" s="74">
        <v>0</v>
      </c>
      <c r="ER790" s="74" t="s">
        <v>455</v>
      </c>
      <c r="ES790" s="74" t="s">
        <v>194</v>
      </c>
      <c r="ET790" s="74" t="s">
        <v>536</v>
      </c>
      <c r="EU790" s="74" t="s">
        <v>320</v>
      </c>
      <c r="EV790" s="74" t="s">
        <v>302</v>
      </c>
      <c r="EW790" s="74" t="s">
        <v>456</v>
      </c>
      <c r="EX790" s="74">
        <v>2021</v>
      </c>
      <c r="EY790" s="74">
        <v>1.838425056911943E-8</v>
      </c>
      <c r="EZ790" s="74">
        <v>1065.47956</v>
      </c>
      <c r="FA790" s="74">
        <v>1.9588043207315119E-5</v>
      </c>
      <c r="FB790" s="74">
        <v>2021</v>
      </c>
      <c r="FC790" s="74" t="s">
        <v>209</v>
      </c>
      <c r="FD790" s="74">
        <v>4.6366130773367584E-2</v>
      </c>
      <c r="FE790" s="74">
        <v>1</v>
      </c>
      <c r="FF790" s="74">
        <v>0</v>
      </c>
      <c r="FG790" s="74" t="s">
        <v>457</v>
      </c>
      <c r="FH790" s="74">
        <v>2.2010688036408571E-6</v>
      </c>
      <c r="FI790" s="74">
        <v>1.0566597636678575E-8</v>
      </c>
      <c r="FJ790" s="74">
        <v>0</v>
      </c>
      <c r="FK790" s="74">
        <v>0</v>
      </c>
      <c r="FL790" s="74">
        <v>0</v>
      </c>
      <c r="FM790" s="74">
        <v>0</v>
      </c>
      <c r="FN790" s="74">
        <v>0</v>
      </c>
      <c r="FO790" s="74">
        <v>0</v>
      </c>
      <c r="FP790" s="74">
        <v>0</v>
      </c>
      <c r="FQ790" s="74">
        <v>0</v>
      </c>
      <c r="FR790" s="74">
        <v>0</v>
      </c>
      <c r="FS790" s="74">
        <v>0</v>
      </c>
      <c r="GV790" s="229"/>
      <c r="GW790" s="229"/>
    </row>
    <row r="791" spans="98:205" x14ac:dyDescent="0.25">
      <c r="CT791" s="74" t="s">
        <v>194</v>
      </c>
      <c r="CU791" s="74" t="s">
        <v>536</v>
      </c>
      <c r="CV791" s="74" t="s">
        <v>320</v>
      </c>
      <c r="CW791" s="74">
        <v>2022</v>
      </c>
      <c r="CX791" s="74">
        <v>0</v>
      </c>
      <c r="CY791" s="74">
        <v>1.0482385607987496E-8</v>
      </c>
      <c r="CZ791" s="74">
        <v>0</v>
      </c>
      <c r="DA791" s="74">
        <v>0</v>
      </c>
      <c r="DB791" s="74">
        <v>0</v>
      </c>
      <c r="DC791" s="74">
        <v>0</v>
      </c>
      <c r="DD791" s="74">
        <v>8489.5410546944349</v>
      </c>
      <c r="DE791" s="74">
        <v>202.84766498243039</v>
      </c>
      <c r="DF791" s="74">
        <v>8286.6933897120016</v>
      </c>
      <c r="DG791" s="74">
        <v>0</v>
      </c>
      <c r="DH791" s="74">
        <v>0</v>
      </c>
      <c r="DI791" s="74">
        <v>0</v>
      </c>
      <c r="DJ791" s="74">
        <v>0</v>
      </c>
      <c r="DK791" s="74">
        <v>0</v>
      </c>
      <c r="DL791" s="74">
        <v>0</v>
      </c>
      <c r="DM791" s="74">
        <v>0</v>
      </c>
      <c r="DN791" s="74">
        <v>5.7399626437362362E-7</v>
      </c>
      <c r="DO791" s="74">
        <v>0</v>
      </c>
      <c r="DP791" s="74">
        <v>0</v>
      </c>
      <c r="DQ791" s="74">
        <v>0</v>
      </c>
      <c r="DR791" s="74">
        <v>8.8990642970147922E-5</v>
      </c>
      <c r="DS791" s="74">
        <v>0</v>
      </c>
      <c r="DT791" s="74">
        <v>8.8990642970147922E-5</v>
      </c>
      <c r="DU791" s="74">
        <v>0</v>
      </c>
      <c r="DV791" s="74">
        <v>0</v>
      </c>
      <c r="DW791" s="74">
        <v>0</v>
      </c>
      <c r="DX791" s="74">
        <v>0</v>
      </c>
      <c r="DY791" s="74">
        <v>0</v>
      </c>
      <c r="DZ791" s="74">
        <v>0</v>
      </c>
      <c r="EA791" s="74">
        <v>0</v>
      </c>
      <c r="EB791" s="74">
        <v>0</v>
      </c>
      <c r="EC791" s="74">
        <v>0</v>
      </c>
      <c r="ED791" s="74">
        <v>0</v>
      </c>
      <c r="EE791" s="74">
        <v>0</v>
      </c>
      <c r="EF791" s="74">
        <v>0</v>
      </c>
      <c r="ER791" s="74" t="s">
        <v>455</v>
      </c>
      <c r="ES791" s="74" t="s">
        <v>194</v>
      </c>
      <c r="ET791" s="74" t="s">
        <v>536</v>
      </c>
      <c r="EU791" s="74" t="s">
        <v>320</v>
      </c>
      <c r="EV791" s="74" t="s">
        <v>302</v>
      </c>
      <c r="EW791" s="74" t="s">
        <v>456</v>
      </c>
      <c r="EX791" s="74">
        <v>2022</v>
      </c>
      <c r="EY791" s="74">
        <v>1.7879181529895919E-8</v>
      </c>
      <c r="EZ791" s="74">
        <v>1065.47956</v>
      </c>
      <c r="FA791" s="74">
        <v>1.9049902469633631E-5</v>
      </c>
      <c r="FB791" s="74">
        <v>2022</v>
      </c>
      <c r="FC791" s="74" t="s">
        <v>209</v>
      </c>
      <c r="FD791" s="74">
        <v>4.6366130773367584E-2</v>
      </c>
      <c r="FE791" s="74">
        <v>1</v>
      </c>
      <c r="FF791" s="74">
        <v>0</v>
      </c>
      <c r="FG791" s="74" t="s">
        <v>457</v>
      </c>
      <c r="FH791" s="74">
        <v>0</v>
      </c>
      <c r="FI791" s="74">
        <v>0</v>
      </c>
      <c r="FJ791" s="74">
        <v>2.1835270673491448E-6</v>
      </c>
      <c r="FK791" s="74">
        <v>1.0482385607987496E-8</v>
      </c>
      <c r="FL791" s="74">
        <v>0</v>
      </c>
      <c r="FM791" s="74">
        <v>0</v>
      </c>
      <c r="FN791" s="74">
        <v>0</v>
      </c>
      <c r="FO791" s="74">
        <v>0</v>
      </c>
      <c r="FP791" s="74">
        <v>0</v>
      </c>
      <c r="FQ791" s="74">
        <v>0</v>
      </c>
      <c r="FR791" s="74">
        <v>0</v>
      </c>
      <c r="FS791" s="74">
        <v>0</v>
      </c>
      <c r="GV791" s="229"/>
      <c r="GW791" s="229"/>
    </row>
    <row r="792" spans="98:205" x14ac:dyDescent="0.25">
      <c r="CT792" s="74" t="s">
        <v>194</v>
      </c>
      <c r="CU792" s="74" t="s">
        <v>536</v>
      </c>
      <c r="CV792" s="74" t="s">
        <v>320</v>
      </c>
      <c r="CW792" s="74">
        <v>2023</v>
      </c>
      <c r="CX792" s="74">
        <v>0</v>
      </c>
      <c r="CY792" s="74">
        <v>0</v>
      </c>
      <c r="CZ792" s="74">
        <v>1.5806512777064995E-8</v>
      </c>
      <c r="DA792" s="74">
        <v>0</v>
      </c>
      <c r="DB792" s="74">
        <v>0</v>
      </c>
      <c r="DC792" s="74">
        <v>0</v>
      </c>
      <c r="DD792" s="74">
        <v>8507.4425966947547</v>
      </c>
      <c r="DE792" s="74">
        <v>202.84766498243039</v>
      </c>
      <c r="DF792" s="74">
        <v>8304.5949317123232</v>
      </c>
      <c r="DG792" s="74">
        <v>0</v>
      </c>
      <c r="DH792" s="74">
        <v>0</v>
      </c>
      <c r="DI792" s="74">
        <v>0</v>
      </c>
      <c r="DJ792" s="74">
        <v>0</v>
      </c>
      <c r="DK792" s="74">
        <v>0</v>
      </c>
      <c r="DL792" s="74">
        <v>0</v>
      </c>
      <c r="DM792" s="74">
        <v>0</v>
      </c>
      <c r="DN792" s="74">
        <v>5.756691669834545E-7</v>
      </c>
      <c r="DO792" s="74">
        <v>0</v>
      </c>
      <c r="DP792" s="74">
        <v>0</v>
      </c>
      <c r="DQ792" s="74">
        <v>0</v>
      </c>
      <c r="DR792" s="74">
        <v>0</v>
      </c>
      <c r="DS792" s="74">
        <v>0</v>
      </c>
      <c r="DT792" s="74">
        <v>0</v>
      </c>
      <c r="DU792" s="74">
        <v>1.3447300010480264E-4</v>
      </c>
      <c r="DV792" s="74">
        <v>0</v>
      </c>
      <c r="DW792" s="74">
        <v>1.3447300010480264E-4</v>
      </c>
      <c r="DX792" s="74">
        <v>0</v>
      </c>
      <c r="DY792" s="74">
        <v>0</v>
      </c>
      <c r="DZ792" s="74">
        <v>0</v>
      </c>
      <c r="EA792" s="74">
        <v>0</v>
      </c>
      <c r="EB792" s="74">
        <v>0</v>
      </c>
      <c r="EC792" s="74">
        <v>0</v>
      </c>
      <c r="ED792" s="74">
        <v>0</v>
      </c>
      <c r="EE792" s="74">
        <v>0</v>
      </c>
      <c r="EF792" s="74">
        <v>0</v>
      </c>
      <c r="ER792" s="74" t="s">
        <v>455</v>
      </c>
      <c r="ES792" s="74" t="s">
        <v>194</v>
      </c>
      <c r="ET792" s="74" t="s">
        <v>536</v>
      </c>
      <c r="EU792" s="74" t="s">
        <v>320</v>
      </c>
      <c r="EV792" s="74" t="s">
        <v>302</v>
      </c>
      <c r="EW792" s="74" t="s">
        <v>456</v>
      </c>
      <c r="EX792" s="74">
        <v>2023</v>
      </c>
      <c r="EY792" s="74">
        <v>1.785927650320982E-8</v>
      </c>
      <c r="EZ792" s="74">
        <v>1065.47956</v>
      </c>
      <c r="FA792" s="74">
        <v>1.9028694070558336E-5</v>
      </c>
      <c r="FB792" s="74">
        <v>2023</v>
      </c>
      <c r="FC792" s="74" t="s">
        <v>209</v>
      </c>
      <c r="FD792" s="74">
        <v>4.6366130773367584E-2</v>
      </c>
      <c r="FE792" s="74">
        <v>1</v>
      </c>
      <c r="FF792" s="74">
        <v>0</v>
      </c>
      <c r="FG792" s="74" t="s">
        <v>457</v>
      </c>
      <c r="FH792" s="74">
        <v>0</v>
      </c>
      <c r="FI792" s="74">
        <v>0</v>
      </c>
      <c r="FJ792" s="74">
        <v>0</v>
      </c>
      <c r="FK792" s="74">
        <v>0</v>
      </c>
      <c r="FL792" s="74">
        <v>2.1751832355681624E-6</v>
      </c>
      <c r="FM792" s="74">
        <v>1.5806512777064995E-8</v>
      </c>
      <c r="FN792" s="74">
        <v>0</v>
      </c>
      <c r="FO792" s="74">
        <v>0</v>
      </c>
      <c r="FP792" s="74">
        <v>0</v>
      </c>
      <c r="FQ792" s="74">
        <v>0</v>
      </c>
      <c r="FR792" s="74">
        <v>0</v>
      </c>
      <c r="FS792" s="74">
        <v>0</v>
      </c>
      <c r="GV792" s="229"/>
      <c r="GW792" s="229"/>
    </row>
    <row r="793" spans="98:205" x14ac:dyDescent="0.25">
      <c r="CT793" s="74" t="s">
        <v>194</v>
      </c>
      <c r="CU793" s="74" t="s">
        <v>536</v>
      </c>
      <c r="CV793" s="74" t="s">
        <v>320</v>
      </c>
      <c r="CW793" s="74">
        <v>2024</v>
      </c>
      <c r="CX793" s="74">
        <v>0</v>
      </c>
      <c r="CY793" s="74">
        <v>0</v>
      </c>
      <c r="CZ793" s="74">
        <v>0</v>
      </c>
      <c r="DA793" s="74">
        <v>1.5806512777064995E-8</v>
      </c>
      <c r="DB793" s="74">
        <v>0</v>
      </c>
      <c r="DC793" s="74">
        <v>0</v>
      </c>
      <c r="DD793" s="74">
        <v>8507.4425966947547</v>
      </c>
      <c r="DE793" s="74">
        <v>202.84766498243039</v>
      </c>
      <c r="DF793" s="74">
        <v>8304.5949317123232</v>
      </c>
      <c r="DG793" s="74">
        <v>0</v>
      </c>
      <c r="DH793" s="74">
        <v>0</v>
      </c>
      <c r="DI793" s="74">
        <v>0</v>
      </c>
      <c r="DJ793" s="74">
        <v>0</v>
      </c>
      <c r="DK793" s="74">
        <v>0</v>
      </c>
      <c r="DL793" s="74">
        <v>0</v>
      </c>
      <c r="DM793" s="74">
        <v>0</v>
      </c>
      <c r="DN793" s="74">
        <v>5.756691669834545E-7</v>
      </c>
      <c r="DO793" s="74">
        <v>0</v>
      </c>
      <c r="DP793" s="74">
        <v>0</v>
      </c>
      <c r="DQ793" s="74">
        <v>0</v>
      </c>
      <c r="DR793" s="74">
        <v>0</v>
      </c>
      <c r="DS793" s="74">
        <v>0</v>
      </c>
      <c r="DT793" s="74">
        <v>0</v>
      </c>
      <c r="DU793" s="74">
        <v>0</v>
      </c>
      <c r="DV793" s="74">
        <v>0</v>
      </c>
      <c r="DW793" s="74">
        <v>0</v>
      </c>
      <c r="DX793" s="74">
        <v>1.3447300010480264E-4</v>
      </c>
      <c r="DY793" s="74">
        <v>0</v>
      </c>
      <c r="DZ793" s="74">
        <v>1.3447300010480264E-4</v>
      </c>
      <c r="EA793" s="74">
        <v>0</v>
      </c>
      <c r="EB793" s="74">
        <v>0</v>
      </c>
      <c r="EC793" s="74">
        <v>0</v>
      </c>
      <c r="ED793" s="74">
        <v>0</v>
      </c>
      <c r="EE793" s="74">
        <v>0</v>
      </c>
      <c r="EF793" s="74">
        <v>0</v>
      </c>
      <c r="ER793" s="74" t="s">
        <v>455</v>
      </c>
      <c r="ES793" s="74" t="s">
        <v>194</v>
      </c>
      <c r="ET793" s="74" t="s">
        <v>536</v>
      </c>
      <c r="EU793" s="74" t="s">
        <v>320</v>
      </c>
      <c r="EV793" s="74" t="s">
        <v>302</v>
      </c>
      <c r="EW793" s="74" t="s">
        <v>456</v>
      </c>
      <c r="EX793" s="74">
        <v>2024</v>
      </c>
      <c r="EY793" s="74">
        <v>1.785927650320982E-8</v>
      </c>
      <c r="EZ793" s="74">
        <v>1065.47956</v>
      </c>
      <c r="FA793" s="74">
        <v>1.9028694070558336E-5</v>
      </c>
      <c r="FB793" s="74">
        <v>2024</v>
      </c>
      <c r="FC793" s="74" t="s">
        <v>209</v>
      </c>
      <c r="FD793" s="74">
        <v>4.6366130773367584E-2</v>
      </c>
      <c r="FE793" s="74">
        <v>1</v>
      </c>
      <c r="FF793" s="74">
        <v>0</v>
      </c>
      <c r="FG793" s="74" t="s">
        <v>457</v>
      </c>
      <c r="FH793" s="74">
        <v>0</v>
      </c>
      <c r="FI793" s="74">
        <v>0</v>
      </c>
      <c r="FJ793" s="74">
        <v>0</v>
      </c>
      <c r="FK793" s="74">
        <v>0</v>
      </c>
      <c r="FL793" s="74">
        <v>0</v>
      </c>
      <c r="FM793" s="74">
        <v>0</v>
      </c>
      <c r="FN793" s="74">
        <v>2.1751832355681624E-6</v>
      </c>
      <c r="FO793" s="74">
        <v>1.5806512777064995E-8</v>
      </c>
      <c r="FP793" s="74">
        <v>0</v>
      </c>
      <c r="FQ793" s="74">
        <v>0</v>
      </c>
      <c r="FR793" s="74">
        <v>0</v>
      </c>
      <c r="FS793" s="74">
        <v>0</v>
      </c>
      <c r="GV793" s="229"/>
      <c r="GW793" s="229"/>
    </row>
    <row r="794" spans="98:205" x14ac:dyDescent="0.25">
      <c r="CT794" s="74" t="s">
        <v>194</v>
      </c>
      <c r="CU794" s="74" t="s">
        <v>536</v>
      </c>
      <c r="CV794" s="74" t="s">
        <v>320</v>
      </c>
      <c r="CW794" s="74">
        <v>2025</v>
      </c>
      <c r="CX794" s="74">
        <v>0</v>
      </c>
      <c r="CY794" s="74">
        <v>0</v>
      </c>
      <c r="CZ794" s="74">
        <v>0</v>
      </c>
      <c r="DA794" s="74">
        <v>0</v>
      </c>
      <c r="DB794" s="74">
        <v>1.5806512777064995E-8</v>
      </c>
      <c r="DC794" s="74">
        <v>0</v>
      </c>
      <c r="DD794" s="74">
        <v>8507.4425966947547</v>
      </c>
      <c r="DE794" s="74">
        <v>202.84766498243039</v>
      </c>
      <c r="DF794" s="74">
        <v>8304.5949317123232</v>
      </c>
      <c r="DG794" s="74">
        <v>0</v>
      </c>
      <c r="DH794" s="74">
        <v>0</v>
      </c>
      <c r="DI794" s="74">
        <v>0</v>
      </c>
      <c r="DJ794" s="74">
        <v>0</v>
      </c>
      <c r="DK794" s="74">
        <v>0</v>
      </c>
      <c r="DL794" s="74">
        <v>0</v>
      </c>
      <c r="DM794" s="74">
        <v>0</v>
      </c>
      <c r="DN794" s="74">
        <v>5.756691669834545E-7</v>
      </c>
      <c r="DO794" s="74">
        <v>0</v>
      </c>
      <c r="DP794" s="74">
        <v>0</v>
      </c>
      <c r="DQ794" s="74">
        <v>0</v>
      </c>
      <c r="DR794" s="74">
        <v>0</v>
      </c>
      <c r="DS794" s="74">
        <v>0</v>
      </c>
      <c r="DT794" s="74">
        <v>0</v>
      </c>
      <c r="DU794" s="74">
        <v>0</v>
      </c>
      <c r="DV794" s="74">
        <v>0</v>
      </c>
      <c r="DW794" s="74">
        <v>0</v>
      </c>
      <c r="DX794" s="74">
        <v>0</v>
      </c>
      <c r="DY794" s="74">
        <v>0</v>
      </c>
      <c r="DZ794" s="74">
        <v>0</v>
      </c>
      <c r="EA794" s="74">
        <v>1.3447300010480264E-4</v>
      </c>
      <c r="EB794" s="74">
        <v>0</v>
      </c>
      <c r="EC794" s="74">
        <v>1.3447300010480264E-4</v>
      </c>
      <c r="ED794" s="74">
        <v>0</v>
      </c>
      <c r="EE794" s="74">
        <v>0</v>
      </c>
      <c r="EF794" s="74">
        <v>0</v>
      </c>
      <c r="ER794" s="74" t="s">
        <v>455</v>
      </c>
      <c r="ES794" s="74" t="s">
        <v>194</v>
      </c>
      <c r="ET794" s="74" t="s">
        <v>536</v>
      </c>
      <c r="EU794" s="74" t="s">
        <v>320</v>
      </c>
      <c r="EV794" s="74" t="s">
        <v>302</v>
      </c>
      <c r="EW794" s="74" t="s">
        <v>456</v>
      </c>
      <c r="EX794" s="74">
        <v>2025</v>
      </c>
      <c r="EY794" s="74">
        <v>1.785927650320982E-8</v>
      </c>
      <c r="EZ794" s="74">
        <v>1065.47956</v>
      </c>
      <c r="FA794" s="74">
        <v>1.9028694070558336E-5</v>
      </c>
      <c r="FB794" s="74">
        <v>2025</v>
      </c>
      <c r="FC794" s="74" t="s">
        <v>209</v>
      </c>
      <c r="FD794" s="74">
        <v>4.6366130773367584E-2</v>
      </c>
      <c r="FE794" s="74">
        <v>1</v>
      </c>
      <c r="FF794" s="74">
        <v>0</v>
      </c>
      <c r="FG794" s="74" t="s">
        <v>457</v>
      </c>
      <c r="FH794" s="74">
        <v>0</v>
      </c>
      <c r="FI794" s="74">
        <v>0</v>
      </c>
      <c r="FJ794" s="74">
        <v>0</v>
      </c>
      <c r="FK794" s="74">
        <v>0</v>
      </c>
      <c r="FL794" s="74">
        <v>0</v>
      </c>
      <c r="FM794" s="74">
        <v>0</v>
      </c>
      <c r="FN794" s="74">
        <v>0</v>
      </c>
      <c r="FO794" s="74">
        <v>0</v>
      </c>
      <c r="FP794" s="74">
        <v>2.1751832355681624E-6</v>
      </c>
      <c r="FQ794" s="74">
        <v>1.5806512777064995E-8</v>
      </c>
      <c r="FR794" s="74">
        <v>0</v>
      </c>
      <c r="FS794" s="74">
        <v>0</v>
      </c>
      <c r="GV794" s="229"/>
      <c r="GW794" s="229"/>
    </row>
    <row r="795" spans="98:205" x14ac:dyDescent="0.25">
      <c r="CT795" s="74" t="s">
        <v>194</v>
      </c>
      <c r="CU795" s="74" t="s">
        <v>536</v>
      </c>
      <c r="CV795" s="74" t="s">
        <v>320</v>
      </c>
      <c r="CW795" s="74">
        <v>2026</v>
      </c>
      <c r="CX795" s="74">
        <v>0</v>
      </c>
      <c r="CY795" s="74">
        <v>0</v>
      </c>
      <c r="CZ795" s="74">
        <v>0</v>
      </c>
      <c r="DA795" s="74">
        <v>0</v>
      </c>
      <c r="DB795" s="74">
        <v>0</v>
      </c>
      <c r="DC795" s="74">
        <v>1.5806512777064995E-8</v>
      </c>
      <c r="DD795" s="74">
        <v>8507.4425966947547</v>
      </c>
      <c r="DE795" s="74">
        <v>202.84766498243039</v>
      </c>
      <c r="DF795" s="74">
        <v>8304.5949317123232</v>
      </c>
      <c r="DG795" s="74">
        <v>0</v>
      </c>
      <c r="DH795" s="74">
        <v>0</v>
      </c>
      <c r="DI795" s="74">
        <v>0</v>
      </c>
      <c r="DJ795" s="74">
        <v>0</v>
      </c>
      <c r="DK795" s="74">
        <v>0</v>
      </c>
      <c r="DL795" s="74">
        <v>0</v>
      </c>
      <c r="DM795" s="74">
        <v>0</v>
      </c>
      <c r="DN795" s="74">
        <v>5.756691669834545E-7</v>
      </c>
      <c r="DO795" s="74">
        <v>0</v>
      </c>
      <c r="DP795" s="74">
        <v>0</v>
      </c>
      <c r="DQ795" s="74">
        <v>0</v>
      </c>
      <c r="DR795" s="74">
        <v>0</v>
      </c>
      <c r="DS795" s="74">
        <v>0</v>
      </c>
      <c r="DT795" s="74">
        <v>0</v>
      </c>
      <c r="DU795" s="74">
        <v>0</v>
      </c>
      <c r="DV795" s="74">
        <v>0</v>
      </c>
      <c r="DW795" s="74">
        <v>0</v>
      </c>
      <c r="DX795" s="74">
        <v>0</v>
      </c>
      <c r="DY795" s="74">
        <v>0</v>
      </c>
      <c r="DZ795" s="74">
        <v>0</v>
      </c>
      <c r="EA795" s="74">
        <v>0</v>
      </c>
      <c r="EB795" s="74">
        <v>0</v>
      </c>
      <c r="EC795" s="74">
        <v>0</v>
      </c>
      <c r="ED795" s="74">
        <v>1.3447300010480264E-4</v>
      </c>
      <c r="EE795" s="74">
        <v>0</v>
      </c>
      <c r="EF795" s="74">
        <v>1.3447300010480264E-4</v>
      </c>
      <c r="ER795" s="74" t="s">
        <v>455</v>
      </c>
      <c r="ES795" s="74" t="s">
        <v>194</v>
      </c>
      <c r="ET795" s="74" t="s">
        <v>536</v>
      </c>
      <c r="EU795" s="74" t="s">
        <v>320</v>
      </c>
      <c r="EV795" s="74" t="s">
        <v>302</v>
      </c>
      <c r="EW795" s="74" t="s">
        <v>456</v>
      </c>
      <c r="EX795" s="74">
        <v>2026</v>
      </c>
      <c r="EY795" s="74">
        <v>1.785927650320982E-8</v>
      </c>
      <c r="EZ795" s="74">
        <v>1065.47956</v>
      </c>
      <c r="FA795" s="74">
        <v>1.9028694070558336E-5</v>
      </c>
      <c r="FB795" s="74">
        <v>2026</v>
      </c>
      <c r="FC795" s="74" t="s">
        <v>209</v>
      </c>
      <c r="FD795" s="74">
        <v>4.6366130773367584E-2</v>
      </c>
      <c r="FE795" s="74">
        <v>1</v>
      </c>
      <c r="FF795" s="74">
        <v>0</v>
      </c>
      <c r="FG795" s="74" t="s">
        <v>457</v>
      </c>
      <c r="FH795" s="74">
        <v>0</v>
      </c>
      <c r="FI795" s="74">
        <v>0</v>
      </c>
      <c r="FJ795" s="74">
        <v>0</v>
      </c>
      <c r="FK795" s="74">
        <v>0</v>
      </c>
      <c r="FL795" s="74">
        <v>0</v>
      </c>
      <c r="FM795" s="74">
        <v>0</v>
      </c>
      <c r="FN795" s="74">
        <v>0</v>
      </c>
      <c r="FO795" s="74">
        <v>0</v>
      </c>
      <c r="FP795" s="74">
        <v>0</v>
      </c>
      <c r="FQ795" s="74">
        <v>0</v>
      </c>
      <c r="FR795" s="74">
        <v>2.1751832355681624E-6</v>
      </c>
      <c r="FS795" s="74">
        <v>1.5806512777064995E-8</v>
      </c>
      <c r="GV795" s="229"/>
      <c r="GW795" s="229"/>
    </row>
    <row r="796" spans="98:205" x14ac:dyDescent="0.25">
      <c r="CT796" s="74" t="s">
        <v>194</v>
      </c>
      <c r="CU796" s="74" t="s">
        <v>536</v>
      </c>
      <c r="CV796" s="74" t="s">
        <v>327</v>
      </c>
      <c r="CW796" s="74">
        <v>2021</v>
      </c>
      <c r="CX796" s="74">
        <v>2.7888508921170572E-7</v>
      </c>
      <c r="CY796" s="74">
        <v>0</v>
      </c>
      <c r="CZ796" s="74">
        <v>0</v>
      </c>
      <c r="DA796" s="74">
        <v>0</v>
      </c>
      <c r="DB796" s="74">
        <v>0</v>
      </c>
      <c r="DC796" s="74">
        <v>0</v>
      </c>
      <c r="DD796" s="74">
        <v>5.1077508752881373</v>
      </c>
      <c r="DE796" s="74">
        <v>0.6902689861784046</v>
      </c>
      <c r="DF796" s="74">
        <v>2.826372167532806</v>
      </c>
      <c r="DG796" s="74">
        <v>1.5911097215769281</v>
      </c>
      <c r="DH796" s="74">
        <v>0</v>
      </c>
      <c r="DI796" s="74">
        <v>0</v>
      </c>
      <c r="DJ796" s="74">
        <v>0</v>
      </c>
      <c r="DK796" s="74">
        <v>0</v>
      </c>
      <c r="DL796" s="74">
        <v>0</v>
      </c>
      <c r="DM796" s="74">
        <v>0</v>
      </c>
      <c r="DN796" s="74">
        <v>1.3113582944475301E-5</v>
      </c>
      <c r="DO796" s="74">
        <v>1.4244755585259002E-6</v>
      </c>
      <c r="DP796" s="74">
        <v>0</v>
      </c>
      <c r="DQ796" s="74">
        <v>1.4244755585259002E-6</v>
      </c>
      <c r="DR796" s="74">
        <v>0</v>
      </c>
      <c r="DS796" s="74">
        <v>0</v>
      </c>
      <c r="DT796" s="74">
        <v>0</v>
      </c>
      <c r="DU796" s="74">
        <v>0</v>
      </c>
      <c r="DV796" s="74">
        <v>0</v>
      </c>
      <c r="DW796" s="74">
        <v>0</v>
      </c>
      <c r="DX796" s="74">
        <v>0</v>
      </c>
      <c r="DY796" s="74">
        <v>0</v>
      </c>
      <c r="DZ796" s="74">
        <v>0</v>
      </c>
      <c r="EA796" s="74">
        <v>0</v>
      </c>
      <c r="EB796" s="74">
        <v>0</v>
      </c>
      <c r="EC796" s="74">
        <v>0</v>
      </c>
      <c r="ED796" s="74">
        <v>0</v>
      </c>
      <c r="EE796" s="74">
        <v>0</v>
      </c>
      <c r="EF796" s="74">
        <v>0</v>
      </c>
      <c r="ER796" s="74" t="s">
        <v>455</v>
      </c>
      <c r="ES796" s="74" t="s">
        <v>194</v>
      </c>
      <c r="ET796" s="74" t="s">
        <v>536</v>
      </c>
      <c r="EU796" s="74" t="s">
        <v>327</v>
      </c>
      <c r="EV796" s="74" t="s">
        <v>302</v>
      </c>
      <c r="EW796" s="74" t="s">
        <v>456</v>
      </c>
      <c r="EX796" s="74">
        <v>2021</v>
      </c>
      <c r="EY796" s="74">
        <v>4.8521705248453424E-7</v>
      </c>
      <c r="EZ796" s="74">
        <v>1065.47956</v>
      </c>
      <c r="FA796" s="74">
        <v>5.1698885158571841E-4</v>
      </c>
      <c r="FB796" s="74">
        <v>2021</v>
      </c>
      <c r="FC796" s="74" t="s">
        <v>209</v>
      </c>
      <c r="FD796" s="74">
        <v>4.6366130773367584E-2</v>
      </c>
      <c r="FE796" s="74">
        <v>1</v>
      </c>
      <c r="FF796" s="74">
        <v>0</v>
      </c>
      <c r="FG796" s="74" t="s">
        <v>457</v>
      </c>
      <c r="FH796" s="74">
        <v>5.8092991781357756E-5</v>
      </c>
      <c r="FI796" s="74">
        <v>2.7888508921170572E-7</v>
      </c>
      <c r="FJ796" s="74">
        <v>0</v>
      </c>
      <c r="FK796" s="74">
        <v>0</v>
      </c>
      <c r="FL796" s="74">
        <v>0</v>
      </c>
      <c r="FM796" s="74">
        <v>0</v>
      </c>
      <c r="FN796" s="74">
        <v>0</v>
      </c>
      <c r="FO796" s="74">
        <v>0</v>
      </c>
      <c r="FP796" s="74">
        <v>0</v>
      </c>
      <c r="FQ796" s="74">
        <v>0</v>
      </c>
      <c r="FR796" s="74">
        <v>0</v>
      </c>
      <c r="FS796" s="74">
        <v>0</v>
      </c>
      <c r="GV796" s="229"/>
      <c r="GW796" s="229"/>
    </row>
    <row r="797" spans="98:205" x14ac:dyDescent="0.25">
      <c r="CT797" s="74" t="s">
        <v>194</v>
      </c>
      <c r="CU797" s="74" t="s">
        <v>536</v>
      </c>
      <c r="CV797" s="74" t="s">
        <v>327</v>
      </c>
      <c r="CW797" s="74">
        <v>2022</v>
      </c>
      <c r="CX797" s="74">
        <v>0</v>
      </c>
      <c r="CY797" s="74">
        <v>2.7679094823286326E-7</v>
      </c>
      <c r="CZ797" s="74">
        <v>0</v>
      </c>
      <c r="DA797" s="74">
        <v>0</v>
      </c>
      <c r="DB797" s="74">
        <v>0</v>
      </c>
      <c r="DC797" s="74">
        <v>0</v>
      </c>
      <c r="DD797" s="74">
        <v>5.0739075797640956</v>
      </c>
      <c r="DE797" s="74">
        <v>0.68414811484627169</v>
      </c>
      <c r="DF797" s="74">
        <v>2.80964787594286</v>
      </c>
      <c r="DG797" s="74">
        <v>1.580111588974966</v>
      </c>
      <c r="DH797" s="74">
        <v>0</v>
      </c>
      <c r="DI797" s="74">
        <v>0</v>
      </c>
      <c r="DJ797" s="74">
        <v>0</v>
      </c>
      <c r="DK797" s="74">
        <v>0</v>
      </c>
      <c r="DL797" s="74">
        <v>0</v>
      </c>
      <c r="DM797" s="74">
        <v>0</v>
      </c>
      <c r="DN797" s="74">
        <v>1.277027962116506E-5</v>
      </c>
      <c r="DO797" s="74">
        <v>0</v>
      </c>
      <c r="DP797" s="74">
        <v>0</v>
      </c>
      <c r="DQ797" s="74">
        <v>0</v>
      </c>
      <c r="DR797" s="74">
        <v>1.4044116902488162E-6</v>
      </c>
      <c r="DS797" s="74">
        <v>0</v>
      </c>
      <c r="DT797" s="74">
        <v>1.4044116902488162E-6</v>
      </c>
      <c r="DU797" s="74">
        <v>0</v>
      </c>
      <c r="DV797" s="74">
        <v>0</v>
      </c>
      <c r="DW797" s="74">
        <v>0</v>
      </c>
      <c r="DX797" s="74">
        <v>0</v>
      </c>
      <c r="DY797" s="74">
        <v>0</v>
      </c>
      <c r="DZ797" s="74">
        <v>0</v>
      </c>
      <c r="EA797" s="74">
        <v>0</v>
      </c>
      <c r="EB797" s="74">
        <v>0</v>
      </c>
      <c r="EC797" s="74">
        <v>0</v>
      </c>
      <c r="ED797" s="74">
        <v>0</v>
      </c>
      <c r="EE797" s="74">
        <v>0</v>
      </c>
      <c r="EF797" s="74">
        <v>0</v>
      </c>
      <c r="ER797" s="74" t="s">
        <v>455</v>
      </c>
      <c r="ES797" s="74" t="s">
        <v>194</v>
      </c>
      <c r="ET797" s="74" t="s">
        <v>536</v>
      </c>
      <c r="EU797" s="74" t="s">
        <v>327</v>
      </c>
      <c r="EV797" s="74" t="s">
        <v>302</v>
      </c>
      <c r="EW797" s="74" t="s">
        <v>456</v>
      </c>
      <c r="EX797" s="74">
        <v>2022</v>
      </c>
      <c r="EY797" s="74">
        <v>4.7210585398770712E-7</v>
      </c>
      <c r="EZ797" s="74">
        <v>1065.47956</v>
      </c>
      <c r="FA797" s="74">
        <v>5.0301913758024641E-4</v>
      </c>
      <c r="FB797" s="74">
        <v>2022</v>
      </c>
      <c r="FC797" s="74" t="s">
        <v>209</v>
      </c>
      <c r="FD797" s="74">
        <v>4.6366130773367584E-2</v>
      </c>
      <c r="FE797" s="74">
        <v>1</v>
      </c>
      <c r="FF797" s="74">
        <v>0</v>
      </c>
      <c r="FG797" s="74" t="s">
        <v>457</v>
      </c>
      <c r="FH797" s="74">
        <v>0</v>
      </c>
      <c r="FI797" s="74">
        <v>0</v>
      </c>
      <c r="FJ797" s="74">
        <v>5.7656772996707894E-5</v>
      </c>
      <c r="FK797" s="74">
        <v>2.7679094823286326E-7</v>
      </c>
      <c r="FL797" s="74">
        <v>0</v>
      </c>
      <c r="FM797" s="74">
        <v>0</v>
      </c>
      <c r="FN797" s="74">
        <v>0</v>
      </c>
      <c r="FO797" s="74">
        <v>0</v>
      </c>
      <c r="FP797" s="74">
        <v>0</v>
      </c>
      <c r="FQ797" s="74">
        <v>0</v>
      </c>
      <c r="FR797" s="74">
        <v>0</v>
      </c>
      <c r="FS797" s="74">
        <v>0</v>
      </c>
      <c r="GV797" s="229"/>
      <c r="GW797" s="229"/>
    </row>
    <row r="798" spans="98:205" x14ac:dyDescent="0.25">
      <c r="CT798" s="74" t="s">
        <v>194</v>
      </c>
      <c r="CU798" s="74" t="s">
        <v>536</v>
      </c>
      <c r="CV798" s="74" t="s">
        <v>327</v>
      </c>
      <c r="CW798" s="74">
        <v>2023</v>
      </c>
      <c r="CX798" s="74">
        <v>0</v>
      </c>
      <c r="CY798" s="74">
        <v>0</v>
      </c>
      <c r="CZ798" s="74">
        <v>4.173763323956425E-7</v>
      </c>
      <c r="DA798" s="74">
        <v>0</v>
      </c>
      <c r="DB798" s="74">
        <v>0</v>
      </c>
      <c r="DC798" s="74">
        <v>0</v>
      </c>
      <c r="DD798" s="74">
        <v>5.1712462144137739</v>
      </c>
      <c r="DE798" s="74">
        <v>0.68414811484627158</v>
      </c>
      <c r="DF798" s="74">
        <v>2.906986510592537</v>
      </c>
      <c r="DG798" s="74">
        <v>1.5801115889749651</v>
      </c>
      <c r="DH798" s="74">
        <v>0</v>
      </c>
      <c r="DI798" s="74">
        <v>0</v>
      </c>
      <c r="DJ798" s="74">
        <v>0</v>
      </c>
      <c r="DK798" s="74">
        <v>0</v>
      </c>
      <c r="DL798" s="74">
        <v>0</v>
      </c>
      <c r="DM798" s="74">
        <v>0</v>
      </c>
      <c r="DN798" s="74">
        <v>1.2815499715241311E-5</v>
      </c>
      <c r="DO798" s="74">
        <v>0</v>
      </c>
      <c r="DP798" s="74">
        <v>0</v>
      </c>
      <c r="DQ798" s="74">
        <v>0</v>
      </c>
      <c r="DR798" s="74">
        <v>0</v>
      </c>
      <c r="DS798" s="74">
        <v>0</v>
      </c>
      <c r="DT798" s="74">
        <v>0</v>
      </c>
      <c r="DU798" s="74">
        <v>2.1583557788868713E-6</v>
      </c>
      <c r="DV798" s="74">
        <v>0</v>
      </c>
      <c r="DW798" s="74">
        <v>2.1583557788868713E-6</v>
      </c>
      <c r="DX798" s="74">
        <v>0</v>
      </c>
      <c r="DY798" s="74">
        <v>0</v>
      </c>
      <c r="DZ798" s="74">
        <v>0</v>
      </c>
      <c r="EA798" s="74">
        <v>0</v>
      </c>
      <c r="EB798" s="74">
        <v>0</v>
      </c>
      <c r="EC798" s="74">
        <v>0</v>
      </c>
      <c r="ED798" s="74">
        <v>0</v>
      </c>
      <c r="EE798" s="74">
        <v>0</v>
      </c>
      <c r="EF798" s="74">
        <v>0</v>
      </c>
      <c r="ER798" s="74" t="s">
        <v>455</v>
      </c>
      <c r="ES798" s="74" t="s">
        <v>194</v>
      </c>
      <c r="ET798" s="74" t="s">
        <v>536</v>
      </c>
      <c r="EU798" s="74" t="s">
        <v>327</v>
      </c>
      <c r="EV798" s="74" t="s">
        <v>302</v>
      </c>
      <c r="EW798" s="74" t="s">
        <v>456</v>
      </c>
      <c r="EX798" s="74">
        <v>2023</v>
      </c>
      <c r="EY798" s="74">
        <v>4.7158025500508158E-7</v>
      </c>
      <c r="EZ798" s="74">
        <v>1065.47956</v>
      </c>
      <c r="FA798" s="74">
        <v>5.0245912260750208E-4</v>
      </c>
      <c r="FB798" s="74">
        <v>2023</v>
      </c>
      <c r="FC798" s="74" t="s">
        <v>209</v>
      </c>
      <c r="FD798" s="74">
        <v>4.6366130773367584E-2</v>
      </c>
      <c r="FE798" s="74">
        <v>1</v>
      </c>
      <c r="FF798" s="74">
        <v>0</v>
      </c>
      <c r="FG798" s="74" t="s">
        <v>457</v>
      </c>
      <c r="FH798" s="74">
        <v>0</v>
      </c>
      <c r="FI798" s="74">
        <v>0</v>
      </c>
      <c r="FJ798" s="74">
        <v>0</v>
      </c>
      <c r="FK798" s="74">
        <v>0</v>
      </c>
      <c r="FL798" s="74">
        <v>5.7436451287802826E-5</v>
      </c>
      <c r="FM798" s="74">
        <v>4.173763323956425E-7</v>
      </c>
      <c r="FN798" s="74">
        <v>0</v>
      </c>
      <c r="FO798" s="74">
        <v>0</v>
      </c>
      <c r="FP798" s="74">
        <v>0</v>
      </c>
      <c r="FQ798" s="74">
        <v>0</v>
      </c>
      <c r="FR798" s="74">
        <v>0</v>
      </c>
      <c r="FS798" s="74">
        <v>0</v>
      </c>
      <c r="GV798" s="229"/>
      <c r="GW798" s="229"/>
    </row>
    <row r="799" spans="98:205" x14ac:dyDescent="0.25">
      <c r="CT799" s="74" t="s">
        <v>194</v>
      </c>
      <c r="CU799" s="74" t="s">
        <v>536</v>
      </c>
      <c r="CV799" s="74" t="s">
        <v>327</v>
      </c>
      <c r="CW799" s="74">
        <v>2024</v>
      </c>
      <c r="CX799" s="74">
        <v>0</v>
      </c>
      <c r="CY799" s="74">
        <v>0</v>
      </c>
      <c r="CZ799" s="74">
        <v>0</v>
      </c>
      <c r="DA799" s="74">
        <v>4.173763323956425E-7</v>
      </c>
      <c r="DB799" s="74">
        <v>0</v>
      </c>
      <c r="DC799" s="74">
        <v>0</v>
      </c>
      <c r="DD799" s="74">
        <v>5.1712462144137739</v>
      </c>
      <c r="DE799" s="74">
        <v>0.68414811484627158</v>
      </c>
      <c r="DF799" s="74">
        <v>2.906986510592537</v>
      </c>
      <c r="DG799" s="74">
        <v>1.5801115889749651</v>
      </c>
      <c r="DH799" s="74">
        <v>0</v>
      </c>
      <c r="DI799" s="74">
        <v>0</v>
      </c>
      <c r="DJ799" s="74">
        <v>0</v>
      </c>
      <c r="DK799" s="74">
        <v>0</v>
      </c>
      <c r="DL799" s="74">
        <v>0</v>
      </c>
      <c r="DM799" s="74">
        <v>0</v>
      </c>
      <c r="DN799" s="74">
        <v>1.2815499715241311E-5</v>
      </c>
      <c r="DO799" s="74">
        <v>0</v>
      </c>
      <c r="DP799" s="74">
        <v>0</v>
      </c>
      <c r="DQ799" s="74">
        <v>0</v>
      </c>
      <c r="DR799" s="74">
        <v>0</v>
      </c>
      <c r="DS799" s="74">
        <v>0</v>
      </c>
      <c r="DT799" s="74">
        <v>0</v>
      </c>
      <c r="DU799" s="74">
        <v>0</v>
      </c>
      <c r="DV799" s="74">
        <v>0</v>
      </c>
      <c r="DW799" s="74">
        <v>0</v>
      </c>
      <c r="DX799" s="74">
        <v>2.1583557788868713E-6</v>
      </c>
      <c r="DY799" s="74">
        <v>0</v>
      </c>
      <c r="DZ799" s="74">
        <v>2.1583557788868713E-6</v>
      </c>
      <c r="EA799" s="74">
        <v>0</v>
      </c>
      <c r="EB799" s="74">
        <v>0</v>
      </c>
      <c r="EC799" s="74">
        <v>0</v>
      </c>
      <c r="ED799" s="74">
        <v>0</v>
      </c>
      <c r="EE799" s="74">
        <v>0</v>
      </c>
      <c r="EF799" s="74">
        <v>0</v>
      </c>
      <c r="ER799" s="74" t="s">
        <v>455</v>
      </c>
      <c r="ES799" s="74" t="s">
        <v>194</v>
      </c>
      <c r="ET799" s="74" t="s">
        <v>536</v>
      </c>
      <c r="EU799" s="74" t="s">
        <v>327</v>
      </c>
      <c r="EV799" s="74" t="s">
        <v>302</v>
      </c>
      <c r="EW799" s="74" t="s">
        <v>456</v>
      </c>
      <c r="EX799" s="74">
        <v>2024</v>
      </c>
      <c r="EY799" s="74">
        <v>4.7158025500508158E-7</v>
      </c>
      <c r="EZ799" s="74">
        <v>1065.47956</v>
      </c>
      <c r="FA799" s="74">
        <v>5.0245912260750208E-4</v>
      </c>
      <c r="FB799" s="74">
        <v>2024</v>
      </c>
      <c r="FC799" s="74" t="s">
        <v>209</v>
      </c>
      <c r="FD799" s="74">
        <v>4.6366130773367584E-2</v>
      </c>
      <c r="FE799" s="74">
        <v>1</v>
      </c>
      <c r="FF799" s="74">
        <v>0</v>
      </c>
      <c r="FG799" s="74" t="s">
        <v>457</v>
      </c>
      <c r="FH799" s="74">
        <v>0</v>
      </c>
      <c r="FI799" s="74">
        <v>0</v>
      </c>
      <c r="FJ799" s="74">
        <v>0</v>
      </c>
      <c r="FK799" s="74">
        <v>0</v>
      </c>
      <c r="FL799" s="74">
        <v>0</v>
      </c>
      <c r="FM799" s="74">
        <v>0</v>
      </c>
      <c r="FN799" s="74">
        <v>5.7436451287802826E-5</v>
      </c>
      <c r="FO799" s="74">
        <v>4.173763323956425E-7</v>
      </c>
      <c r="FP799" s="74">
        <v>0</v>
      </c>
      <c r="FQ799" s="74">
        <v>0</v>
      </c>
      <c r="FR799" s="74">
        <v>0</v>
      </c>
      <c r="FS799" s="74">
        <v>0</v>
      </c>
      <c r="GV799" s="229"/>
      <c r="GW799" s="229"/>
    </row>
    <row r="800" spans="98:205" x14ac:dyDescent="0.25">
      <c r="CT800" s="74" t="s">
        <v>194</v>
      </c>
      <c r="CU800" s="74" t="s">
        <v>536</v>
      </c>
      <c r="CV800" s="74" t="s">
        <v>327</v>
      </c>
      <c r="CW800" s="74">
        <v>2025</v>
      </c>
      <c r="CX800" s="74">
        <v>0</v>
      </c>
      <c r="CY800" s="74">
        <v>0</v>
      </c>
      <c r="CZ800" s="74">
        <v>0</v>
      </c>
      <c r="DA800" s="74">
        <v>0</v>
      </c>
      <c r="DB800" s="74">
        <v>4.173763323956425E-7</v>
      </c>
      <c r="DC800" s="74">
        <v>0</v>
      </c>
      <c r="DD800" s="74">
        <v>5.1712462144137739</v>
      </c>
      <c r="DE800" s="74">
        <v>0.68414811484627158</v>
      </c>
      <c r="DF800" s="74">
        <v>2.906986510592537</v>
      </c>
      <c r="DG800" s="74">
        <v>1.5801115889749651</v>
      </c>
      <c r="DH800" s="74">
        <v>0</v>
      </c>
      <c r="DI800" s="74">
        <v>0</v>
      </c>
      <c r="DJ800" s="74">
        <v>0</v>
      </c>
      <c r="DK800" s="74">
        <v>0</v>
      </c>
      <c r="DL800" s="74">
        <v>0</v>
      </c>
      <c r="DM800" s="74">
        <v>0</v>
      </c>
      <c r="DN800" s="74">
        <v>1.2815499715241311E-5</v>
      </c>
      <c r="DO800" s="74">
        <v>0</v>
      </c>
      <c r="DP800" s="74">
        <v>0</v>
      </c>
      <c r="DQ800" s="74">
        <v>0</v>
      </c>
      <c r="DR800" s="74">
        <v>0</v>
      </c>
      <c r="DS800" s="74">
        <v>0</v>
      </c>
      <c r="DT800" s="74">
        <v>0</v>
      </c>
      <c r="DU800" s="74">
        <v>0</v>
      </c>
      <c r="DV800" s="74">
        <v>0</v>
      </c>
      <c r="DW800" s="74">
        <v>0</v>
      </c>
      <c r="DX800" s="74">
        <v>0</v>
      </c>
      <c r="DY800" s="74">
        <v>0</v>
      </c>
      <c r="DZ800" s="74">
        <v>0</v>
      </c>
      <c r="EA800" s="74">
        <v>2.1583557788868713E-6</v>
      </c>
      <c r="EB800" s="74">
        <v>0</v>
      </c>
      <c r="EC800" s="74">
        <v>2.1583557788868713E-6</v>
      </c>
      <c r="ED800" s="74">
        <v>0</v>
      </c>
      <c r="EE800" s="74">
        <v>0</v>
      </c>
      <c r="EF800" s="74">
        <v>0</v>
      </c>
      <c r="ER800" s="74" t="s">
        <v>455</v>
      </c>
      <c r="ES800" s="74" t="s">
        <v>194</v>
      </c>
      <c r="ET800" s="74" t="s">
        <v>536</v>
      </c>
      <c r="EU800" s="74" t="s">
        <v>327</v>
      </c>
      <c r="EV800" s="74" t="s">
        <v>302</v>
      </c>
      <c r="EW800" s="74" t="s">
        <v>456</v>
      </c>
      <c r="EX800" s="74">
        <v>2025</v>
      </c>
      <c r="EY800" s="74">
        <v>4.7158025500508158E-7</v>
      </c>
      <c r="EZ800" s="74">
        <v>1065.47956</v>
      </c>
      <c r="FA800" s="74">
        <v>5.0245912260750208E-4</v>
      </c>
      <c r="FB800" s="74">
        <v>2025</v>
      </c>
      <c r="FC800" s="74" t="s">
        <v>209</v>
      </c>
      <c r="FD800" s="74">
        <v>4.6366130773367584E-2</v>
      </c>
      <c r="FE800" s="74">
        <v>1</v>
      </c>
      <c r="FF800" s="74">
        <v>0</v>
      </c>
      <c r="FG800" s="74" t="s">
        <v>457</v>
      </c>
      <c r="FH800" s="74">
        <v>0</v>
      </c>
      <c r="FI800" s="74">
        <v>0</v>
      </c>
      <c r="FJ800" s="74">
        <v>0</v>
      </c>
      <c r="FK800" s="74">
        <v>0</v>
      </c>
      <c r="FL800" s="74">
        <v>0</v>
      </c>
      <c r="FM800" s="74">
        <v>0</v>
      </c>
      <c r="FN800" s="74">
        <v>0</v>
      </c>
      <c r="FO800" s="74">
        <v>0</v>
      </c>
      <c r="FP800" s="74">
        <v>5.7436451287802826E-5</v>
      </c>
      <c r="FQ800" s="74">
        <v>4.173763323956425E-7</v>
      </c>
      <c r="FR800" s="74">
        <v>0</v>
      </c>
      <c r="FS800" s="74">
        <v>0</v>
      </c>
      <c r="GV800" s="229"/>
      <c r="GW800" s="229"/>
    </row>
    <row r="801" spans="98:205" x14ac:dyDescent="0.25">
      <c r="CT801" s="74" t="s">
        <v>194</v>
      </c>
      <c r="CU801" s="74" t="s">
        <v>536</v>
      </c>
      <c r="CV801" s="74" t="s">
        <v>327</v>
      </c>
      <c r="CW801" s="74">
        <v>2026</v>
      </c>
      <c r="CX801" s="74">
        <v>0</v>
      </c>
      <c r="CY801" s="74">
        <v>0</v>
      </c>
      <c r="CZ801" s="74">
        <v>0</v>
      </c>
      <c r="DA801" s="74">
        <v>0</v>
      </c>
      <c r="DB801" s="74">
        <v>0</v>
      </c>
      <c r="DC801" s="74">
        <v>4.173763323956425E-7</v>
      </c>
      <c r="DD801" s="74">
        <v>5.1712462144137739</v>
      </c>
      <c r="DE801" s="74">
        <v>0.68414811484627158</v>
      </c>
      <c r="DF801" s="74">
        <v>2.906986510592537</v>
      </c>
      <c r="DG801" s="74">
        <v>1.5801115889749651</v>
      </c>
      <c r="DH801" s="74">
        <v>0</v>
      </c>
      <c r="DI801" s="74">
        <v>0</v>
      </c>
      <c r="DJ801" s="74">
        <v>0</v>
      </c>
      <c r="DK801" s="74">
        <v>0</v>
      </c>
      <c r="DL801" s="74">
        <v>0</v>
      </c>
      <c r="DM801" s="74">
        <v>0</v>
      </c>
      <c r="DN801" s="74">
        <v>1.2815499715241311E-5</v>
      </c>
      <c r="DO801" s="74">
        <v>0</v>
      </c>
      <c r="DP801" s="74">
        <v>0</v>
      </c>
      <c r="DQ801" s="74">
        <v>0</v>
      </c>
      <c r="DR801" s="74">
        <v>0</v>
      </c>
      <c r="DS801" s="74">
        <v>0</v>
      </c>
      <c r="DT801" s="74">
        <v>0</v>
      </c>
      <c r="DU801" s="74">
        <v>0</v>
      </c>
      <c r="DV801" s="74">
        <v>0</v>
      </c>
      <c r="DW801" s="74">
        <v>0</v>
      </c>
      <c r="DX801" s="74">
        <v>0</v>
      </c>
      <c r="DY801" s="74">
        <v>0</v>
      </c>
      <c r="DZ801" s="74">
        <v>0</v>
      </c>
      <c r="EA801" s="74">
        <v>0</v>
      </c>
      <c r="EB801" s="74">
        <v>0</v>
      </c>
      <c r="EC801" s="74">
        <v>0</v>
      </c>
      <c r="ED801" s="74">
        <v>2.1583557788868713E-6</v>
      </c>
      <c r="EE801" s="74">
        <v>0</v>
      </c>
      <c r="EF801" s="74">
        <v>2.1583557788868713E-6</v>
      </c>
      <c r="ER801" s="74" t="s">
        <v>455</v>
      </c>
      <c r="ES801" s="74" t="s">
        <v>194</v>
      </c>
      <c r="ET801" s="74" t="s">
        <v>536</v>
      </c>
      <c r="EU801" s="74" t="s">
        <v>327</v>
      </c>
      <c r="EV801" s="74" t="s">
        <v>302</v>
      </c>
      <c r="EW801" s="74" t="s">
        <v>456</v>
      </c>
      <c r="EX801" s="74">
        <v>2026</v>
      </c>
      <c r="EY801" s="74">
        <v>4.7158025500508158E-7</v>
      </c>
      <c r="EZ801" s="74">
        <v>1065.47956</v>
      </c>
      <c r="FA801" s="74">
        <v>5.0245912260750208E-4</v>
      </c>
      <c r="FB801" s="74">
        <v>2026</v>
      </c>
      <c r="FC801" s="74" t="s">
        <v>209</v>
      </c>
      <c r="FD801" s="74">
        <v>4.6366130773367584E-2</v>
      </c>
      <c r="FE801" s="74">
        <v>1</v>
      </c>
      <c r="FF801" s="74">
        <v>0</v>
      </c>
      <c r="FG801" s="74" t="s">
        <v>457</v>
      </c>
      <c r="FH801" s="74">
        <v>0</v>
      </c>
      <c r="FI801" s="74">
        <v>0</v>
      </c>
      <c r="FJ801" s="74">
        <v>0</v>
      </c>
      <c r="FK801" s="74">
        <v>0</v>
      </c>
      <c r="FL801" s="74">
        <v>0</v>
      </c>
      <c r="FM801" s="74">
        <v>0</v>
      </c>
      <c r="FN801" s="74">
        <v>0</v>
      </c>
      <c r="FO801" s="74">
        <v>0</v>
      </c>
      <c r="FP801" s="74">
        <v>0</v>
      </c>
      <c r="FQ801" s="74">
        <v>0</v>
      </c>
      <c r="FR801" s="74">
        <v>5.7436451287802826E-5</v>
      </c>
      <c r="FS801" s="74">
        <v>4.173763323956425E-7</v>
      </c>
      <c r="GV801" s="229"/>
      <c r="GW801" s="229"/>
    </row>
    <row r="802" spans="98:205" x14ac:dyDescent="0.25">
      <c r="CT802" s="74" t="s">
        <v>194</v>
      </c>
      <c r="CU802" s="74" t="s">
        <v>536</v>
      </c>
      <c r="CV802" s="74" t="s">
        <v>328</v>
      </c>
      <c r="CW802" s="74">
        <v>2021</v>
      </c>
      <c r="CX802" s="74">
        <v>1.8840535935279741E-4</v>
      </c>
      <c r="CY802" s="74">
        <v>0</v>
      </c>
      <c r="CZ802" s="74">
        <v>0</v>
      </c>
      <c r="DA802" s="74">
        <v>0</v>
      </c>
      <c r="DB802" s="74">
        <v>0</v>
      </c>
      <c r="DC802" s="74">
        <v>0</v>
      </c>
      <c r="DD802" s="74">
        <v>7.7861316135679412E-2</v>
      </c>
      <c r="DE802" s="74">
        <v>3.6425060683954499E-2</v>
      </c>
      <c r="DF802" s="74">
        <v>1.541613253274161E-3</v>
      </c>
      <c r="DG802" s="74">
        <v>3.9894642198450757E-2</v>
      </c>
      <c r="DH802" s="74">
        <v>0</v>
      </c>
      <c r="DI802" s="74">
        <v>0</v>
      </c>
      <c r="DJ802" s="74">
        <v>0</v>
      </c>
      <c r="DK802" s="74">
        <v>0</v>
      </c>
      <c r="DL802" s="74">
        <v>0</v>
      </c>
      <c r="DM802" s="74">
        <v>0</v>
      </c>
      <c r="DN802" s="74">
        <v>4.4886035579441144E-3</v>
      </c>
      <c r="DO802" s="74">
        <v>1.4669489246224443E-5</v>
      </c>
      <c r="DP802" s="74">
        <v>0</v>
      </c>
      <c r="DQ802" s="74">
        <v>1.4669489246224443E-5</v>
      </c>
      <c r="DR802" s="74">
        <v>0</v>
      </c>
      <c r="DS802" s="74">
        <v>0</v>
      </c>
      <c r="DT802" s="74">
        <v>0</v>
      </c>
      <c r="DU802" s="74">
        <v>0</v>
      </c>
      <c r="DV802" s="74">
        <v>0</v>
      </c>
      <c r="DW802" s="74">
        <v>0</v>
      </c>
      <c r="DX802" s="74">
        <v>0</v>
      </c>
      <c r="DY802" s="74">
        <v>0</v>
      </c>
      <c r="DZ802" s="74">
        <v>0</v>
      </c>
      <c r="EA802" s="74">
        <v>0</v>
      </c>
      <c r="EB802" s="74">
        <v>0</v>
      </c>
      <c r="EC802" s="74">
        <v>0</v>
      </c>
      <c r="ED802" s="74">
        <v>0</v>
      </c>
      <c r="EE802" s="74">
        <v>0</v>
      </c>
      <c r="EF802" s="74">
        <v>0</v>
      </c>
      <c r="ER802" s="74" t="s">
        <v>455</v>
      </c>
      <c r="ES802" s="74" t="s">
        <v>194</v>
      </c>
      <c r="ET802" s="74" t="s">
        <v>536</v>
      </c>
      <c r="EU802" s="74" t="s">
        <v>328</v>
      </c>
      <c r="EV802" s="74" t="s">
        <v>302</v>
      </c>
      <c r="EW802" s="74" t="s">
        <v>456</v>
      </c>
      <c r="EX802" s="74">
        <v>2021</v>
      </c>
      <c r="EY802" s="74">
        <v>3.2779627407063521E-4</v>
      </c>
      <c r="EZ802" s="74">
        <v>1065.47956</v>
      </c>
      <c r="FA802" s="74">
        <v>0.3492602298664198</v>
      </c>
      <c r="FB802" s="74">
        <v>2021</v>
      </c>
      <c r="FC802" s="74" t="s">
        <v>209</v>
      </c>
      <c r="FD802" s="74">
        <v>4.6366130773367584E-2</v>
      </c>
      <c r="FE802" s="74">
        <v>1</v>
      </c>
      <c r="FF802" s="74">
        <v>0</v>
      </c>
      <c r="FG802" s="74" t="s">
        <v>457</v>
      </c>
      <c r="FH802" s="74">
        <v>3.924566574492365E-2</v>
      </c>
      <c r="FI802" s="74">
        <v>1.8840535935279741E-4</v>
      </c>
      <c r="FJ802" s="74">
        <v>0</v>
      </c>
      <c r="FK802" s="74">
        <v>0</v>
      </c>
      <c r="FL802" s="74">
        <v>0</v>
      </c>
      <c r="FM802" s="74">
        <v>0</v>
      </c>
      <c r="FN802" s="74">
        <v>0</v>
      </c>
      <c r="FO802" s="74">
        <v>0</v>
      </c>
      <c r="FP802" s="74">
        <v>0</v>
      </c>
      <c r="FQ802" s="74">
        <v>0</v>
      </c>
      <c r="FR802" s="74">
        <v>0</v>
      </c>
      <c r="FS802" s="74">
        <v>0</v>
      </c>
      <c r="GV802" s="229"/>
      <c r="GW802" s="229"/>
    </row>
    <row r="803" spans="98:205" x14ac:dyDescent="0.25">
      <c r="CT803" s="74" t="s">
        <v>194</v>
      </c>
      <c r="CU803" s="74" t="s">
        <v>536</v>
      </c>
      <c r="CV803" s="74" t="s">
        <v>328</v>
      </c>
      <c r="CW803" s="74">
        <v>2022</v>
      </c>
      <c r="CX803" s="74">
        <v>0</v>
      </c>
      <c r="CY803" s="74">
        <v>1.8841691278952212E-4</v>
      </c>
      <c r="CZ803" s="74">
        <v>0</v>
      </c>
      <c r="DA803" s="74">
        <v>0</v>
      </c>
      <c r="DB803" s="74">
        <v>0</v>
      </c>
      <c r="DC803" s="74">
        <v>0</v>
      </c>
      <c r="DD803" s="74">
        <v>7.7861316135679412E-2</v>
      </c>
      <c r="DE803" s="74">
        <v>3.6425060683954492E-2</v>
      </c>
      <c r="DF803" s="74">
        <v>1.541613253274161E-3</v>
      </c>
      <c r="DG803" s="74">
        <v>3.9894642198450743E-2</v>
      </c>
      <c r="DH803" s="74">
        <v>0</v>
      </c>
      <c r="DI803" s="74">
        <v>0</v>
      </c>
      <c r="DJ803" s="74">
        <v>0</v>
      </c>
      <c r="DK803" s="74">
        <v>0</v>
      </c>
      <c r="DL803" s="74">
        <v>0</v>
      </c>
      <c r="DM803" s="74">
        <v>0</v>
      </c>
      <c r="DN803" s="74">
        <v>4.398798418195184E-3</v>
      </c>
      <c r="DO803" s="74">
        <v>0</v>
      </c>
      <c r="DP803" s="74">
        <v>0</v>
      </c>
      <c r="DQ803" s="74">
        <v>0</v>
      </c>
      <c r="DR803" s="74">
        <v>1.4670388812013718E-5</v>
      </c>
      <c r="DS803" s="74">
        <v>0</v>
      </c>
      <c r="DT803" s="74">
        <v>1.4670388812013718E-5</v>
      </c>
      <c r="DU803" s="74">
        <v>0</v>
      </c>
      <c r="DV803" s="74">
        <v>0</v>
      </c>
      <c r="DW803" s="74">
        <v>0</v>
      </c>
      <c r="DX803" s="74">
        <v>0</v>
      </c>
      <c r="DY803" s="74">
        <v>0</v>
      </c>
      <c r="DZ803" s="74">
        <v>0</v>
      </c>
      <c r="EA803" s="74">
        <v>0</v>
      </c>
      <c r="EB803" s="74">
        <v>0</v>
      </c>
      <c r="EC803" s="74">
        <v>0</v>
      </c>
      <c r="ED803" s="74">
        <v>0</v>
      </c>
      <c r="EE803" s="74">
        <v>0</v>
      </c>
      <c r="EF803" s="74">
        <v>0</v>
      </c>
      <c r="ER803" s="74" t="s">
        <v>455</v>
      </c>
      <c r="ES803" s="74" t="s">
        <v>194</v>
      </c>
      <c r="ET803" s="74" t="s">
        <v>536</v>
      </c>
      <c r="EU803" s="74" t="s">
        <v>328</v>
      </c>
      <c r="EV803" s="74" t="s">
        <v>302</v>
      </c>
      <c r="EW803" s="74" t="s">
        <v>456</v>
      </c>
      <c r="EX803" s="74">
        <v>2022</v>
      </c>
      <c r="EY803" s="74">
        <v>3.2137151914154739E-4</v>
      </c>
      <c r="EZ803" s="74">
        <v>1065.47956</v>
      </c>
      <c r="FA803" s="74">
        <v>0.34241478481146748</v>
      </c>
      <c r="FB803" s="74">
        <v>2022</v>
      </c>
      <c r="FC803" s="74" t="s">
        <v>209</v>
      </c>
      <c r="FD803" s="74">
        <v>4.6366130773367584E-2</v>
      </c>
      <c r="FE803" s="74">
        <v>1</v>
      </c>
      <c r="FF803" s="74">
        <v>0</v>
      </c>
      <c r="FG803" s="74" t="s">
        <v>457</v>
      </c>
      <c r="FH803" s="74">
        <v>0</v>
      </c>
      <c r="FI803" s="74">
        <v>0</v>
      </c>
      <c r="FJ803" s="74">
        <v>3.9248072376653557E-2</v>
      </c>
      <c r="FK803" s="74">
        <v>1.8841691278952212E-4</v>
      </c>
      <c r="FL803" s="74">
        <v>0</v>
      </c>
      <c r="FM803" s="74">
        <v>0</v>
      </c>
      <c r="FN803" s="74">
        <v>0</v>
      </c>
      <c r="FO803" s="74">
        <v>0</v>
      </c>
      <c r="FP803" s="74">
        <v>0</v>
      </c>
      <c r="FQ803" s="74">
        <v>0</v>
      </c>
      <c r="FR803" s="74">
        <v>0</v>
      </c>
      <c r="FS803" s="74">
        <v>0</v>
      </c>
      <c r="GV803" s="229"/>
      <c r="GW803" s="229"/>
    </row>
    <row r="804" spans="98:205" x14ac:dyDescent="0.25">
      <c r="CT804" s="74" t="s">
        <v>194</v>
      </c>
      <c r="CU804" s="74" t="s">
        <v>536</v>
      </c>
      <c r="CV804" s="74" t="s">
        <v>328</v>
      </c>
      <c r="CW804" s="74">
        <v>2023</v>
      </c>
      <c r="CX804" s="74">
        <v>0</v>
      </c>
      <c r="CY804" s="74">
        <v>0</v>
      </c>
      <c r="CZ804" s="74">
        <v>2.8370195616904832E-4</v>
      </c>
      <c r="DA804" s="74">
        <v>0</v>
      </c>
      <c r="DB804" s="74">
        <v>0</v>
      </c>
      <c r="DC804" s="74">
        <v>0</v>
      </c>
      <c r="DD804" s="74">
        <v>7.7900575334948541E-2</v>
      </c>
      <c r="DE804" s="74">
        <v>3.6425060683954513E-2</v>
      </c>
      <c r="DF804" s="74">
        <v>1.5808724525432679E-3</v>
      </c>
      <c r="DG804" s="74">
        <v>3.9894642198450757E-2</v>
      </c>
      <c r="DH804" s="74">
        <v>0</v>
      </c>
      <c r="DI804" s="74">
        <v>0</v>
      </c>
      <c r="DJ804" s="74">
        <v>0</v>
      </c>
      <c r="DK804" s="74">
        <v>0</v>
      </c>
      <c r="DL804" s="74">
        <v>0</v>
      </c>
      <c r="DM804" s="74">
        <v>0</v>
      </c>
      <c r="DN804" s="74">
        <v>4.4104716620435927E-3</v>
      </c>
      <c r="DO804" s="74">
        <v>0</v>
      </c>
      <c r="DP804" s="74">
        <v>0</v>
      </c>
      <c r="DQ804" s="74">
        <v>0</v>
      </c>
      <c r="DR804" s="74">
        <v>0</v>
      </c>
      <c r="DS804" s="74">
        <v>0</v>
      </c>
      <c r="DT804" s="74">
        <v>0</v>
      </c>
      <c r="DU804" s="74">
        <v>2.2100545609219217E-5</v>
      </c>
      <c r="DV804" s="74">
        <v>0</v>
      </c>
      <c r="DW804" s="74">
        <v>2.2100545609219217E-5</v>
      </c>
      <c r="DX804" s="74">
        <v>0</v>
      </c>
      <c r="DY804" s="74">
        <v>0</v>
      </c>
      <c r="DZ804" s="74">
        <v>0</v>
      </c>
      <c r="EA804" s="74">
        <v>0</v>
      </c>
      <c r="EB804" s="74">
        <v>0</v>
      </c>
      <c r="EC804" s="74">
        <v>0</v>
      </c>
      <c r="ED804" s="74">
        <v>0</v>
      </c>
      <c r="EE804" s="74">
        <v>0</v>
      </c>
      <c r="EF804" s="74">
        <v>0</v>
      </c>
      <c r="ER804" s="74" t="s">
        <v>455</v>
      </c>
      <c r="ES804" s="74" t="s">
        <v>194</v>
      </c>
      <c r="ET804" s="74" t="s">
        <v>536</v>
      </c>
      <c r="EU804" s="74" t="s">
        <v>328</v>
      </c>
      <c r="EV804" s="74" t="s">
        <v>302</v>
      </c>
      <c r="EW804" s="74" t="s">
        <v>456</v>
      </c>
      <c r="EX804" s="74">
        <v>2023</v>
      </c>
      <c r="EY804" s="74">
        <v>3.2054582507763939E-4</v>
      </c>
      <c r="EZ804" s="74">
        <v>1065.47956</v>
      </c>
      <c r="FA804" s="74">
        <v>0.34153502466356017</v>
      </c>
      <c r="FB804" s="74">
        <v>2023</v>
      </c>
      <c r="FC804" s="74" t="s">
        <v>209</v>
      </c>
      <c r="FD804" s="74">
        <v>4.6366130773367584E-2</v>
      </c>
      <c r="FE804" s="74">
        <v>1</v>
      </c>
      <c r="FF804" s="74">
        <v>0</v>
      </c>
      <c r="FG804" s="74" t="s">
        <v>457</v>
      </c>
      <c r="FH804" s="74">
        <v>0</v>
      </c>
      <c r="FI804" s="74">
        <v>0</v>
      </c>
      <c r="FJ804" s="74">
        <v>0</v>
      </c>
      <c r="FK804" s="74">
        <v>0</v>
      </c>
      <c r="FL804" s="74">
        <v>3.9041105882140908E-2</v>
      </c>
      <c r="FM804" s="74">
        <v>2.8370195616904832E-4</v>
      </c>
      <c r="FN804" s="74">
        <v>0</v>
      </c>
      <c r="FO804" s="74">
        <v>0</v>
      </c>
      <c r="FP804" s="74">
        <v>0</v>
      </c>
      <c r="FQ804" s="74">
        <v>0</v>
      </c>
      <c r="FR804" s="74">
        <v>0</v>
      </c>
      <c r="FS804" s="74">
        <v>0</v>
      </c>
      <c r="GV804" s="229"/>
      <c r="GW804" s="229"/>
    </row>
    <row r="805" spans="98:205" x14ac:dyDescent="0.25">
      <c r="CT805" s="74" t="s">
        <v>194</v>
      </c>
      <c r="CU805" s="74" t="s">
        <v>536</v>
      </c>
      <c r="CV805" s="74" t="s">
        <v>328</v>
      </c>
      <c r="CW805" s="74">
        <v>2024</v>
      </c>
      <c r="CX805" s="74">
        <v>0</v>
      </c>
      <c r="CY805" s="74">
        <v>0</v>
      </c>
      <c r="CZ805" s="74">
        <v>0</v>
      </c>
      <c r="DA805" s="74">
        <v>2.8370195616904832E-4</v>
      </c>
      <c r="DB805" s="74">
        <v>0</v>
      </c>
      <c r="DC805" s="74">
        <v>0</v>
      </c>
      <c r="DD805" s="74">
        <v>7.7900575334948541E-2</v>
      </c>
      <c r="DE805" s="74">
        <v>3.6425060683954513E-2</v>
      </c>
      <c r="DF805" s="74">
        <v>1.5808724525432679E-3</v>
      </c>
      <c r="DG805" s="74">
        <v>3.9894642198450757E-2</v>
      </c>
      <c r="DH805" s="74">
        <v>0</v>
      </c>
      <c r="DI805" s="74">
        <v>0</v>
      </c>
      <c r="DJ805" s="74">
        <v>0</v>
      </c>
      <c r="DK805" s="74">
        <v>0</v>
      </c>
      <c r="DL805" s="74">
        <v>0</v>
      </c>
      <c r="DM805" s="74">
        <v>0</v>
      </c>
      <c r="DN805" s="74">
        <v>4.4104716620435927E-3</v>
      </c>
      <c r="DO805" s="74">
        <v>0</v>
      </c>
      <c r="DP805" s="74">
        <v>0</v>
      </c>
      <c r="DQ805" s="74">
        <v>0</v>
      </c>
      <c r="DR805" s="74">
        <v>0</v>
      </c>
      <c r="DS805" s="74">
        <v>0</v>
      </c>
      <c r="DT805" s="74">
        <v>0</v>
      </c>
      <c r="DU805" s="74">
        <v>0</v>
      </c>
      <c r="DV805" s="74">
        <v>0</v>
      </c>
      <c r="DW805" s="74">
        <v>0</v>
      </c>
      <c r="DX805" s="74">
        <v>2.2100545609219217E-5</v>
      </c>
      <c r="DY805" s="74">
        <v>0</v>
      </c>
      <c r="DZ805" s="74">
        <v>2.2100545609219217E-5</v>
      </c>
      <c r="EA805" s="74">
        <v>0</v>
      </c>
      <c r="EB805" s="74">
        <v>0</v>
      </c>
      <c r="EC805" s="74">
        <v>0</v>
      </c>
      <c r="ED805" s="74">
        <v>0</v>
      </c>
      <c r="EE805" s="74">
        <v>0</v>
      </c>
      <c r="EF805" s="74">
        <v>0</v>
      </c>
      <c r="ER805" s="74" t="s">
        <v>455</v>
      </c>
      <c r="ES805" s="74" t="s">
        <v>194</v>
      </c>
      <c r="ET805" s="74" t="s">
        <v>536</v>
      </c>
      <c r="EU805" s="74" t="s">
        <v>328</v>
      </c>
      <c r="EV805" s="74" t="s">
        <v>302</v>
      </c>
      <c r="EW805" s="74" t="s">
        <v>456</v>
      </c>
      <c r="EX805" s="74">
        <v>2024</v>
      </c>
      <c r="EY805" s="74">
        <v>3.2054582507763939E-4</v>
      </c>
      <c r="EZ805" s="74">
        <v>1065.47956</v>
      </c>
      <c r="FA805" s="74">
        <v>0.34153502466356017</v>
      </c>
      <c r="FB805" s="74">
        <v>2024</v>
      </c>
      <c r="FC805" s="74" t="s">
        <v>209</v>
      </c>
      <c r="FD805" s="74">
        <v>4.6366130773367584E-2</v>
      </c>
      <c r="FE805" s="74">
        <v>1</v>
      </c>
      <c r="FF805" s="74">
        <v>0</v>
      </c>
      <c r="FG805" s="74" t="s">
        <v>457</v>
      </c>
      <c r="FH805" s="74">
        <v>0</v>
      </c>
      <c r="FI805" s="74">
        <v>0</v>
      </c>
      <c r="FJ805" s="74">
        <v>0</v>
      </c>
      <c r="FK805" s="74">
        <v>0</v>
      </c>
      <c r="FL805" s="74">
        <v>0</v>
      </c>
      <c r="FM805" s="74">
        <v>0</v>
      </c>
      <c r="FN805" s="74">
        <v>3.9041105882140908E-2</v>
      </c>
      <c r="FO805" s="74">
        <v>2.8370195616904832E-4</v>
      </c>
      <c r="FP805" s="74">
        <v>0</v>
      </c>
      <c r="FQ805" s="74">
        <v>0</v>
      </c>
      <c r="FR805" s="74">
        <v>0</v>
      </c>
      <c r="FS805" s="74">
        <v>0</v>
      </c>
      <c r="GV805" s="229"/>
      <c r="GW805" s="229"/>
    </row>
    <row r="806" spans="98:205" x14ac:dyDescent="0.25">
      <c r="CT806" s="74" t="s">
        <v>194</v>
      </c>
      <c r="CU806" s="74" t="s">
        <v>536</v>
      </c>
      <c r="CV806" s="74" t="s">
        <v>328</v>
      </c>
      <c r="CW806" s="74">
        <v>2025</v>
      </c>
      <c r="CX806" s="74">
        <v>0</v>
      </c>
      <c r="CY806" s="74">
        <v>0</v>
      </c>
      <c r="CZ806" s="74">
        <v>0</v>
      </c>
      <c r="DA806" s="74">
        <v>0</v>
      </c>
      <c r="DB806" s="74">
        <v>2.8370195616904832E-4</v>
      </c>
      <c r="DC806" s="74">
        <v>0</v>
      </c>
      <c r="DD806" s="74">
        <v>7.7900575334948541E-2</v>
      </c>
      <c r="DE806" s="74">
        <v>3.6425060683954513E-2</v>
      </c>
      <c r="DF806" s="74">
        <v>1.5808724525432679E-3</v>
      </c>
      <c r="DG806" s="74">
        <v>3.9894642198450757E-2</v>
      </c>
      <c r="DH806" s="74">
        <v>0</v>
      </c>
      <c r="DI806" s="74">
        <v>0</v>
      </c>
      <c r="DJ806" s="74">
        <v>0</v>
      </c>
      <c r="DK806" s="74">
        <v>0</v>
      </c>
      <c r="DL806" s="74">
        <v>0</v>
      </c>
      <c r="DM806" s="74">
        <v>0</v>
      </c>
      <c r="DN806" s="74">
        <v>4.4104716620435927E-3</v>
      </c>
      <c r="DO806" s="74">
        <v>0</v>
      </c>
      <c r="DP806" s="74">
        <v>0</v>
      </c>
      <c r="DQ806" s="74">
        <v>0</v>
      </c>
      <c r="DR806" s="74">
        <v>0</v>
      </c>
      <c r="DS806" s="74">
        <v>0</v>
      </c>
      <c r="DT806" s="74">
        <v>0</v>
      </c>
      <c r="DU806" s="74">
        <v>0</v>
      </c>
      <c r="DV806" s="74">
        <v>0</v>
      </c>
      <c r="DW806" s="74">
        <v>0</v>
      </c>
      <c r="DX806" s="74">
        <v>0</v>
      </c>
      <c r="DY806" s="74">
        <v>0</v>
      </c>
      <c r="DZ806" s="74">
        <v>0</v>
      </c>
      <c r="EA806" s="74">
        <v>2.2100545609219217E-5</v>
      </c>
      <c r="EB806" s="74">
        <v>0</v>
      </c>
      <c r="EC806" s="74">
        <v>2.2100545609219217E-5</v>
      </c>
      <c r="ED806" s="74">
        <v>0</v>
      </c>
      <c r="EE806" s="74">
        <v>0</v>
      </c>
      <c r="EF806" s="74">
        <v>0</v>
      </c>
      <c r="ER806" s="74" t="s">
        <v>455</v>
      </c>
      <c r="ES806" s="74" t="s">
        <v>194</v>
      </c>
      <c r="ET806" s="74" t="s">
        <v>536</v>
      </c>
      <c r="EU806" s="74" t="s">
        <v>328</v>
      </c>
      <c r="EV806" s="74" t="s">
        <v>302</v>
      </c>
      <c r="EW806" s="74" t="s">
        <v>456</v>
      </c>
      <c r="EX806" s="74">
        <v>2025</v>
      </c>
      <c r="EY806" s="74">
        <v>3.2054582507763939E-4</v>
      </c>
      <c r="EZ806" s="74">
        <v>1065.47956</v>
      </c>
      <c r="FA806" s="74">
        <v>0.34153502466356017</v>
      </c>
      <c r="FB806" s="74">
        <v>2025</v>
      </c>
      <c r="FC806" s="74" t="s">
        <v>209</v>
      </c>
      <c r="FD806" s="74">
        <v>4.6366130773367584E-2</v>
      </c>
      <c r="FE806" s="74">
        <v>1</v>
      </c>
      <c r="FF806" s="74">
        <v>0</v>
      </c>
      <c r="FG806" s="74" t="s">
        <v>457</v>
      </c>
      <c r="FH806" s="74">
        <v>0</v>
      </c>
      <c r="FI806" s="74">
        <v>0</v>
      </c>
      <c r="FJ806" s="74">
        <v>0</v>
      </c>
      <c r="FK806" s="74">
        <v>0</v>
      </c>
      <c r="FL806" s="74">
        <v>0</v>
      </c>
      <c r="FM806" s="74">
        <v>0</v>
      </c>
      <c r="FN806" s="74">
        <v>0</v>
      </c>
      <c r="FO806" s="74">
        <v>0</v>
      </c>
      <c r="FP806" s="74">
        <v>3.9041105882140908E-2</v>
      </c>
      <c r="FQ806" s="74">
        <v>2.8370195616904832E-4</v>
      </c>
      <c r="FR806" s="74">
        <v>0</v>
      </c>
      <c r="FS806" s="74">
        <v>0</v>
      </c>
      <c r="GV806" s="229"/>
      <c r="GW806" s="229"/>
    </row>
    <row r="807" spans="98:205" x14ac:dyDescent="0.25">
      <c r="CT807" s="74" t="s">
        <v>194</v>
      </c>
      <c r="CU807" s="74" t="s">
        <v>536</v>
      </c>
      <c r="CV807" s="74" t="s">
        <v>328</v>
      </c>
      <c r="CW807" s="74">
        <v>2026</v>
      </c>
      <c r="CX807" s="74">
        <v>0</v>
      </c>
      <c r="CY807" s="74">
        <v>0</v>
      </c>
      <c r="CZ807" s="74">
        <v>0</v>
      </c>
      <c r="DA807" s="74">
        <v>0</v>
      </c>
      <c r="DB807" s="74">
        <v>0</v>
      </c>
      <c r="DC807" s="74">
        <v>2.8370195616904832E-4</v>
      </c>
      <c r="DD807" s="74">
        <v>7.7900575334948541E-2</v>
      </c>
      <c r="DE807" s="74">
        <v>3.6425060683954513E-2</v>
      </c>
      <c r="DF807" s="74">
        <v>1.5808724525432679E-3</v>
      </c>
      <c r="DG807" s="74">
        <v>3.9894642198450757E-2</v>
      </c>
      <c r="DH807" s="74">
        <v>0</v>
      </c>
      <c r="DI807" s="74">
        <v>0</v>
      </c>
      <c r="DJ807" s="74">
        <v>0</v>
      </c>
      <c r="DK807" s="74">
        <v>0</v>
      </c>
      <c r="DL807" s="74">
        <v>0</v>
      </c>
      <c r="DM807" s="74">
        <v>0</v>
      </c>
      <c r="DN807" s="74">
        <v>4.4104716620435927E-3</v>
      </c>
      <c r="DO807" s="74">
        <v>0</v>
      </c>
      <c r="DP807" s="74">
        <v>0</v>
      </c>
      <c r="DQ807" s="74">
        <v>0</v>
      </c>
      <c r="DR807" s="74">
        <v>0</v>
      </c>
      <c r="DS807" s="74">
        <v>0</v>
      </c>
      <c r="DT807" s="74">
        <v>0</v>
      </c>
      <c r="DU807" s="74">
        <v>0</v>
      </c>
      <c r="DV807" s="74">
        <v>0</v>
      </c>
      <c r="DW807" s="74">
        <v>0</v>
      </c>
      <c r="DX807" s="74">
        <v>0</v>
      </c>
      <c r="DY807" s="74">
        <v>0</v>
      </c>
      <c r="DZ807" s="74">
        <v>0</v>
      </c>
      <c r="EA807" s="74">
        <v>0</v>
      </c>
      <c r="EB807" s="74">
        <v>0</v>
      </c>
      <c r="EC807" s="74">
        <v>0</v>
      </c>
      <c r="ED807" s="74">
        <v>2.2100545609219217E-5</v>
      </c>
      <c r="EE807" s="74">
        <v>0</v>
      </c>
      <c r="EF807" s="74">
        <v>2.2100545609219217E-5</v>
      </c>
      <c r="ER807" s="74" t="s">
        <v>455</v>
      </c>
      <c r="ES807" s="74" t="s">
        <v>194</v>
      </c>
      <c r="ET807" s="74" t="s">
        <v>536</v>
      </c>
      <c r="EU807" s="74" t="s">
        <v>328</v>
      </c>
      <c r="EV807" s="74" t="s">
        <v>302</v>
      </c>
      <c r="EW807" s="74" t="s">
        <v>456</v>
      </c>
      <c r="EX807" s="74">
        <v>2026</v>
      </c>
      <c r="EY807" s="74">
        <v>3.2054582507763939E-4</v>
      </c>
      <c r="EZ807" s="74">
        <v>1065.47956</v>
      </c>
      <c r="FA807" s="74">
        <v>0.34153502466356017</v>
      </c>
      <c r="FB807" s="74">
        <v>2026</v>
      </c>
      <c r="FC807" s="74" t="s">
        <v>209</v>
      </c>
      <c r="FD807" s="74">
        <v>4.6366130773367584E-2</v>
      </c>
      <c r="FE807" s="74">
        <v>1</v>
      </c>
      <c r="FF807" s="74">
        <v>0</v>
      </c>
      <c r="FG807" s="74" t="s">
        <v>457</v>
      </c>
      <c r="FH807" s="74">
        <v>0</v>
      </c>
      <c r="FI807" s="74">
        <v>0</v>
      </c>
      <c r="FJ807" s="74">
        <v>0</v>
      </c>
      <c r="FK807" s="74">
        <v>0</v>
      </c>
      <c r="FL807" s="74">
        <v>0</v>
      </c>
      <c r="FM807" s="74">
        <v>0</v>
      </c>
      <c r="FN807" s="74">
        <v>0</v>
      </c>
      <c r="FO807" s="74">
        <v>0</v>
      </c>
      <c r="FP807" s="74">
        <v>0</v>
      </c>
      <c r="FQ807" s="74">
        <v>0</v>
      </c>
      <c r="FR807" s="74">
        <v>3.9041105882140908E-2</v>
      </c>
      <c r="FS807" s="74">
        <v>2.8370195616904832E-4</v>
      </c>
      <c r="GV807" s="229"/>
      <c r="GW807" s="229"/>
    </row>
    <row r="808" spans="98:205" x14ac:dyDescent="0.25">
      <c r="CT808" s="74" t="s">
        <v>194</v>
      </c>
      <c r="CU808" s="74" t="s">
        <v>536</v>
      </c>
      <c r="CV808" s="74" t="s">
        <v>321</v>
      </c>
      <c r="CW808" s="74">
        <v>2021</v>
      </c>
      <c r="CX808" s="74">
        <v>9.4339921364763265E-7</v>
      </c>
      <c r="CY808" s="74">
        <v>0</v>
      </c>
      <c r="CZ808" s="74">
        <v>0</v>
      </c>
      <c r="DA808" s="74">
        <v>0</v>
      </c>
      <c r="DB808" s="74">
        <v>0</v>
      </c>
      <c r="DC808" s="74">
        <v>0</v>
      </c>
      <c r="DD808" s="74">
        <v>13887.86102387798</v>
      </c>
      <c r="DE808" s="74">
        <v>212.40338927922949</v>
      </c>
      <c r="DF808" s="74">
        <v>8426.4429804796036</v>
      </c>
      <c r="DG808" s="74">
        <v>5249.0146541191407</v>
      </c>
      <c r="DH808" s="74">
        <v>0</v>
      </c>
      <c r="DI808" s="74">
        <v>0</v>
      </c>
      <c r="DJ808" s="74">
        <v>0</v>
      </c>
      <c r="DK808" s="74">
        <v>0</v>
      </c>
      <c r="DL808" s="74">
        <v>0</v>
      </c>
      <c r="DM808" s="74">
        <v>0</v>
      </c>
      <c r="DN808" s="74">
        <v>1.146633982621157E-5</v>
      </c>
      <c r="DO808" s="74">
        <v>1.3101797169174093E-2</v>
      </c>
      <c r="DP808" s="74">
        <v>0</v>
      </c>
      <c r="DQ808" s="74">
        <v>1.3101797169174093E-2</v>
      </c>
      <c r="DR808" s="74">
        <v>0</v>
      </c>
      <c r="DS808" s="74">
        <v>0</v>
      </c>
      <c r="DT808" s="74">
        <v>0</v>
      </c>
      <c r="DU808" s="74">
        <v>0</v>
      </c>
      <c r="DV808" s="74">
        <v>0</v>
      </c>
      <c r="DW808" s="74">
        <v>0</v>
      </c>
      <c r="DX808" s="74">
        <v>0</v>
      </c>
      <c r="DY808" s="74">
        <v>0</v>
      </c>
      <c r="DZ808" s="74">
        <v>0</v>
      </c>
      <c r="EA808" s="74">
        <v>0</v>
      </c>
      <c r="EB808" s="74">
        <v>0</v>
      </c>
      <c r="EC808" s="74">
        <v>0</v>
      </c>
      <c r="ED808" s="74">
        <v>0</v>
      </c>
      <c r="EE808" s="74">
        <v>0</v>
      </c>
      <c r="EF808" s="74">
        <v>0</v>
      </c>
      <c r="ER808" s="74" t="s">
        <v>455</v>
      </c>
      <c r="ES808" s="74" t="s">
        <v>194</v>
      </c>
      <c r="ET808" s="74" t="s">
        <v>536</v>
      </c>
      <c r="EU808" s="74" t="s">
        <v>321</v>
      </c>
      <c r="EV808" s="74" t="s">
        <v>302</v>
      </c>
      <c r="EW808" s="74" t="s">
        <v>456</v>
      </c>
      <c r="EX808" s="74">
        <v>2021</v>
      </c>
      <c r="EY808" s="74">
        <v>1.6413691641106149E-6</v>
      </c>
      <c r="EZ808" s="74">
        <v>1065.47956</v>
      </c>
      <c r="FA808" s="74">
        <v>1.7488452947741458E-3</v>
      </c>
      <c r="FB808" s="74">
        <v>2021</v>
      </c>
      <c r="FC808" s="74" t="s">
        <v>209</v>
      </c>
      <c r="FD808" s="74">
        <v>4.6366130773367584E-2</v>
      </c>
      <c r="FE808" s="74">
        <v>1</v>
      </c>
      <c r="FF808" s="74">
        <v>0</v>
      </c>
      <c r="FG808" s="74" t="s">
        <v>457</v>
      </c>
      <c r="FH808" s="74">
        <v>1.9651420920308905E-4</v>
      </c>
      <c r="FI808" s="74">
        <v>9.4339921364763265E-7</v>
      </c>
      <c r="FJ808" s="74">
        <v>0</v>
      </c>
      <c r="FK808" s="74">
        <v>0</v>
      </c>
      <c r="FL808" s="74">
        <v>0</v>
      </c>
      <c r="FM808" s="74">
        <v>0</v>
      </c>
      <c r="FN808" s="74">
        <v>0</v>
      </c>
      <c r="FO808" s="74">
        <v>0</v>
      </c>
      <c r="FP808" s="74">
        <v>0</v>
      </c>
      <c r="FQ808" s="74">
        <v>0</v>
      </c>
      <c r="FR808" s="74">
        <v>0</v>
      </c>
      <c r="FS808" s="74">
        <v>0</v>
      </c>
      <c r="GV808" s="229"/>
      <c r="GW808" s="229"/>
    </row>
    <row r="809" spans="98:205" x14ac:dyDescent="0.25">
      <c r="CT809" s="74" t="s">
        <v>194</v>
      </c>
      <c r="CU809" s="74" t="s">
        <v>536</v>
      </c>
      <c r="CV809" s="74" t="s">
        <v>321</v>
      </c>
      <c r="CW809" s="74">
        <v>2022</v>
      </c>
      <c r="CX809" s="74">
        <v>0</v>
      </c>
      <c r="CY809" s="74">
        <v>9.3639537347128171E-7</v>
      </c>
      <c r="CZ809" s="74">
        <v>0</v>
      </c>
      <c r="DA809" s="74">
        <v>0</v>
      </c>
      <c r="DB809" s="74">
        <v>0</v>
      </c>
      <c r="DC809" s="74">
        <v>0</v>
      </c>
      <c r="DD809" s="74">
        <v>13650.165455412071</v>
      </c>
      <c r="DE809" s="74">
        <v>202.8476649824305</v>
      </c>
      <c r="DF809" s="74">
        <v>8286.6933897120034</v>
      </c>
      <c r="DG809" s="74">
        <v>5160.6244007176338</v>
      </c>
      <c r="DH809" s="74">
        <v>0</v>
      </c>
      <c r="DI809" s="74">
        <v>0</v>
      </c>
      <c r="DJ809" s="74">
        <v>0</v>
      </c>
      <c r="DK809" s="74">
        <v>0</v>
      </c>
      <c r="DL809" s="74">
        <v>0</v>
      </c>
      <c r="DM809" s="74">
        <v>0</v>
      </c>
      <c r="DN809" s="74">
        <v>1.108770028851236E-5</v>
      </c>
      <c r="DO809" s="74">
        <v>0</v>
      </c>
      <c r="DP809" s="74">
        <v>0</v>
      </c>
      <c r="DQ809" s="74">
        <v>0</v>
      </c>
      <c r="DR809" s="74">
        <v>1.2781951779565374E-2</v>
      </c>
      <c r="DS809" s="74">
        <v>0</v>
      </c>
      <c r="DT809" s="74">
        <v>1.2781951779565374E-2</v>
      </c>
      <c r="DU809" s="74">
        <v>0</v>
      </c>
      <c r="DV809" s="74">
        <v>0</v>
      </c>
      <c r="DW809" s="74">
        <v>0</v>
      </c>
      <c r="DX809" s="74">
        <v>0</v>
      </c>
      <c r="DY809" s="74">
        <v>0</v>
      </c>
      <c r="DZ809" s="74">
        <v>0</v>
      </c>
      <c r="EA809" s="74">
        <v>0</v>
      </c>
      <c r="EB809" s="74">
        <v>0</v>
      </c>
      <c r="EC809" s="74">
        <v>0</v>
      </c>
      <c r="ED809" s="74">
        <v>0</v>
      </c>
      <c r="EE809" s="74">
        <v>0</v>
      </c>
      <c r="EF809" s="74">
        <v>0</v>
      </c>
      <c r="ER809" s="74" t="s">
        <v>455</v>
      </c>
      <c r="ES809" s="74" t="s">
        <v>194</v>
      </c>
      <c r="ET809" s="74" t="s">
        <v>536</v>
      </c>
      <c r="EU809" s="74" t="s">
        <v>321</v>
      </c>
      <c r="EV809" s="74" t="s">
        <v>302</v>
      </c>
      <c r="EW809" s="74" t="s">
        <v>456</v>
      </c>
      <c r="EX809" s="74">
        <v>2022</v>
      </c>
      <c r="EY809" s="74">
        <v>1.5971538819646619E-6</v>
      </c>
      <c r="EZ809" s="74">
        <v>1065.47956</v>
      </c>
      <c r="FA809" s="74">
        <v>1.7017348154079999E-3</v>
      </c>
      <c r="FB809" s="74">
        <v>2022</v>
      </c>
      <c r="FC809" s="74" t="s">
        <v>209</v>
      </c>
      <c r="FD809" s="74">
        <v>4.6366130773367584E-2</v>
      </c>
      <c r="FE809" s="74">
        <v>1</v>
      </c>
      <c r="FF809" s="74">
        <v>0</v>
      </c>
      <c r="FG809" s="74" t="s">
        <v>457</v>
      </c>
      <c r="FH809" s="74">
        <v>0</v>
      </c>
      <c r="FI809" s="74">
        <v>0</v>
      </c>
      <c r="FJ809" s="74">
        <v>1.9505527846228551E-4</v>
      </c>
      <c r="FK809" s="74">
        <v>9.3639537347128171E-7</v>
      </c>
      <c r="FL809" s="74">
        <v>0</v>
      </c>
      <c r="FM809" s="74">
        <v>0</v>
      </c>
      <c r="FN809" s="74">
        <v>0</v>
      </c>
      <c r="FO809" s="74">
        <v>0</v>
      </c>
      <c r="FP809" s="74">
        <v>0</v>
      </c>
      <c r="FQ809" s="74">
        <v>0</v>
      </c>
      <c r="FR809" s="74">
        <v>0</v>
      </c>
      <c r="FS809" s="74">
        <v>0</v>
      </c>
      <c r="GV809" s="229"/>
      <c r="GW809" s="229"/>
    </row>
    <row r="810" spans="98:205" x14ac:dyDescent="0.25">
      <c r="CT810" s="74" t="s">
        <v>194</v>
      </c>
      <c r="CU810" s="74" t="s">
        <v>536</v>
      </c>
      <c r="CV810" s="74" t="s">
        <v>321</v>
      </c>
      <c r="CW810" s="74">
        <v>2023</v>
      </c>
      <c r="CX810" s="74">
        <v>0</v>
      </c>
      <c r="CY810" s="74">
        <v>0</v>
      </c>
      <c r="CZ810" s="74">
        <v>1.4609150926682374E-6</v>
      </c>
      <c r="DA810" s="74">
        <v>0</v>
      </c>
      <c r="DB810" s="74">
        <v>0</v>
      </c>
      <c r="DC810" s="74">
        <v>0</v>
      </c>
      <c r="DD810" s="74">
        <v>13668.06699741239</v>
      </c>
      <c r="DE810" s="74">
        <v>202.84766498243039</v>
      </c>
      <c r="DF810" s="74">
        <v>8304.5949317123268</v>
      </c>
      <c r="DG810" s="74">
        <v>5160.624400717631</v>
      </c>
      <c r="DH810" s="74">
        <v>0</v>
      </c>
      <c r="DI810" s="74">
        <v>0</v>
      </c>
      <c r="DJ810" s="74">
        <v>0</v>
      </c>
      <c r="DK810" s="74">
        <v>0</v>
      </c>
      <c r="DL810" s="74">
        <v>0</v>
      </c>
      <c r="DM810" s="74">
        <v>0</v>
      </c>
      <c r="DN810" s="74">
        <v>1.152082155095126E-5</v>
      </c>
      <c r="DO810" s="74">
        <v>0</v>
      </c>
      <c r="DP810" s="74">
        <v>0</v>
      </c>
      <c r="DQ810" s="74">
        <v>0</v>
      </c>
      <c r="DR810" s="74">
        <v>0</v>
      </c>
      <c r="DS810" s="74">
        <v>0</v>
      </c>
      <c r="DT810" s="74">
        <v>0</v>
      </c>
      <c r="DU810" s="74">
        <v>1.9967885364120398E-2</v>
      </c>
      <c r="DV810" s="74">
        <v>0</v>
      </c>
      <c r="DW810" s="74">
        <v>1.9967885364120398E-2</v>
      </c>
      <c r="DX810" s="74">
        <v>0</v>
      </c>
      <c r="DY810" s="74">
        <v>0</v>
      </c>
      <c r="DZ810" s="74">
        <v>0</v>
      </c>
      <c r="EA810" s="74">
        <v>0</v>
      </c>
      <c r="EB810" s="74">
        <v>0</v>
      </c>
      <c r="EC810" s="74">
        <v>0</v>
      </c>
      <c r="ED810" s="74">
        <v>0</v>
      </c>
      <c r="EE810" s="74">
        <v>0</v>
      </c>
      <c r="EF810" s="74">
        <v>0</v>
      </c>
      <c r="ER810" s="74" t="s">
        <v>455</v>
      </c>
      <c r="ES810" s="74" t="s">
        <v>194</v>
      </c>
      <c r="ET810" s="74" t="s">
        <v>536</v>
      </c>
      <c r="EU810" s="74" t="s">
        <v>321</v>
      </c>
      <c r="EV810" s="74" t="s">
        <v>302</v>
      </c>
      <c r="EW810" s="74" t="s">
        <v>456</v>
      </c>
      <c r="EX810" s="74">
        <v>2023</v>
      </c>
      <c r="EY810" s="74">
        <v>1.6506415397033001E-6</v>
      </c>
      <c r="EZ810" s="74">
        <v>1065.47956</v>
      </c>
      <c r="FA810" s="74">
        <v>1.7587248214407946E-3</v>
      </c>
      <c r="FB810" s="74">
        <v>2023</v>
      </c>
      <c r="FC810" s="74" t="s">
        <v>209</v>
      </c>
      <c r="FD810" s="74">
        <v>4.6366130773367584E-2</v>
      </c>
      <c r="FE810" s="74">
        <v>1</v>
      </c>
      <c r="FF810" s="74">
        <v>0</v>
      </c>
      <c r="FG810" s="74" t="s">
        <v>457</v>
      </c>
      <c r="FH810" s="74">
        <v>0</v>
      </c>
      <c r="FI810" s="74">
        <v>0</v>
      </c>
      <c r="FJ810" s="74">
        <v>0</v>
      </c>
      <c r="FK810" s="74">
        <v>0</v>
      </c>
      <c r="FL810" s="74">
        <v>2.0104105585966667E-4</v>
      </c>
      <c r="FM810" s="74">
        <v>1.4609150926682374E-6</v>
      </c>
      <c r="FN810" s="74">
        <v>0</v>
      </c>
      <c r="FO810" s="74">
        <v>0</v>
      </c>
      <c r="FP810" s="74">
        <v>0</v>
      </c>
      <c r="FQ810" s="74">
        <v>0</v>
      </c>
      <c r="FR810" s="74">
        <v>0</v>
      </c>
      <c r="FS810" s="74">
        <v>0</v>
      </c>
      <c r="GV810" s="229"/>
      <c r="GW810" s="229"/>
    </row>
    <row r="811" spans="98:205" x14ac:dyDescent="0.25">
      <c r="CT811" s="74" t="s">
        <v>194</v>
      </c>
      <c r="CU811" s="74" t="s">
        <v>536</v>
      </c>
      <c r="CV811" s="74" t="s">
        <v>321</v>
      </c>
      <c r="CW811" s="74">
        <v>2024</v>
      </c>
      <c r="CX811" s="74">
        <v>0</v>
      </c>
      <c r="CY811" s="74">
        <v>0</v>
      </c>
      <c r="CZ811" s="74">
        <v>0</v>
      </c>
      <c r="DA811" s="74">
        <v>1.4609150926682374E-6</v>
      </c>
      <c r="DB811" s="74">
        <v>0</v>
      </c>
      <c r="DC811" s="74">
        <v>0</v>
      </c>
      <c r="DD811" s="74">
        <v>13668.06699741239</v>
      </c>
      <c r="DE811" s="74">
        <v>202.84766498243039</v>
      </c>
      <c r="DF811" s="74">
        <v>8304.5949317123268</v>
      </c>
      <c r="DG811" s="74">
        <v>5160.624400717631</v>
      </c>
      <c r="DH811" s="74">
        <v>0</v>
      </c>
      <c r="DI811" s="74">
        <v>0</v>
      </c>
      <c r="DJ811" s="74">
        <v>0</v>
      </c>
      <c r="DK811" s="74">
        <v>0</v>
      </c>
      <c r="DL811" s="74">
        <v>0</v>
      </c>
      <c r="DM811" s="74">
        <v>0</v>
      </c>
      <c r="DN811" s="74">
        <v>1.152082155095126E-5</v>
      </c>
      <c r="DO811" s="74">
        <v>0</v>
      </c>
      <c r="DP811" s="74">
        <v>0</v>
      </c>
      <c r="DQ811" s="74">
        <v>0</v>
      </c>
      <c r="DR811" s="74">
        <v>0</v>
      </c>
      <c r="DS811" s="74">
        <v>0</v>
      </c>
      <c r="DT811" s="74">
        <v>0</v>
      </c>
      <c r="DU811" s="74">
        <v>0</v>
      </c>
      <c r="DV811" s="74">
        <v>0</v>
      </c>
      <c r="DW811" s="74">
        <v>0</v>
      </c>
      <c r="DX811" s="74">
        <v>1.9967885364120398E-2</v>
      </c>
      <c r="DY811" s="74">
        <v>0</v>
      </c>
      <c r="DZ811" s="74">
        <v>1.9967885364120398E-2</v>
      </c>
      <c r="EA811" s="74">
        <v>0</v>
      </c>
      <c r="EB811" s="74">
        <v>0</v>
      </c>
      <c r="EC811" s="74">
        <v>0</v>
      </c>
      <c r="ED811" s="74">
        <v>0</v>
      </c>
      <c r="EE811" s="74">
        <v>0</v>
      </c>
      <c r="EF811" s="74">
        <v>0</v>
      </c>
      <c r="ER811" s="74" t="s">
        <v>455</v>
      </c>
      <c r="ES811" s="74" t="s">
        <v>194</v>
      </c>
      <c r="ET811" s="74" t="s">
        <v>536</v>
      </c>
      <c r="EU811" s="74" t="s">
        <v>321</v>
      </c>
      <c r="EV811" s="74" t="s">
        <v>302</v>
      </c>
      <c r="EW811" s="74" t="s">
        <v>456</v>
      </c>
      <c r="EX811" s="74">
        <v>2024</v>
      </c>
      <c r="EY811" s="74">
        <v>1.6506415397033001E-6</v>
      </c>
      <c r="EZ811" s="74">
        <v>1065.47956</v>
      </c>
      <c r="FA811" s="74">
        <v>1.7587248214407946E-3</v>
      </c>
      <c r="FB811" s="74">
        <v>2024</v>
      </c>
      <c r="FC811" s="74" t="s">
        <v>209</v>
      </c>
      <c r="FD811" s="74">
        <v>4.6366130773367584E-2</v>
      </c>
      <c r="FE811" s="74">
        <v>1</v>
      </c>
      <c r="FF811" s="74">
        <v>0</v>
      </c>
      <c r="FG811" s="74" t="s">
        <v>457</v>
      </c>
      <c r="FH811" s="74">
        <v>0</v>
      </c>
      <c r="FI811" s="74">
        <v>0</v>
      </c>
      <c r="FJ811" s="74">
        <v>0</v>
      </c>
      <c r="FK811" s="74">
        <v>0</v>
      </c>
      <c r="FL811" s="74">
        <v>0</v>
      </c>
      <c r="FM811" s="74">
        <v>0</v>
      </c>
      <c r="FN811" s="74">
        <v>2.0104105585966667E-4</v>
      </c>
      <c r="FO811" s="74">
        <v>1.4609150926682374E-6</v>
      </c>
      <c r="FP811" s="74">
        <v>0</v>
      </c>
      <c r="FQ811" s="74">
        <v>0</v>
      </c>
      <c r="FR811" s="74">
        <v>0</v>
      </c>
      <c r="FS811" s="74">
        <v>0</v>
      </c>
      <c r="GV811" s="229"/>
      <c r="GW811" s="229"/>
    </row>
    <row r="812" spans="98:205" x14ac:dyDescent="0.25">
      <c r="CT812" s="74" t="s">
        <v>194</v>
      </c>
      <c r="CU812" s="74" t="s">
        <v>536</v>
      </c>
      <c r="CV812" s="74" t="s">
        <v>321</v>
      </c>
      <c r="CW812" s="74">
        <v>2025</v>
      </c>
      <c r="CX812" s="74">
        <v>0</v>
      </c>
      <c r="CY812" s="74">
        <v>0</v>
      </c>
      <c r="CZ812" s="74">
        <v>0</v>
      </c>
      <c r="DA812" s="74">
        <v>0</v>
      </c>
      <c r="DB812" s="74">
        <v>1.4609150926682374E-6</v>
      </c>
      <c r="DC812" s="74">
        <v>0</v>
      </c>
      <c r="DD812" s="74">
        <v>13668.06699741239</v>
      </c>
      <c r="DE812" s="74">
        <v>202.84766498243039</v>
      </c>
      <c r="DF812" s="74">
        <v>8304.5949317123268</v>
      </c>
      <c r="DG812" s="74">
        <v>5160.624400717631</v>
      </c>
      <c r="DH812" s="74">
        <v>0</v>
      </c>
      <c r="DI812" s="74">
        <v>0</v>
      </c>
      <c r="DJ812" s="74">
        <v>0</v>
      </c>
      <c r="DK812" s="74">
        <v>0</v>
      </c>
      <c r="DL812" s="74">
        <v>0</v>
      </c>
      <c r="DM812" s="74">
        <v>0</v>
      </c>
      <c r="DN812" s="74">
        <v>1.152082155095126E-5</v>
      </c>
      <c r="DO812" s="74">
        <v>0</v>
      </c>
      <c r="DP812" s="74">
        <v>0</v>
      </c>
      <c r="DQ812" s="74">
        <v>0</v>
      </c>
      <c r="DR812" s="74">
        <v>0</v>
      </c>
      <c r="DS812" s="74">
        <v>0</v>
      </c>
      <c r="DT812" s="74">
        <v>0</v>
      </c>
      <c r="DU812" s="74">
        <v>0</v>
      </c>
      <c r="DV812" s="74">
        <v>0</v>
      </c>
      <c r="DW812" s="74">
        <v>0</v>
      </c>
      <c r="DX812" s="74">
        <v>0</v>
      </c>
      <c r="DY812" s="74">
        <v>0</v>
      </c>
      <c r="DZ812" s="74">
        <v>0</v>
      </c>
      <c r="EA812" s="74">
        <v>1.9967885364120398E-2</v>
      </c>
      <c r="EB812" s="74">
        <v>0</v>
      </c>
      <c r="EC812" s="74">
        <v>1.9967885364120398E-2</v>
      </c>
      <c r="ED812" s="74">
        <v>0</v>
      </c>
      <c r="EE812" s="74">
        <v>0</v>
      </c>
      <c r="EF812" s="74">
        <v>0</v>
      </c>
      <c r="ER812" s="74" t="s">
        <v>455</v>
      </c>
      <c r="ES812" s="74" t="s">
        <v>194</v>
      </c>
      <c r="ET812" s="74" t="s">
        <v>536</v>
      </c>
      <c r="EU812" s="74" t="s">
        <v>321</v>
      </c>
      <c r="EV812" s="74" t="s">
        <v>302</v>
      </c>
      <c r="EW812" s="74" t="s">
        <v>456</v>
      </c>
      <c r="EX812" s="74">
        <v>2025</v>
      </c>
      <c r="EY812" s="74">
        <v>1.6506415397033001E-6</v>
      </c>
      <c r="EZ812" s="74">
        <v>1065.47956</v>
      </c>
      <c r="FA812" s="74">
        <v>1.7587248214407946E-3</v>
      </c>
      <c r="FB812" s="74">
        <v>2025</v>
      </c>
      <c r="FC812" s="74" t="s">
        <v>209</v>
      </c>
      <c r="FD812" s="74">
        <v>4.6366130773367584E-2</v>
      </c>
      <c r="FE812" s="74">
        <v>1</v>
      </c>
      <c r="FF812" s="74">
        <v>0</v>
      </c>
      <c r="FG812" s="74" t="s">
        <v>457</v>
      </c>
      <c r="FH812" s="74">
        <v>0</v>
      </c>
      <c r="FI812" s="74">
        <v>0</v>
      </c>
      <c r="FJ812" s="74">
        <v>0</v>
      </c>
      <c r="FK812" s="74">
        <v>0</v>
      </c>
      <c r="FL812" s="74">
        <v>0</v>
      </c>
      <c r="FM812" s="74">
        <v>0</v>
      </c>
      <c r="FN812" s="74">
        <v>0</v>
      </c>
      <c r="FO812" s="74">
        <v>0</v>
      </c>
      <c r="FP812" s="74">
        <v>2.0104105585966667E-4</v>
      </c>
      <c r="FQ812" s="74">
        <v>1.4609150926682374E-6</v>
      </c>
      <c r="FR812" s="74">
        <v>0</v>
      </c>
      <c r="FS812" s="74">
        <v>0</v>
      </c>
      <c r="GV812" s="229"/>
      <c r="GW812" s="229"/>
    </row>
    <row r="813" spans="98:205" x14ac:dyDescent="0.25">
      <c r="CT813" s="74" t="s">
        <v>194</v>
      </c>
      <c r="CU813" s="74" t="s">
        <v>536</v>
      </c>
      <c r="CV813" s="74" t="s">
        <v>321</v>
      </c>
      <c r="CW813" s="74">
        <v>2026</v>
      </c>
      <c r="CX813" s="74">
        <v>0</v>
      </c>
      <c r="CY813" s="74">
        <v>0</v>
      </c>
      <c r="CZ813" s="74">
        <v>0</v>
      </c>
      <c r="DA813" s="74">
        <v>0</v>
      </c>
      <c r="DB813" s="74">
        <v>0</v>
      </c>
      <c r="DC813" s="74">
        <v>1.4609150926682374E-6</v>
      </c>
      <c r="DD813" s="74">
        <v>13668.06699741239</v>
      </c>
      <c r="DE813" s="74">
        <v>202.84766498243039</v>
      </c>
      <c r="DF813" s="74">
        <v>8304.5949317123268</v>
      </c>
      <c r="DG813" s="74">
        <v>5160.624400717631</v>
      </c>
      <c r="DH813" s="74">
        <v>0</v>
      </c>
      <c r="DI813" s="74">
        <v>0</v>
      </c>
      <c r="DJ813" s="74">
        <v>0</v>
      </c>
      <c r="DK813" s="74">
        <v>0</v>
      </c>
      <c r="DL813" s="74">
        <v>0</v>
      </c>
      <c r="DM813" s="74">
        <v>0</v>
      </c>
      <c r="DN813" s="74">
        <v>1.152082155095126E-5</v>
      </c>
      <c r="DO813" s="74">
        <v>0</v>
      </c>
      <c r="DP813" s="74">
        <v>0</v>
      </c>
      <c r="DQ813" s="74">
        <v>0</v>
      </c>
      <c r="DR813" s="74">
        <v>0</v>
      </c>
      <c r="DS813" s="74">
        <v>0</v>
      </c>
      <c r="DT813" s="74">
        <v>0</v>
      </c>
      <c r="DU813" s="74">
        <v>0</v>
      </c>
      <c r="DV813" s="74">
        <v>0</v>
      </c>
      <c r="DW813" s="74">
        <v>0</v>
      </c>
      <c r="DX813" s="74">
        <v>0</v>
      </c>
      <c r="DY813" s="74">
        <v>0</v>
      </c>
      <c r="DZ813" s="74">
        <v>0</v>
      </c>
      <c r="EA813" s="74">
        <v>0</v>
      </c>
      <c r="EB813" s="74">
        <v>0</v>
      </c>
      <c r="EC813" s="74">
        <v>0</v>
      </c>
      <c r="ED813" s="74">
        <v>1.9967885364120398E-2</v>
      </c>
      <c r="EE813" s="74">
        <v>0</v>
      </c>
      <c r="EF813" s="74">
        <v>1.9967885364120398E-2</v>
      </c>
      <c r="ER813" s="74" t="s">
        <v>455</v>
      </c>
      <c r="ES813" s="74" t="s">
        <v>194</v>
      </c>
      <c r="ET813" s="74" t="s">
        <v>536</v>
      </c>
      <c r="EU813" s="74" t="s">
        <v>321</v>
      </c>
      <c r="EV813" s="74" t="s">
        <v>302</v>
      </c>
      <c r="EW813" s="74" t="s">
        <v>456</v>
      </c>
      <c r="EX813" s="74">
        <v>2026</v>
      </c>
      <c r="EY813" s="74">
        <v>1.6506415397033001E-6</v>
      </c>
      <c r="EZ813" s="74">
        <v>1065.47956</v>
      </c>
      <c r="FA813" s="74">
        <v>1.7587248214407946E-3</v>
      </c>
      <c r="FB813" s="74">
        <v>2026</v>
      </c>
      <c r="FC813" s="74" t="s">
        <v>209</v>
      </c>
      <c r="FD813" s="74">
        <v>4.6366130773367584E-2</v>
      </c>
      <c r="FE813" s="74">
        <v>1</v>
      </c>
      <c r="FF813" s="74">
        <v>0</v>
      </c>
      <c r="FG813" s="74" t="s">
        <v>457</v>
      </c>
      <c r="FH813" s="74">
        <v>0</v>
      </c>
      <c r="FI813" s="74">
        <v>0</v>
      </c>
      <c r="FJ813" s="74">
        <v>0</v>
      </c>
      <c r="FK813" s="74">
        <v>0</v>
      </c>
      <c r="FL813" s="74">
        <v>0</v>
      </c>
      <c r="FM813" s="74">
        <v>0</v>
      </c>
      <c r="FN813" s="74">
        <v>0</v>
      </c>
      <c r="FO813" s="74">
        <v>0</v>
      </c>
      <c r="FP813" s="74">
        <v>0</v>
      </c>
      <c r="FQ813" s="74">
        <v>0</v>
      </c>
      <c r="FR813" s="74">
        <v>2.0104105585966667E-4</v>
      </c>
      <c r="FS813" s="74">
        <v>1.4609150926682374E-6</v>
      </c>
      <c r="GV813" s="229"/>
      <c r="GW813" s="229"/>
    </row>
    <row r="814" spans="98:205" x14ac:dyDescent="0.25">
      <c r="CT814" s="74" t="s">
        <v>194</v>
      </c>
      <c r="CU814" s="74" t="s">
        <v>536</v>
      </c>
      <c r="CV814" s="74" t="s">
        <v>323</v>
      </c>
      <c r="CW814" s="74">
        <v>2021</v>
      </c>
      <c r="CX814" s="74">
        <v>1.9188965518482786E-7</v>
      </c>
      <c r="CY814" s="74">
        <v>0</v>
      </c>
      <c r="CZ814" s="74">
        <v>0</v>
      </c>
      <c r="DA814" s="74">
        <v>0</v>
      </c>
      <c r="DB814" s="74">
        <v>0</v>
      </c>
      <c r="DC814" s="74">
        <v>0</v>
      </c>
      <c r="DD814" s="74">
        <v>8638.846369758834</v>
      </c>
      <c r="DE814" s="74">
        <v>212.40338927922949</v>
      </c>
      <c r="DF814" s="74">
        <v>8426.4429804796036</v>
      </c>
      <c r="DG814" s="74">
        <v>0</v>
      </c>
      <c r="DH814" s="74">
        <v>0</v>
      </c>
      <c r="DI814" s="74">
        <v>0</v>
      </c>
      <c r="DJ814" s="74">
        <v>0</v>
      </c>
      <c r="DK814" s="74">
        <v>0</v>
      </c>
      <c r="DL814" s="74">
        <v>0</v>
      </c>
      <c r="DM814" s="74">
        <v>0</v>
      </c>
      <c r="DN814" s="74">
        <v>1.7190265580684341E-6</v>
      </c>
      <c r="DO814" s="74">
        <v>1.6577052510877246E-3</v>
      </c>
      <c r="DP814" s="74">
        <v>0</v>
      </c>
      <c r="DQ814" s="74">
        <v>1.6577052510877246E-3</v>
      </c>
      <c r="DR814" s="74">
        <v>0</v>
      </c>
      <c r="DS814" s="74">
        <v>0</v>
      </c>
      <c r="DT814" s="74">
        <v>0</v>
      </c>
      <c r="DU814" s="74">
        <v>0</v>
      </c>
      <c r="DV814" s="74">
        <v>0</v>
      </c>
      <c r="DW814" s="74">
        <v>0</v>
      </c>
      <c r="DX814" s="74">
        <v>0</v>
      </c>
      <c r="DY814" s="74">
        <v>0</v>
      </c>
      <c r="DZ814" s="74">
        <v>0</v>
      </c>
      <c r="EA814" s="74">
        <v>0</v>
      </c>
      <c r="EB814" s="74">
        <v>0</v>
      </c>
      <c r="EC814" s="74">
        <v>0</v>
      </c>
      <c r="ED814" s="74">
        <v>0</v>
      </c>
      <c r="EE814" s="74">
        <v>0</v>
      </c>
      <c r="EF814" s="74">
        <v>0</v>
      </c>
      <c r="ER814" s="74" t="s">
        <v>455</v>
      </c>
      <c r="ES814" s="74" t="s">
        <v>194</v>
      </c>
      <c r="ET814" s="74" t="s">
        <v>536</v>
      </c>
      <c r="EU814" s="74" t="s">
        <v>323</v>
      </c>
      <c r="EV814" s="74" t="s">
        <v>302</v>
      </c>
      <c r="EW814" s="74" t="s">
        <v>456</v>
      </c>
      <c r="EX814" s="74">
        <v>2021</v>
      </c>
      <c r="EY814" s="74">
        <v>3.3385841155665391E-7</v>
      </c>
      <c r="EZ814" s="74">
        <v>1065.47956</v>
      </c>
      <c r="FA814" s="74">
        <v>3.5571931344768252E-4</v>
      </c>
      <c r="FB814" s="74">
        <v>2021</v>
      </c>
      <c r="FC814" s="74" t="s">
        <v>209</v>
      </c>
      <c r="FD814" s="74">
        <v>4.6366130773367584E-2</v>
      </c>
      <c r="FE814" s="74">
        <v>1</v>
      </c>
      <c r="FF814" s="74">
        <v>0</v>
      </c>
      <c r="FG814" s="74" t="s">
        <v>457</v>
      </c>
      <c r="FH814" s="74">
        <v>3.9971459905185509E-5</v>
      </c>
      <c r="FI814" s="74">
        <v>1.9188965518482786E-7</v>
      </c>
      <c r="FJ814" s="74">
        <v>0</v>
      </c>
      <c r="FK814" s="74">
        <v>0</v>
      </c>
      <c r="FL814" s="74">
        <v>0</v>
      </c>
      <c r="FM814" s="74">
        <v>0</v>
      </c>
      <c r="FN814" s="74">
        <v>0</v>
      </c>
      <c r="FO814" s="74">
        <v>0</v>
      </c>
      <c r="FP814" s="74">
        <v>0</v>
      </c>
      <c r="FQ814" s="74">
        <v>0</v>
      </c>
      <c r="FR814" s="74">
        <v>0</v>
      </c>
      <c r="FS814" s="74">
        <v>0</v>
      </c>
      <c r="GV814" s="229"/>
      <c r="GW814" s="229"/>
    </row>
    <row r="815" spans="98:205" x14ac:dyDescent="0.25">
      <c r="CT815" s="74" t="s">
        <v>194</v>
      </c>
      <c r="CU815" s="74" t="s">
        <v>536</v>
      </c>
      <c r="CV815" s="74" t="s">
        <v>323</v>
      </c>
      <c r="CW815" s="74">
        <v>2022</v>
      </c>
      <c r="CX815" s="74">
        <v>0</v>
      </c>
      <c r="CY815" s="74">
        <v>1.9047168359318639E-7</v>
      </c>
      <c r="CZ815" s="74">
        <v>0</v>
      </c>
      <c r="DA815" s="74">
        <v>0</v>
      </c>
      <c r="DB815" s="74">
        <v>0</v>
      </c>
      <c r="DC815" s="74">
        <v>0</v>
      </c>
      <c r="DD815" s="74">
        <v>8489.5410546944349</v>
      </c>
      <c r="DE815" s="74">
        <v>202.84766498243039</v>
      </c>
      <c r="DF815" s="74">
        <v>8286.6933897120034</v>
      </c>
      <c r="DG815" s="74">
        <v>0</v>
      </c>
      <c r="DH815" s="74">
        <v>0</v>
      </c>
      <c r="DI815" s="74">
        <v>0</v>
      </c>
      <c r="DJ815" s="74">
        <v>0</v>
      </c>
      <c r="DK815" s="74">
        <v>0</v>
      </c>
      <c r="DL815" s="74">
        <v>0</v>
      </c>
      <c r="DM815" s="74">
        <v>0</v>
      </c>
      <c r="DN815" s="74">
        <v>1.66281798200009E-6</v>
      </c>
      <c r="DO815" s="74">
        <v>0</v>
      </c>
      <c r="DP815" s="74">
        <v>0</v>
      </c>
      <c r="DQ815" s="74">
        <v>0</v>
      </c>
      <c r="DR815" s="74">
        <v>1.6170171776211243E-3</v>
      </c>
      <c r="DS815" s="74">
        <v>0</v>
      </c>
      <c r="DT815" s="74">
        <v>1.6170171776211243E-3</v>
      </c>
      <c r="DU815" s="74">
        <v>0</v>
      </c>
      <c r="DV815" s="74">
        <v>0</v>
      </c>
      <c r="DW815" s="74">
        <v>0</v>
      </c>
      <c r="DX815" s="74">
        <v>0</v>
      </c>
      <c r="DY815" s="74">
        <v>0</v>
      </c>
      <c r="DZ815" s="74">
        <v>0</v>
      </c>
      <c r="EA815" s="74">
        <v>0</v>
      </c>
      <c r="EB815" s="74">
        <v>0</v>
      </c>
      <c r="EC815" s="74">
        <v>0</v>
      </c>
      <c r="ED815" s="74">
        <v>0</v>
      </c>
      <c r="EE815" s="74">
        <v>0</v>
      </c>
      <c r="EF815" s="74">
        <v>0</v>
      </c>
      <c r="ER815" s="74" t="s">
        <v>455</v>
      </c>
      <c r="ES815" s="74" t="s">
        <v>194</v>
      </c>
      <c r="ET815" s="74" t="s">
        <v>536</v>
      </c>
      <c r="EU815" s="74" t="s">
        <v>323</v>
      </c>
      <c r="EV815" s="74" t="s">
        <v>302</v>
      </c>
      <c r="EW815" s="74" t="s">
        <v>456</v>
      </c>
      <c r="EX815" s="74">
        <v>2022</v>
      </c>
      <c r="EY815" s="74">
        <v>3.2487621946215471E-7</v>
      </c>
      <c r="EZ815" s="74">
        <v>1065.47956</v>
      </c>
      <c r="FA815" s="74">
        <v>3.4614897136700003E-4</v>
      </c>
      <c r="FB815" s="74">
        <v>2022</v>
      </c>
      <c r="FC815" s="74" t="s">
        <v>209</v>
      </c>
      <c r="FD815" s="74">
        <v>4.6366130773367584E-2</v>
      </c>
      <c r="FE815" s="74">
        <v>1</v>
      </c>
      <c r="FF815" s="74">
        <v>0</v>
      </c>
      <c r="FG815" s="74" t="s">
        <v>457</v>
      </c>
      <c r="FH815" s="74">
        <v>0</v>
      </c>
      <c r="FI815" s="74">
        <v>0</v>
      </c>
      <c r="FJ815" s="74">
        <v>3.9676090180499743E-5</v>
      </c>
      <c r="FK815" s="74">
        <v>1.9047168359318639E-7</v>
      </c>
      <c r="FL815" s="74">
        <v>0</v>
      </c>
      <c r="FM815" s="74">
        <v>0</v>
      </c>
      <c r="FN815" s="74">
        <v>0</v>
      </c>
      <c r="FO815" s="74">
        <v>0</v>
      </c>
      <c r="FP815" s="74">
        <v>0</v>
      </c>
      <c r="FQ815" s="74">
        <v>0</v>
      </c>
      <c r="FR815" s="74">
        <v>0</v>
      </c>
      <c r="FS815" s="74">
        <v>0</v>
      </c>
      <c r="GV815" s="229"/>
      <c r="GW815" s="229"/>
    </row>
    <row r="816" spans="98:205" x14ac:dyDescent="0.25">
      <c r="CT816" s="74" t="s">
        <v>194</v>
      </c>
      <c r="CU816" s="74" t="s">
        <v>536</v>
      </c>
      <c r="CV816" s="74" t="s">
        <v>323</v>
      </c>
      <c r="CW816" s="74">
        <v>2023</v>
      </c>
      <c r="CX816" s="74">
        <v>0</v>
      </c>
      <c r="CY816" s="74">
        <v>0</v>
      </c>
      <c r="CZ816" s="74">
        <v>2.9716395997950658E-7</v>
      </c>
      <c r="DA816" s="74">
        <v>0</v>
      </c>
      <c r="DB816" s="74">
        <v>0</v>
      </c>
      <c r="DC816" s="74">
        <v>0</v>
      </c>
      <c r="DD816" s="74">
        <v>8507.4425966947583</v>
      </c>
      <c r="DE816" s="74">
        <v>202.8476649824305</v>
      </c>
      <c r="DF816" s="74">
        <v>8304.5949317123286</v>
      </c>
      <c r="DG816" s="74">
        <v>0</v>
      </c>
      <c r="DH816" s="74">
        <v>0</v>
      </c>
      <c r="DI816" s="74">
        <v>0</v>
      </c>
      <c r="DJ816" s="74">
        <v>0</v>
      </c>
      <c r="DK816" s="74">
        <v>0</v>
      </c>
      <c r="DL816" s="74">
        <v>0</v>
      </c>
      <c r="DM816" s="74">
        <v>0</v>
      </c>
      <c r="DN816" s="74">
        <v>1.7272095639807189E-6</v>
      </c>
      <c r="DO816" s="74">
        <v>0</v>
      </c>
      <c r="DP816" s="74">
        <v>0</v>
      </c>
      <c r="DQ816" s="74">
        <v>0</v>
      </c>
      <c r="DR816" s="74">
        <v>0</v>
      </c>
      <c r="DS816" s="74">
        <v>0</v>
      </c>
      <c r="DT816" s="74">
        <v>0</v>
      </c>
      <c r="DU816" s="74">
        <v>2.5281053313321506E-3</v>
      </c>
      <c r="DV816" s="74">
        <v>0</v>
      </c>
      <c r="DW816" s="74">
        <v>2.5281053313321506E-3</v>
      </c>
      <c r="DX816" s="74">
        <v>0</v>
      </c>
      <c r="DY816" s="74">
        <v>0</v>
      </c>
      <c r="DZ816" s="74">
        <v>0</v>
      </c>
      <c r="EA816" s="74">
        <v>0</v>
      </c>
      <c r="EB816" s="74">
        <v>0</v>
      </c>
      <c r="EC816" s="74">
        <v>0</v>
      </c>
      <c r="ED816" s="74">
        <v>0</v>
      </c>
      <c r="EE816" s="74">
        <v>0</v>
      </c>
      <c r="EF816" s="74">
        <v>0</v>
      </c>
      <c r="ER816" s="74" t="s">
        <v>455</v>
      </c>
      <c r="ES816" s="74" t="s">
        <v>194</v>
      </c>
      <c r="ET816" s="74" t="s">
        <v>536</v>
      </c>
      <c r="EU816" s="74" t="s">
        <v>323</v>
      </c>
      <c r="EV816" s="74" t="s">
        <v>302</v>
      </c>
      <c r="EW816" s="74" t="s">
        <v>456</v>
      </c>
      <c r="EX816" s="74">
        <v>2023</v>
      </c>
      <c r="EY816" s="74">
        <v>3.3575611540094752E-7</v>
      </c>
      <c r="EZ816" s="74">
        <v>1065.47956</v>
      </c>
      <c r="FA816" s="74">
        <v>3.5774127810471077E-4</v>
      </c>
      <c r="FB816" s="74">
        <v>2023</v>
      </c>
      <c r="FC816" s="74" t="s">
        <v>209</v>
      </c>
      <c r="FD816" s="74">
        <v>4.6366130773367584E-2</v>
      </c>
      <c r="FE816" s="74">
        <v>1</v>
      </c>
      <c r="FF816" s="74">
        <v>0</v>
      </c>
      <c r="FG816" s="74" t="s">
        <v>457</v>
      </c>
      <c r="FH816" s="74">
        <v>0</v>
      </c>
      <c r="FI816" s="74">
        <v>0</v>
      </c>
      <c r="FJ816" s="74">
        <v>0</v>
      </c>
      <c r="FK816" s="74">
        <v>0</v>
      </c>
      <c r="FL816" s="74">
        <v>4.0893653969037834E-5</v>
      </c>
      <c r="FM816" s="74">
        <v>2.9716395997950658E-7</v>
      </c>
      <c r="FN816" s="74">
        <v>0</v>
      </c>
      <c r="FO816" s="74">
        <v>0</v>
      </c>
      <c r="FP816" s="74">
        <v>0</v>
      </c>
      <c r="FQ816" s="74">
        <v>0</v>
      </c>
      <c r="FR816" s="74">
        <v>0</v>
      </c>
      <c r="FS816" s="74">
        <v>0</v>
      </c>
      <c r="GV816" s="229"/>
      <c r="GW816" s="229"/>
    </row>
    <row r="817" spans="98:205" x14ac:dyDescent="0.25">
      <c r="CT817" s="74" t="s">
        <v>194</v>
      </c>
      <c r="CU817" s="74" t="s">
        <v>536</v>
      </c>
      <c r="CV817" s="74" t="s">
        <v>323</v>
      </c>
      <c r="CW817" s="74">
        <v>2024</v>
      </c>
      <c r="CX817" s="74">
        <v>0</v>
      </c>
      <c r="CY817" s="74">
        <v>0</v>
      </c>
      <c r="CZ817" s="74">
        <v>0</v>
      </c>
      <c r="DA817" s="74">
        <v>2.9716395997950658E-7</v>
      </c>
      <c r="DB817" s="74">
        <v>0</v>
      </c>
      <c r="DC817" s="74">
        <v>0</v>
      </c>
      <c r="DD817" s="74">
        <v>8507.4425966947583</v>
      </c>
      <c r="DE817" s="74">
        <v>202.8476649824305</v>
      </c>
      <c r="DF817" s="74">
        <v>8304.5949317123286</v>
      </c>
      <c r="DG817" s="74">
        <v>0</v>
      </c>
      <c r="DH817" s="74">
        <v>0</v>
      </c>
      <c r="DI817" s="74">
        <v>0</v>
      </c>
      <c r="DJ817" s="74">
        <v>0</v>
      </c>
      <c r="DK817" s="74">
        <v>0</v>
      </c>
      <c r="DL817" s="74">
        <v>0</v>
      </c>
      <c r="DM817" s="74">
        <v>0</v>
      </c>
      <c r="DN817" s="74">
        <v>1.7272095639807189E-6</v>
      </c>
      <c r="DO817" s="74">
        <v>0</v>
      </c>
      <c r="DP817" s="74">
        <v>0</v>
      </c>
      <c r="DQ817" s="74">
        <v>0</v>
      </c>
      <c r="DR817" s="74">
        <v>0</v>
      </c>
      <c r="DS817" s="74">
        <v>0</v>
      </c>
      <c r="DT817" s="74">
        <v>0</v>
      </c>
      <c r="DU817" s="74">
        <v>0</v>
      </c>
      <c r="DV817" s="74">
        <v>0</v>
      </c>
      <c r="DW817" s="74">
        <v>0</v>
      </c>
      <c r="DX817" s="74">
        <v>2.5281053313321506E-3</v>
      </c>
      <c r="DY817" s="74">
        <v>0</v>
      </c>
      <c r="DZ817" s="74">
        <v>2.5281053313321506E-3</v>
      </c>
      <c r="EA817" s="74">
        <v>0</v>
      </c>
      <c r="EB817" s="74">
        <v>0</v>
      </c>
      <c r="EC817" s="74">
        <v>0</v>
      </c>
      <c r="ED817" s="74">
        <v>0</v>
      </c>
      <c r="EE817" s="74">
        <v>0</v>
      </c>
      <c r="EF817" s="74">
        <v>0</v>
      </c>
      <c r="ER817" s="74" t="s">
        <v>455</v>
      </c>
      <c r="ES817" s="74" t="s">
        <v>194</v>
      </c>
      <c r="ET817" s="74" t="s">
        <v>536</v>
      </c>
      <c r="EU817" s="74" t="s">
        <v>323</v>
      </c>
      <c r="EV817" s="74" t="s">
        <v>302</v>
      </c>
      <c r="EW817" s="74" t="s">
        <v>456</v>
      </c>
      <c r="EX817" s="74">
        <v>2024</v>
      </c>
      <c r="EY817" s="74">
        <v>3.3575611540094752E-7</v>
      </c>
      <c r="EZ817" s="74">
        <v>1065.47956</v>
      </c>
      <c r="FA817" s="74">
        <v>3.5774127810471077E-4</v>
      </c>
      <c r="FB817" s="74">
        <v>2024</v>
      </c>
      <c r="FC817" s="74" t="s">
        <v>209</v>
      </c>
      <c r="FD817" s="74">
        <v>4.6366130773367584E-2</v>
      </c>
      <c r="FE817" s="74">
        <v>1</v>
      </c>
      <c r="FF817" s="74">
        <v>0</v>
      </c>
      <c r="FG817" s="74" t="s">
        <v>457</v>
      </c>
      <c r="FH817" s="74">
        <v>0</v>
      </c>
      <c r="FI817" s="74">
        <v>0</v>
      </c>
      <c r="FJ817" s="74">
        <v>0</v>
      </c>
      <c r="FK817" s="74">
        <v>0</v>
      </c>
      <c r="FL817" s="74">
        <v>0</v>
      </c>
      <c r="FM817" s="74">
        <v>0</v>
      </c>
      <c r="FN817" s="74">
        <v>4.0893653969037834E-5</v>
      </c>
      <c r="FO817" s="74">
        <v>2.9716395997950658E-7</v>
      </c>
      <c r="FP817" s="74">
        <v>0</v>
      </c>
      <c r="FQ817" s="74">
        <v>0</v>
      </c>
      <c r="FR817" s="74">
        <v>0</v>
      </c>
      <c r="FS817" s="74">
        <v>0</v>
      </c>
      <c r="GV817" s="229"/>
      <c r="GW817" s="229"/>
    </row>
    <row r="818" spans="98:205" x14ac:dyDescent="0.25">
      <c r="CT818" s="74" t="s">
        <v>194</v>
      </c>
      <c r="CU818" s="74" t="s">
        <v>536</v>
      </c>
      <c r="CV818" s="74" t="s">
        <v>323</v>
      </c>
      <c r="CW818" s="74">
        <v>2025</v>
      </c>
      <c r="CX818" s="74">
        <v>0</v>
      </c>
      <c r="CY818" s="74">
        <v>0</v>
      </c>
      <c r="CZ818" s="74">
        <v>0</v>
      </c>
      <c r="DA818" s="74">
        <v>0</v>
      </c>
      <c r="DB818" s="74">
        <v>2.9716395997950658E-7</v>
      </c>
      <c r="DC818" s="74">
        <v>0</v>
      </c>
      <c r="DD818" s="74">
        <v>8507.4425966947583</v>
      </c>
      <c r="DE818" s="74">
        <v>202.8476649824305</v>
      </c>
      <c r="DF818" s="74">
        <v>8304.5949317123286</v>
      </c>
      <c r="DG818" s="74">
        <v>0</v>
      </c>
      <c r="DH818" s="74">
        <v>0</v>
      </c>
      <c r="DI818" s="74">
        <v>0</v>
      </c>
      <c r="DJ818" s="74">
        <v>0</v>
      </c>
      <c r="DK818" s="74">
        <v>0</v>
      </c>
      <c r="DL818" s="74">
        <v>0</v>
      </c>
      <c r="DM818" s="74">
        <v>0</v>
      </c>
      <c r="DN818" s="74">
        <v>1.7272095639807189E-6</v>
      </c>
      <c r="DO818" s="74">
        <v>0</v>
      </c>
      <c r="DP818" s="74">
        <v>0</v>
      </c>
      <c r="DQ818" s="74">
        <v>0</v>
      </c>
      <c r="DR818" s="74">
        <v>0</v>
      </c>
      <c r="DS818" s="74">
        <v>0</v>
      </c>
      <c r="DT818" s="74">
        <v>0</v>
      </c>
      <c r="DU818" s="74">
        <v>0</v>
      </c>
      <c r="DV818" s="74">
        <v>0</v>
      </c>
      <c r="DW818" s="74">
        <v>0</v>
      </c>
      <c r="DX818" s="74">
        <v>0</v>
      </c>
      <c r="DY818" s="74">
        <v>0</v>
      </c>
      <c r="DZ818" s="74">
        <v>0</v>
      </c>
      <c r="EA818" s="74">
        <v>2.5281053313321506E-3</v>
      </c>
      <c r="EB818" s="74">
        <v>0</v>
      </c>
      <c r="EC818" s="74">
        <v>2.5281053313321506E-3</v>
      </c>
      <c r="ED818" s="74">
        <v>0</v>
      </c>
      <c r="EE818" s="74">
        <v>0</v>
      </c>
      <c r="EF818" s="74">
        <v>0</v>
      </c>
      <c r="ER818" s="74" t="s">
        <v>455</v>
      </c>
      <c r="ES818" s="74" t="s">
        <v>194</v>
      </c>
      <c r="ET818" s="74" t="s">
        <v>536</v>
      </c>
      <c r="EU818" s="74" t="s">
        <v>323</v>
      </c>
      <c r="EV818" s="74" t="s">
        <v>302</v>
      </c>
      <c r="EW818" s="74" t="s">
        <v>456</v>
      </c>
      <c r="EX818" s="74">
        <v>2025</v>
      </c>
      <c r="EY818" s="74">
        <v>3.3575611540094752E-7</v>
      </c>
      <c r="EZ818" s="74">
        <v>1065.47956</v>
      </c>
      <c r="FA818" s="74">
        <v>3.5774127810471077E-4</v>
      </c>
      <c r="FB818" s="74">
        <v>2025</v>
      </c>
      <c r="FC818" s="74" t="s">
        <v>209</v>
      </c>
      <c r="FD818" s="74">
        <v>4.6366130773367584E-2</v>
      </c>
      <c r="FE818" s="74">
        <v>1</v>
      </c>
      <c r="FF818" s="74">
        <v>0</v>
      </c>
      <c r="FG818" s="74" t="s">
        <v>457</v>
      </c>
      <c r="FH818" s="74">
        <v>0</v>
      </c>
      <c r="FI818" s="74">
        <v>0</v>
      </c>
      <c r="FJ818" s="74">
        <v>0</v>
      </c>
      <c r="FK818" s="74">
        <v>0</v>
      </c>
      <c r="FL818" s="74">
        <v>0</v>
      </c>
      <c r="FM818" s="74">
        <v>0</v>
      </c>
      <c r="FN818" s="74">
        <v>0</v>
      </c>
      <c r="FO818" s="74">
        <v>0</v>
      </c>
      <c r="FP818" s="74">
        <v>4.0893653969037834E-5</v>
      </c>
      <c r="FQ818" s="74">
        <v>2.9716395997950658E-7</v>
      </c>
      <c r="FR818" s="74">
        <v>0</v>
      </c>
      <c r="FS818" s="74">
        <v>0</v>
      </c>
      <c r="GV818" s="229"/>
      <c r="GW818" s="229"/>
    </row>
    <row r="819" spans="98:205" x14ac:dyDescent="0.25">
      <c r="CT819" s="74" t="s">
        <v>194</v>
      </c>
      <c r="CU819" s="74" t="s">
        <v>536</v>
      </c>
      <c r="CV819" s="74" t="s">
        <v>323</v>
      </c>
      <c r="CW819" s="74">
        <v>2026</v>
      </c>
      <c r="CX819" s="74">
        <v>0</v>
      </c>
      <c r="CY819" s="74">
        <v>0</v>
      </c>
      <c r="CZ819" s="74">
        <v>0</v>
      </c>
      <c r="DA819" s="74">
        <v>0</v>
      </c>
      <c r="DB819" s="74">
        <v>0</v>
      </c>
      <c r="DC819" s="74">
        <v>2.9716395997950658E-7</v>
      </c>
      <c r="DD819" s="74">
        <v>8507.4425966947583</v>
      </c>
      <c r="DE819" s="74">
        <v>202.8476649824305</v>
      </c>
      <c r="DF819" s="74">
        <v>8304.5949317123286</v>
      </c>
      <c r="DG819" s="74">
        <v>0</v>
      </c>
      <c r="DH819" s="74">
        <v>0</v>
      </c>
      <c r="DI819" s="74">
        <v>0</v>
      </c>
      <c r="DJ819" s="74">
        <v>0</v>
      </c>
      <c r="DK819" s="74">
        <v>0</v>
      </c>
      <c r="DL819" s="74">
        <v>0</v>
      </c>
      <c r="DM819" s="74">
        <v>0</v>
      </c>
      <c r="DN819" s="74">
        <v>1.7272095639807189E-6</v>
      </c>
      <c r="DO819" s="74">
        <v>0</v>
      </c>
      <c r="DP819" s="74">
        <v>0</v>
      </c>
      <c r="DQ819" s="74">
        <v>0</v>
      </c>
      <c r="DR819" s="74">
        <v>0</v>
      </c>
      <c r="DS819" s="74">
        <v>0</v>
      </c>
      <c r="DT819" s="74">
        <v>0</v>
      </c>
      <c r="DU819" s="74">
        <v>0</v>
      </c>
      <c r="DV819" s="74">
        <v>0</v>
      </c>
      <c r="DW819" s="74">
        <v>0</v>
      </c>
      <c r="DX819" s="74">
        <v>0</v>
      </c>
      <c r="DY819" s="74">
        <v>0</v>
      </c>
      <c r="DZ819" s="74">
        <v>0</v>
      </c>
      <c r="EA819" s="74">
        <v>0</v>
      </c>
      <c r="EB819" s="74">
        <v>0</v>
      </c>
      <c r="EC819" s="74">
        <v>0</v>
      </c>
      <c r="ED819" s="74">
        <v>2.5281053313321506E-3</v>
      </c>
      <c r="EE819" s="74">
        <v>0</v>
      </c>
      <c r="EF819" s="74">
        <v>2.5281053313321506E-3</v>
      </c>
      <c r="ER819" s="74" t="s">
        <v>455</v>
      </c>
      <c r="ES819" s="74" t="s">
        <v>194</v>
      </c>
      <c r="ET819" s="74" t="s">
        <v>536</v>
      </c>
      <c r="EU819" s="74" t="s">
        <v>323</v>
      </c>
      <c r="EV819" s="74" t="s">
        <v>302</v>
      </c>
      <c r="EW819" s="74" t="s">
        <v>456</v>
      </c>
      <c r="EX819" s="74">
        <v>2026</v>
      </c>
      <c r="EY819" s="74">
        <v>3.3575611540094752E-7</v>
      </c>
      <c r="EZ819" s="74">
        <v>1065.47956</v>
      </c>
      <c r="FA819" s="74">
        <v>3.5774127810471077E-4</v>
      </c>
      <c r="FB819" s="74">
        <v>2026</v>
      </c>
      <c r="FC819" s="74" t="s">
        <v>209</v>
      </c>
      <c r="FD819" s="74">
        <v>4.6366130773367584E-2</v>
      </c>
      <c r="FE819" s="74">
        <v>1</v>
      </c>
      <c r="FF819" s="74">
        <v>0</v>
      </c>
      <c r="FG819" s="74" t="s">
        <v>457</v>
      </c>
      <c r="FH819" s="74">
        <v>0</v>
      </c>
      <c r="FI819" s="74">
        <v>0</v>
      </c>
      <c r="FJ819" s="74">
        <v>0</v>
      </c>
      <c r="FK819" s="74">
        <v>0</v>
      </c>
      <c r="FL819" s="74">
        <v>0</v>
      </c>
      <c r="FM819" s="74">
        <v>0</v>
      </c>
      <c r="FN819" s="74">
        <v>0</v>
      </c>
      <c r="FO819" s="74">
        <v>0</v>
      </c>
      <c r="FP819" s="74">
        <v>0</v>
      </c>
      <c r="FQ819" s="74">
        <v>0</v>
      </c>
      <c r="FR819" s="74">
        <v>4.0893653969037834E-5</v>
      </c>
      <c r="FS819" s="74">
        <v>2.9716395997950658E-7</v>
      </c>
      <c r="GV819" s="229"/>
      <c r="GW819" s="229"/>
    </row>
    <row r="820" spans="98:205" x14ac:dyDescent="0.25">
      <c r="CT820" s="74" t="s">
        <v>194</v>
      </c>
      <c r="CU820" s="74" t="s">
        <v>536</v>
      </c>
      <c r="CV820" s="74" t="s">
        <v>329</v>
      </c>
      <c r="CW820" s="74">
        <v>2021</v>
      </c>
      <c r="CX820" s="74">
        <v>2.7823538391956216E-6</v>
      </c>
      <c r="CY820" s="74">
        <v>0</v>
      </c>
      <c r="CZ820" s="74">
        <v>0</v>
      </c>
      <c r="DA820" s="74">
        <v>0</v>
      </c>
      <c r="DB820" s="74">
        <v>0</v>
      </c>
      <c r="DC820" s="74">
        <v>0</v>
      </c>
      <c r="DD820" s="74">
        <v>5.1077508752881382</v>
      </c>
      <c r="DE820" s="74">
        <v>0.6902689861784046</v>
      </c>
      <c r="DF820" s="74">
        <v>2.826372167532806</v>
      </c>
      <c r="DG820" s="74">
        <v>1.5911097215769281</v>
      </c>
      <c r="DH820" s="74">
        <v>0</v>
      </c>
      <c r="DI820" s="74">
        <v>0</v>
      </c>
      <c r="DJ820" s="74">
        <v>0</v>
      </c>
      <c r="DK820" s="74">
        <v>0</v>
      </c>
      <c r="DL820" s="74">
        <v>0</v>
      </c>
      <c r="DM820" s="74">
        <v>0</v>
      </c>
      <c r="DN820" s="74">
        <v>2.411339402090755E-5</v>
      </c>
      <c r="DO820" s="74">
        <v>1.4211570257512748E-5</v>
      </c>
      <c r="DP820" s="74">
        <v>0</v>
      </c>
      <c r="DQ820" s="74">
        <v>1.4211570257512748E-5</v>
      </c>
      <c r="DR820" s="74">
        <v>0</v>
      </c>
      <c r="DS820" s="74">
        <v>0</v>
      </c>
      <c r="DT820" s="74">
        <v>0</v>
      </c>
      <c r="DU820" s="74">
        <v>0</v>
      </c>
      <c r="DV820" s="74">
        <v>0</v>
      </c>
      <c r="DW820" s="74">
        <v>0</v>
      </c>
      <c r="DX820" s="74">
        <v>0</v>
      </c>
      <c r="DY820" s="74">
        <v>0</v>
      </c>
      <c r="DZ820" s="74">
        <v>0</v>
      </c>
      <c r="EA820" s="74">
        <v>0</v>
      </c>
      <c r="EB820" s="74">
        <v>0</v>
      </c>
      <c r="EC820" s="74">
        <v>0</v>
      </c>
      <c r="ED820" s="74">
        <v>0</v>
      </c>
      <c r="EE820" s="74">
        <v>0</v>
      </c>
      <c r="EF820" s="74">
        <v>0</v>
      </c>
      <c r="ER820" s="74" t="s">
        <v>455</v>
      </c>
      <c r="ES820" s="74" t="s">
        <v>194</v>
      </c>
      <c r="ET820" s="74" t="s">
        <v>536</v>
      </c>
      <c r="EU820" s="74" t="s">
        <v>329</v>
      </c>
      <c r="EV820" s="74" t="s">
        <v>302</v>
      </c>
      <c r="EW820" s="74" t="s">
        <v>456</v>
      </c>
      <c r="EX820" s="74">
        <v>2021</v>
      </c>
      <c r="EY820" s="74">
        <v>4.8408666545764593E-6</v>
      </c>
      <c r="EZ820" s="74">
        <v>1065.47956</v>
      </c>
      <c r="FA820" s="74">
        <v>5.1578444731367979E-3</v>
      </c>
      <c r="FB820" s="74">
        <v>2021</v>
      </c>
      <c r="FC820" s="74" t="s">
        <v>209</v>
      </c>
      <c r="FD820" s="74">
        <v>4.6366130773367584E-2</v>
      </c>
      <c r="FE820" s="74">
        <v>1</v>
      </c>
      <c r="FF820" s="74">
        <v>0</v>
      </c>
      <c r="FG820" s="74" t="s">
        <v>457</v>
      </c>
      <c r="FH820" s="74">
        <v>5.7957655308893473E-4</v>
      </c>
      <c r="FI820" s="74">
        <v>2.7823538391956216E-6</v>
      </c>
      <c r="FJ820" s="74">
        <v>0</v>
      </c>
      <c r="FK820" s="74">
        <v>0</v>
      </c>
      <c r="FL820" s="74">
        <v>0</v>
      </c>
      <c r="FM820" s="74">
        <v>0</v>
      </c>
      <c r="FN820" s="74">
        <v>0</v>
      </c>
      <c r="FO820" s="74">
        <v>0</v>
      </c>
      <c r="FP820" s="74">
        <v>0</v>
      </c>
      <c r="FQ820" s="74">
        <v>0</v>
      </c>
      <c r="FR820" s="74">
        <v>0</v>
      </c>
      <c r="FS820" s="74">
        <v>0</v>
      </c>
      <c r="GV820" s="229"/>
      <c r="GW820" s="229"/>
    </row>
    <row r="821" spans="98:205" x14ac:dyDescent="0.25">
      <c r="CT821" s="74" t="s">
        <v>194</v>
      </c>
      <c r="CU821" s="74" t="s">
        <v>536</v>
      </c>
      <c r="CV821" s="74" t="s">
        <v>329</v>
      </c>
      <c r="CW821" s="74">
        <v>2022</v>
      </c>
      <c r="CX821" s="74">
        <v>0</v>
      </c>
      <c r="CY821" s="74">
        <v>2.7627688516002023E-6</v>
      </c>
      <c r="CZ821" s="74">
        <v>0</v>
      </c>
      <c r="DA821" s="74">
        <v>0</v>
      </c>
      <c r="DB821" s="74">
        <v>0</v>
      </c>
      <c r="DC821" s="74">
        <v>0</v>
      </c>
      <c r="DD821" s="74">
        <v>5.0739075797640973</v>
      </c>
      <c r="DE821" s="74">
        <v>0.68414811484627203</v>
      </c>
      <c r="DF821" s="74">
        <v>2.80964787594286</v>
      </c>
      <c r="DG821" s="74">
        <v>1.580111588974966</v>
      </c>
      <c r="DH821" s="74">
        <v>0</v>
      </c>
      <c r="DI821" s="74">
        <v>0</v>
      </c>
      <c r="DJ821" s="74">
        <v>0</v>
      </c>
      <c r="DK821" s="74">
        <v>0</v>
      </c>
      <c r="DL821" s="74">
        <v>0</v>
      </c>
      <c r="DM821" s="74">
        <v>0</v>
      </c>
      <c r="DN821" s="74">
        <v>2.3325816284589711E-5</v>
      </c>
      <c r="DO821" s="74">
        <v>0</v>
      </c>
      <c r="DP821" s="74">
        <v>0</v>
      </c>
      <c r="DQ821" s="74">
        <v>0</v>
      </c>
      <c r="DR821" s="74">
        <v>1.4018033817270417E-5</v>
      </c>
      <c r="DS821" s="74">
        <v>0</v>
      </c>
      <c r="DT821" s="74">
        <v>1.4018033817270417E-5</v>
      </c>
      <c r="DU821" s="74">
        <v>0</v>
      </c>
      <c r="DV821" s="74">
        <v>0</v>
      </c>
      <c r="DW821" s="74">
        <v>0</v>
      </c>
      <c r="DX821" s="74">
        <v>0</v>
      </c>
      <c r="DY821" s="74">
        <v>0</v>
      </c>
      <c r="DZ821" s="74">
        <v>0</v>
      </c>
      <c r="EA821" s="74">
        <v>0</v>
      </c>
      <c r="EB821" s="74">
        <v>0</v>
      </c>
      <c r="EC821" s="74">
        <v>0</v>
      </c>
      <c r="ED821" s="74">
        <v>0</v>
      </c>
      <c r="EE821" s="74">
        <v>0</v>
      </c>
      <c r="EF821" s="74">
        <v>0</v>
      </c>
      <c r="ER821" s="74" t="s">
        <v>455</v>
      </c>
      <c r="ES821" s="74" t="s">
        <v>194</v>
      </c>
      <c r="ET821" s="74" t="s">
        <v>536</v>
      </c>
      <c r="EU821" s="74" t="s">
        <v>329</v>
      </c>
      <c r="EV821" s="74" t="s">
        <v>302</v>
      </c>
      <c r="EW821" s="74" t="s">
        <v>456</v>
      </c>
      <c r="EX821" s="74">
        <v>2022</v>
      </c>
      <c r="EY821" s="74">
        <v>4.712290471861931E-6</v>
      </c>
      <c r="EZ821" s="74">
        <v>1065.47956</v>
      </c>
      <c r="FA821" s="74">
        <v>5.0208491785516422E-3</v>
      </c>
      <c r="FB821" s="74">
        <v>2022</v>
      </c>
      <c r="FC821" s="74" t="s">
        <v>209</v>
      </c>
      <c r="FD821" s="74">
        <v>4.6366130773367584E-2</v>
      </c>
      <c r="FE821" s="74">
        <v>1</v>
      </c>
      <c r="FF821" s="74">
        <v>0</v>
      </c>
      <c r="FG821" s="74" t="s">
        <v>457</v>
      </c>
      <c r="FH821" s="74">
        <v>0</v>
      </c>
      <c r="FI821" s="74">
        <v>0</v>
      </c>
      <c r="FJ821" s="74">
        <v>5.7549691395643527E-4</v>
      </c>
      <c r="FK821" s="74">
        <v>2.7627688516002023E-6</v>
      </c>
      <c r="FL821" s="74">
        <v>0</v>
      </c>
      <c r="FM821" s="74">
        <v>0</v>
      </c>
      <c r="FN821" s="74">
        <v>0</v>
      </c>
      <c r="FO821" s="74">
        <v>0</v>
      </c>
      <c r="FP821" s="74">
        <v>0</v>
      </c>
      <c r="FQ821" s="74">
        <v>0</v>
      </c>
      <c r="FR821" s="74">
        <v>0</v>
      </c>
      <c r="FS821" s="74">
        <v>0</v>
      </c>
      <c r="GV821" s="229"/>
      <c r="GW821" s="229"/>
    </row>
    <row r="822" spans="98:205" x14ac:dyDescent="0.25">
      <c r="CT822" s="74" t="s">
        <v>194</v>
      </c>
      <c r="CU822" s="74" t="s">
        <v>536</v>
      </c>
      <c r="CV822" s="74" t="s">
        <v>329</v>
      </c>
      <c r="CW822" s="74">
        <v>2023</v>
      </c>
      <c r="CX822" s="74">
        <v>0</v>
      </c>
      <c r="CY822" s="74">
        <v>0</v>
      </c>
      <c r="CZ822" s="74">
        <v>4.3103274826039231E-6</v>
      </c>
      <c r="DA822" s="74">
        <v>0</v>
      </c>
      <c r="DB822" s="74">
        <v>0</v>
      </c>
      <c r="DC822" s="74">
        <v>0</v>
      </c>
      <c r="DD822" s="74">
        <v>5.1712462144137739</v>
      </c>
      <c r="DE822" s="74">
        <v>0.68414811484627158</v>
      </c>
      <c r="DF822" s="74">
        <v>2.906986510592537</v>
      </c>
      <c r="DG822" s="74">
        <v>1.5801115889749651</v>
      </c>
      <c r="DH822" s="74">
        <v>0</v>
      </c>
      <c r="DI822" s="74">
        <v>0</v>
      </c>
      <c r="DJ822" s="74">
        <v>0</v>
      </c>
      <c r="DK822" s="74">
        <v>0</v>
      </c>
      <c r="DL822" s="74">
        <v>0</v>
      </c>
      <c r="DM822" s="74">
        <v>0</v>
      </c>
      <c r="DN822" s="74">
        <v>2.4227897214030749E-5</v>
      </c>
      <c r="DO822" s="74">
        <v>0</v>
      </c>
      <c r="DP822" s="74">
        <v>0</v>
      </c>
      <c r="DQ822" s="74">
        <v>0</v>
      </c>
      <c r="DR822" s="74">
        <v>0</v>
      </c>
      <c r="DS822" s="74">
        <v>0</v>
      </c>
      <c r="DT822" s="74">
        <v>0</v>
      </c>
      <c r="DU822" s="74">
        <v>2.2289764677299189E-5</v>
      </c>
      <c r="DV822" s="74">
        <v>0</v>
      </c>
      <c r="DW822" s="74">
        <v>2.2289764677299189E-5</v>
      </c>
      <c r="DX822" s="74">
        <v>0</v>
      </c>
      <c r="DY822" s="74">
        <v>0</v>
      </c>
      <c r="DZ822" s="74">
        <v>0</v>
      </c>
      <c r="EA822" s="74">
        <v>0</v>
      </c>
      <c r="EB822" s="74">
        <v>0</v>
      </c>
      <c r="EC822" s="74">
        <v>0</v>
      </c>
      <c r="ED822" s="74">
        <v>0</v>
      </c>
      <c r="EE822" s="74">
        <v>0</v>
      </c>
      <c r="EF822" s="74">
        <v>0</v>
      </c>
      <c r="ER822" s="74" t="s">
        <v>455</v>
      </c>
      <c r="ES822" s="74" t="s">
        <v>194</v>
      </c>
      <c r="ET822" s="74" t="s">
        <v>536</v>
      </c>
      <c r="EU822" s="74" t="s">
        <v>329</v>
      </c>
      <c r="EV822" s="74" t="s">
        <v>302</v>
      </c>
      <c r="EW822" s="74" t="s">
        <v>456</v>
      </c>
      <c r="EX822" s="74">
        <v>2023</v>
      </c>
      <c r="EY822" s="74">
        <v>4.8701020533070146E-6</v>
      </c>
      <c r="EZ822" s="74">
        <v>1065.47956</v>
      </c>
      <c r="FA822" s="74">
        <v>5.1889941929126543E-3</v>
      </c>
      <c r="FB822" s="74">
        <v>2023</v>
      </c>
      <c r="FC822" s="74" t="s">
        <v>209</v>
      </c>
      <c r="FD822" s="74">
        <v>4.6366130773367584E-2</v>
      </c>
      <c r="FE822" s="74">
        <v>1</v>
      </c>
      <c r="FF822" s="74">
        <v>0</v>
      </c>
      <c r="FG822" s="74" t="s">
        <v>457</v>
      </c>
      <c r="FH822" s="74">
        <v>0</v>
      </c>
      <c r="FI822" s="74">
        <v>0</v>
      </c>
      <c r="FJ822" s="74">
        <v>0</v>
      </c>
      <c r="FK822" s="74">
        <v>0</v>
      </c>
      <c r="FL822" s="74">
        <v>5.9315753020317333E-4</v>
      </c>
      <c r="FM822" s="74">
        <v>4.3103274826039231E-6</v>
      </c>
      <c r="FN822" s="74">
        <v>0</v>
      </c>
      <c r="FO822" s="74">
        <v>0</v>
      </c>
      <c r="FP822" s="74">
        <v>0</v>
      </c>
      <c r="FQ822" s="74">
        <v>0</v>
      </c>
      <c r="FR822" s="74">
        <v>0</v>
      </c>
      <c r="FS822" s="74">
        <v>0</v>
      </c>
      <c r="GV822" s="229"/>
      <c r="GW822" s="229"/>
    </row>
    <row r="823" spans="98:205" x14ac:dyDescent="0.25">
      <c r="CT823" s="74" t="s">
        <v>194</v>
      </c>
      <c r="CU823" s="74" t="s">
        <v>536</v>
      </c>
      <c r="CV823" s="74" t="s">
        <v>329</v>
      </c>
      <c r="CW823" s="74">
        <v>2024</v>
      </c>
      <c r="CX823" s="74">
        <v>0</v>
      </c>
      <c r="CY823" s="74">
        <v>0</v>
      </c>
      <c r="CZ823" s="74">
        <v>0</v>
      </c>
      <c r="DA823" s="74">
        <v>4.3103274826039231E-6</v>
      </c>
      <c r="DB823" s="74">
        <v>0</v>
      </c>
      <c r="DC823" s="74">
        <v>0</v>
      </c>
      <c r="DD823" s="74">
        <v>5.1712462144137739</v>
      </c>
      <c r="DE823" s="74">
        <v>0.68414811484627158</v>
      </c>
      <c r="DF823" s="74">
        <v>2.906986510592537</v>
      </c>
      <c r="DG823" s="74">
        <v>1.5801115889749651</v>
      </c>
      <c r="DH823" s="74">
        <v>0</v>
      </c>
      <c r="DI823" s="74">
        <v>0</v>
      </c>
      <c r="DJ823" s="74">
        <v>0</v>
      </c>
      <c r="DK823" s="74">
        <v>0</v>
      </c>
      <c r="DL823" s="74">
        <v>0</v>
      </c>
      <c r="DM823" s="74">
        <v>0</v>
      </c>
      <c r="DN823" s="74">
        <v>2.4227897214030749E-5</v>
      </c>
      <c r="DO823" s="74">
        <v>0</v>
      </c>
      <c r="DP823" s="74">
        <v>0</v>
      </c>
      <c r="DQ823" s="74">
        <v>0</v>
      </c>
      <c r="DR823" s="74">
        <v>0</v>
      </c>
      <c r="DS823" s="74">
        <v>0</v>
      </c>
      <c r="DT823" s="74">
        <v>0</v>
      </c>
      <c r="DU823" s="74">
        <v>0</v>
      </c>
      <c r="DV823" s="74">
        <v>0</v>
      </c>
      <c r="DW823" s="74">
        <v>0</v>
      </c>
      <c r="DX823" s="74">
        <v>2.2289764677299189E-5</v>
      </c>
      <c r="DY823" s="74">
        <v>0</v>
      </c>
      <c r="DZ823" s="74">
        <v>2.2289764677299189E-5</v>
      </c>
      <c r="EA823" s="74">
        <v>0</v>
      </c>
      <c r="EB823" s="74">
        <v>0</v>
      </c>
      <c r="EC823" s="74">
        <v>0</v>
      </c>
      <c r="ED823" s="74">
        <v>0</v>
      </c>
      <c r="EE823" s="74">
        <v>0</v>
      </c>
      <c r="EF823" s="74">
        <v>0</v>
      </c>
      <c r="ER823" s="74" t="s">
        <v>455</v>
      </c>
      <c r="ES823" s="74" t="s">
        <v>194</v>
      </c>
      <c r="ET823" s="74" t="s">
        <v>536</v>
      </c>
      <c r="EU823" s="74" t="s">
        <v>329</v>
      </c>
      <c r="EV823" s="74" t="s">
        <v>302</v>
      </c>
      <c r="EW823" s="74" t="s">
        <v>456</v>
      </c>
      <c r="EX823" s="74">
        <v>2024</v>
      </c>
      <c r="EY823" s="74">
        <v>4.8701020533070146E-6</v>
      </c>
      <c r="EZ823" s="74">
        <v>1065.47956</v>
      </c>
      <c r="FA823" s="74">
        <v>5.1889941929126543E-3</v>
      </c>
      <c r="FB823" s="74">
        <v>2024</v>
      </c>
      <c r="FC823" s="74" t="s">
        <v>209</v>
      </c>
      <c r="FD823" s="74">
        <v>4.6366130773367584E-2</v>
      </c>
      <c r="FE823" s="74">
        <v>1</v>
      </c>
      <c r="FF823" s="74">
        <v>0</v>
      </c>
      <c r="FG823" s="74" t="s">
        <v>457</v>
      </c>
      <c r="FH823" s="74">
        <v>0</v>
      </c>
      <c r="FI823" s="74">
        <v>0</v>
      </c>
      <c r="FJ823" s="74">
        <v>0</v>
      </c>
      <c r="FK823" s="74">
        <v>0</v>
      </c>
      <c r="FL823" s="74">
        <v>0</v>
      </c>
      <c r="FM823" s="74">
        <v>0</v>
      </c>
      <c r="FN823" s="74">
        <v>5.9315753020317333E-4</v>
      </c>
      <c r="FO823" s="74">
        <v>4.3103274826039231E-6</v>
      </c>
      <c r="FP823" s="74">
        <v>0</v>
      </c>
      <c r="FQ823" s="74">
        <v>0</v>
      </c>
      <c r="FR823" s="74">
        <v>0</v>
      </c>
      <c r="FS823" s="74">
        <v>0</v>
      </c>
      <c r="GV823" s="229"/>
      <c r="GW823" s="229"/>
    </row>
    <row r="824" spans="98:205" x14ac:dyDescent="0.25">
      <c r="CT824" s="74" t="s">
        <v>194</v>
      </c>
      <c r="CU824" s="74" t="s">
        <v>536</v>
      </c>
      <c r="CV824" s="74" t="s">
        <v>329</v>
      </c>
      <c r="CW824" s="74">
        <v>2025</v>
      </c>
      <c r="CX824" s="74">
        <v>0</v>
      </c>
      <c r="CY824" s="74">
        <v>0</v>
      </c>
      <c r="CZ824" s="74">
        <v>0</v>
      </c>
      <c r="DA824" s="74">
        <v>0</v>
      </c>
      <c r="DB824" s="74">
        <v>4.3103274826039231E-6</v>
      </c>
      <c r="DC824" s="74">
        <v>0</v>
      </c>
      <c r="DD824" s="74">
        <v>5.1712462144137739</v>
      </c>
      <c r="DE824" s="74">
        <v>0.68414811484627158</v>
      </c>
      <c r="DF824" s="74">
        <v>2.906986510592537</v>
      </c>
      <c r="DG824" s="74">
        <v>1.5801115889749651</v>
      </c>
      <c r="DH824" s="74">
        <v>0</v>
      </c>
      <c r="DI824" s="74">
        <v>0</v>
      </c>
      <c r="DJ824" s="74">
        <v>0</v>
      </c>
      <c r="DK824" s="74">
        <v>0</v>
      </c>
      <c r="DL824" s="74">
        <v>0</v>
      </c>
      <c r="DM824" s="74">
        <v>0</v>
      </c>
      <c r="DN824" s="74">
        <v>2.4227897214030749E-5</v>
      </c>
      <c r="DO824" s="74">
        <v>0</v>
      </c>
      <c r="DP824" s="74">
        <v>0</v>
      </c>
      <c r="DQ824" s="74">
        <v>0</v>
      </c>
      <c r="DR824" s="74">
        <v>0</v>
      </c>
      <c r="DS824" s="74">
        <v>0</v>
      </c>
      <c r="DT824" s="74">
        <v>0</v>
      </c>
      <c r="DU824" s="74">
        <v>0</v>
      </c>
      <c r="DV824" s="74">
        <v>0</v>
      </c>
      <c r="DW824" s="74">
        <v>0</v>
      </c>
      <c r="DX824" s="74">
        <v>0</v>
      </c>
      <c r="DY824" s="74">
        <v>0</v>
      </c>
      <c r="DZ824" s="74">
        <v>0</v>
      </c>
      <c r="EA824" s="74">
        <v>2.2289764677299189E-5</v>
      </c>
      <c r="EB824" s="74">
        <v>0</v>
      </c>
      <c r="EC824" s="74">
        <v>2.2289764677299189E-5</v>
      </c>
      <c r="ED824" s="74">
        <v>0</v>
      </c>
      <c r="EE824" s="74">
        <v>0</v>
      </c>
      <c r="EF824" s="74">
        <v>0</v>
      </c>
      <c r="ER824" s="74" t="s">
        <v>455</v>
      </c>
      <c r="ES824" s="74" t="s">
        <v>194</v>
      </c>
      <c r="ET824" s="74" t="s">
        <v>536</v>
      </c>
      <c r="EU824" s="74" t="s">
        <v>329</v>
      </c>
      <c r="EV824" s="74" t="s">
        <v>302</v>
      </c>
      <c r="EW824" s="74" t="s">
        <v>456</v>
      </c>
      <c r="EX824" s="74">
        <v>2025</v>
      </c>
      <c r="EY824" s="74">
        <v>4.8701020533070146E-6</v>
      </c>
      <c r="EZ824" s="74">
        <v>1065.47956</v>
      </c>
      <c r="FA824" s="74">
        <v>5.1889941929126543E-3</v>
      </c>
      <c r="FB824" s="74">
        <v>2025</v>
      </c>
      <c r="FC824" s="74" t="s">
        <v>209</v>
      </c>
      <c r="FD824" s="74">
        <v>4.6366130773367584E-2</v>
      </c>
      <c r="FE824" s="74">
        <v>1</v>
      </c>
      <c r="FF824" s="74">
        <v>0</v>
      </c>
      <c r="FG824" s="74" t="s">
        <v>457</v>
      </c>
      <c r="FH824" s="74">
        <v>0</v>
      </c>
      <c r="FI824" s="74">
        <v>0</v>
      </c>
      <c r="FJ824" s="74">
        <v>0</v>
      </c>
      <c r="FK824" s="74">
        <v>0</v>
      </c>
      <c r="FL824" s="74">
        <v>0</v>
      </c>
      <c r="FM824" s="74">
        <v>0</v>
      </c>
      <c r="FN824" s="74">
        <v>0</v>
      </c>
      <c r="FO824" s="74">
        <v>0</v>
      </c>
      <c r="FP824" s="74">
        <v>5.9315753020317333E-4</v>
      </c>
      <c r="FQ824" s="74">
        <v>4.3103274826039231E-6</v>
      </c>
      <c r="FR824" s="74">
        <v>0</v>
      </c>
      <c r="FS824" s="74">
        <v>0</v>
      </c>
      <c r="GV824" s="229"/>
      <c r="GW824" s="229"/>
    </row>
    <row r="825" spans="98:205" x14ac:dyDescent="0.25">
      <c r="CT825" s="74" t="s">
        <v>194</v>
      </c>
      <c r="CU825" s="74" t="s">
        <v>536</v>
      </c>
      <c r="CV825" s="74" t="s">
        <v>329</v>
      </c>
      <c r="CW825" s="74">
        <v>2026</v>
      </c>
      <c r="CX825" s="74">
        <v>0</v>
      </c>
      <c r="CY825" s="74">
        <v>0</v>
      </c>
      <c r="CZ825" s="74">
        <v>0</v>
      </c>
      <c r="DA825" s="74">
        <v>0</v>
      </c>
      <c r="DB825" s="74">
        <v>0</v>
      </c>
      <c r="DC825" s="74">
        <v>4.3103274826039231E-6</v>
      </c>
      <c r="DD825" s="74">
        <v>5.1712462144137739</v>
      </c>
      <c r="DE825" s="74">
        <v>0.68414811484627158</v>
      </c>
      <c r="DF825" s="74">
        <v>2.906986510592537</v>
      </c>
      <c r="DG825" s="74">
        <v>1.5801115889749651</v>
      </c>
      <c r="DH825" s="74">
        <v>0</v>
      </c>
      <c r="DI825" s="74">
        <v>0</v>
      </c>
      <c r="DJ825" s="74">
        <v>0</v>
      </c>
      <c r="DK825" s="74">
        <v>0</v>
      </c>
      <c r="DL825" s="74">
        <v>0</v>
      </c>
      <c r="DM825" s="74">
        <v>0</v>
      </c>
      <c r="DN825" s="74">
        <v>2.4227897214030749E-5</v>
      </c>
      <c r="DO825" s="74">
        <v>0</v>
      </c>
      <c r="DP825" s="74">
        <v>0</v>
      </c>
      <c r="DQ825" s="74">
        <v>0</v>
      </c>
      <c r="DR825" s="74">
        <v>0</v>
      </c>
      <c r="DS825" s="74">
        <v>0</v>
      </c>
      <c r="DT825" s="74">
        <v>0</v>
      </c>
      <c r="DU825" s="74">
        <v>0</v>
      </c>
      <c r="DV825" s="74">
        <v>0</v>
      </c>
      <c r="DW825" s="74">
        <v>0</v>
      </c>
      <c r="DX825" s="74">
        <v>0</v>
      </c>
      <c r="DY825" s="74">
        <v>0</v>
      </c>
      <c r="DZ825" s="74">
        <v>0</v>
      </c>
      <c r="EA825" s="74">
        <v>0</v>
      </c>
      <c r="EB825" s="74">
        <v>0</v>
      </c>
      <c r="EC825" s="74">
        <v>0</v>
      </c>
      <c r="ED825" s="74">
        <v>2.2289764677299189E-5</v>
      </c>
      <c r="EE825" s="74">
        <v>0</v>
      </c>
      <c r="EF825" s="74">
        <v>2.2289764677299189E-5</v>
      </c>
      <c r="ER825" s="74" t="s">
        <v>455</v>
      </c>
      <c r="ES825" s="74" t="s">
        <v>194</v>
      </c>
      <c r="ET825" s="74" t="s">
        <v>536</v>
      </c>
      <c r="EU825" s="74" t="s">
        <v>329</v>
      </c>
      <c r="EV825" s="74" t="s">
        <v>302</v>
      </c>
      <c r="EW825" s="74" t="s">
        <v>456</v>
      </c>
      <c r="EX825" s="74">
        <v>2026</v>
      </c>
      <c r="EY825" s="74">
        <v>4.8701020533070146E-6</v>
      </c>
      <c r="EZ825" s="74">
        <v>1065.47956</v>
      </c>
      <c r="FA825" s="74">
        <v>5.1889941929126543E-3</v>
      </c>
      <c r="FB825" s="74">
        <v>2026</v>
      </c>
      <c r="FC825" s="74" t="s">
        <v>209</v>
      </c>
      <c r="FD825" s="74">
        <v>4.6366130773367584E-2</v>
      </c>
      <c r="FE825" s="74">
        <v>1</v>
      </c>
      <c r="FF825" s="74">
        <v>0</v>
      </c>
      <c r="FG825" s="74" t="s">
        <v>457</v>
      </c>
      <c r="FH825" s="74">
        <v>0</v>
      </c>
      <c r="FI825" s="74">
        <v>0</v>
      </c>
      <c r="FJ825" s="74">
        <v>0</v>
      </c>
      <c r="FK825" s="74">
        <v>0</v>
      </c>
      <c r="FL825" s="74">
        <v>0</v>
      </c>
      <c r="FM825" s="74">
        <v>0</v>
      </c>
      <c r="FN825" s="74">
        <v>0</v>
      </c>
      <c r="FO825" s="74">
        <v>0</v>
      </c>
      <c r="FP825" s="74">
        <v>0</v>
      </c>
      <c r="FQ825" s="74">
        <v>0</v>
      </c>
      <c r="FR825" s="74">
        <v>5.9315753020317333E-4</v>
      </c>
      <c r="FS825" s="74">
        <v>4.3103274826039231E-6</v>
      </c>
      <c r="GV825" s="229"/>
      <c r="GW825" s="229"/>
    </row>
    <row r="826" spans="98:205" x14ac:dyDescent="0.25">
      <c r="CT826" s="74" t="s">
        <v>194</v>
      </c>
      <c r="CU826" s="74" t="s">
        <v>536</v>
      </c>
      <c r="CV826" s="74" t="s">
        <v>330</v>
      </c>
      <c r="CW826" s="74">
        <v>2021</v>
      </c>
      <c r="CX826" s="74">
        <v>2.997323782413469E-5</v>
      </c>
      <c r="CY826" s="74">
        <v>0</v>
      </c>
      <c r="CZ826" s="74">
        <v>0</v>
      </c>
      <c r="DA826" s="74">
        <v>0</v>
      </c>
      <c r="DB826" s="74">
        <v>0</v>
      </c>
      <c r="DC826" s="74">
        <v>0</v>
      </c>
      <c r="DD826" s="74">
        <v>7.7861316135679426E-2</v>
      </c>
      <c r="DE826" s="74">
        <v>3.6425060683954513E-2</v>
      </c>
      <c r="DF826" s="74">
        <v>1.541613253274161E-3</v>
      </c>
      <c r="DG826" s="74">
        <v>3.9894642198450757E-2</v>
      </c>
      <c r="DH826" s="74">
        <v>0</v>
      </c>
      <c r="DI826" s="74">
        <v>0</v>
      </c>
      <c r="DJ826" s="74">
        <v>0</v>
      </c>
      <c r="DK826" s="74">
        <v>0</v>
      </c>
      <c r="DL826" s="74">
        <v>0</v>
      </c>
      <c r="DM826" s="74">
        <v>0</v>
      </c>
      <c r="DN826" s="74">
        <v>7.4081132123690683E-4</v>
      </c>
      <c r="DO826" s="74">
        <v>2.333755745834855E-6</v>
      </c>
      <c r="DP826" s="74">
        <v>0</v>
      </c>
      <c r="DQ826" s="74">
        <v>2.333755745834855E-6</v>
      </c>
      <c r="DR826" s="74">
        <v>0</v>
      </c>
      <c r="DS826" s="74">
        <v>0</v>
      </c>
      <c r="DT826" s="74">
        <v>0</v>
      </c>
      <c r="DU826" s="74">
        <v>0</v>
      </c>
      <c r="DV826" s="74">
        <v>0</v>
      </c>
      <c r="DW826" s="74">
        <v>0</v>
      </c>
      <c r="DX826" s="74">
        <v>0</v>
      </c>
      <c r="DY826" s="74">
        <v>0</v>
      </c>
      <c r="DZ826" s="74">
        <v>0</v>
      </c>
      <c r="EA826" s="74">
        <v>0</v>
      </c>
      <c r="EB826" s="74">
        <v>0</v>
      </c>
      <c r="EC826" s="74">
        <v>0</v>
      </c>
      <c r="ED826" s="74">
        <v>0</v>
      </c>
      <c r="EE826" s="74">
        <v>0</v>
      </c>
      <c r="EF826" s="74">
        <v>0</v>
      </c>
      <c r="ER826" s="74" t="s">
        <v>455</v>
      </c>
      <c r="ES826" s="74" t="s">
        <v>194</v>
      </c>
      <c r="ET826" s="74" t="s">
        <v>536</v>
      </c>
      <c r="EU826" s="74" t="s">
        <v>330</v>
      </c>
      <c r="EV826" s="74" t="s">
        <v>302</v>
      </c>
      <c r="EW826" s="74" t="s">
        <v>456</v>
      </c>
      <c r="EX826" s="74">
        <v>2021</v>
      </c>
      <c r="EY826" s="74">
        <v>5.2148812084407949E-5</v>
      </c>
      <c r="EZ826" s="74">
        <v>1065.47956</v>
      </c>
      <c r="FA826" s="74">
        <v>5.5563493354217661E-2</v>
      </c>
      <c r="FB826" s="74">
        <v>2021</v>
      </c>
      <c r="FC826" s="74" t="s">
        <v>209</v>
      </c>
      <c r="FD826" s="74">
        <v>4.6366130773367584E-2</v>
      </c>
      <c r="FE826" s="74">
        <v>1</v>
      </c>
      <c r="FF826" s="74">
        <v>0</v>
      </c>
      <c r="FG826" s="74" t="s">
        <v>457</v>
      </c>
      <c r="FH826" s="74">
        <v>6.2435573859466586E-3</v>
      </c>
      <c r="FI826" s="74">
        <v>2.997323782413469E-5</v>
      </c>
      <c r="FJ826" s="74">
        <v>0</v>
      </c>
      <c r="FK826" s="74">
        <v>0</v>
      </c>
      <c r="FL826" s="74">
        <v>0</v>
      </c>
      <c r="FM826" s="74">
        <v>0</v>
      </c>
      <c r="FN826" s="74">
        <v>0</v>
      </c>
      <c r="FO826" s="74">
        <v>0</v>
      </c>
      <c r="FP826" s="74">
        <v>0</v>
      </c>
      <c r="FQ826" s="74">
        <v>0</v>
      </c>
      <c r="FR826" s="74">
        <v>0</v>
      </c>
      <c r="FS826" s="74">
        <v>0</v>
      </c>
      <c r="GV826" s="229"/>
      <c r="GW826" s="229"/>
    </row>
    <row r="827" spans="98:205" x14ac:dyDescent="0.25">
      <c r="CT827" s="74" t="s">
        <v>194</v>
      </c>
      <c r="CU827" s="74" t="s">
        <v>536</v>
      </c>
      <c r="CV827" s="74" t="s">
        <v>330</v>
      </c>
      <c r="CW827" s="74">
        <v>2022</v>
      </c>
      <c r="CX827" s="74">
        <v>0</v>
      </c>
      <c r="CY827" s="74">
        <v>2.999189082191124E-5</v>
      </c>
      <c r="CZ827" s="74">
        <v>0</v>
      </c>
      <c r="DA827" s="74">
        <v>0</v>
      </c>
      <c r="DB827" s="74">
        <v>0</v>
      </c>
      <c r="DC827" s="74">
        <v>0</v>
      </c>
      <c r="DD827" s="74">
        <v>7.7861316135679398E-2</v>
      </c>
      <c r="DE827" s="74">
        <v>3.6425060683954492E-2</v>
      </c>
      <c r="DF827" s="74">
        <v>1.5416132532741599E-3</v>
      </c>
      <c r="DG827" s="74">
        <v>3.9894642198450743E-2</v>
      </c>
      <c r="DH827" s="74">
        <v>0</v>
      </c>
      <c r="DI827" s="74">
        <v>0</v>
      </c>
      <c r="DJ827" s="74">
        <v>0</v>
      </c>
      <c r="DK827" s="74">
        <v>0</v>
      </c>
      <c r="DL827" s="74">
        <v>0</v>
      </c>
      <c r="DM827" s="74">
        <v>0</v>
      </c>
      <c r="DN827" s="74">
        <v>7.2181926894952265E-4</v>
      </c>
      <c r="DO827" s="74">
        <v>0</v>
      </c>
      <c r="DP827" s="74">
        <v>0</v>
      </c>
      <c r="DQ827" s="74">
        <v>0</v>
      </c>
      <c r="DR827" s="74">
        <v>2.3352080927916127E-6</v>
      </c>
      <c r="DS827" s="74">
        <v>0</v>
      </c>
      <c r="DT827" s="74">
        <v>2.3352080927916127E-6</v>
      </c>
      <c r="DU827" s="74">
        <v>0</v>
      </c>
      <c r="DV827" s="74">
        <v>0</v>
      </c>
      <c r="DW827" s="74">
        <v>0</v>
      </c>
      <c r="DX827" s="74">
        <v>0</v>
      </c>
      <c r="DY827" s="74">
        <v>0</v>
      </c>
      <c r="DZ827" s="74">
        <v>0</v>
      </c>
      <c r="EA827" s="74">
        <v>0</v>
      </c>
      <c r="EB827" s="74">
        <v>0</v>
      </c>
      <c r="EC827" s="74">
        <v>0</v>
      </c>
      <c r="ED827" s="74">
        <v>0</v>
      </c>
      <c r="EE827" s="74">
        <v>0</v>
      </c>
      <c r="EF827" s="74">
        <v>0</v>
      </c>
      <c r="ER827" s="74" t="s">
        <v>455</v>
      </c>
      <c r="ES827" s="74" t="s">
        <v>194</v>
      </c>
      <c r="ET827" s="74" t="s">
        <v>536</v>
      </c>
      <c r="EU827" s="74" t="s">
        <v>330</v>
      </c>
      <c r="EV827" s="74" t="s">
        <v>302</v>
      </c>
      <c r="EW827" s="74" t="s">
        <v>456</v>
      </c>
      <c r="EX827" s="74">
        <v>2022</v>
      </c>
      <c r="EY827" s="74">
        <v>5.1155383944392109E-5</v>
      </c>
      <c r="EZ827" s="74">
        <v>1065.47956</v>
      </c>
      <c r="FA827" s="74">
        <v>5.4505015976701966E-2</v>
      </c>
      <c r="FB827" s="74">
        <v>2022</v>
      </c>
      <c r="FC827" s="74" t="s">
        <v>209</v>
      </c>
      <c r="FD827" s="74">
        <v>4.6366130773367584E-2</v>
      </c>
      <c r="FE827" s="74">
        <v>1</v>
      </c>
      <c r="FF827" s="74">
        <v>0</v>
      </c>
      <c r="FG827" s="74" t="s">
        <v>457</v>
      </c>
      <c r="FH827" s="74">
        <v>0</v>
      </c>
      <c r="FI827" s="74">
        <v>0</v>
      </c>
      <c r="FJ827" s="74">
        <v>6.2474428874971137E-3</v>
      </c>
      <c r="FK827" s="74">
        <v>2.999189082191124E-5</v>
      </c>
      <c r="FL827" s="74">
        <v>0</v>
      </c>
      <c r="FM827" s="74">
        <v>0</v>
      </c>
      <c r="FN827" s="74">
        <v>0</v>
      </c>
      <c r="FO827" s="74">
        <v>0</v>
      </c>
      <c r="FP827" s="74">
        <v>0</v>
      </c>
      <c r="FQ827" s="74">
        <v>0</v>
      </c>
      <c r="FR827" s="74">
        <v>0</v>
      </c>
      <c r="FS827" s="74">
        <v>0</v>
      </c>
      <c r="GV827" s="229"/>
      <c r="GW827" s="229"/>
    </row>
    <row r="828" spans="98:205" x14ac:dyDescent="0.25">
      <c r="CT828" s="74" t="s">
        <v>194</v>
      </c>
      <c r="CU828" s="74" t="s">
        <v>536</v>
      </c>
      <c r="CV828" s="74" t="s">
        <v>330</v>
      </c>
      <c r="CW828" s="74">
        <v>2023</v>
      </c>
      <c r="CX828" s="74">
        <v>0</v>
      </c>
      <c r="CY828" s="74">
        <v>0</v>
      </c>
      <c r="CZ828" s="74">
        <v>4.6723576056510246E-5</v>
      </c>
      <c r="DA828" s="74">
        <v>0</v>
      </c>
      <c r="DB828" s="74">
        <v>0</v>
      </c>
      <c r="DC828" s="74">
        <v>0</v>
      </c>
      <c r="DD828" s="74">
        <v>7.7900575334948513E-2</v>
      </c>
      <c r="DE828" s="74">
        <v>3.6425060683954499E-2</v>
      </c>
      <c r="DF828" s="74">
        <v>1.5808724525432679E-3</v>
      </c>
      <c r="DG828" s="74">
        <v>3.989464219845075E-2</v>
      </c>
      <c r="DH828" s="74">
        <v>0</v>
      </c>
      <c r="DI828" s="74">
        <v>0</v>
      </c>
      <c r="DJ828" s="74">
        <v>0</v>
      </c>
      <c r="DK828" s="74">
        <v>0</v>
      </c>
      <c r="DL828" s="74">
        <v>0</v>
      </c>
      <c r="DM828" s="74">
        <v>0</v>
      </c>
      <c r="DN828" s="74">
        <v>7.4910367877582872E-4</v>
      </c>
      <c r="DO828" s="74">
        <v>0</v>
      </c>
      <c r="DP828" s="74">
        <v>0</v>
      </c>
      <c r="DQ828" s="74">
        <v>0</v>
      </c>
      <c r="DR828" s="74">
        <v>0</v>
      </c>
      <c r="DS828" s="74">
        <v>0</v>
      </c>
      <c r="DT828" s="74">
        <v>0</v>
      </c>
      <c r="DU828" s="74">
        <v>3.6397934565083729E-6</v>
      </c>
      <c r="DV828" s="74">
        <v>0</v>
      </c>
      <c r="DW828" s="74">
        <v>3.6397934565083729E-6</v>
      </c>
      <c r="DX828" s="74">
        <v>0</v>
      </c>
      <c r="DY828" s="74">
        <v>0</v>
      </c>
      <c r="DZ828" s="74">
        <v>0</v>
      </c>
      <c r="EA828" s="74">
        <v>0</v>
      </c>
      <c r="EB828" s="74">
        <v>0</v>
      </c>
      <c r="EC828" s="74">
        <v>0</v>
      </c>
      <c r="ED828" s="74">
        <v>0</v>
      </c>
      <c r="EE828" s="74">
        <v>0</v>
      </c>
      <c r="EF828" s="74">
        <v>0</v>
      </c>
      <c r="ER828" s="74" t="s">
        <v>455</v>
      </c>
      <c r="ES828" s="74" t="s">
        <v>194</v>
      </c>
      <c r="ET828" s="74" t="s">
        <v>536</v>
      </c>
      <c r="EU828" s="74" t="s">
        <v>330</v>
      </c>
      <c r="EV828" s="74" t="s">
        <v>302</v>
      </c>
      <c r="EW828" s="74" t="s">
        <v>456</v>
      </c>
      <c r="EX828" s="74">
        <v>2023</v>
      </c>
      <c r="EY828" s="74">
        <v>5.2791483851058113E-5</v>
      </c>
      <c r="EZ828" s="74">
        <v>1065.47956</v>
      </c>
      <c r="FA828" s="74">
        <v>5.6248246985372501E-2</v>
      </c>
      <c r="FB828" s="74">
        <v>2023</v>
      </c>
      <c r="FC828" s="74" t="s">
        <v>209</v>
      </c>
      <c r="FD828" s="74">
        <v>4.6366130773367584E-2</v>
      </c>
      <c r="FE828" s="74">
        <v>1</v>
      </c>
      <c r="FF828" s="74">
        <v>0</v>
      </c>
      <c r="FG828" s="74" t="s">
        <v>457</v>
      </c>
      <c r="FH828" s="74">
        <v>0</v>
      </c>
      <c r="FI828" s="74">
        <v>0</v>
      </c>
      <c r="FJ828" s="74">
        <v>0</v>
      </c>
      <c r="FK828" s="74">
        <v>0</v>
      </c>
      <c r="FL828" s="74">
        <v>6.4297761800681322E-3</v>
      </c>
      <c r="FM828" s="74">
        <v>4.6723576056510246E-5</v>
      </c>
      <c r="FN828" s="74">
        <v>0</v>
      </c>
      <c r="FO828" s="74">
        <v>0</v>
      </c>
      <c r="FP828" s="74">
        <v>0</v>
      </c>
      <c r="FQ828" s="74">
        <v>0</v>
      </c>
      <c r="FR828" s="74">
        <v>0</v>
      </c>
      <c r="FS828" s="74">
        <v>0</v>
      </c>
      <c r="GV828" s="229"/>
      <c r="GW828" s="229"/>
    </row>
    <row r="829" spans="98:205" x14ac:dyDescent="0.25">
      <c r="CT829" s="74" t="s">
        <v>194</v>
      </c>
      <c r="CU829" s="74" t="s">
        <v>536</v>
      </c>
      <c r="CV829" s="74" t="s">
        <v>330</v>
      </c>
      <c r="CW829" s="74">
        <v>2024</v>
      </c>
      <c r="CX829" s="74">
        <v>0</v>
      </c>
      <c r="CY829" s="74">
        <v>0</v>
      </c>
      <c r="CZ829" s="74">
        <v>0</v>
      </c>
      <c r="DA829" s="74">
        <v>4.6723576056510246E-5</v>
      </c>
      <c r="DB829" s="74">
        <v>0</v>
      </c>
      <c r="DC829" s="74">
        <v>0</v>
      </c>
      <c r="DD829" s="74">
        <v>7.7900575334948513E-2</v>
      </c>
      <c r="DE829" s="74">
        <v>3.6425060683954499E-2</v>
      </c>
      <c r="DF829" s="74">
        <v>1.5808724525432679E-3</v>
      </c>
      <c r="DG829" s="74">
        <v>3.989464219845075E-2</v>
      </c>
      <c r="DH829" s="74">
        <v>0</v>
      </c>
      <c r="DI829" s="74">
        <v>0</v>
      </c>
      <c r="DJ829" s="74">
        <v>0</v>
      </c>
      <c r="DK829" s="74">
        <v>0</v>
      </c>
      <c r="DL829" s="74">
        <v>0</v>
      </c>
      <c r="DM829" s="74">
        <v>0</v>
      </c>
      <c r="DN829" s="74">
        <v>7.4910367877582872E-4</v>
      </c>
      <c r="DO829" s="74">
        <v>0</v>
      </c>
      <c r="DP829" s="74">
        <v>0</v>
      </c>
      <c r="DQ829" s="74">
        <v>0</v>
      </c>
      <c r="DR829" s="74">
        <v>0</v>
      </c>
      <c r="DS829" s="74">
        <v>0</v>
      </c>
      <c r="DT829" s="74">
        <v>0</v>
      </c>
      <c r="DU829" s="74">
        <v>0</v>
      </c>
      <c r="DV829" s="74">
        <v>0</v>
      </c>
      <c r="DW829" s="74">
        <v>0</v>
      </c>
      <c r="DX829" s="74">
        <v>3.6397934565083729E-6</v>
      </c>
      <c r="DY829" s="74">
        <v>0</v>
      </c>
      <c r="DZ829" s="74">
        <v>3.6397934565083729E-6</v>
      </c>
      <c r="EA829" s="74">
        <v>0</v>
      </c>
      <c r="EB829" s="74">
        <v>0</v>
      </c>
      <c r="EC829" s="74">
        <v>0</v>
      </c>
      <c r="ED829" s="74">
        <v>0</v>
      </c>
      <c r="EE829" s="74">
        <v>0</v>
      </c>
      <c r="EF829" s="74">
        <v>0</v>
      </c>
      <c r="ER829" s="74" t="s">
        <v>455</v>
      </c>
      <c r="ES829" s="74" t="s">
        <v>194</v>
      </c>
      <c r="ET829" s="74" t="s">
        <v>536</v>
      </c>
      <c r="EU829" s="74" t="s">
        <v>330</v>
      </c>
      <c r="EV829" s="74" t="s">
        <v>302</v>
      </c>
      <c r="EW829" s="74" t="s">
        <v>456</v>
      </c>
      <c r="EX829" s="74">
        <v>2024</v>
      </c>
      <c r="EY829" s="74">
        <v>5.2791483851058113E-5</v>
      </c>
      <c r="EZ829" s="74">
        <v>1065.47956</v>
      </c>
      <c r="FA829" s="74">
        <v>5.6248246985372501E-2</v>
      </c>
      <c r="FB829" s="74">
        <v>2024</v>
      </c>
      <c r="FC829" s="74" t="s">
        <v>209</v>
      </c>
      <c r="FD829" s="74">
        <v>4.6366130773367584E-2</v>
      </c>
      <c r="FE829" s="74">
        <v>1</v>
      </c>
      <c r="FF829" s="74">
        <v>0</v>
      </c>
      <c r="FG829" s="74" t="s">
        <v>457</v>
      </c>
      <c r="FH829" s="74">
        <v>0</v>
      </c>
      <c r="FI829" s="74">
        <v>0</v>
      </c>
      <c r="FJ829" s="74">
        <v>0</v>
      </c>
      <c r="FK829" s="74">
        <v>0</v>
      </c>
      <c r="FL829" s="74">
        <v>0</v>
      </c>
      <c r="FM829" s="74">
        <v>0</v>
      </c>
      <c r="FN829" s="74">
        <v>6.4297761800681322E-3</v>
      </c>
      <c r="FO829" s="74">
        <v>4.6723576056510246E-5</v>
      </c>
      <c r="FP829" s="74">
        <v>0</v>
      </c>
      <c r="FQ829" s="74">
        <v>0</v>
      </c>
      <c r="FR829" s="74">
        <v>0</v>
      </c>
      <c r="FS829" s="74">
        <v>0</v>
      </c>
      <c r="GV829" s="229"/>
      <c r="GW829" s="229"/>
    </row>
    <row r="830" spans="98:205" x14ac:dyDescent="0.25">
      <c r="CT830" s="74" t="s">
        <v>194</v>
      </c>
      <c r="CU830" s="74" t="s">
        <v>536</v>
      </c>
      <c r="CV830" s="74" t="s">
        <v>330</v>
      </c>
      <c r="CW830" s="74">
        <v>2025</v>
      </c>
      <c r="CX830" s="74">
        <v>0</v>
      </c>
      <c r="CY830" s="74">
        <v>0</v>
      </c>
      <c r="CZ830" s="74">
        <v>0</v>
      </c>
      <c r="DA830" s="74">
        <v>0</v>
      </c>
      <c r="DB830" s="74">
        <v>4.6723576056510246E-5</v>
      </c>
      <c r="DC830" s="74">
        <v>0</v>
      </c>
      <c r="DD830" s="74">
        <v>7.7900575334948513E-2</v>
      </c>
      <c r="DE830" s="74">
        <v>3.6425060683954499E-2</v>
      </c>
      <c r="DF830" s="74">
        <v>1.5808724525432679E-3</v>
      </c>
      <c r="DG830" s="74">
        <v>3.989464219845075E-2</v>
      </c>
      <c r="DH830" s="74">
        <v>0</v>
      </c>
      <c r="DI830" s="74">
        <v>0</v>
      </c>
      <c r="DJ830" s="74">
        <v>0</v>
      </c>
      <c r="DK830" s="74">
        <v>0</v>
      </c>
      <c r="DL830" s="74">
        <v>0</v>
      </c>
      <c r="DM830" s="74">
        <v>0</v>
      </c>
      <c r="DN830" s="74">
        <v>7.4910367877582872E-4</v>
      </c>
      <c r="DO830" s="74">
        <v>0</v>
      </c>
      <c r="DP830" s="74">
        <v>0</v>
      </c>
      <c r="DQ830" s="74">
        <v>0</v>
      </c>
      <c r="DR830" s="74">
        <v>0</v>
      </c>
      <c r="DS830" s="74">
        <v>0</v>
      </c>
      <c r="DT830" s="74">
        <v>0</v>
      </c>
      <c r="DU830" s="74">
        <v>0</v>
      </c>
      <c r="DV830" s="74">
        <v>0</v>
      </c>
      <c r="DW830" s="74">
        <v>0</v>
      </c>
      <c r="DX830" s="74">
        <v>0</v>
      </c>
      <c r="DY830" s="74">
        <v>0</v>
      </c>
      <c r="DZ830" s="74">
        <v>0</v>
      </c>
      <c r="EA830" s="74">
        <v>3.6397934565083729E-6</v>
      </c>
      <c r="EB830" s="74">
        <v>0</v>
      </c>
      <c r="EC830" s="74">
        <v>3.6397934565083729E-6</v>
      </c>
      <c r="ED830" s="74">
        <v>0</v>
      </c>
      <c r="EE830" s="74">
        <v>0</v>
      </c>
      <c r="EF830" s="74">
        <v>0</v>
      </c>
      <c r="ER830" s="74" t="s">
        <v>455</v>
      </c>
      <c r="ES830" s="74" t="s">
        <v>194</v>
      </c>
      <c r="ET830" s="74" t="s">
        <v>536</v>
      </c>
      <c r="EU830" s="74" t="s">
        <v>330</v>
      </c>
      <c r="EV830" s="74" t="s">
        <v>302</v>
      </c>
      <c r="EW830" s="74" t="s">
        <v>456</v>
      </c>
      <c r="EX830" s="74">
        <v>2025</v>
      </c>
      <c r="EY830" s="74">
        <v>5.2791483851058113E-5</v>
      </c>
      <c r="EZ830" s="74">
        <v>1065.47956</v>
      </c>
      <c r="FA830" s="74">
        <v>5.6248246985372501E-2</v>
      </c>
      <c r="FB830" s="74">
        <v>2025</v>
      </c>
      <c r="FC830" s="74" t="s">
        <v>209</v>
      </c>
      <c r="FD830" s="74">
        <v>4.6366130773367584E-2</v>
      </c>
      <c r="FE830" s="74">
        <v>1</v>
      </c>
      <c r="FF830" s="74">
        <v>0</v>
      </c>
      <c r="FG830" s="74" t="s">
        <v>457</v>
      </c>
      <c r="FH830" s="74">
        <v>0</v>
      </c>
      <c r="FI830" s="74">
        <v>0</v>
      </c>
      <c r="FJ830" s="74">
        <v>0</v>
      </c>
      <c r="FK830" s="74">
        <v>0</v>
      </c>
      <c r="FL830" s="74">
        <v>0</v>
      </c>
      <c r="FM830" s="74">
        <v>0</v>
      </c>
      <c r="FN830" s="74">
        <v>0</v>
      </c>
      <c r="FO830" s="74">
        <v>0</v>
      </c>
      <c r="FP830" s="74">
        <v>6.4297761800681322E-3</v>
      </c>
      <c r="FQ830" s="74">
        <v>4.6723576056510246E-5</v>
      </c>
      <c r="FR830" s="74">
        <v>0</v>
      </c>
      <c r="FS830" s="74">
        <v>0</v>
      </c>
      <c r="GV830" s="229"/>
      <c r="GW830" s="229"/>
    </row>
    <row r="831" spans="98:205" x14ac:dyDescent="0.25">
      <c r="CT831" s="74" t="s">
        <v>194</v>
      </c>
      <c r="CU831" s="74" t="s">
        <v>536</v>
      </c>
      <c r="CV831" s="74" t="s">
        <v>330</v>
      </c>
      <c r="CW831" s="74">
        <v>2026</v>
      </c>
      <c r="CX831" s="74">
        <v>0</v>
      </c>
      <c r="CY831" s="74">
        <v>0</v>
      </c>
      <c r="CZ831" s="74">
        <v>0</v>
      </c>
      <c r="DA831" s="74">
        <v>0</v>
      </c>
      <c r="DB831" s="74">
        <v>0</v>
      </c>
      <c r="DC831" s="74">
        <v>4.6723576056510246E-5</v>
      </c>
      <c r="DD831" s="74">
        <v>7.7900575334948513E-2</v>
      </c>
      <c r="DE831" s="74">
        <v>3.6425060683954499E-2</v>
      </c>
      <c r="DF831" s="74">
        <v>1.5808724525432679E-3</v>
      </c>
      <c r="DG831" s="74">
        <v>3.989464219845075E-2</v>
      </c>
      <c r="DH831" s="74">
        <v>0</v>
      </c>
      <c r="DI831" s="74">
        <v>0</v>
      </c>
      <c r="DJ831" s="74">
        <v>0</v>
      </c>
      <c r="DK831" s="74">
        <v>0</v>
      </c>
      <c r="DL831" s="74">
        <v>0</v>
      </c>
      <c r="DM831" s="74">
        <v>0</v>
      </c>
      <c r="DN831" s="74">
        <v>7.4910367877582872E-4</v>
      </c>
      <c r="DO831" s="74">
        <v>0</v>
      </c>
      <c r="DP831" s="74">
        <v>0</v>
      </c>
      <c r="DQ831" s="74">
        <v>0</v>
      </c>
      <c r="DR831" s="74">
        <v>0</v>
      </c>
      <c r="DS831" s="74">
        <v>0</v>
      </c>
      <c r="DT831" s="74">
        <v>0</v>
      </c>
      <c r="DU831" s="74">
        <v>0</v>
      </c>
      <c r="DV831" s="74">
        <v>0</v>
      </c>
      <c r="DW831" s="74">
        <v>0</v>
      </c>
      <c r="DX831" s="74">
        <v>0</v>
      </c>
      <c r="DY831" s="74">
        <v>0</v>
      </c>
      <c r="DZ831" s="74">
        <v>0</v>
      </c>
      <c r="EA831" s="74">
        <v>0</v>
      </c>
      <c r="EB831" s="74">
        <v>0</v>
      </c>
      <c r="EC831" s="74">
        <v>0</v>
      </c>
      <c r="ED831" s="74">
        <v>3.6397934565083729E-6</v>
      </c>
      <c r="EE831" s="74">
        <v>0</v>
      </c>
      <c r="EF831" s="74">
        <v>3.6397934565083729E-6</v>
      </c>
      <c r="ER831" s="74" t="s">
        <v>455</v>
      </c>
      <c r="ES831" s="74" t="s">
        <v>194</v>
      </c>
      <c r="ET831" s="74" t="s">
        <v>536</v>
      </c>
      <c r="EU831" s="74" t="s">
        <v>330</v>
      </c>
      <c r="EV831" s="74" t="s">
        <v>302</v>
      </c>
      <c r="EW831" s="74" t="s">
        <v>456</v>
      </c>
      <c r="EX831" s="74">
        <v>2026</v>
      </c>
      <c r="EY831" s="74">
        <v>5.2791483851058113E-5</v>
      </c>
      <c r="EZ831" s="74">
        <v>1065.47956</v>
      </c>
      <c r="FA831" s="74">
        <v>5.6248246985372501E-2</v>
      </c>
      <c r="FB831" s="74">
        <v>2026</v>
      </c>
      <c r="FC831" s="74" t="s">
        <v>209</v>
      </c>
      <c r="FD831" s="74">
        <v>4.6366130773367584E-2</v>
      </c>
      <c r="FE831" s="74">
        <v>1</v>
      </c>
      <c r="FF831" s="74">
        <v>0</v>
      </c>
      <c r="FG831" s="74" t="s">
        <v>457</v>
      </c>
      <c r="FH831" s="74">
        <v>0</v>
      </c>
      <c r="FI831" s="74">
        <v>0</v>
      </c>
      <c r="FJ831" s="74">
        <v>0</v>
      </c>
      <c r="FK831" s="74">
        <v>0</v>
      </c>
      <c r="FL831" s="74">
        <v>0</v>
      </c>
      <c r="FM831" s="74">
        <v>0</v>
      </c>
      <c r="FN831" s="74">
        <v>0</v>
      </c>
      <c r="FO831" s="74">
        <v>0</v>
      </c>
      <c r="FP831" s="74">
        <v>0</v>
      </c>
      <c r="FQ831" s="74">
        <v>0</v>
      </c>
      <c r="FR831" s="74">
        <v>6.4297761800681322E-3</v>
      </c>
      <c r="FS831" s="74">
        <v>4.6723576056510246E-5</v>
      </c>
      <c r="GV831" s="229"/>
      <c r="GW831" s="229"/>
    </row>
    <row r="832" spans="98:205" x14ac:dyDescent="0.25">
      <c r="CT832" s="74" t="s">
        <v>194</v>
      </c>
      <c r="CU832" s="74" t="s">
        <v>537</v>
      </c>
      <c r="CV832" s="74" t="s">
        <v>318</v>
      </c>
      <c r="CW832" s="74">
        <v>2021</v>
      </c>
      <c r="CX832" s="74">
        <v>2.5089762179576318E-9</v>
      </c>
      <c r="CY832" s="74">
        <v>0</v>
      </c>
      <c r="CZ832" s="74">
        <v>0</v>
      </c>
      <c r="DA832" s="74">
        <v>0</v>
      </c>
      <c r="DB832" s="74">
        <v>0</v>
      </c>
      <c r="DC832" s="74">
        <v>0</v>
      </c>
      <c r="DD832" s="74">
        <v>13887.861023877969</v>
      </c>
      <c r="DE832" s="74">
        <v>212.40338927922949</v>
      </c>
      <c r="DF832" s="74">
        <v>8426.4429804796036</v>
      </c>
      <c r="DG832" s="74">
        <v>5249.0146541191398</v>
      </c>
      <c r="DH832" s="74">
        <v>0</v>
      </c>
      <c r="DI832" s="74">
        <v>0</v>
      </c>
      <c r="DJ832" s="74">
        <v>0</v>
      </c>
      <c r="DK832" s="74">
        <v>0</v>
      </c>
      <c r="DL832" s="74">
        <v>0</v>
      </c>
      <c r="DM832" s="74">
        <v>0</v>
      </c>
      <c r="DN832" s="74">
        <v>3.0468191877759088E-7</v>
      </c>
      <c r="DO832" s="74">
        <v>3.4844313027210551E-5</v>
      </c>
      <c r="DP832" s="74">
        <v>0</v>
      </c>
      <c r="DQ832" s="74">
        <v>3.4844313027210551E-5</v>
      </c>
      <c r="DR832" s="74">
        <v>0</v>
      </c>
      <c r="DS832" s="74">
        <v>0</v>
      </c>
      <c r="DT832" s="74">
        <v>0</v>
      </c>
      <c r="DU832" s="74">
        <v>0</v>
      </c>
      <c r="DV832" s="74">
        <v>0</v>
      </c>
      <c r="DW832" s="74">
        <v>0</v>
      </c>
      <c r="DX832" s="74">
        <v>0</v>
      </c>
      <c r="DY832" s="74">
        <v>0</v>
      </c>
      <c r="DZ832" s="74">
        <v>0</v>
      </c>
      <c r="EA832" s="74">
        <v>0</v>
      </c>
      <c r="EB832" s="74">
        <v>0</v>
      </c>
      <c r="EC832" s="74">
        <v>0</v>
      </c>
      <c r="ED832" s="74">
        <v>0</v>
      </c>
      <c r="EE832" s="74">
        <v>0</v>
      </c>
      <c r="EF832" s="74">
        <v>0</v>
      </c>
      <c r="ER832" s="74" t="s">
        <v>455</v>
      </c>
      <c r="ES832" s="74" t="s">
        <v>194</v>
      </c>
      <c r="ET832" s="74" t="s">
        <v>537</v>
      </c>
      <c r="EU832" s="74" t="s">
        <v>318</v>
      </c>
      <c r="EV832" s="74" t="s">
        <v>302</v>
      </c>
      <c r="EW832" s="74" t="s">
        <v>456</v>
      </c>
      <c r="EX832" s="74">
        <v>2021</v>
      </c>
      <c r="EY832" s="74">
        <v>2.1247352440295241E-9</v>
      </c>
      <c r="EZ832" s="74">
        <v>1214.74516299999</v>
      </c>
      <c r="FA832" s="74">
        <v>2.5810118603404676E-6</v>
      </c>
      <c r="FB832" s="74">
        <v>2021</v>
      </c>
      <c r="FC832" s="74" t="s">
        <v>209</v>
      </c>
      <c r="FD832" s="74">
        <v>4.6366130773367584E-2</v>
      </c>
      <c r="FE832" s="74">
        <v>1</v>
      </c>
      <c r="FF832" s="74">
        <v>0</v>
      </c>
      <c r="FG832" s="74" t="s">
        <v>457</v>
      </c>
      <c r="FH832" s="74">
        <v>5.226307911312922E-7</v>
      </c>
      <c r="FI832" s="74">
        <v>2.5089762179576318E-9</v>
      </c>
      <c r="FJ832" s="74">
        <v>0</v>
      </c>
      <c r="FK832" s="74">
        <v>0</v>
      </c>
      <c r="FL832" s="74">
        <v>0</v>
      </c>
      <c r="FM832" s="74">
        <v>0</v>
      </c>
      <c r="FN832" s="74">
        <v>0</v>
      </c>
      <c r="FO832" s="74">
        <v>0</v>
      </c>
      <c r="FP832" s="74">
        <v>0</v>
      </c>
      <c r="FQ832" s="74">
        <v>0</v>
      </c>
      <c r="FR832" s="74">
        <v>0</v>
      </c>
      <c r="FS832" s="74">
        <v>0</v>
      </c>
      <c r="GV832" s="229"/>
      <c r="GW832" s="229"/>
    </row>
    <row r="833" spans="98:205" x14ac:dyDescent="0.25">
      <c r="CT833" s="74" t="s">
        <v>194</v>
      </c>
      <c r="CU833" s="74" t="s">
        <v>537</v>
      </c>
      <c r="CV833" s="74" t="s">
        <v>318</v>
      </c>
      <c r="CW833" s="74">
        <v>2022</v>
      </c>
      <c r="CX833" s="74">
        <v>0</v>
      </c>
      <c r="CY833" s="74">
        <v>2.490329230448325E-9</v>
      </c>
      <c r="CZ833" s="74">
        <v>0</v>
      </c>
      <c r="DA833" s="74">
        <v>0</v>
      </c>
      <c r="DB833" s="74">
        <v>0</v>
      </c>
      <c r="DC833" s="74">
        <v>0</v>
      </c>
      <c r="DD833" s="74">
        <v>13650.165455412071</v>
      </c>
      <c r="DE833" s="74">
        <v>202.8476649824305</v>
      </c>
      <c r="DF833" s="74">
        <v>8286.6933897120052</v>
      </c>
      <c r="DG833" s="74">
        <v>5160.6244007176338</v>
      </c>
      <c r="DH833" s="74">
        <v>0</v>
      </c>
      <c r="DI833" s="74">
        <v>0</v>
      </c>
      <c r="DJ833" s="74">
        <v>0</v>
      </c>
      <c r="DK833" s="74">
        <v>0</v>
      </c>
      <c r="DL833" s="74">
        <v>0</v>
      </c>
      <c r="DM833" s="74">
        <v>0</v>
      </c>
      <c r="DN833" s="74">
        <v>2.9818009435447742E-7</v>
      </c>
      <c r="DO833" s="74">
        <v>0</v>
      </c>
      <c r="DP833" s="74">
        <v>0</v>
      </c>
      <c r="DQ833" s="74">
        <v>0</v>
      </c>
      <c r="DR833" s="74">
        <v>3.399340603406865E-5</v>
      </c>
      <c r="DS833" s="74">
        <v>0</v>
      </c>
      <c r="DT833" s="74">
        <v>3.399340603406865E-5</v>
      </c>
      <c r="DU833" s="74">
        <v>0</v>
      </c>
      <c r="DV833" s="74">
        <v>0</v>
      </c>
      <c r="DW833" s="74">
        <v>0</v>
      </c>
      <c r="DX833" s="74">
        <v>0</v>
      </c>
      <c r="DY833" s="74">
        <v>0</v>
      </c>
      <c r="DZ833" s="74">
        <v>0</v>
      </c>
      <c r="EA833" s="74">
        <v>0</v>
      </c>
      <c r="EB833" s="74">
        <v>0</v>
      </c>
      <c r="EC833" s="74">
        <v>0</v>
      </c>
      <c r="ED833" s="74">
        <v>0</v>
      </c>
      <c r="EE833" s="74">
        <v>0</v>
      </c>
      <c r="EF833" s="74">
        <v>0</v>
      </c>
      <c r="ER833" s="74" t="s">
        <v>455</v>
      </c>
      <c r="ES833" s="74" t="s">
        <v>194</v>
      </c>
      <c r="ET833" s="74" t="s">
        <v>537</v>
      </c>
      <c r="EU833" s="74" t="s">
        <v>318</v>
      </c>
      <c r="EV833" s="74" t="s">
        <v>302</v>
      </c>
      <c r="EW833" s="74" t="s">
        <v>456</v>
      </c>
      <c r="EX833" s="74">
        <v>2022</v>
      </c>
      <c r="EY833" s="74">
        <v>2.067341235001162E-9</v>
      </c>
      <c r="EZ833" s="74">
        <v>1214.74516299999</v>
      </c>
      <c r="FA833" s="74">
        <v>2.5112927654880874E-6</v>
      </c>
      <c r="FB833" s="74">
        <v>2022</v>
      </c>
      <c r="FC833" s="74" t="s">
        <v>209</v>
      </c>
      <c r="FD833" s="74">
        <v>4.6366130773367584E-2</v>
      </c>
      <c r="FE833" s="74">
        <v>1</v>
      </c>
      <c r="FF833" s="74">
        <v>0</v>
      </c>
      <c r="FG833" s="74" t="s">
        <v>457</v>
      </c>
      <c r="FH833" s="74">
        <v>0</v>
      </c>
      <c r="FI833" s="74">
        <v>0</v>
      </c>
      <c r="FJ833" s="74">
        <v>5.1874654154596235E-7</v>
      </c>
      <c r="FK833" s="74">
        <v>2.490329230448325E-9</v>
      </c>
      <c r="FL833" s="74">
        <v>0</v>
      </c>
      <c r="FM833" s="74">
        <v>0</v>
      </c>
      <c r="FN833" s="74">
        <v>0</v>
      </c>
      <c r="FO833" s="74">
        <v>0</v>
      </c>
      <c r="FP833" s="74">
        <v>0</v>
      </c>
      <c r="FQ833" s="74">
        <v>0</v>
      </c>
      <c r="FR833" s="74">
        <v>0</v>
      </c>
      <c r="FS833" s="74">
        <v>0</v>
      </c>
      <c r="GV833" s="229"/>
      <c r="GW833" s="229"/>
    </row>
    <row r="834" spans="98:205" x14ac:dyDescent="0.25">
      <c r="CT834" s="74" t="s">
        <v>194</v>
      </c>
      <c r="CU834" s="74" t="s">
        <v>537</v>
      </c>
      <c r="CV834" s="74" t="s">
        <v>318</v>
      </c>
      <c r="CW834" s="74">
        <v>2023</v>
      </c>
      <c r="CX834" s="74">
        <v>0</v>
      </c>
      <c r="CY834" s="74">
        <v>0</v>
      </c>
      <c r="CZ834" s="74">
        <v>3.7549354512591009E-9</v>
      </c>
      <c r="DA834" s="74">
        <v>0</v>
      </c>
      <c r="DB834" s="74">
        <v>0</v>
      </c>
      <c r="DC834" s="74">
        <v>0</v>
      </c>
      <c r="DD834" s="74">
        <v>13668.06699741239</v>
      </c>
      <c r="DE834" s="74">
        <v>202.84766498243039</v>
      </c>
      <c r="DF834" s="74">
        <v>8304.594931712325</v>
      </c>
      <c r="DG834" s="74">
        <v>5160.6244007176319</v>
      </c>
      <c r="DH834" s="74">
        <v>0</v>
      </c>
      <c r="DI834" s="74">
        <v>0</v>
      </c>
      <c r="DJ834" s="74">
        <v>0</v>
      </c>
      <c r="DK834" s="74">
        <v>0</v>
      </c>
      <c r="DL834" s="74">
        <v>0</v>
      </c>
      <c r="DM834" s="74">
        <v>0</v>
      </c>
      <c r="DN834" s="74">
        <v>2.9844527226862139E-7</v>
      </c>
      <c r="DO834" s="74">
        <v>0</v>
      </c>
      <c r="DP834" s="74">
        <v>0</v>
      </c>
      <c r="DQ834" s="74">
        <v>0</v>
      </c>
      <c r="DR834" s="74">
        <v>0</v>
      </c>
      <c r="DS834" s="74">
        <v>0</v>
      </c>
      <c r="DT834" s="74">
        <v>0</v>
      </c>
      <c r="DU834" s="74">
        <v>5.1322709318768321E-5</v>
      </c>
      <c r="DV834" s="74">
        <v>0</v>
      </c>
      <c r="DW834" s="74">
        <v>5.1322709318768321E-5</v>
      </c>
      <c r="DX834" s="74">
        <v>0</v>
      </c>
      <c r="DY834" s="74">
        <v>0</v>
      </c>
      <c r="DZ834" s="74">
        <v>0</v>
      </c>
      <c r="EA834" s="74">
        <v>0</v>
      </c>
      <c r="EB834" s="74">
        <v>0</v>
      </c>
      <c r="EC834" s="74">
        <v>0</v>
      </c>
      <c r="ED834" s="74">
        <v>0</v>
      </c>
      <c r="EE834" s="74">
        <v>0</v>
      </c>
      <c r="EF834" s="74">
        <v>0</v>
      </c>
      <c r="ER834" s="74" t="s">
        <v>455</v>
      </c>
      <c r="ES834" s="74" t="s">
        <v>194</v>
      </c>
      <c r="ET834" s="74" t="s">
        <v>537</v>
      </c>
      <c r="EU834" s="74" t="s">
        <v>318</v>
      </c>
      <c r="EV834" s="74" t="s">
        <v>302</v>
      </c>
      <c r="EW834" s="74" t="s">
        <v>456</v>
      </c>
      <c r="EX834" s="74">
        <v>2023</v>
      </c>
      <c r="EY834" s="74">
        <v>2.065039648522878E-9</v>
      </c>
      <c r="EZ834" s="74">
        <v>1214.74516299999</v>
      </c>
      <c r="FA834" s="74">
        <v>2.5084969244463657E-6</v>
      </c>
      <c r="FB834" s="74">
        <v>2023</v>
      </c>
      <c r="FC834" s="74" t="s">
        <v>209</v>
      </c>
      <c r="FD834" s="74">
        <v>4.6366130773367584E-2</v>
      </c>
      <c r="FE834" s="74">
        <v>1</v>
      </c>
      <c r="FF834" s="74">
        <v>0</v>
      </c>
      <c r="FG834" s="74" t="s">
        <v>457</v>
      </c>
      <c r="FH834" s="74">
        <v>0</v>
      </c>
      <c r="FI834" s="74">
        <v>0</v>
      </c>
      <c r="FJ834" s="74">
        <v>0</v>
      </c>
      <c r="FK834" s="74">
        <v>0</v>
      </c>
      <c r="FL834" s="74">
        <v>5.1672831062842248E-7</v>
      </c>
      <c r="FM834" s="74">
        <v>3.7549354512591009E-9</v>
      </c>
      <c r="FN834" s="74">
        <v>0</v>
      </c>
      <c r="FO834" s="74">
        <v>0</v>
      </c>
      <c r="FP834" s="74">
        <v>0</v>
      </c>
      <c r="FQ834" s="74">
        <v>0</v>
      </c>
      <c r="FR834" s="74">
        <v>0</v>
      </c>
      <c r="FS834" s="74">
        <v>0</v>
      </c>
      <c r="GV834" s="229"/>
      <c r="GW834" s="229"/>
    </row>
    <row r="835" spans="98:205" x14ac:dyDescent="0.25">
      <c r="CT835" s="74" t="s">
        <v>194</v>
      </c>
      <c r="CU835" s="74" t="s">
        <v>537</v>
      </c>
      <c r="CV835" s="74" t="s">
        <v>318</v>
      </c>
      <c r="CW835" s="74">
        <v>2024</v>
      </c>
      <c r="CX835" s="74">
        <v>0</v>
      </c>
      <c r="CY835" s="74">
        <v>0</v>
      </c>
      <c r="CZ835" s="74">
        <v>0</v>
      </c>
      <c r="DA835" s="74">
        <v>3.7549354512591009E-9</v>
      </c>
      <c r="DB835" s="74">
        <v>0</v>
      </c>
      <c r="DC835" s="74">
        <v>0</v>
      </c>
      <c r="DD835" s="74">
        <v>13668.06699741239</v>
      </c>
      <c r="DE835" s="74">
        <v>202.84766498243039</v>
      </c>
      <c r="DF835" s="74">
        <v>8304.594931712325</v>
      </c>
      <c r="DG835" s="74">
        <v>5160.6244007176319</v>
      </c>
      <c r="DH835" s="74">
        <v>0</v>
      </c>
      <c r="DI835" s="74">
        <v>0</v>
      </c>
      <c r="DJ835" s="74">
        <v>0</v>
      </c>
      <c r="DK835" s="74">
        <v>0</v>
      </c>
      <c r="DL835" s="74">
        <v>0</v>
      </c>
      <c r="DM835" s="74">
        <v>0</v>
      </c>
      <c r="DN835" s="74">
        <v>2.9844527226862139E-7</v>
      </c>
      <c r="DO835" s="74">
        <v>0</v>
      </c>
      <c r="DP835" s="74">
        <v>0</v>
      </c>
      <c r="DQ835" s="74">
        <v>0</v>
      </c>
      <c r="DR835" s="74">
        <v>0</v>
      </c>
      <c r="DS835" s="74">
        <v>0</v>
      </c>
      <c r="DT835" s="74">
        <v>0</v>
      </c>
      <c r="DU835" s="74">
        <v>0</v>
      </c>
      <c r="DV835" s="74">
        <v>0</v>
      </c>
      <c r="DW835" s="74">
        <v>0</v>
      </c>
      <c r="DX835" s="74">
        <v>5.1322709318768321E-5</v>
      </c>
      <c r="DY835" s="74">
        <v>0</v>
      </c>
      <c r="DZ835" s="74">
        <v>5.1322709318768321E-5</v>
      </c>
      <c r="EA835" s="74">
        <v>0</v>
      </c>
      <c r="EB835" s="74">
        <v>0</v>
      </c>
      <c r="EC835" s="74">
        <v>0</v>
      </c>
      <c r="ED835" s="74">
        <v>0</v>
      </c>
      <c r="EE835" s="74">
        <v>0</v>
      </c>
      <c r="EF835" s="74">
        <v>0</v>
      </c>
      <c r="ER835" s="74" t="s">
        <v>455</v>
      </c>
      <c r="ES835" s="74" t="s">
        <v>194</v>
      </c>
      <c r="ET835" s="74" t="s">
        <v>537</v>
      </c>
      <c r="EU835" s="74" t="s">
        <v>318</v>
      </c>
      <c r="EV835" s="74" t="s">
        <v>302</v>
      </c>
      <c r="EW835" s="74" t="s">
        <v>456</v>
      </c>
      <c r="EX835" s="74">
        <v>2024</v>
      </c>
      <c r="EY835" s="74">
        <v>2.065039648522878E-9</v>
      </c>
      <c r="EZ835" s="74">
        <v>1214.74516299999</v>
      </c>
      <c r="FA835" s="74">
        <v>2.5084969244463657E-6</v>
      </c>
      <c r="FB835" s="74">
        <v>2024</v>
      </c>
      <c r="FC835" s="74" t="s">
        <v>209</v>
      </c>
      <c r="FD835" s="74">
        <v>4.6366130773367584E-2</v>
      </c>
      <c r="FE835" s="74">
        <v>1</v>
      </c>
      <c r="FF835" s="74">
        <v>0</v>
      </c>
      <c r="FG835" s="74" t="s">
        <v>457</v>
      </c>
      <c r="FH835" s="74">
        <v>0</v>
      </c>
      <c r="FI835" s="74">
        <v>0</v>
      </c>
      <c r="FJ835" s="74">
        <v>0</v>
      </c>
      <c r="FK835" s="74">
        <v>0</v>
      </c>
      <c r="FL835" s="74">
        <v>0</v>
      </c>
      <c r="FM835" s="74">
        <v>0</v>
      </c>
      <c r="FN835" s="74">
        <v>5.1672831062842248E-7</v>
      </c>
      <c r="FO835" s="74">
        <v>3.7549354512591009E-9</v>
      </c>
      <c r="FP835" s="74">
        <v>0</v>
      </c>
      <c r="FQ835" s="74">
        <v>0</v>
      </c>
      <c r="FR835" s="74">
        <v>0</v>
      </c>
      <c r="FS835" s="74">
        <v>0</v>
      </c>
      <c r="GV835" s="229"/>
      <c r="GW835" s="229"/>
    </row>
    <row r="836" spans="98:205" x14ac:dyDescent="0.25">
      <c r="CT836" s="74" t="s">
        <v>194</v>
      </c>
      <c r="CU836" s="74" t="s">
        <v>537</v>
      </c>
      <c r="CV836" s="74" t="s">
        <v>318</v>
      </c>
      <c r="CW836" s="74">
        <v>2025</v>
      </c>
      <c r="CX836" s="74">
        <v>0</v>
      </c>
      <c r="CY836" s="74">
        <v>0</v>
      </c>
      <c r="CZ836" s="74">
        <v>0</v>
      </c>
      <c r="DA836" s="74">
        <v>0</v>
      </c>
      <c r="DB836" s="74">
        <v>3.7549354512591009E-9</v>
      </c>
      <c r="DC836" s="74">
        <v>0</v>
      </c>
      <c r="DD836" s="74">
        <v>13668.06699741239</v>
      </c>
      <c r="DE836" s="74">
        <v>202.84766498243039</v>
      </c>
      <c r="DF836" s="74">
        <v>8304.594931712325</v>
      </c>
      <c r="DG836" s="74">
        <v>5160.6244007176319</v>
      </c>
      <c r="DH836" s="74">
        <v>0</v>
      </c>
      <c r="DI836" s="74">
        <v>0</v>
      </c>
      <c r="DJ836" s="74">
        <v>0</v>
      </c>
      <c r="DK836" s="74">
        <v>0</v>
      </c>
      <c r="DL836" s="74">
        <v>0</v>
      </c>
      <c r="DM836" s="74">
        <v>0</v>
      </c>
      <c r="DN836" s="74">
        <v>2.9844527226862139E-7</v>
      </c>
      <c r="DO836" s="74">
        <v>0</v>
      </c>
      <c r="DP836" s="74">
        <v>0</v>
      </c>
      <c r="DQ836" s="74">
        <v>0</v>
      </c>
      <c r="DR836" s="74">
        <v>0</v>
      </c>
      <c r="DS836" s="74">
        <v>0</v>
      </c>
      <c r="DT836" s="74">
        <v>0</v>
      </c>
      <c r="DU836" s="74">
        <v>0</v>
      </c>
      <c r="DV836" s="74">
        <v>0</v>
      </c>
      <c r="DW836" s="74">
        <v>0</v>
      </c>
      <c r="DX836" s="74">
        <v>0</v>
      </c>
      <c r="DY836" s="74">
        <v>0</v>
      </c>
      <c r="DZ836" s="74">
        <v>0</v>
      </c>
      <c r="EA836" s="74">
        <v>5.1322709318768321E-5</v>
      </c>
      <c r="EB836" s="74">
        <v>0</v>
      </c>
      <c r="EC836" s="74">
        <v>5.1322709318768321E-5</v>
      </c>
      <c r="ED836" s="74">
        <v>0</v>
      </c>
      <c r="EE836" s="74">
        <v>0</v>
      </c>
      <c r="EF836" s="74">
        <v>0</v>
      </c>
      <c r="ER836" s="74" t="s">
        <v>455</v>
      </c>
      <c r="ES836" s="74" t="s">
        <v>194</v>
      </c>
      <c r="ET836" s="74" t="s">
        <v>537</v>
      </c>
      <c r="EU836" s="74" t="s">
        <v>318</v>
      </c>
      <c r="EV836" s="74" t="s">
        <v>302</v>
      </c>
      <c r="EW836" s="74" t="s">
        <v>456</v>
      </c>
      <c r="EX836" s="74">
        <v>2025</v>
      </c>
      <c r="EY836" s="74">
        <v>2.065039648522878E-9</v>
      </c>
      <c r="EZ836" s="74">
        <v>1214.74516299999</v>
      </c>
      <c r="FA836" s="74">
        <v>2.5084969244463657E-6</v>
      </c>
      <c r="FB836" s="74">
        <v>2025</v>
      </c>
      <c r="FC836" s="74" t="s">
        <v>209</v>
      </c>
      <c r="FD836" s="74">
        <v>4.6366130773367584E-2</v>
      </c>
      <c r="FE836" s="74">
        <v>1</v>
      </c>
      <c r="FF836" s="74">
        <v>0</v>
      </c>
      <c r="FG836" s="74" t="s">
        <v>457</v>
      </c>
      <c r="FH836" s="74">
        <v>0</v>
      </c>
      <c r="FI836" s="74">
        <v>0</v>
      </c>
      <c r="FJ836" s="74">
        <v>0</v>
      </c>
      <c r="FK836" s="74">
        <v>0</v>
      </c>
      <c r="FL836" s="74">
        <v>0</v>
      </c>
      <c r="FM836" s="74">
        <v>0</v>
      </c>
      <c r="FN836" s="74">
        <v>0</v>
      </c>
      <c r="FO836" s="74">
        <v>0</v>
      </c>
      <c r="FP836" s="74">
        <v>5.1672831062842248E-7</v>
      </c>
      <c r="FQ836" s="74">
        <v>3.7549354512591009E-9</v>
      </c>
      <c r="FR836" s="74">
        <v>0</v>
      </c>
      <c r="FS836" s="74">
        <v>0</v>
      </c>
      <c r="GV836" s="229"/>
      <c r="GW836" s="229"/>
    </row>
    <row r="837" spans="98:205" x14ac:dyDescent="0.25">
      <c r="CT837" s="74" t="s">
        <v>194</v>
      </c>
      <c r="CU837" s="74" t="s">
        <v>537</v>
      </c>
      <c r="CV837" s="74" t="s">
        <v>318</v>
      </c>
      <c r="CW837" s="74">
        <v>2026</v>
      </c>
      <c r="CX837" s="74">
        <v>0</v>
      </c>
      <c r="CY837" s="74">
        <v>0</v>
      </c>
      <c r="CZ837" s="74">
        <v>0</v>
      </c>
      <c r="DA837" s="74">
        <v>0</v>
      </c>
      <c r="DB837" s="74">
        <v>0</v>
      </c>
      <c r="DC837" s="74">
        <v>3.7549354512591009E-9</v>
      </c>
      <c r="DD837" s="74">
        <v>13668.06699741239</v>
      </c>
      <c r="DE837" s="74">
        <v>202.84766498243039</v>
      </c>
      <c r="DF837" s="74">
        <v>8304.594931712325</v>
      </c>
      <c r="DG837" s="74">
        <v>5160.6244007176319</v>
      </c>
      <c r="DH837" s="74">
        <v>0</v>
      </c>
      <c r="DI837" s="74">
        <v>0</v>
      </c>
      <c r="DJ837" s="74">
        <v>0</v>
      </c>
      <c r="DK837" s="74">
        <v>0</v>
      </c>
      <c r="DL837" s="74">
        <v>0</v>
      </c>
      <c r="DM837" s="74">
        <v>0</v>
      </c>
      <c r="DN837" s="74">
        <v>2.9844527226862139E-7</v>
      </c>
      <c r="DO837" s="74">
        <v>0</v>
      </c>
      <c r="DP837" s="74">
        <v>0</v>
      </c>
      <c r="DQ837" s="74">
        <v>0</v>
      </c>
      <c r="DR837" s="74">
        <v>0</v>
      </c>
      <c r="DS837" s="74">
        <v>0</v>
      </c>
      <c r="DT837" s="74">
        <v>0</v>
      </c>
      <c r="DU837" s="74">
        <v>0</v>
      </c>
      <c r="DV837" s="74">
        <v>0</v>
      </c>
      <c r="DW837" s="74">
        <v>0</v>
      </c>
      <c r="DX837" s="74">
        <v>0</v>
      </c>
      <c r="DY837" s="74">
        <v>0</v>
      </c>
      <c r="DZ837" s="74">
        <v>0</v>
      </c>
      <c r="EA837" s="74">
        <v>0</v>
      </c>
      <c r="EB837" s="74">
        <v>0</v>
      </c>
      <c r="EC837" s="74">
        <v>0</v>
      </c>
      <c r="ED837" s="74">
        <v>5.1322709318768321E-5</v>
      </c>
      <c r="EE837" s="74">
        <v>0</v>
      </c>
      <c r="EF837" s="74">
        <v>5.1322709318768321E-5</v>
      </c>
      <c r="ER837" s="74" t="s">
        <v>455</v>
      </c>
      <c r="ES837" s="74" t="s">
        <v>194</v>
      </c>
      <c r="ET837" s="74" t="s">
        <v>537</v>
      </c>
      <c r="EU837" s="74" t="s">
        <v>318</v>
      </c>
      <c r="EV837" s="74" t="s">
        <v>302</v>
      </c>
      <c r="EW837" s="74" t="s">
        <v>456</v>
      </c>
      <c r="EX837" s="74">
        <v>2026</v>
      </c>
      <c r="EY837" s="74">
        <v>2.065039648522878E-9</v>
      </c>
      <c r="EZ837" s="74">
        <v>1214.74516299999</v>
      </c>
      <c r="FA837" s="74">
        <v>2.5084969244463657E-6</v>
      </c>
      <c r="FB837" s="74">
        <v>2026</v>
      </c>
      <c r="FC837" s="74" t="s">
        <v>209</v>
      </c>
      <c r="FD837" s="74">
        <v>4.6366130773367584E-2</v>
      </c>
      <c r="FE837" s="74">
        <v>1</v>
      </c>
      <c r="FF837" s="74">
        <v>0</v>
      </c>
      <c r="FG837" s="74" t="s">
        <v>457</v>
      </c>
      <c r="FH837" s="74">
        <v>0</v>
      </c>
      <c r="FI837" s="74">
        <v>0</v>
      </c>
      <c r="FJ837" s="74">
        <v>0</v>
      </c>
      <c r="FK837" s="74">
        <v>0</v>
      </c>
      <c r="FL837" s="74">
        <v>0</v>
      </c>
      <c r="FM837" s="74">
        <v>0</v>
      </c>
      <c r="FN837" s="74">
        <v>0</v>
      </c>
      <c r="FO837" s="74">
        <v>0</v>
      </c>
      <c r="FP837" s="74">
        <v>0</v>
      </c>
      <c r="FQ837" s="74">
        <v>0</v>
      </c>
      <c r="FR837" s="74">
        <v>5.1672831062842248E-7</v>
      </c>
      <c r="FS837" s="74">
        <v>3.7549354512591009E-9</v>
      </c>
      <c r="GV837" s="229"/>
      <c r="GW837" s="229"/>
    </row>
    <row r="838" spans="98:205" x14ac:dyDescent="0.25">
      <c r="CT838" s="74" t="s">
        <v>194</v>
      </c>
      <c r="CU838" s="74" t="s">
        <v>537</v>
      </c>
      <c r="CV838" s="74" t="s">
        <v>320</v>
      </c>
      <c r="CW838" s="74">
        <v>2021</v>
      </c>
      <c r="CX838" s="74">
        <v>9.9349478135127307E-9</v>
      </c>
      <c r="CY838" s="74">
        <v>0</v>
      </c>
      <c r="CZ838" s="74">
        <v>0</v>
      </c>
      <c r="DA838" s="74">
        <v>0</v>
      </c>
      <c r="DB838" s="74">
        <v>0</v>
      </c>
      <c r="DC838" s="74">
        <v>0</v>
      </c>
      <c r="DD838" s="74">
        <v>8638.8463697588322</v>
      </c>
      <c r="DE838" s="74">
        <v>212.40338927922949</v>
      </c>
      <c r="DF838" s="74">
        <v>8426.4429804796036</v>
      </c>
      <c r="DG838" s="74">
        <v>0</v>
      </c>
      <c r="DH838" s="74">
        <v>0</v>
      </c>
      <c r="DI838" s="74">
        <v>0</v>
      </c>
      <c r="DJ838" s="74">
        <v>0</v>
      </c>
      <c r="DK838" s="74">
        <v>0</v>
      </c>
      <c r="DL838" s="74">
        <v>0</v>
      </c>
      <c r="DM838" s="74">
        <v>0</v>
      </c>
      <c r="DN838" s="74">
        <v>3.9871695899763719E-7</v>
      </c>
      <c r="DO838" s="74">
        <v>8.5826487852507904E-5</v>
      </c>
      <c r="DP838" s="74">
        <v>0</v>
      </c>
      <c r="DQ838" s="74">
        <v>8.5826487852507904E-5</v>
      </c>
      <c r="DR838" s="74">
        <v>0</v>
      </c>
      <c r="DS838" s="74">
        <v>0</v>
      </c>
      <c r="DT838" s="74">
        <v>0</v>
      </c>
      <c r="DU838" s="74">
        <v>0</v>
      </c>
      <c r="DV838" s="74">
        <v>0</v>
      </c>
      <c r="DW838" s="74">
        <v>0</v>
      </c>
      <c r="DX838" s="74">
        <v>0</v>
      </c>
      <c r="DY838" s="74">
        <v>0</v>
      </c>
      <c r="DZ838" s="74">
        <v>0</v>
      </c>
      <c r="EA838" s="74">
        <v>0</v>
      </c>
      <c r="EB838" s="74">
        <v>0</v>
      </c>
      <c r="EC838" s="74">
        <v>0</v>
      </c>
      <c r="ED838" s="74">
        <v>0</v>
      </c>
      <c r="EE838" s="74">
        <v>0</v>
      </c>
      <c r="EF838" s="74">
        <v>0</v>
      </c>
      <c r="ER838" s="74" t="s">
        <v>455</v>
      </c>
      <c r="ES838" s="74" t="s">
        <v>194</v>
      </c>
      <c r="ET838" s="74" t="s">
        <v>537</v>
      </c>
      <c r="EU838" s="74" t="s">
        <v>320</v>
      </c>
      <c r="EV838" s="74" t="s">
        <v>302</v>
      </c>
      <c r="EW838" s="74" t="s">
        <v>456</v>
      </c>
      <c r="EX838" s="74">
        <v>2021</v>
      </c>
      <c r="EY838" s="74">
        <v>8.4134451398458876E-9</v>
      </c>
      <c r="EZ838" s="74">
        <v>1214.74516299999</v>
      </c>
      <c r="FA838" s="74">
        <v>1.0220191787793566E-5</v>
      </c>
      <c r="FB838" s="74">
        <v>2021</v>
      </c>
      <c r="FC838" s="74" t="s">
        <v>209</v>
      </c>
      <c r="FD838" s="74">
        <v>4.6366130773367584E-2</v>
      </c>
      <c r="FE838" s="74">
        <v>1</v>
      </c>
      <c r="FF838" s="74">
        <v>0</v>
      </c>
      <c r="FG838" s="74" t="s">
        <v>457</v>
      </c>
      <c r="FH838" s="74">
        <v>2.0694933648478053E-6</v>
      </c>
      <c r="FI838" s="74">
        <v>9.9349478135127307E-9</v>
      </c>
      <c r="FJ838" s="74">
        <v>0</v>
      </c>
      <c r="FK838" s="74">
        <v>0</v>
      </c>
      <c r="FL838" s="74">
        <v>0</v>
      </c>
      <c r="FM838" s="74">
        <v>0</v>
      </c>
      <c r="FN838" s="74">
        <v>0</v>
      </c>
      <c r="FO838" s="74">
        <v>0</v>
      </c>
      <c r="FP838" s="74">
        <v>0</v>
      </c>
      <c r="FQ838" s="74">
        <v>0</v>
      </c>
      <c r="FR838" s="74">
        <v>0</v>
      </c>
      <c r="FS838" s="74">
        <v>0</v>
      </c>
      <c r="GV838" s="229"/>
      <c r="GW838" s="229"/>
    </row>
    <row r="839" spans="98:205" x14ac:dyDescent="0.25">
      <c r="CT839" s="74" t="s">
        <v>194</v>
      </c>
      <c r="CU839" s="74" t="s">
        <v>537</v>
      </c>
      <c r="CV839" s="74" t="s">
        <v>320</v>
      </c>
      <c r="CW839" s="74">
        <v>2022</v>
      </c>
      <c r="CX839" s="74">
        <v>0</v>
      </c>
      <c r="CY839" s="74">
        <v>9.8610616197067091E-9</v>
      </c>
      <c r="CZ839" s="74">
        <v>0</v>
      </c>
      <c r="DA839" s="74">
        <v>0</v>
      </c>
      <c r="DB839" s="74">
        <v>0</v>
      </c>
      <c r="DC839" s="74">
        <v>0</v>
      </c>
      <c r="DD839" s="74">
        <v>8489.5410546944349</v>
      </c>
      <c r="DE839" s="74">
        <v>202.84766498243039</v>
      </c>
      <c r="DF839" s="74">
        <v>8286.6933897120034</v>
      </c>
      <c r="DG839" s="74">
        <v>0</v>
      </c>
      <c r="DH839" s="74">
        <v>0</v>
      </c>
      <c r="DI839" s="74">
        <v>0</v>
      </c>
      <c r="DJ839" s="74">
        <v>0</v>
      </c>
      <c r="DK839" s="74">
        <v>0</v>
      </c>
      <c r="DL839" s="74">
        <v>0</v>
      </c>
      <c r="DM839" s="74">
        <v>0</v>
      </c>
      <c r="DN839" s="74">
        <v>3.886160680673663E-7</v>
      </c>
      <c r="DO839" s="74">
        <v>0</v>
      </c>
      <c r="DP839" s="74">
        <v>0</v>
      </c>
      <c r="DQ839" s="74">
        <v>0</v>
      </c>
      <c r="DR839" s="74">
        <v>8.3715887463371705E-5</v>
      </c>
      <c r="DS839" s="74">
        <v>0</v>
      </c>
      <c r="DT839" s="74">
        <v>8.3715887463371705E-5</v>
      </c>
      <c r="DU839" s="74">
        <v>0</v>
      </c>
      <c r="DV839" s="74">
        <v>0</v>
      </c>
      <c r="DW839" s="74">
        <v>0</v>
      </c>
      <c r="DX839" s="74">
        <v>0</v>
      </c>
      <c r="DY839" s="74">
        <v>0</v>
      </c>
      <c r="DZ839" s="74">
        <v>0</v>
      </c>
      <c r="EA839" s="74">
        <v>0</v>
      </c>
      <c r="EB839" s="74">
        <v>0</v>
      </c>
      <c r="EC839" s="74">
        <v>0</v>
      </c>
      <c r="ED839" s="74">
        <v>0</v>
      </c>
      <c r="EE839" s="74">
        <v>0</v>
      </c>
      <c r="EF839" s="74">
        <v>0</v>
      </c>
      <c r="ER839" s="74" t="s">
        <v>455</v>
      </c>
      <c r="ES839" s="74" t="s">
        <v>194</v>
      </c>
      <c r="ET839" s="74" t="s">
        <v>537</v>
      </c>
      <c r="EU839" s="74" t="s">
        <v>320</v>
      </c>
      <c r="EV839" s="74" t="s">
        <v>302</v>
      </c>
      <c r="EW839" s="74" t="s">
        <v>456</v>
      </c>
      <c r="EX839" s="74">
        <v>2022</v>
      </c>
      <c r="EY839" s="74">
        <v>8.1861382254413715E-9</v>
      </c>
      <c r="EZ839" s="74">
        <v>1214.74516299999</v>
      </c>
      <c r="FA839" s="74">
        <v>9.9440718130042279E-6</v>
      </c>
      <c r="FB839" s="74">
        <v>2022</v>
      </c>
      <c r="FC839" s="74" t="s">
        <v>209</v>
      </c>
      <c r="FD839" s="74">
        <v>4.6366130773367584E-2</v>
      </c>
      <c r="FE839" s="74">
        <v>1</v>
      </c>
      <c r="FF839" s="74">
        <v>0</v>
      </c>
      <c r="FG839" s="74" t="s">
        <v>457</v>
      </c>
      <c r="FH839" s="74">
        <v>0</v>
      </c>
      <c r="FI839" s="74">
        <v>0</v>
      </c>
      <c r="FJ839" s="74">
        <v>2.0541025454186941E-6</v>
      </c>
      <c r="FK839" s="74">
        <v>9.8610616197067091E-9</v>
      </c>
      <c r="FL839" s="74">
        <v>0</v>
      </c>
      <c r="FM839" s="74">
        <v>0</v>
      </c>
      <c r="FN839" s="74">
        <v>0</v>
      </c>
      <c r="FO839" s="74">
        <v>0</v>
      </c>
      <c r="FP839" s="74">
        <v>0</v>
      </c>
      <c r="FQ839" s="74">
        <v>0</v>
      </c>
      <c r="FR839" s="74">
        <v>0</v>
      </c>
      <c r="FS839" s="74">
        <v>0</v>
      </c>
      <c r="GV839" s="229"/>
      <c r="GW839" s="229"/>
    </row>
    <row r="840" spans="98:205" x14ac:dyDescent="0.25">
      <c r="CT840" s="74" t="s">
        <v>194</v>
      </c>
      <c r="CU840" s="74" t="s">
        <v>537</v>
      </c>
      <c r="CV840" s="74" t="s">
        <v>320</v>
      </c>
      <c r="CW840" s="74">
        <v>2023</v>
      </c>
      <c r="CX840" s="74">
        <v>0</v>
      </c>
      <c r="CY840" s="74">
        <v>0</v>
      </c>
      <c r="CZ840" s="74">
        <v>1.486857617465352E-8</v>
      </c>
      <c r="DA840" s="74">
        <v>0</v>
      </c>
      <c r="DB840" s="74">
        <v>0</v>
      </c>
      <c r="DC840" s="74">
        <v>0</v>
      </c>
      <c r="DD840" s="74">
        <v>8507.4425966947547</v>
      </c>
      <c r="DE840" s="74">
        <v>202.84766498243039</v>
      </c>
      <c r="DF840" s="74">
        <v>8304.5949317123268</v>
      </c>
      <c r="DG840" s="74">
        <v>0</v>
      </c>
      <c r="DH840" s="74">
        <v>0</v>
      </c>
      <c r="DI840" s="74">
        <v>0</v>
      </c>
      <c r="DJ840" s="74">
        <v>0</v>
      </c>
      <c r="DK840" s="74">
        <v>0</v>
      </c>
      <c r="DL840" s="74">
        <v>0</v>
      </c>
      <c r="DM840" s="74">
        <v>0</v>
      </c>
      <c r="DN840" s="74">
        <v>3.8981635214514998E-7</v>
      </c>
      <c r="DO840" s="74">
        <v>0</v>
      </c>
      <c r="DP840" s="74">
        <v>0</v>
      </c>
      <c r="DQ840" s="74">
        <v>0</v>
      </c>
      <c r="DR840" s="74">
        <v>0</v>
      </c>
      <c r="DS840" s="74">
        <v>0</v>
      </c>
      <c r="DT840" s="74">
        <v>0</v>
      </c>
      <c r="DU840" s="74">
        <v>1.2649355830044809E-4</v>
      </c>
      <c r="DV840" s="74">
        <v>0</v>
      </c>
      <c r="DW840" s="74">
        <v>1.2649355830044809E-4</v>
      </c>
      <c r="DX840" s="74">
        <v>0</v>
      </c>
      <c r="DY840" s="74">
        <v>0</v>
      </c>
      <c r="DZ840" s="74">
        <v>0</v>
      </c>
      <c r="EA840" s="74">
        <v>0</v>
      </c>
      <c r="EB840" s="74">
        <v>0</v>
      </c>
      <c r="EC840" s="74">
        <v>0</v>
      </c>
      <c r="ED840" s="74">
        <v>0</v>
      </c>
      <c r="EE840" s="74">
        <v>0</v>
      </c>
      <c r="EF840" s="74">
        <v>0</v>
      </c>
      <c r="ER840" s="74" t="s">
        <v>455</v>
      </c>
      <c r="ES840" s="74" t="s">
        <v>194</v>
      </c>
      <c r="ET840" s="74" t="s">
        <v>537</v>
      </c>
      <c r="EU840" s="74" t="s">
        <v>320</v>
      </c>
      <c r="EV840" s="74" t="s">
        <v>302</v>
      </c>
      <c r="EW840" s="74" t="s">
        <v>456</v>
      </c>
      <c r="EX840" s="74">
        <v>2023</v>
      </c>
      <c r="EY840" s="74">
        <v>8.1770245364528029E-9</v>
      </c>
      <c r="EZ840" s="74">
        <v>1214.74516299999</v>
      </c>
      <c r="FA840" s="74">
        <v>9.9330010033882782E-6</v>
      </c>
      <c r="FB840" s="74">
        <v>2023</v>
      </c>
      <c r="FC840" s="74" t="s">
        <v>209</v>
      </c>
      <c r="FD840" s="74">
        <v>4.6366130773367584E-2</v>
      </c>
      <c r="FE840" s="74">
        <v>1</v>
      </c>
      <c r="FF840" s="74">
        <v>0</v>
      </c>
      <c r="FG840" s="74" t="s">
        <v>457</v>
      </c>
      <c r="FH840" s="74">
        <v>0</v>
      </c>
      <c r="FI840" s="74">
        <v>0</v>
      </c>
      <c r="FJ840" s="74">
        <v>0</v>
      </c>
      <c r="FK840" s="74">
        <v>0</v>
      </c>
      <c r="FL840" s="74">
        <v>2.0461108713872744E-6</v>
      </c>
      <c r="FM840" s="74">
        <v>1.486857617465352E-8</v>
      </c>
      <c r="FN840" s="74">
        <v>0</v>
      </c>
      <c r="FO840" s="74">
        <v>0</v>
      </c>
      <c r="FP840" s="74">
        <v>0</v>
      </c>
      <c r="FQ840" s="74">
        <v>0</v>
      </c>
      <c r="FR840" s="74">
        <v>0</v>
      </c>
      <c r="FS840" s="74">
        <v>0</v>
      </c>
      <c r="GV840" s="229"/>
      <c r="GW840" s="229"/>
    </row>
    <row r="841" spans="98:205" x14ac:dyDescent="0.25">
      <c r="CT841" s="74" t="s">
        <v>194</v>
      </c>
      <c r="CU841" s="74" t="s">
        <v>537</v>
      </c>
      <c r="CV841" s="74" t="s">
        <v>320</v>
      </c>
      <c r="CW841" s="74">
        <v>2024</v>
      </c>
      <c r="CX841" s="74">
        <v>0</v>
      </c>
      <c r="CY841" s="74">
        <v>0</v>
      </c>
      <c r="CZ841" s="74">
        <v>0</v>
      </c>
      <c r="DA841" s="74">
        <v>1.486857617465352E-8</v>
      </c>
      <c r="DB841" s="74">
        <v>0</v>
      </c>
      <c r="DC841" s="74">
        <v>0</v>
      </c>
      <c r="DD841" s="74">
        <v>8507.4425966947547</v>
      </c>
      <c r="DE841" s="74">
        <v>202.84766498243039</v>
      </c>
      <c r="DF841" s="74">
        <v>8304.5949317123268</v>
      </c>
      <c r="DG841" s="74">
        <v>0</v>
      </c>
      <c r="DH841" s="74">
        <v>0</v>
      </c>
      <c r="DI841" s="74">
        <v>0</v>
      </c>
      <c r="DJ841" s="74">
        <v>0</v>
      </c>
      <c r="DK841" s="74">
        <v>0</v>
      </c>
      <c r="DL841" s="74">
        <v>0</v>
      </c>
      <c r="DM841" s="74">
        <v>0</v>
      </c>
      <c r="DN841" s="74">
        <v>3.8981635214514998E-7</v>
      </c>
      <c r="DO841" s="74">
        <v>0</v>
      </c>
      <c r="DP841" s="74">
        <v>0</v>
      </c>
      <c r="DQ841" s="74">
        <v>0</v>
      </c>
      <c r="DR841" s="74">
        <v>0</v>
      </c>
      <c r="DS841" s="74">
        <v>0</v>
      </c>
      <c r="DT841" s="74">
        <v>0</v>
      </c>
      <c r="DU841" s="74">
        <v>0</v>
      </c>
      <c r="DV841" s="74">
        <v>0</v>
      </c>
      <c r="DW841" s="74">
        <v>0</v>
      </c>
      <c r="DX841" s="74">
        <v>1.2649355830044809E-4</v>
      </c>
      <c r="DY841" s="74">
        <v>0</v>
      </c>
      <c r="DZ841" s="74">
        <v>1.2649355830044809E-4</v>
      </c>
      <c r="EA841" s="74">
        <v>0</v>
      </c>
      <c r="EB841" s="74">
        <v>0</v>
      </c>
      <c r="EC841" s="74">
        <v>0</v>
      </c>
      <c r="ED841" s="74">
        <v>0</v>
      </c>
      <c r="EE841" s="74">
        <v>0</v>
      </c>
      <c r="EF841" s="74">
        <v>0</v>
      </c>
      <c r="ER841" s="74" t="s">
        <v>455</v>
      </c>
      <c r="ES841" s="74" t="s">
        <v>194</v>
      </c>
      <c r="ET841" s="74" t="s">
        <v>537</v>
      </c>
      <c r="EU841" s="74" t="s">
        <v>320</v>
      </c>
      <c r="EV841" s="74" t="s">
        <v>302</v>
      </c>
      <c r="EW841" s="74" t="s">
        <v>456</v>
      </c>
      <c r="EX841" s="74">
        <v>2024</v>
      </c>
      <c r="EY841" s="74">
        <v>8.1770245364528029E-9</v>
      </c>
      <c r="EZ841" s="74">
        <v>1214.74516299999</v>
      </c>
      <c r="FA841" s="74">
        <v>9.9330010033882782E-6</v>
      </c>
      <c r="FB841" s="74">
        <v>2024</v>
      </c>
      <c r="FC841" s="74" t="s">
        <v>209</v>
      </c>
      <c r="FD841" s="74">
        <v>4.6366130773367584E-2</v>
      </c>
      <c r="FE841" s="74">
        <v>1</v>
      </c>
      <c r="FF841" s="74">
        <v>0</v>
      </c>
      <c r="FG841" s="74" t="s">
        <v>457</v>
      </c>
      <c r="FH841" s="74">
        <v>0</v>
      </c>
      <c r="FI841" s="74">
        <v>0</v>
      </c>
      <c r="FJ841" s="74">
        <v>0</v>
      </c>
      <c r="FK841" s="74">
        <v>0</v>
      </c>
      <c r="FL841" s="74">
        <v>0</v>
      </c>
      <c r="FM841" s="74">
        <v>0</v>
      </c>
      <c r="FN841" s="74">
        <v>2.0461108713872744E-6</v>
      </c>
      <c r="FO841" s="74">
        <v>1.486857617465352E-8</v>
      </c>
      <c r="FP841" s="74">
        <v>0</v>
      </c>
      <c r="FQ841" s="74">
        <v>0</v>
      </c>
      <c r="FR841" s="74">
        <v>0</v>
      </c>
      <c r="FS841" s="74">
        <v>0</v>
      </c>
      <c r="GV841" s="229"/>
      <c r="GW841" s="229"/>
    </row>
    <row r="842" spans="98:205" x14ac:dyDescent="0.25">
      <c r="CT842" s="74" t="s">
        <v>194</v>
      </c>
      <c r="CU842" s="74" t="s">
        <v>537</v>
      </c>
      <c r="CV842" s="74" t="s">
        <v>320</v>
      </c>
      <c r="CW842" s="74">
        <v>2025</v>
      </c>
      <c r="CX842" s="74">
        <v>0</v>
      </c>
      <c r="CY842" s="74">
        <v>0</v>
      </c>
      <c r="CZ842" s="74">
        <v>0</v>
      </c>
      <c r="DA842" s="74">
        <v>0</v>
      </c>
      <c r="DB842" s="74">
        <v>1.486857617465352E-8</v>
      </c>
      <c r="DC842" s="74">
        <v>0</v>
      </c>
      <c r="DD842" s="74">
        <v>8507.4425966947547</v>
      </c>
      <c r="DE842" s="74">
        <v>202.84766498243039</v>
      </c>
      <c r="DF842" s="74">
        <v>8304.5949317123268</v>
      </c>
      <c r="DG842" s="74">
        <v>0</v>
      </c>
      <c r="DH842" s="74">
        <v>0</v>
      </c>
      <c r="DI842" s="74">
        <v>0</v>
      </c>
      <c r="DJ842" s="74">
        <v>0</v>
      </c>
      <c r="DK842" s="74">
        <v>0</v>
      </c>
      <c r="DL842" s="74">
        <v>0</v>
      </c>
      <c r="DM842" s="74">
        <v>0</v>
      </c>
      <c r="DN842" s="74">
        <v>3.8981635214514998E-7</v>
      </c>
      <c r="DO842" s="74">
        <v>0</v>
      </c>
      <c r="DP842" s="74">
        <v>0</v>
      </c>
      <c r="DQ842" s="74">
        <v>0</v>
      </c>
      <c r="DR842" s="74">
        <v>0</v>
      </c>
      <c r="DS842" s="74">
        <v>0</v>
      </c>
      <c r="DT842" s="74">
        <v>0</v>
      </c>
      <c r="DU842" s="74">
        <v>0</v>
      </c>
      <c r="DV842" s="74">
        <v>0</v>
      </c>
      <c r="DW842" s="74">
        <v>0</v>
      </c>
      <c r="DX842" s="74">
        <v>0</v>
      </c>
      <c r="DY842" s="74">
        <v>0</v>
      </c>
      <c r="DZ842" s="74">
        <v>0</v>
      </c>
      <c r="EA842" s="74">
        <v>1.2649355830044809E-4</v>
      </c>
      <c r="EB842" s="74">
        <v>0</v>
      </c>
      <c r="EC842" s="74">
        <v>1.2649355830044809E-4</v>
      </c>
      <c r="ED842" s="74">
        <v>0</v>
      </c>
      <c r="EE842" s="74">
        <v>0</v>
      </c>
      <c r="EF842" s="74">
        <v>0</v>
      </c>
      <c r="ER842" s="74" t="s">
        <v>455</v>
      </c>
      <c r="ES842" s="74" t="s">
        <v>194</v>
      </c>
      <c r="ET842" s="74" t="s">
        <v>537</v>
      </c>
      <c r="EU842" s="74" t="s">
        <v>320</v>
      </c>
      <c r="EV842" s="74" t="s">
        <v>302</v>
      </c>
      <c r="EW842" s="74" t="s">
        <v>456</v>
      </c>
      <c r="EX842" s="74">
        <v>2025</v>
      </c>
      <c r="EY842" s="74">
        <v>8.1770245364528029E-9</v>
      </c>
      <c r="EZ842" s="74">
        <v>1214.74516299999</v>
      </c>
      <c r="FA842" s="74">
        <v>9.9330010033882782E-6</v>
      </c>
      <c r="FB842" s="74">
        <v>2025</v>
      </c>
      <c r="FC842" s="74" t="s">
        <v>209</v>
      </c>
      <c r="FD842" s="74">
        <v>4.6366130773367584E-2</v>
      </c>
      <c r="FE842" s="74">
        <v>1</v>
      </c>
      <c r="FF842" s="74">
        <v>0</v>
      </c>
      <c r="FG842" s="74" t="s">
        <v>457</v>
      </c>
      <c r="FH842" s="74">
        <v>0</v>
      </c>
      <c r="FI842" s="74">
        <v>0</v>
      </c>
      <c r="FJ842" s="74">
        <v>0</v>
      </c>
      <c r="FK842" s="74">
        <v>0</v>
      </c>
      <c r="FL842" s="74">
        <v>0</v>
      </c>
      <c r="FM842" s="74">
        <v>0</v>
      </c>
      <c r="FN842" s="74">
        <v>0</v>
      </c>
      <c r="FO842" s="74">
        <v>0</v>
      </c>
      <c r="FP842" s="74">
        <v>2.0461108713872744E-6</v>
      </c>
      <c r="FQ842" s="74">
        <v>1.486857617465352E-8</v>
      </c>
      <c r="FR842" s="74">
        <v>0</v>
      </c>
      <c r="FS842" s="74">
        <v>0</v>
      </c>
      <c r="GV842" s="229"/>
      <c r="GW842" s="229"/>
    </row>
    <row r="843" spans="98:205" x14ac:dyDescent="0.25">
      <c r="CT843" s="74" t="s">
        <v>194</v>
      </c>
      <c r="CU843" s="74" t="s">
        <v>537</v>
      </c>
      <c r="CV843" s="74" t="s">
        <v>320</v>
      </c>
      <c r="CW843" s="74">
        <v>2026</v>
      </c>
      <c r="CX843" s="74">
        <v>0</v>
      </c>
      <c r="CY843" s="74">
        <v>0</v>
      </c>
      <c r="CZ843" s="74">
        <v>0</v>
      </c>
      <c r="DA843" s="74">
        <v>0</v>
      </c>
      <c r="DB843" s="74">
        <v>0</v>
      </c>
      <c r="DC843" s="74">
        <v>1.486857617465352E-8</v>
      </c>
      <c r="DD843" s="74">
        <v>8507.4425966947547</v>
      </c>
      <c r="DE843" s="74">
        <v>202.84766498243039</v>
      </c>
      <c r="DF843" s="74">
        <v>8304.5949317123268</v>
      </c>
      <c r="DG843" s="74">
        <v>0</v>
      </c>
      <c r="DH843" s="74">
        <v>0</v>
      </c>
      <c r="DI843" s="74">
        <v>0</v>
      </c>
      <c r="DJ843" s="74">
        <v>0</v>
      </c>
      <c r="DK843" s="74">
        <v>0</v>
      </c>
      <c r="DL843" s="74">
        <v>0</v>
      </c>
      <c r="DM843" s="74">
        <v>0</v>
      </c>
      <c r="DN843" s="74">
        <v>3.8981635214514998E-7</v>
      </c>
      <c r="DO843" s="74">
        <v>0</v>
      </c>
      <c r="DP843" s="74">
        <v>0</v>
      </c>
      <c r="DQ843" s="74">
        <v>0</v>
      </c>
      <c r="DR843" s="74">
        <v>0</v>
      </c>
      <c r="DS843" s="74">
        <v>0</v>
      </c>
      <c r="DT843" s="74">
        <v>0</v>
      </c>
      <c r="DU843" s="74">
        <v>0</v>
      </c>
      <c r="DV843" s="74">
        <v>0</v>
      </c>
      <c r="DW843" s="74">
        <v>0</v>
      </c>
      <c r="DX843" s="74">
        <v>0</v>
      </c>
      <c r="DY843" s="74">
        <v>0</v>
      </c>
      <c r="DZ843" s="74">
        <v>0</v>
      </c>
      <c r="EA843" s="74">
        <v>0</v>
      </c>
      <c r="EB843" s="74">
        <v>0</v>
      </c>
      <c r="EC843" s="74">
        <v>0</v>
      </c>
      <c r="ED843" s="74">
        <v>1.2649355830044809E-4</v>
      </c>
      <c r="EE843" s="74">
        <v>0</v>
      </c>
      <c r="EF843" s="74">
        <v>1.2649355830044809E-4</v>
      </c>
      <c r="ER843" s="74" t="s">
        <v>455</v>
      </c>
      <c r="ES843" s="74" t="s">
        <v>194</v>
      </c>
      <c r="ET843" s="74" t="s">
        <v>537</v>
      </c>
      <c r="EU843" s="74" t="s">
        <v>320</v>
      </c>
      <c r="EV843" s="74" t="s">
        <v>302</v>
      </c>
      <c r="EW843" s="74" t="s">
        <v>456</v>
      </c>
      <c r="EX843" s="74">
        <v>2026</v>
      </c>
      <c r="EY843" s="74">
        <v>8.1770245364528029E-9</v>
      </c>
      <c r="EZ843" s="74">
        <v>1214.74516299999</v>
      </c>
      <c r="FA843" s="74">
        <v>9.9330010033882782E-6</v>
      </c>
      <c r="FB843" s="74">
        <v>2026</v>
      </c>
      <c r="FC843" s="74" t="s">
        <v>209</v>
      </c>
      <c r="FD843" s="74">
        <v>4.6366130773367584E-2</v>
      </c>
      <c r="FE843" s="74">
        <v>1</v>
      </c>
      <c r="FF843" s="74">
        <v>0</v>
      </c>
      <c r="FG843" s="74" t="s">
        <v>457</v>
      </c>
      <c r="FH843" s="74">
        <v>0</v>
      </c>
      <c r="FI843" s="74">
        <v>0</v>
      </c>
      <c r="FJ843" s="74">
        <v>0</v>
      </c>
      <c r="FK843" s="74">
        <v>0</v>
      </c>
      <c r="FL843" s="74">
        <v>0</v>
      </c>
      <c r="FM843" s="74">
        <v>0</v>
      </c>
      <c r="FN843" s="74">
        <v>0</v>
      </c>
      <c r="FO843" s="74">
        <v>0</v>
      </c>
      <c r="FP843" s="74">
        <v>0</v>
      </c>
      <c r="FQ843" s="74">
        <v>0</v>
      </c>
      <c r="FR843" s="74">
        <v>2.0461108713872744E-6</v>
      </c>
      <c r="FS843" s="74">
        <v>1.486857617465352E-8</v>
      </c>
      <c r="GV843" s="229"/>
      <c r="GW843" s="229"/>
    </row>
    <row r="844" spans="98:205" x14ac:dyDescent="0.25">
      <c r="CT844" s="74" t="s">
        <v>194</v>
      </c>
      <c r="CU844" s="74" t="s">
        <v>537</v>
      </c>
      <c r="CV844" s="74" t="s">
        <v>327</v>
      </c>
      <c r="CW844" s="74">
        <v>2021</v>
      </c>
      <c r="CX844" s="74">
        <v>2.9140198906295646E-7</v>
      </c>
      <c r="CY844" s="74">
        <v>0</v>
      </c>
      <c r="CZ844" s="74">
        <v>0</v>
      </c>
      <c r="DA844" s="74">
        <v>0</v>
      </c>
      <c r="DB844" s="74">
        <v>0</v>
      </c>
      <c r="DC844" s="74">
        <v>0</v>
      </c>
      <c r="DD844" s="74">
        <v>5.10775087528814</v>
      </c>
      <c r="DE844" s="74">
        <v>0.69026898617840482</v>
      </c>
      <c r="DF844" s="74">
        <v>2.8263721675328068</v>
      </c>
      <c r="DG844" s="74">
        <v>1.5911097215769281</v>
      </c>
      <c r="DH844" s="74">
        <v>0</v>
      </c>
      <c r="DI844" s="74">
        <v>0</v>
      </c>
      <c r="DJ844" s="74">
        <v>0</v>
      </c>
      <c r="DK844" s="74">
        <v>0</v>
      </c>
      <c r="DL844" s="74">
        <v>0</v>
      </c>
      <c r="DM844" s="74">
        <v>0</v>
      </c>
      <c r="DN844" s="74">
        <v>1.0041581736476479E-5</v>
      </c>
      <c r="DO844" s="74">
        <v>1.4884087646970209E-6</v>
      </c>
      <c r="DP844" s="74">
        <v>0</v>
      </c>
      <c r="DQ844" s="74">
        <v>1.4884087646970209E-6</v>
      </c>
      <c r="DR844" s="74">
        <v>0</v>
      </c>
      <c r="DS844" s="74">
        <v>0</v>
      </c>
      <c r="DT844" s="74">
        <v>0</v>
      </c>
      <c r="DU844" s="74">
        <v>0</v>
      </c>
      <c r="DV844" s="74">
        <v>0</v>
      </c>
      <c r="DW844" s="74">
        <v>0</v>
      </c>
      <c r="DX844" s="74">
        <v>0</v>
      </c>
      <c r="DY844" s="74">
        <v>0</v>
      </c>
      <c r="DZ844" s="74">
        <v>0</v>
      </c>
      <c r="EA844" s="74">
        <v>0</v>
      </c>
      <c r="EB844" s="74">
        <v>0</v>
      </c>
      <c r="EC844" s="74">
        <v>0</v>
      </c>
      <c r="ED844" s="74">
        <v>0</v>
      </c>
      <c r="EE844" s="74">
        <v>0</v>
      </c>
      <c r="EF844" s="74">
        <v>0</v>
      </c>
      <c r="ER844" s="74" t="s">
        <v>455</v>
      </c>
      <c r="ES844" s="74" t="s">
        <v>194</v>
      </c>
      <c r="ET844" s="74" t="s">
        <v>537</v>
      </c>
      <c r="EU844" s="74" t="s">
        <v>327</v>
      </c>
      <c r="EV844" s="74" t="s">
        <v>302</v>
      </c>
      <c r="EW844" s="74" t="s">
        <v>456</v>
      </c>
      <c r="EX844" s="74">
        <v>2021</v>
      </c>
      <c r="EY844" s="74">
        <v>2.4677478882058692E-7</v>
      </c>
      <c r="EZ844" s="74">
        <v>1214.74516299999</v>
      </c>
      <c r="FA844" s="74">
        <v>2.9976848107015198E-4</v>
      </c>
      <c r="FB844" s="74">
        <v>2021</v>
      </c>
      <c r="FC844" s="74" t="s">
        <v>209</v>
      </c>
      <c r="FD844" s="74">
        <v>4.6366130773367584E-2</v>
      </c>
      <c r="FE844" s="74">
        <v>1</v>
      </c>
      <c r="FF844" s="74">
        <v>0</v>
      </c>
      <c r="FG844" s="74" t="s">
        <v>457</v>
      </c>
      <c r="FH844" s="74">
        <v>6.0700317121848805E-5</v>
      </c>
      <c r="FI844" s="74">
        <v>2.9140198906295646E-7</v>
      </c>
      <c r="FJ844" s="74">
        <v>0</v>
      </c>
      <c r="FK844" s="74">
        <v>0</v>
      </c>
      <c r="FL844" s="74">
        <v>0</v>
      </c>
      <c r="FM844" s="74">
        <v>0</v>
      </c>
      <c r="FN844" s="74">
        <v>0</v>
      </c>
      <c r="FO844" s="74">
        <v>0</v>
      </c>
      <c r="FP844" s="74">
        <v>0</v>
      </c>
      <c r="FQ844" s="74">
        <v>0</v>
      </c>
      <c r="FR844" s="74">
        <v>0</v>
      </c>
      <c r="FS844" s="74">
        <v>0</v>
      </c>
      <c r="GV844" s="229"/>
      <c r="GW844" s="229"/>
    </row>
    <row r="845" spans="98:205" x14ac:dyDescent="0.25">
      <c r="CT845" s="74" t="s">
        <v>194</v>
      </c>
      <c r="CU845" s="74" t="s">
        <v>537</v>
      </c>
      <c r="CV845" s="74" t="s">
        <v>327</v>
      </c>
      <c r="CW845" s="74">
        <v>2022</v>
      </c>
      <c r="CX845" s="74">
        <v>0</v>
      </c>
      <c r="CY845" s="74">
        <v>2.8926959305730824E-7</v>
      </c>
      <c r="CZ845" s="74">
        <v>0</v>
      </c>
      <c r="DA845" s="74">
        <v>0</v>
      </c>
      <c r="DB845" s="74">
        <v>0</v>
      </c>
      <c r="DC845" s="74">
        <v>0</v>
      </c>
      <c r="DD845" s="74">
        <v>5.0739075797640973</v>
      </c>
      <c r="DE845" s="74">
        <v>0.6841481148462718</v>
      </c>
      <c r="DF845" s="74">
        <v>2.8096478759428591</v>
      </c>
      <c r="DG845" s="74">
        <v>1.580111588974966</v>
      </c>
      <c r="DH845" s="74">
        <v>0</v>
      </c>
      <c r="DI845" s="74">
        <v>0</v>
      </c>
      <c r="DJ845" s="74">
        <v>0</v>
      </c>
      <c r="DK845" s="74">
        <v>0</v>
      </c>
      <c r="DL845" s="74">
        <v>0</v>
      </c>
      <c r="DM845" s="74">
        <v>0</v>
      </c>
      <c r="DN845" s="74">
        <v>9.7759527966493079E-6</v>
      </c>
      <c r="DO845" s="74">
        <v>0</v>
      </c>
      <c r="DP845" s="74">
        <v>0</v>
      </c>
      <c r="DQ845" s="74">
        <v>0</v>
      </c>
      <c r="DR845" s="74">
        <v>1.4677271808087522E-6</v>
      </c>
      <c r="DS845" s="74">
        <v>0</v>
      </c>
      <c r="DT845" s="74">
        <v>1.4677271808087522E-6</v>
      </c>
      <c r="DU845" s="74">
        <v>0</v>
      </c>
      <c r="DV845" s="74">
        <v>0</v>
      </c>
      <c r="DW845" s="74">
        <v>0</v>
      </c>
      <c r="DX845" s="74">
        <v>0</v>
      </c>
      <c r="DY845" s="74">
        <v>0</v>
      </c>
      <c r="DZ845" s="74">
        <v>0</v>
      </c>
      <c r="EA845" s="74">
        <v>0</v>
      </c>
      <c r="EB845" s="74">
        <v>0</v>
      </c>
      <c r="EC845" s="74">
        <v>0</v>
      </c>
      <c r="ED845" s="74">
        <v>0</v>
      </c>
      <c r="EE845" s="74">
        <v>0</v>
      </c>
      <c r="EF845" s="74">
        <v>0</v>
      </c>
      <c r="ER845" s="74" t="s">
        <v>455</v>
      </c>
      <c r="ES845" s="74" t="s">
        <v>194</v>
      </c>
      <c r="ET845" s="74" t="s">
        <v>537</v>
      </c>
      <c r="EU845" s="74" t="s">
        <v>327</v>
      </c>
      <c r="EV845" s="74" t="s">
        <v>302</v>
      </c>
      <c r="EW845" s="74" t="s">
        <v>456</v>
      </c>
      <c r="EX845" s="74">
        <v>2022</v>
      </c>
      <c r="EY845" s="74">
        <v>2.4013650502416501E-7</v>
      </c>
      <c r="EZ845" s="74">
        <v>1214.74516299999</v>
      </c>
      <c r="FA845" s="74">
        <v>2.9170465793782726E-4</v>
      </c>
      <c r="FB845" s="74">
        <v>2022</v>
      </c>
      <c r="FC845" s="74" t="s">
        <v>209</v>
      </c>
      <c r="FD845" s="74">
        <v>4.6366130773367584E-2</v>
      </c>
      <c r="FE845" s="74">
        <v>1</v>
      </c>
      <c r="FF845" s="74">
        <v>0</v>
      </c>
      <c r="FG845" s="74" t="s">
        <v>457</v>
      </c>
      <c r="FH845" s="74">
        <v>0</v>
      </c>
      <c r="FI845" s="74">
        <v>0</v>
      </c>
      <c r="FJ845" s="74">
        <v>6.0256129646710306E-5</v>
      </c>
      <c r="FK845" s="74">
        <v>2.8926959305730824E-7</v>
      </c>
      <c r="FL845" s="74">
        <v>0</v>
      </c>
      <c r="FM845" s="74">
        <v>0</v>
      </c>
      <c r="FN845" s="74">
        <v>0</v>
      </c>
      <c r="FO845" s="74">
        <v>0</v>
      </c>
      <c r="FP845" s="74">
        <v>0</v>
      </c>
      <c r="FQ845" s="74">
        <v>0</v>
      </c>
      <c r="FR845" s="74">
        <v>0</v>
      </c>
      <c r="FS845" s="74">
        <v>0</v>
      </c>
      <c r="GV845" s="229"/>
      <c r="GW845" s="229"/>
    </row>
    <row r="846" spans="98:205" x14ac:dyDescent="0.25">
      <c r="CT846" s="74" t="s">
        <v>194</v>
      </c>
      <c r="CU846" s="74" t="s">
        <v>537</v>
      </c>
      <c r="CV846" s="74" t="s">
        <v>327</v>
      </c>
      <c r="CW846" s="74">
        <v>2023</v>
      </c>
      <c r="CX846" s="74">
        <v>0</v>
      </c>
      <c r="CY846" s="74">
        <v>0</v>
      </c>
      <c r="CZ846" s="74">
        <v>4.3616267144992597E-7</v>
      </c>
      <c r="DA846" s="74">
        <v>0</v>
      </c>
      <c r="DB846" s="74">
        <v>0</v>
      </c>
      <c r="DC846" s="74">
        <v>0</v>
      </c>
      <c r="DD846" s="74">
        <v>5.1712462144137747</v>
      </c>
      <c r="DE846" s="74">
        <v>0.68414811484627169</v>
      </c>
      <c r="DF846" s="74">
        <v>2.906986510592537</v>
      </c>
      <c r="DG846" s="74">
        <v>1.580111588974966</v>
      </c>
      <c r="DH846" s="74">
        <v>0</v>
      </c>
      <c r="DI846" s="74">
        <v>0</v>
      </c>
      <c r="DJ846" s="74">
        <v>0</v>
      </c>
      <c r="DK846" s="74">
        <v>0</v>
      </c>
      <c r="DL846" s="74">
        <v>0</v>
      </c>
      <c r="DM846" s="74">
        <v>0</v>
      </c>
      <c r="DN846" s="74">
        <v>9.8117926599088778E-6</v>
      </c>
      <c r="DO846" s="74">
        <v>0</v>
      </c>
      <c r="DP846" s="74">
        <v>0</v>
      </c>
      <c r="DQ846" s="74">
        <v>0</v>
      </c>
      <c r="DR846" s="74">
        <v>0</v>
      </c>
      <c r="DS846" s="74">
        <v>0</v>
      </c>
      <c r="DT846" s="74">
        <v>0</v>
      </c>
      <c r="DU846" s="74">
        <v>2.2555045636040285E-6</v>
      </c>
      <c r="DV846" s="74">
        <v>0</v>
      </c>
      <c r="DW846" s="74">
        <v>2.2555045636040285E-6</v>
      </c>
      <c r="DX846" s="74">
        <v>0</v>
      </c>
      <c r="DY846" s="74">
        <v>0</v>
      </c>
      <c r="DZ846" s="74">
        <v>0</v>
      </c>
      <c r="EA846" s="74">
        <v>0</v>
      </c>
      <c r="EB846" s="74">
        <v>0</v>
      </c>
      <c r="EC846" s="74">
        <v>0</v>
      </c>
      <c r="ED846" s="74">
        <v>0</v>
      </c>
      <c r="EE846" s="74">
        <v>0</v>
      </c>
      <c r="EF846" s="74">
        <v>0</v>
      </c>
      <c r="ER846" s="74" t="s">
        <v>455</v>
      </c>
      <c r="ES846" s="74" t="s">
        <v>194</v>
      </c>
      <c r="ET846" s="74" t="s">
        <v>537</v>
      </c>
      <c r="EU846" s="74" t="s">
        <v>327</v>
      </c>
      <c r="EV846" s="74" t="s">
        <v>302</v>
      </c>
      <c r="EW846" s="74" t="s">
        <v>456</v>
      </c>
      <c r="EX846" s="74">
        <v>2023</v>
      </c>
      <c r="EY846" s="74">
        <v>2.3986915925485089E-7</v>
      </c>
      <c r="EZ846" s="74">
        <v>1214.74516299999</v>
      </c>
      <c r="FA846" s="74">
        <v>2.9137990095770441E-4</v>
      </c>
      <c r="FB846" s="74">
        <v>2023</v>
      </c>
      <c r="FC846" s="74" t="s">
        <v>209</v>
      </c>
      <c r="FD846" s="74">
        <v>4.6366130773367584E-2</v>
      </c>
      <c r="FE846" s="74">
        <v>1</v>
      </c>
      <c r="FF846" s="74">
        <v>0</v>
      </c>
      <c r="FG846" s="74" t="s">
        <v>457</v>
      </c>
      <c r="FH846" s="74">
        <v>0</v>
      </c>
      <c r="FI846" s="74">
        <v>0</v>
      </c>
      <c r="FJ846" s="74">
        <v>0</v>
      </c>
      <c r="FK846" s="74">
        <v>0</v>
      </c>
      <c r="FL846" s="74">
        <v>6.0021697657126595E-5</v>
      </c>
      <c r="FM846" s="74">
        <v>4.3616267144992597E-7</v>
      </c>
      <c r="FN846" s="74">
        <v>0</v>
      </c>
      <c r="FO846" s="74">
        <v>0</v>
      </c>
      <c r="FP846" s="74">
        <v>0</v>
      </c>
      <c r="FQ846" s="74">
        <v>0</v>
      </c>
      <c r="FR846" s="74">
        <v>0</v>
      </c>
      <c r="FS846" s="74">
        <v>0</v>
      </c>
      <c r="GV846" s="229"/>
      <c r="GW846" s="229"/>
    </row>
    <row r="847" spans="98:205" x14ac:dyDescent="0.25">
      <c r="CT847" s="74" t="s">
        <v>194</v>
      </c>
      <c r="CU847" s="74" t="s">
        <v>537</v>
      </c>
      <c r="CV847" s="74" t="s">
        <v>327</v>
      </c>
      <c r="CW847" s="74">
        <v>2024</v>
      </c>
      <c r="CX847" s="74">
        <v>0</v>
      </c>
      <c r="CY847" s="74">
        <v>0</v>
      </c>
      <c r="CZ847" s="74">
        <v>0</v>
      </c>
      <c r="DA847" s="74">
        <v>4.3616267144992597E-7</v>
      </c>
      <c r="DB847" s="74">
        <v>0</v>
      </c>
      <c r="DC847" s="74">
        <v>0</v>
      </c>
      <c r="DD847" s="74">
        <v>5.1712462144137747</v>
      </c>
      <c r="DE847" s="74">
        <v>0.68414811484627169</v>
      </c>
      <c r="DF847" s="74">
        <v>2.906986510592537</v>
      </c>
      <c r="DG847" s="74">
        <v>1.580111588974966</v>
      </c>
      <c r="DH847" s="74">
        <v>0</v>
      </c>
      <c r="DI847" s="74">
        <v>0</v>
      </c>
      <c r="DJ847" s="74">
        <v>0</v>
      </c>
      <c r="DK847" s="74">
        <v>0</v>
      </c>
      <c r="DL847" s="74">
        <v>0</v>
      </c>
      <c r="DM847" s="74">
        <v>0</v>
      </c>
      <c r="DN847" s="74">
        <v>9.8117926599088778E-6</v>
      </c>
      <c r="DO847" s="74">
        <v>0</v>
      </c>
      <c r="DP847" s="74">
        <v>0</v>
      </c>
      <c r="DQ847" s="74">
        <v>0</v>
      </c>
      <c r="DR847" s="74">
        <v>0</v>
      </c>
      <c r="DS847" s="74">
        <v>0</v>
      </c>
      <c r="DT847" s="74">
        <v>0</v>
      </c>
      <c r="DU847" s="74">
        <v>0</v>
      </c>
      <c r="DV847" s="74">
        <v>0</v>
      </c>
      <c r="DW847" s="74">
        <v>0</v>
      </c>
      <c r="DX847" s="74">
        <v>2.2555045636040285E-6</v>
      </c>
      <c r="DY847" s="74">
        <v>0</v>
      </c>
      <c r="DZ847" s="74">
        <v>2.2555045636040285E-6</v>
      </c>
      <c r="EA847" s="74">
        <v>0</v>
      </c>
      <c r="EB847" s="74">
        <v>0</v>
      </c>
      <c r="EC847" s="74">
        <v>0</v>
      </c>
      <c r="ED847" s="74">
        <v>0</v>
      </c>
      <c r="EE847" s="74">
        <v>0</v>
      </c>
      <c r="EF847" s="74">
        <v>0</v>
      </c>
      <c r="ER847" s="74" t="s">
        <v>455</v>
      </c>
      <c r="ES847" s="74" t="s">
        <v>194</v>
      </c>
      <c r="ET847" s="74" t="s">
        <v>537</v>
      </c>
      <c r="EU847" s="74" t="s">
        <v>327</v>
      </c>
      <c r="EV847" s="74" t="s">
        <v>302</v>
      </c>
      <c r="EW847" s="74" t="s">
        <v>456</v>
      </c>
      <c r="EX847" s="74">
        <v>2024</v>
      </c>
      <c r="EY847" s="74">
        <v>2.3986915925485089E-7</v>
      </c>
      <c r="EZ847" s="74">
        <v>1214.74516299999</v>
      </c>
      <c r="FA847" s="74">
        <v>2.9137990095770441E-4</v>
      </c>
      <c r="FB847" s="74">
        <v>2024</v>
      </c>
      <c r="FC847" s="74" t="s">
        <v>209</v>
      </c>
      <c r="FD847" s="74">
        <v>4.6366130773367584E-2</v>
      </c>
      <c r="FE847" s="74">
        <v>1</v>
      </c>
      <c r="FF847" s="74">
        <v>0</v>
      </c>
      <c r="FG847" s="74" t="s">
        <v>457</v>
      </c>
      <c r="FH847" s="74">
        <v>0</v>
      </c>
      <c r="FI847" s="74">
        <v>0</v>
      </c>
      <c r="FJ847" s="74">
        <v>0</v>
      </c>
      <c r="FK847" s="74">
        <v>0</v>
      </c>
      <c r="FL847" s="74">
        <v>0</v>
      </c>
      <c r="FM847" s="74">
        <v>0</v>
      </c>
      <c r="FN847" s="74">
        <v>6.0021697657126595E-5</v>
      </c>
      <c r="FO847" s="74">
        <v>4.3616267144992597E-7</v>
      </c>
      <c r="FP847" s="74">
        <v>0</v>
      </c>
      <c r="FQ847" s="74">
        <v>0</v>
      </c>
      <c r="FR847" s="74">
        <v>0</v>
      </c>
      <c r="FS847" s="74">
        <v>0</v>
      </c>
      <c r="GV847" s="229"/>
      <c r="GW847" s="229"/>
    </row>
    <row r="848" spans="98:205" x14ac:dyDescent="0.25">
      <c r="CT848" s="74" t="s">
        <v>194</v>
      </c>
      <c r="CU848" s="74" t="s">
        <v>537</v>
      </c>
      <c r="CV848" s="74" t="s">
        <v>327</v>
      </c>
      <c r="CW848" s="74">
        <v>2025</v>
      </c>
      <c r="CX848" s="74">
        <v>0</v>
      </c>
      <c r="CY848" s="74">
        <v>0</v>
      </c>
      <c r="CZ848" s="74">
        <v>0</v>
      </c>
      <c r="DA848" s="74">
        <v>0</v>
      </c>
      <c r="DB848" s="74">
        <v>4.3616267144992597E-7</v>
      </c>
      <c r="DC848" s="74">
        <v>0</v>
      </c>
      <c r="DD848" s="74">
        <v>5.1712462144137747</v>
      </c>
      <c r="DE848" s="74">
        <v>0.68414811484627169</v>
      </c>
      <c r="DF848" s="74">
        <v>2.906986510592537</v>
      </c>
      <c r="DG848" s="74">
        <v>1.580111588974966</v>
      </c>
      <c r="DH848" s="74">
        <v>0</v>
      </c>
      <c r="DI848" s="74">
        <v>0</v>
      </c>
      <c r="DJ848" s="74">
        <v>0</v>
      </c>
      <c r="DK848" s="74">
        <v>0</v>
      </c>
      <c r="DL848" s="74">
        <v>0</v>
      </c>
      <c r="DM848" s="74">
        <v>0</v>
      </c>
      <c r="DN848" s="74">
        <v>9.8117926599088778E-6</v>
      </c>
      <c r="DO848" s="74">
        <v>0</v>
      </c>
      <c r="DP848" s="74">
        <v>0</v>
      </c>
      <c r="DQ848" s="74">
        <v>0</v>
      </c>
      <c r="DR848" s="74">
        <v>0</v>
      </c>
      <c r="DS848" s="74">
        <v>0</v>
      </c>
      <c r="DT848" s="74">
        <v>0</v>
      </c>
      <c r="DU848" s="74">
        <v>0</v>
      </c>
      <c r="DV848" s="74">
        <v>0</v>
      </c>
      <c r="DW848" s="74">
        <v>0</v>
      </c>
      <c r="DX848" s="74">
        <v>0</v>
      </c>
      <c r="DY848" s="74">
        <v>0</v>
      </c>
      <c r="DZ848" s="74">
        <v>0</v>
      </c>
      <c r="EA848" s="74">
        <v>2.2555045636040285E-6</v>
      </c>
      <c r="EB848" s="74">
        <v>0</v>
      </c>
      <c r="EC848" s="74">
        <v>2.2555045636040285E-6</v>
      </c>
      <c r="ED848" s="74">
        <v>0</v>
      </c>
      <c r="EE848" s="74">
        <v>0</v>
      </c>
      <c r="EF848" s="74">
        <v>0</v>
      </c>
      <c r="ER848" s="74" t="s">
        <v>455</v>
      </c>
      <c r="ES848" s="74" t="s">
        <v>194</v>
      </c>
      <c r="ET848" s="74" t="s">
        <v>537</v>
      </c>
      <c r="EU848" s="74" t="s">
        <v>327</v>
      </c>
      <c r="EV848" s="74" t="s">
        <v>302</v>
      </c>
      <c r="EW848" s="74" t="s">
        <v>456</v>
      </c>
      <c r="EX848" s="74">
        <v>2025</v>
      </c>
      <c r="EY848" s="74">
        <v>2.3986915925485089E-7</v>
      </c>
      <c r="EZ848" s="74">
        <v>1214.74516299999</v>
      </c>
      <c r="FA848" s="74">
        <v>2.9137990095770441E-4</v>
      </c>
      <c r="FB848" s="74">
        <v>2025</v>
      </c>
      <c r="FC848" s="74" t="s">
        <v>209</v>
      </c>
      <c r="FD848" s="74">
        <v>4.6366130773367584E-2</v>
      </c>
      <c r="FE848" s="74">
        <v>1</v>
      </c>
      <c r="FF848" s="74">
        <v>0</v>
      </c>
      <c r="FG848" s="74" t="s">
        <v>457</v>
      </c>
      <c r="FH848" s="74">
        <v>0</v>
      </c>
      <c r="FI848" s="74">
        <v>0</v>
      </c>
      <c r="FJ848" s="74">
        <v>0</v>
      </c>
      <c r="FK848" s="74">
        <v>0</v>
      </c>
      <c r="FL848" s="74">
        <v>0</v>
      </c>
      <c r="FM848" s="74">
        <v>0</v>
      </c>
      <c r="FN848" s="74">
        <v>0</v>
      </c>
      <c r="FO848" s="74">
        <v>0</v>
      </c>
      <c r="FP848" s="74">
        <v>6.0021697657126595E-5</v>
      </c>
      <c r="FQ848" s="74">
        <v>4.3616267144992597E-7</v>
      </c>
      <c r="FR848" s="74">
        <v>0</v>
      </c>
      <c r="FS848" s="74">
        <v>0</v>
      </c>
      <c r="GV848" s="229"/>
      <c r="GW848" s="229"/>
    </row>
    <row r="849" spans="98:205" x14ac:dyDescent="0.25">
      <c r="CT849" s="74" t="s">
        <v>194</v>
      </c>
      <c r="CU849" s="74" t="s">
        <v>537</v>
      </c>
      <c r="CV849" s="74" t="s">
        <v>327</v>
      </c>
      <c r="CW849" s="74">
        <v>2026</v>
      </c>
      <c r="CX849" s="74">
        <v>0</v>
      </c>
      <c r="CY849" s="74">
        <v>0</v>
      </c>
      <c r="CZ849" s="74">
        <v>0</v>
      </c>
      <c r="DA849" s="74">
        <v>0</v>
      </c>
      <c r="DB849" s="74">
        <v>0</v>
      </c>
      <c r="DC849" s="74">
        <v>4.3616267144992597E-7</v>
      </c>
      <c r="DD849" s="74">
        <v>5.1712462144137747</v>
      </c>
      <c r="DE849" s="74">
        <v>0.68414811484627169</v>
      </c>
      <c r="DF849" s="74">
        <v>2.906986510592537</v>
      </c>
      <c r="DG849" s="74">
        <v>1.580111588974966</v>
      </c>
      <c r="DH849" s="74">
        <v>0</v>
      </c>
      <c r="DI849" s="74">
        <v>0</v>
      </c>
      <c r="DJ849" s="74">
        <v>0</v>
      </c>
      <c r="DK849" s="74">
        <v>0</v>
      </c>
      <c r="DL849" s="74">
        <v>0</v>
      </c>
      <c r="DM849" s="74">
        <v>0</v>
      </c>
      <c r="DN849" s="74">
        <v>9.8117926599088778E-6</v>
      </c>
      <c r="DO849" s="74">
        <v>0</v>
      </c>
      <c r="DP849" s="74">
        <v>0</v>
      </c>
      <c r="DQ849" s="74">
        <v>0</v>
      </c>
      <c r="DR849" s="74">
        <v>0</v>
      </c>
      <c r="DS849" s="74">
        <v>0</v>
      </c>
      <c r="DT849" s="74">
        <v>0</v>
      </c>
      <c r="DU849" s="74">
        <v>0</v>
      </c>
      <c r="DV849" s="74">
        <v>0</v>
      </c>
      <c r="DW849" s="74">
        <v>0</v>
      </c>
      <c r="DX849" s="74">
        <v>0</v>
      </c>
      <c r="DY849" s="74">
        <v>0</v>
      </c>
      <c r="DZ849" s="74">
        <v>0</v>
      </c>
      <c r="EA849" s="74">
        <v>0</v>
      </c>
      <c r="EB849" s="74">
        <v>0</v>
      </c>
      <c r="EC849" s="74">
        <v>0</v>
      </c>
      <c r="ED849" s="74">
        <v>2.2555045636040285E-6</v>
      </c>
      <c r="EE849" s="74">
        <v>0</v>
      </c>
      <c r="EF849" s="74">
        <v>2.2555045636040285E-6</v>
      </c>
      <c r="ER849" s="74" t="s">
        <v>455</v>
      </c>
      <c r="ES849" s="74" t="s">
        <v>194</v>
      </c>
      <c r="ET849" s="74" t="s">
        <v>537</v>
      </c>
      <c r="EU849" s="74" t="s">
        <v>327</v>
      </c>
      <c r="EV849" s="74" t="s">
        <v>302</v>
      </c>
      <c r="EW849" s="74" t="s">
        <v>456</v>
      </c>
      <c r="EX849" s="74">
        <v>2026</v>
      </c>
      <c r="EY849" s="74">
        <v>2.3986915925485089E-7</v>
      </c>
      <c r="EZ849" s="74">
        <v>1214.74516299999</v>
      </c>
      <c r="FA849" s="74">
        <v>2.9137990095770441E-4</v>
      </c>
      <c r="FB849" s="74">
        <v>2026</v>
      </c>
      <c r="FC849" s="74" t="s">
        <v>209</v>
      </c>
      <c r="FD849" s="74">
        <v>4.6366130773367584E-2</v>
      </c>
      <c r="FE849" s="74">
        <v>1</v>
      </c>
      <c r="FF849" s="74">
        <v>0</v>
      </c>
      <c r="FG849" s="74" t="s">
        <v>457</v>
      </c>
      <c r="FH849" s="74">
        <v>0</v>
      </c>
      <c r="FI849" s="74">
        <v>0</v>
      </c>
      <c r="FJ849" s="74">
        <v>0</v>
      </c>
      <c r="FK849" s="74">
        <v>0</v>
      </c>
      <c r="FL849" s="74">
        <v>0</v>
      </c>
      <c r="FM849" s="74">
        <v>0</v>
      </c>
      <c r="FN849" s="74">
        <v>0</v>
      </c>
      <c r="FO849" s="74">
        <v>0</v>
      </c>
      <c r="FP849" s="74">
        <v>0</v>
      </c>
      <c r="FQ849" s="74">
        <v>0</v>
      </c>
      <c r="FR849" s="74">
        <v>6.0021697657126595E-5</v>
      </c>
      <c r="FS849" s="74">
        <v>4.3616267144992597E-7</v>
      </c>
      <c r="GV849" s="229"/>
      <c r="GW849" s="229"/>
    </row>
    <row r="850" spans="98:205" x14ac:dyDescent="0.25">
      <c r="CT850" s="74" t="s">
        <v>194</v>
      </c>
      <c r="CU850" s="74" t="s">
        <v>537</v>
      </c>
      <c r="CV850" s="74" t="s">
        <v>328</v>
      </c>
      <c r="CW850" s="74">
        <v>2021</v>
      </c>
      <c r="CX850" s="74">
        <v>1.8793093233598359E-4</v>
      </c>
      <c r="CY850" s="74">
        <v>0</v>
      </c>
      <c r="CZ850" s="74">
        <v>0</v>
      </c>
      <c r="DA850" s="74">
        <v>0</v>
      </c>
      <c r="DB850" s="74">
        <v>0</v>
      </c>
      <c r="DC850" s="74">
        <v>0</v>
      </c>
      <c r="DD850" s="74">
        <v>7.7861316135679398E-2</v>
      </c>
      <c r="DE850" s="74">
        <v>3.6425060683954492E-2</v>
      </c>
      <c r="DF850" s="74">
        <v>1.5416132532741599E-3</v>
      </c>
      <c r="DG850" s="74">
        <v>3.9894642198450743E-2</v>
      </c>
      <c r="DH850" s="74">
        <v>0</v>
      </c>
      <c r="DI850" s="74">
        <v>0</v>
      </c>
      <c r="DJ850" s="74">
        <v>0</v>
      </c>
      <c r="DK850" s="74">
        <v>0</v>
      </c>
      <c r="DL850" s="74">
        <v>0</v>
      </c>
      <c r="DM850" s="74">
        <v>0</v>
      </c>
      <c r="DN850" s="74">
        <v>3.2331698115929128E-3</v>
      </c>
      <c r="DO850" s="74">
        <v>1.4632549734284991E-5</v>
      </c>
      <c r="DP850" s="74">
        <v>0</v>
      </c>
      <c r="DQ850" s="74">
        <v>1.4632549734284991E-5</v>
      </c>
      <c r="DR850" s="74">
        <v>0</v>
      </c>
      <c r="DS850" s="74">
        <v>0</v>
      </c>
      <c r="DT850" s="74">
        <v>0</v>
      </c>
      <c r="DU850" s="74">
        <v>0</v>
      </c>
      <c r="DV850" s="74">
        <v>0</v>
      </c>
      <c r="DW850" s="74">
        <v>0</v>
      </c>
      <c r="DX850" s="74">
        <v>0</v>
      </c>
      <c r="DY850" s="74">
        <v>0</v>
      </c>
      <c r="DZ850" s="74">
        <v>0</v>
      </c>
      <c r="EA850" s="74">
        <v>0</v>
      </c>
      <c r="EB850" s="74">
        <v>0</v>
      </c>
      <c r="EC850" s="74">
        <v>0</v>
      </c>
      <c r="ED850" s="74">
        <v>0</v>
      </c>
      <c r="EE850" s="74">
        <v>0</v>
      </c>
      <c r="EF850" s="74">
        <v>0</v>
      </c>
      <c r="ER850" s="74" t="s">
        <v>455</v>
      </c>
      <c r="ES850" s="74" t="s">
        <v>194</v>
      </c>
      <c r="ET850" s="74" t="s">
        <v>537</v>
      </c>
      <c r="EU850" s="74" t="s">
        <v>328</v>
      </c>
      <c r="EV850" s="74" t="s">
        <v>302</v>
      </c>
      <c r="EW850" s="74" t="s">
        <v>456</v>
      </c>
      <c r="EX850" s="74">
        <v>2021</v>
      </c>
      <c r="EY850" s="74">
        <v>1.5914996424423459E-4</v>
      </c>
      <c r="EZ850" s="74">
        <v>1214.74516299999</v>
      </c>
      <c r="FA850" s="74">
        <v>0.19332664925730533</v>
      </c>
      <c r="FB850" s="74">
        <v>2021</v>
      </c>
      <c r="FC850" s="74" t="s">
        <v>209</v>
      </c>
      <c r="FD850" s="74">
        <v>4.6366130773367584E-2</v>
      </c>
      <c r="FE850" s="74">
        <v>1</v>
      </c>
      <c r="FF850" s="74">
        <v>0</v>
      </c>
      <c r="FG850" s="74" t="s">
        <v>457</v>
      </c>
      <c r="FH850" s="74">
        <v>3.9146840508814673E-2</v>
      </c>
      <c r="FI850" s="74">
        <v>1.8793093233598359E-4</v>
      </c>
      <c r="FJ850" s="74">
        <v>0</v>
      </c>
      <c r="FK850" s="74">
        <v>0</v>
      </c>
      <c r="FL850" s="74">
        <v>0</v>
      </c>
      <c r="FM850" s="74">
        <v>0</v>
      </c>
      <c r="FN850" s="74">
        <v>0</v>
      </c>
      <c r="FO850" s="74">
        <v>0</v>
      </c>
      <c r="FP850" s="74">
        <v>0</v>
      </c>
      <c r="FQ850" s="74">
        <v>0</v>
      </c>
      <c r="FR850" s="74">
        <v>0</v>
      </c>
      <c r="FS850" s="74">
        <v>0</v>
      </c>
      <c r="GV850" s="229"/>
      <c r="GW850" s="229"/>
    </row>
    <row r="851" spans="98:205" x14ac:dyDescent="0.25">
      <c r="CT851" s="74" t="s">
        <v>194</v>
      </c>
      <c r="CU851" s="74" t="s">
        <v>537</v>
      </c>
      <c r="CV851" s="74" t="s">
        <v>328</v>
      </c>
      <c r="CW851" s="74">
        <v>2022</v>
      </c>
      <c r="CX851" s="74">
        <v>0</v>
      </c>
      <c r="CY851" s="74">
        <v>1.8796329477738209E-4</v>
      </c>
      <c r="CZ851" s="74">
        <v>0</v>
      </c>
      <c r="DA851" s="74">
        <v>0</v>
      </c>
      <c r="DB851" s="74">
        <v>0</v>
      </c>
      <c r="DC851" s="74">
        <v>0</v>
      </c>
      <c r="DD851" s="74">
        <v>7.7861316135679412E-2</v>
      </c>
      <c r="DE851" s="74">
        <v>3.6425060683954499E-2</v>
      </c>
      <c r="DF851" s="74">
        <v>1.541613253274161E-3</v>
      </c>
      <c r="DG851" s="74">
        <v>3.9894642198450743E-2</v>
      </c>
      <c r="DH851" s="74">
        <v>0</v>
      </c>
      <c r="DI851" s="74">
        <v>0</v>
      </c>
      <c r="DJ851" s="74">
        <v>0</v>
      </c>
      <c r="DK851" s="74">
        <v>0</v>
      </c>
      <c r="DL851" s="74">
        <v>0</v>
      </c>
      <c r="DM851" s="74">
        <v>0</v>
      </c>
      <c r="DN851" s="74">
        <v>3.1680082485901172E-3</v>
      </c>
      <c r="DO851" s="74">
        <v>0</v>
      </c>
      <c r="DP851" s="74">
        <v>0</v>
      </c>
      <c r="DQ851" s="74">
        <v>0</v>
      </c>
      <c r="DR851" s="74">
        <v>1.4635069516565645E-5</v>
      </c>
      <c r="DS851" s="74">
        <v>0</v>
      </c>
      <c r="DT851" s="74">
        <v>1.4635069516565645E-5</v>
      </c>
      <c r="DU851" s="74">
        <v>0</v>
      </c>
      <c r="DV851" s="74">
        <v>0</v>
      </c>
      <c r="DW851" s="74">
        <v>0</v>
      </c>
      <c r="DX851" s="74">
        <v>0</v>
      </c>
      <c r="DY851" s="74">
        <v>0</v>
      </c>
      <c r="DZ851" s="74">
        <v>0</v>
      </c>
      <c r="EA851" s="74">
        <v>0</v>
      </c>
      <c r="EB851" s="74">
        <v>0</v>
      </c>
      <c r="EC851" s="74">
        <v>0</v>
      </c>
      <c r="ED851" s="74">
        <v>0</v>
      </c>
      <c r="EE851" s="74">
        <v>0</v>
      </c>
      <c r="EF851" s="74">
        <v>0</v>
      </c>
      <c r="ER851" s="74" t="s">
        <v>455</v>
      </c>
      <c r="ES851" s="74" t="s">
        <v>194</v>
      </c>
      <c r="ET851" s="74" t="s">
        <v>537</v>
      </c>
      <c r="EU851" s="74" t="s">
        <v>328</v>
      </c>
      <c r="EV851" s="74" t="s">
        <v>302</v>
      </c>
      <c r="EW851" s="74" t="s">
        <v>456</v>
      </c>
      <c r="EX851" s="74">
        <v>2022</v>
      </c>
      <c r="EY851" s="74">
        <v>1.5603730832409061E-4</v>
      </c>
      <c r="EZ851" s="74">
        <v>1214.74516299999</v>
      </c>
      <c r="FA851" s="74">
        <v>0.18954556553422716</v>
      </c>
      <c r="FB851" s="74">
        <v>2022</v>
      </c>
      <c r="FC851" s="74" t="s">
        <v>209</v>
      </c>
      <c r="FD851" s="74">
        <v>4.6366130773367584E-2</v>
      </c>
      <c r="FE851" s="74">
        <v>1</v>
      </c>
      <c r="FF851" s="74">
        <v>0</v>
      </c>
      <c r="FG851" s="74" t="s">
        <v>457</v>
      </c>
      <c r="FH851" s="74">
        <v>0</v>
      </c>
      <c r="FI851" s="74">
        <v>0</v>
      </c>
      <c r="FJ851" s="74">
        <v>3.9153581747822831E-2</v>
      </c>
      <c r="FK851" s="74">
        <v>1.8796329477738209E-4</v>
      </c>
      <c r="FL851" s="74">
        <v>0</v>
      </c>
      <c r="FM851" s="74">
        <v>0</v>
      </c>
      <c r="FN851" s="74">
        <v>0</v>
      </c>
      <c r="FO851" s="74">
        <v>0</v>
      </c>
      <c r="FP851" s="74">
        <v>0</v>
      </c>
      <c r="FQ851" s="74">
        <v>0</v>
      </c>
      <c r="FR851" s="74">
        <v>0</v>
      </c>
      <c r="FS851" s="74">
        <v>0</v>
      </c>
      <c r="GV851" s="229"/>
      <c r="GW851" s="229"/>
    </row>
    <row r="852" spans="98:205" x14ac:dyDescent="0.25">
      <c r="CT852" s="74" t="s">
        <v>194</v>
      </c>
      <c r="CU852" s="74" t="s">
        <v>537</v>
      </c>
      <c r="CV852" s="74" t="s">
        <v>328</v>
      </c>
      <c r="CW852" s="74">
        <v>2023</v>
      </c>
      <c r="CX852" s="74">
        <v>0</v>
      </c>
      <c r="CY852" s="74">
        <v>0</v>
      </c>
      <c r="CZ852" s="74">
        <v>2.8299924075798688E-4</v>
      </c>
      <c r="DA852" s="74">
        <v>0</v>
      </c>
      <c r="DB852" s="74">
        <v>0</v>
      </c>
      <c r="DC852" s="74">
        <v>0</v>
      </c>
      <c r="DD852" s="74">
        <v>7.7900575334948541E-2</v>
      </c>
      <c r="DE852" s="74">
        <v>3.6425060683954499E-2</v>
      </c>
      <c r="DF852" s="74">
        <v>1.5808724525432679E-3</v>
      </c>
      <c r="DG852" s="74">
        <v>3.989464219845075E-2</v>
      </c>
      <c r="DH852" s="74">
        <v>0</v>
      </c>
      <c r="DI852" s="74">
        <v>0</v>
      </c>
      <c r="DJ852" s="74">
        <v>0</v>
      </c>
      <c r="DK852" s="74">
        <v>0</v>
      </c>
      <c r="DL852" s="74">
        <v>0</v>
      </c>
      <c r="DM852" s="74">
        <v>0</v>
      </c>
      <c r="DN852" s="74">
        <v>3.1769336102528459E-3</v>
      </c>
      <c r="DO852" s="74">
        <v>0</v>
      </c>
      <c r="DP852" s="74">
        <v>0</v>
      </c>
      <c r="DQ852" s="74">
        <v>0</v>
      </c>
      <c r="DR852" s="74">
        <v>0</v>
      </c>
      <c r="DS852" s="74">
        <v>0</v>
      </c>
      <c r="DT852" s="74">
        <v>0</v>
      </c>
      <c r="DU852" s="74">
        <v>2.2045803674400795E-5</v>
      </c>
      <c r="DV852" s="74">
        <v>0</v>
      </c>
      <c r="DW852" s="74">
        <v>2.2045803674400795E-5</v>
      </c>
      <c r="DX852" s="74">
        <v>0</v>
      </c>
      <c r="DY852" s="74">
        <v>0</v>
      </c>
      <c r="DZ852" s="74">
        <v>0</v>
      </c>
      <c r="EA852" s="74">
        <v>0</v>
      </c>
      <c r="EB852" s="74">
        <v>0</v>
      </c>
      <c r="EC852" s="74">
        <v>0</v>
      </c>
      <c r="ED852" s="74">
        <v>0</v>
      </c>
      <c r="EE852" s="74">
        <v>0</v>
      </c>
      <c r="EF852" s="74">
        <v>0</v>
      </c>
      <c r="ER852" s="74" t="s">
        <v>455</v>
      </c>
      <c r="ES852" s="74" t="s">
        <v>194</v>
      </c>
      <c r="ET852" s="74" t="s">
        <v>537</v>
      </c>
      <c r="EU852" s="74" t="s">
        <v>328</v>
      </c>
      <c r="EV852" s="74" t="s">
        <v>302</v>
      </c>
      <c r="EW852" s="74" t="s">
        <v>456</v>
      </c>
      <c r="EX852" s="74">
        <v>2023</v>
      </c>
      <c r="EY852" s="74">
        <v>1.5563640447431731E-4</v>
      </c>
      <c r="EZ852" s="74">
        <v>1214.74516299999</v>
      </c>
      <c r="FA852" s="74">
        <v>0.18905856952188696</v>
      </c>
      <c r="FB852" s="74">
        <v>2023</v>
      </c>
      <c r="FC852" s="74" t="s">
        <v>209</v>
      </c>
      <c r="FD852" s="74">
        <v>4.6366130773367584E-2</v>
      </c>
      <c r="FE852" s="74">
        <v>1</v>
      </c>
      <c r="FF852" s="74">
        <v>0</v>
      </c>
      <c r="FG852" s="74" t="s">
        <v>457</v>
      </c>
      <c r="FH852" s="74">
        <v>0</v>
      </c>
      <c r="FI852" s="74">
        <v>0</v>
      </c>
      <c r="FJ852" s="74">
        <v>0</v>
      </c>
      <c r="FK852" s="74">
        <v>0</v>
      </c>
      <c r="FL852" s="74">
        <v>3.8944403035467853E-2</v>
      </c>
      <c r="FM852" s="74">
        <v>2.8299924075798688E-4</v>
      </c>
      <c r="FN852" s="74">
        <v>0</v>
      </c>
      <c r="FO852" s="74">
        <v>0</v>
      </c>
      <c r="FP852" s="74">
        <v>0</v>
      </c>
      <c r="FQ852" s="74">
        <v>0</v>
      </c>
      <c r="FR852" s="74">
        <v>0</v>
      </c>
      <c r="FS852" s="74">
        <v>0</v>
      </c>
      <c r="GV852" s="229"/>
      <c r="GW852" s="229"/>
    </row>
    <row r="853" spans="98:205" x14ac:dyDescent="0.25">
      <c r="CT853" s="74" t="s">
        <v>194</v>
      </c>
      <c r="CU853" s="74" t="s">
        <v>537</v>
      </c>
      <c r="CV853" s="74" t="s">
        <v>328</v>
      </c>
      <c r="CW853" s="74">
        <v>2024</v>
      </c>
      <c r="CX853" s="74">
        <v>0</v>
      </c>
      <c r="CY853" s="74">
        <v>0</v>
      </c>
      <c r="CZ853" s="74">
        <v>0</v>
      </c>
      <c r="DA853" s="74">
        <v>2.8299924075798688E-4</v>
      </c>
      <c r="DB853" s="74">
        <v>0</v>
      </c>
      <c r="DC853" s="74">
        <v>0</v>
      </c>
      <c r="DD853" s="74">
        <v>7.7900575334948541E-2</v>
      </c>
      <c r="DE853" s="74">
        <v>3.6425060683954499E-2</v>
      </c>
      <c r="DF853" s="74">
        <v>1.5808724525432679E-3</v>
      </c>
      <c r="DG853" s="74">
        <v>3.989464219845075E-2</v>
      </c>
      <c r="DH853" s="74">
        <v>0</v>
      </c>
      <c r="DI853" s="74">
        <v>0</v>
      </c>
      <c r="DJ853" s="74">
        <v>0</v>
      </c>
      <c r="DK853" s="74">
        <v>0</v>
      </c>
      <c r="DL853" s="74">
        <v>0</v>
      </c>
      <c r="DM853" s="74">
        <v>0</v>
      </c>
      <c r="DN853" s="74">
        <v>3.1769336102528459E-3</v>
      </c>
      <c r="DO853" s="74">
        <v>0</v>
      </c>
      <c r="DP853" s="74">
        <v>0</v>
      </c>
      <c r="DQ853" s="74">
        <v>0</v>
      </c>
      <c r="DR853" s="74">
        <v>0</v>
      </c>
      <c r="DS853" s="74">
        <v>0</v>
      </c>
      <c r="DT853" s="74">
        <v>0</v>
      </c>
      <c r="DU853" s="74">
        <v>0</v>
      </c>
      <c r="DV853" s="74">
        <v>0</v>
      </c>
      <c r="DW853" s="74">
        <v>0</v>
      </c>
      <c r="DX853" s="74">
        <v>2.2045803674400795E-5</v>
      </c>
      <c r="DY853" s="74">
        <v>0</v>
      </c>
      <c r="DZ853" s="74">
        <v>2.2045803674400795E-5</v>
      </c>
      <c r="EA853" s="74">
        <v>0</v>
      </c>
      <c r="EB853" s="74">
        <v>0</v>
      </c>
      <c r="EC853" s="74">
        <v>0</v>
      </c>
      <c r="ED853" s="74">
        <v>0</v>
      </c>
      <c r="EE853" s="74">
        <v>0</v>
      </c>
      <c r="EF853" s="74">
        <v>0</v>
      </c>
      <c r="ER853" s="74" t="s">
        <v>455</v>
      </c>
      <c r="ES853" s="74" t="s">
        <v>194</v>
      </c>
      <c r="ET853" s="74" t="s">
        <v>537</v>
      </c>
      <c r="EU853" s="74" t="s">
        <v>328</v>
      </c>
      <c r="EV853" s="74" t="s">
        <v>302</v>
      </c>
      <c r="EW853" s="74" t="s">
        <v>456</v>
      </c>
      <c r="EX853" s="74">
        <v>2024</v>
      </c>
      <c r="EY853" s="74">
        <v>1.5563640447431731E-4</v>
      </c>
      <c r="EZ853" s="74">
        <v>1214.74516299999</v>
      </c>
      <c r="FA853" s="74">
        <v>0.18905856952188696</v>
      </c>
      <c r="FB853" s="74">
        <v>2024</v>
      </c>
      <c r="FC853" s="74" t="s">
        <v>209</v>
      </c>
      <c r="FD853" s="74">
        <v>4.6366130773367584E-2</v>
      </c>
      <c r="FE853" s="74">
        <v>1</v>
      </c>
      <c r="FF853" s="74">
        <v>0</v>
      </c>
      <c r="FG853" s="74" t="s">
        <v>457</v>
      </c>
      <c r="FH853" s="74">
        <v>0</v>
      </c>
      <c r="FI853" s="74">
        <v>0</v>
      </c>
      <c r="FJ853" s="74">
        <v>0</v>
      </c>
      <c r="FK853" s="74">
        <v>0</v>
      </c>
      <c r="FL853" s="74">
        <v>0</v>
      </c>
      <c r="FM853" s="74">
        <v>0</v>
      </c>
      <c r="FN853" s="74">
        <v>3.8944403035467853E-2</v>
      </c>
      <c r="FO853" s="74">
        <v>2.8299924075798688E-4</v>
      </c>
      <c r="FP853" s="74">
        <v>0</v>
      </c>
      <c r="FQ853" s="74">
        <v>0</v>
      </c>
      <c r="FR853" s="74">
        <v>0</v>
      </c>
      <c r="FS853" s="74">
        <v>0</v>
      </c>
      <c r="GV853" s="229"/>
      <c r="GW853" s="229"/>
    </row>
    <row r="854" spans="98:205" x14ac:dyDescent="0.25">
      <c r="CT854" s="74" t="s">
        <v>194</v>
      </c>
      <c r="CU854" s="74" t="s">
        <v>537</v>
      </c>
      <c r="CV854" s="74" t="s">
        <v>328</v>
      </c>
      <c r="CW854" s="74">
        <v>2025</v>
      </c>
      <c r="CX854" s="74">
        <v>0</v>
      </c>
      <c r="CY854" s="74">
        <v>0</v>
      </c>
      <c r="CZ854" s="74">
        <v>0</v>
      </c>
      <c r="DA854" s="74">
        <v>0</v>
      </c>
      <c r="DB854" s="74">
        <v>2.8299924075798688E-4</v>
      </c>
      <c r="DC854" s="74">
        <v>0</v>
      </c>
      <c r="DD854" s="74">
        <v>7.7900575334948541E-2</v>
      </c>
      <c r="DE854" s="74">
        <v>3.6425060683954499E-2</v>
      </c>
      <c r="DF854" s="74">
        <v>1.5808724525432679E-3</v>
      </c>
      <c r="DG854" s="74">
        <v>3.989464219845075E-2</v>
      </c>
      <c r="DH854" s="74">
        <v>0</v>
      </c>
      <c r="DI854" s="74">
        <v>0</v>
      </c>
      <c r="DJ854" s="74">
        <v>0</v>
      </c>
      <c r="DK854" s="74">
        <v>0</v>
      </c>
      <c r="DL854" s="74">
        <v>0</v>
      </c>
      <c r="DM854" s="74">
        <v>0</v>
      </c>
      <c r="DN854" s="74">
        <v>3.1769336102528459E-3</v>
      </c>
      <c r="DO854" s="74">
        <v>0</v>
      </c>
      <c r="DP854" s="74">
        <v>0</v>
      </c>
      <c r="DQ854" s="74">
        <v>0</v>
      </c>
      <c r="DR854" s="74">
        <v>0</v>
      </c>
      <c r="DS854" s="74">
        <v>0</v>
      </c>
      <c r="DT854" s="74">
        <v>0</v>
      </c>
      <c r="DU854" s="74">
        <v>0</v>
      </c>
      <c r="DV854" s="74">
        <v>0</v>
      </c>
      <c r="DW854" s="74">
        <v>0</v>
      </c>
      <c r="DX854" s="74">
        <v>0</v>
      </c>
      <c r="DY854" s="74">
        <v>0</v>
      </c>
      <c r="DZ854" s="74">
        <v>0</v>
      </c>
      <c r="EA854" s="74">
        <v>2.2045803674400795E-5</v>
      </c>
      <c r="EB854" s="74">
        <v>0</v>
      </c>
      <c r="EC854" s="74">
        <v>2.2045803674400795E-5</v>
      </c>
      <c r="ED854" s="74">
        <v>0</v>
      </c>
      <c r="EE854" s="74">
        <v>0</v>
      </c>
      <c r="EF854" s="74">
        <v>0</v>
      </c>
      <c r="ER854" s="74" t="s">
        <v>455</v>
      </c>
      <c r="ES854" s="74" t="s">
        <v>194</v>
      </c>
      <c r="ET854" s="74" t="s">
        <v>537</v>
      </c>
      <c r="EU854" s="74" t="s">
        <v>328</v>
      </c>
      <c r="EV854" s="74" t="s">
        <v>302</v>
      </c>
      <c r="EW854" s="74" t="s">
        <v>456</v>
      </c>
      <c r="EX854" s="74">
        <v>2025</v>
      </c>
      <c r="EY854" s="74">
        <v>1.5563640447431731E-4</v>
      </c>
      <c r="EZ854" s="74">
        <v>1214.74516299999</v>
      </c>
      <c r="FA854" s="74">
        <v>0.18905856952188696</v>
      </c>
      <c r="FB854" s="74">
        <v>2025</v>
      </c>
      <c r="FC854" s="74" t="s">
        <v>209</v>
      </c>
      <c r="FD854" s="74">
        <v>4.6366130773367584E-2</v>
      </c>
      <c r="FE854" s="74">
        <v>1</v>
      </c>
      <c r="FF854" s="74">
        <v>0</v>
      </c>
      <c r="FG854" s="74" t="s">
        <v>457</v>
      </c>
      <c r="FH854" s="74">
        <v>0</v>
      </c>
      <c r="FI854" s="74">
        <v>0</v>
      </c>
      <c r="FJ854" s="74">
        <v>0</v>
      </c>
      <c r="FK854" s="74">
        <v>0</v>
      </c>
      <c r="FL854" s="74">
        <v>0</v>
      </c>
      <c r="FM854" s="74">
        <v>0</v>
      </c>
      <c r="FN854" s="74">
        <v>0</v>
      </c>
      <c r="FO854" s="74">
        <v>0</v>
      </c>
      <c r="FP854" s="74">
        <v>3.8944403035467853E-2</v>
      </c>
      <c r="FQ854" s="74">
        <v>2.8299924075798688E-4</v>
      </c>
      <c r="FR854" s="74">
        <v>0</v>
      </c>
      <c r="FS854" s="74">
        <v>0</v>
      </c>
      <c r="GV854" s="229"/>
      <c r="GW854" s="229"/>
    </row>
    <row r="855" spans="98:205" x14ac:dyDescent="0.25">
      <c r="CT855" s="74" t="s">
        <v>194</v>
      </c>
      <c r="CU855" s="74" t="s">
        <v>537</v>
      </c>
      <c r="CV855" s="74" t="s">
        <v>328</v>
      </c>
      <c r="CW855" s="74">
        <v>2026</v>
      </c>
      <c r="CX855" s="74">
        <v>0</v>
      </c>
      <c r="CY855" s="74">
        <v>0</v>
      </c>
      <c r="CZ855" s="74">
        <v>0</v>
      </c>
      <c r="DA855" s="74">
        <v>0</v>
      </c>
      <c r="DB855" s="74">
        <v>0</v>
      </c>
      <c r="DC855" s="74">
        <v>2.8299924075798688E-4</v>
      </c>
      <c r="DD855" s="74">
        <v>7.7900575334948541E-2</v>
      </c>
      <c r="DE855" s="74">
        <v>3.6425060683954499E-2</v>
      </c>
      <c r="DF855" s="74">
        <v>1.5808724525432679E-3</v>
      </c>
      <c r="DG855" s="74">
        <v>3.989464219845075E-2</v>
      </c>
      <c r="DH855" s="74">
        <v>0</v>
      </c>
      <c r="DI855" s="74">
        <v>0</v>
      </c>
      <c r="DJ855" s="74">
        <v>0</v>
      </c>
      <c r="DK855" s="74">
        <v>0</v>
      </c>
      <c r="DL855" s="74">
        <v>0</v>
      </c>
      <c r="DM855" s="74">
        <v>0</v>
      </c>
      <c r="DN855" s="74">
        <v>3.1769336102528459E-3</v>
      </c>
      <c r="DO855" s="74">
        <v>0</v>
      </c>
      <c r="DP855" s="74">
        <v>0</v>
      </c>
      <c r="DQ855" s="74">
        <v>0</v>
      </c>
      <c r="DR855" s="74">
        <v>0</v>
      </c>
      <c r="DS855" s="74">
        <v>0</v>
      </c>
      <c r="DT855" s="74">
        <v>0</v>
      </c>
      <c r="DU855" s="74">
        <v>0</v>
      </c>
      <c r="DV855" s="74">
        <v>0</v>
      </c>
      <c r="DW855" s="74">
        <v>0</v>
      </c>
      <c r="DX855" s="74">
        <v>0</v>
      </c>
      <c r="DY855" s="74">
        <v>0</v>
      </c>
      <c r="DZ855" s="74">
        <v>0</v>
      </c>
      <c r="EA855" s="74">
        <v>0</v>
      </c>
      <c r="EB855" s="74">
        <v>0</v>
      </c>
      <c r="EC855" s="74">
        <v>0</v>
      </c>
      <c r="ED855" s="74">
        <v>2.2045803674400795E-5</v>
      </c>
      <c r="EE855" s="74">
        <v>0</v>
      </c>
      <c r="EF855" s="74">
        <v>2.2045803674400795E-5</v>
      </c>
      <c r="ER855" s="74" t="s">
        <v>455</v>
      </c>
      <c r="ES855" s="74" t="s">
        <v>194</v>
      </c>
      <c r="ET855" s="74" t="s">
        <v>537</v>
      </c>
      <c r="EU855" s="74" t="s">
        <v>328</v>
      </c>
      <c r="EV855" s="74" t="s">
        <v>302</v>
      </c>
      <c r="EW855" s="74" t="s">
        <v>456</v>
      </c>
      <c r="EX855" s="74">
        <v>2026</v>
      </c>
      <c r="EY855" s="74">
        <v>1.5563640447431731E-4</v>
      </c>
      <c r="EZ855" s="74">
        <v>1214.74516299999</v>
      </c>
      <c r="FA855" s="74">
        <v>0.18905856952188696</v>
      </c>
      <c r="FB855" s="74">
        <v>2026</v>
      </c>
      <c r="FC855" s="74" t="s">
        <v>209</v>
      </c>
      <c r="FD855" s="74">
        <v>4.6366130773367584E-2</v>
      </c>
      <c r="FE855" s="74">
        <v>1</v>
      </c>
      <c r="FF855" s="74">
        <v>0</v>
      </c>
      <c r="FG855" s="74" t="s">
        <v>457</v>
      </c>
      <c r="FH855" s="74">
        <v>0</v>
      </c>
      <c r="FI855" s="74">
        <v>0</v>
      </c>
      <c r="FJ855" s="74">
        <v>0</v>
      </c>
      <c r="FK855" s="74">
        <v>0</v>
      </c>
      <c r="FL855" s="74">
        <v>0</v>
      </c>
      <c r="FM855" s="74">
        <v>0</v>
      </c>
      <c r="FN855" s="74">
        <v>0</v>
      </c>
      <c r="FO855" s="74">
        <v>0</v>
      </c>
      <c r="FP855" s="74">
        <v>0</v>
      </c>
      <c r="FQ855" s="74">
        <v>0</v>
      </c>
      <c r="FR855" s="74">
        <v>3.8944403035467853E-2</v>
      </c>
      <c r="FS855" s="74">
        <v>2.8299924075798688E-4</v>
      </c>
      <c r="GV855" s="229"/>
      <c r="GW855" s="229"/>
    </row>
    <row r="856" spans="98:205" x14ac:dyDescent="0.25">
      <c r="CT856" s="74" t="s">
        <v>194</v>
      </c>
      <c r="CU856" s="74" t="s">
        <v>537</v>
      </c>
      <c r="CV856" s="74" t="s">
        <v>321</v>
      </c>
      <c r="CW856" s="74">
        <v>2021</v>
      </c>
      <c r="CX856" s="74">
        <v>9.018792931120424E-7</v>
      </c>
      <c r="CY856" s="74">
        <v>0</v>
      </c>
      <c r="CZ856" s="74">
        <v>0</v>
      </c>
      <c r="DA856" s="74">
        <v>0</v>
      </c>
      <c r="DB856" s="74">
        <v>0</v>
      </c>
      <c r="DC856" s="74">
        <v>0</v>
      </c>
      <c r="DD856" s="74">
        <v>13887.861023877969</v>
      </c>
      <c r="DE856" s="74">
        <v>212.40338927922949</v>
      </c>
      <c r="DF856" s="74">
        <v>8426.4429804796018</v>
      </c>
      <c r="DG856" s="74">
        <v>5249.0146541191407</v>
      </c>
      <c r="DH856" s="74">
        <v>0</v>
      </c>
      <c r="DI856" s="74">
        <v>0</v>
      </c>
      <c r="DJ856" s="74">
        <v>0</v>
      </c>
      <c r="DK856" s="74">
        <v>0</v>
      </c>
      <c r="DL856" s="74">
        <v>0</v>
      </c>
      <c r="DM856" s="74">
        <v>0</v>
      </c>
      <c r="DN856" s="74">
        <v>7.8425623422261926E-6</v>
      </c>
      <c r="DO856" s="74">
        <v>1.2525174283053348E-2</v>
      </c>
      <c r="DP856" s="74">
        <v>0</v>
      </c>
      <c r="DQ856" s="74">
        <v>1.2525174283053348E-2</v>
      </c>
      <c r="DR856" s="74">
        <v>0</v>
      </c>
      <c r="DS856" s="74">
        <v>0</v>
      </c>
      <c r="DT856" s="74">
        <v>0</v>
      </c>
      <c r="DU856" s="74">
        <v>0</v>
      </c>
      <c r="DV856" s="74">
        <v>0</v>
      </c>
      <c r="DW856" s="74">
        <v>0</v>
      </c>
      <c r="DX856" s="74">
        <v>0</v>
      </c>
      <c r="DY856" s="74">
        <v>0</v>
      </c>
      <c r="DZ856" s="74">
        <v>0</v>
      </c>
      <c r="EA856" s="74">
        <v>0</v>
      </c>
      <c r="EB856" s="74">
        <v>0</v>
      </c>
      <c r="EC856" s="74">
        <v>0</v>
      </c>
      <c r="ED856" s="74">
        <v>0</v>
      </c>
      <c r="EE856" s="74">
        <v>0</v>
      </c>
      <c r="EF856" s="74">
        <v>0</v>
      </c>
      <c r="ER856" s="74" t="s">
        <v>455</v>
      </c>
      <c r="ES856" s="74" t="s">
        <v>194</v>
      </c>
      <c r="ET856" s="74" t="s">
        <v>537</v>
      </c>
      <c r="EU856" s="74" t="s">
        <v>321</v>
      </c>
      <c r="EV856" s="74" t="s">
        <v>302</v>
      </c>
      <c r="EW856" s="74" t="s">
        <v>456</v>
      </c>
      <c r="EX856" s="74">
        <v>2021</v>
      </c>
      <c r="EY856" s="74">
        <v>7.6375961885181513E-7</v>
      </c>
      <c r="EZ856" s="74">
        <v>1214.74516299999</v>
      </c>
      <c r="FA856" s="74">
        <v>9.2777330269495841E-4</v>
      </c>
      <c r="FB856" s="74">
        <v>2021</v>
      </c>
      <c r="FC856" s="74" t="s">
        <v>209</v>
      </c>
      <c r="FD856" s="74">
        <v>4.6366130773367584E-2</v>
      </c>
      <c r="FE856" s="74">
        <v>1</v>
      </c>
      <c r="FF856" s="74">
        <v>0</v>
      </c>
      <c r="FG856" s="74" t="s">
        <v>457</v>
      </c>
      <c r="FH856" s="74">
        <v>1.8786542697792793E-4</v>
      </c>
      <c r="FI856" s="74">
        <v>9.018792931120424E-7</v>
      </c>
      <c r="FJ856" s="74">
        <v>0</v>
      </c>
      <c r="FK856" s="74">
        <v>0</v>
      </c>
      <c r="FL856" s="74">
        <v>0</v>
      </c>
      <c r="FM856" s="74">
        <v>0</v>
      </c>
      <c r="FN856" s="74">
        <v>0</v>
      </c>
      <c r="FO856" s="74">
        <v>0</v>
      </c>
      <c r="FP856" s="74">
        <v>0</v>
      </c>
      <c r="FQ856" s="74">
        <v>0</v>
      </c>
      <c r="FR856" s="74">
        <v>0</v>
      </c>
      <c r="FS856" s="74">
        <v>0</v>
      </c>
      <c r="GV856" s="229"/>
      <c r="GW856" s="229"/>
    </row>
    <row r="857" spans="98:205" x14ac:dyDescent="0.25">
      <c r="CT857" s="74" t="s">
        <v>194</v>
      </c>
      <c r="CU857" s="74" t="s">
        <v>537</v>
      </c>
      <c r="CV857" s="74" t="s">
        <v>321</v>
      </c>
      <c r="CW857" s="74">
        <v>2022</v>
      </c>
      <c r="CX857" s="74">
        <v>0</v>
      </c>
      <c r="CY857" s="74">
        <v>8.9502586215105161E-7</v>
      </c>
      <c r="CZ857" s="74">
        <v>0</v>
      </c>
      <c r="DA857" s="74">
        <v>0</v>
      </c>
      <c r="DB857" s="74">
        <v>0</v>
      </c>
      <c r="DC857" s="74">
        <v>0</v>
      </c>
      <c r="DD857" s="74">
        <v>13650.16545541206</v>
      </c>
      <c r="DE857" s="74">
        <v>202.8476649824303</v>
      </c>
      <c r="DF857" s="74">
        <v>8286.6933897119961</v>
      </c>
      <c r="DG857" s="74">
        <v>5160.6244007176301</v>
      </c>
      <c r="DH857" s="74">
        <v>0</v>
      </c>
      <c r="DI857" s="74">
        <v>0</v>
      </c>
      <c r="DJ857" s="74">
        <v>0</v>
      </c>
      <c r="DK857" s="74">
        <v>0</v>
      </c>
      <c r="DL857" s="74">
        <v>0</v>
      </c>
      <c r="DM857" s="74">
        <v>0</v>
      </c>
      <c r="DN857" s="74">
        <v>7.5783199587021494E-6</v>
      </c>
      <c r="DO857" s="74">
        <v>0</v>
      </c>
      <c r="DP857" s="74">
        <v>0</v>
      </c>
      <c r="DQ857" s="74">
        <v>0</v>
      </c>
      <c r="DR857" s="74">
        <v>1.221725110523468E-2</v>
      </c>
      <c r="DS857" s="74">
        <v>0</v>
      </c>
      <c r="DT857" s="74">
        <v>1.221725110523468E-2</v>
      </c>
      <c r="DU857" s="74">
        <v>0</v>
      </c>
      <c r="DV857" s="74">
        <v>0</v>
      </c>
      <c r="DW857" s="74">
        <v>0</v>
      </c>
      <c r="DX857" s="74">
        <v>0</v>
      </c>
      <c r="DY857" s="74">
        <v>0</v>
      </c>
      <c r="DZ857" s="74">
        <v>0</v>
      </c>
      <c r="EA857" s="74">
        <v>0</v>
      </c>
      <c r="EB857" s="74">
        <v>0</v>
      </c>
      <c r="EC857" s="74">
        <v>0</v>
      </c>
      <c r="ED857" s="74">
        <v>0</v>
      </c>
      <c r="EE857" s="74">
        <v>0</v>
      </c>
      <c r="EF857" s="74">
        <v>0</v>
      </c>
      <c r="ER857" s="74" t="s">
        <v>455</v>
      </c>
      <c r="ES857" s="74" t="s">
        <v>194</v>
      </c>
      <c r="ET857" s="74" t="s">
        <v>537</v>
      </c>
      <c r="EU857" s="74" t="s">
        <v>321</v>
      </c>
      <c r="EV857" s="74" t="s">
        <v>302</v>
      </c>
      <c r="EW857" s="74" t="s">
        <v>456</v>
      </c>
      <c r="EX857" s="74">
        <v>2022</v>
      </c>
      <c r="EY857" s="74">
        <v>7.4300371557066267E-7</v>
      </c>
      <c r="EZ857" s="74">
        <v>1214.74516299999</v>
      </c>
      <c r="FA857" s="74">
        <v>9.0256016958048285E-4</v>
      </c>
      <c r="FB857" s="74">
        <v>2022</v>
      </c>
      <c r="FC857" s="74" t="s">
        <v>209</v>
      </c>
      <c r="FD857" s="74">
        <v>4.6366130773367584E-2</v>
      </c>
      <c r="FE857" s="74">
        <v>1</v>
      </c>
      <c r="FF857" s="74">
        <v>0</v>
      </c>
      <c r="FG857" s="74" t="s">
        <v>457</v>
      </c>
      <c r="FH857" s="74">
        <v>0</v>
      </c>
      <c r="FI857" s="74">
        <v>0</v>
      </c>
      <c r="FJ857" s="74">
        <v>1.8643782713881029E-4</v>
      </c>
      <c r="FK857" s="74">
        <v>8.9502586215105161E-7</v>
      </c>
      <c r="FL857" s="74">
        <v>0</v>
      </c>
      <c r="FM857" s="74">
        <v>0</v>
      </c>
      <c r="FN857" s="74">
        <v>0</v>
      </c>
      <c r="FO857" s="74">
        <v>0</v>
      </c>
      <c r="FP857" s="74">
        <v>0</v>
      </c>
      <c r="FQ857" s="74">
        <v>0</v>
      </c>
      <c r="FR857" s="74">
        <v>0</v>
      </c>
      <c r="FS857" s="74">
        <v>0</v>
      </c>
      <c r="GV857" s="229"/>
      <c r="GW857" s="229"/>
    </row>
    <row r="858" spans="98:205" x14ac:dyDescent="0.25">
      <c r="CT858" s="74" t="s">
        <v>194</v>
      </c>
      <c r="CU858" s="74" t="s">
        <v>537</v>
      </c>
      <c r="CV858" s="74" t="s">
        <v>321</v>
      </c>
      <c r="CW858" s="74">
        <v>2023</v>
      </c>
      <c r="CX858" s="74">
        <v>0</v>
      </c>
      <c r="CY858" s="74">
        <v>0</v>
      </c>
      <c r="CZ858" s="74">
        <v>1.3962753650622829E-6</v>
      </c>
      <c r="DA858" s="74">
        <v>0</v>
      </c>
      <c r="DB858" s="74">
        <v>0</v>
      </c>
      <c r="DC858" s="74">
        <v>0</v>
      </c>
      <c r="DD858" s="74">
        <v>13668.06699741239</v>
      </c>
      <c r="DE858" s="74">
        <v>202.84766498243039</v>
      </c>
      <c r="DF858" s="74">
        <v>8304.5949317123268</v>
      </c>
      <c r="DG858" s="74">
        <v>5160.6244007176319</v>
      </c>
      <c r="DH858" s="74">
        <v>0</v>
      </c>
      <c r="DI858" s="74">
        <v>0</v>
      </c>
      <c r="DJ858" s="74">
        <v>0</v>
      </c>
      <c r="DK858" s="74">
        <v>0</v>
      </c>
      <c r="DL858" s="74">
        <v>0</v>
      </c>
      <c r="DM858" s="74">
        <v>0</v>
      </c>
      <c r="DN858" s="74">
        <v>7.8763416872222924E-6</v>
      </c>
      <c r="DO858" s="74">
        <v>0</v>
      </c>
      <c r="DP858" s="74">
        <v>0</v>
      </c>
      <c r="DQ858" s="74">
        <v>0</v>
      </c>
      <c r="DR858" s="74">
        <v>0</v>
      </c>
      <c r="DS858" s="74">
        <v>0</v>
      </c>
      <c r="DT858" s="74">
        <v>0</v>
      </c>
      <c r="DU858" s="74">
        <v>1.9084385236507725E-2</v>
      </c>
      <c r="DV858" s="74">
        <v>0</v>
      </c>
      <c r="DW858" s="74">
        <v>1.9084385236507725E-2</v>
      </c>
      <c r="DX858" s="74">
        <v>0</v>
      </c>
      <c r="DY858" s="74">
        <v>0</v>
      </c>
      <c r="DZ858" s="74">
        <v>0</v>
      </c>
      <c r="EA858" s="74">
        <v>0</v>
      </c>
      <c r="EB858" s="74">
        <v>0</v>
      </c>
      <c r="EC858" s="74">
        <v>0</v>
      </c>
      <c r="ED858" s="74">
        <v>0</v>
      </c>
      <c r="EE858" s="74">
        <v>0</v>
      </c>
      <c r="EF858" s="74">
        <v>0</v>
      </c>
      <c r="ER858" s="74" t="s">
        <v>455</v>
      </c>
      <c r="ES858" s="74" t="s">
        <v>194</v>
      </c>
      <c r="ET858" s="74" t="s">
        <v>537</v>
      </c>
      <c r="EU858" s="74" t="s">
        <v>321</v>
      </c>
      <c r="EV858" s="74" t="s">
        <v>302</v>
      </c>
      <c r="EW858" s="74" t="s">
        <v>456</v>
      </c>
      <c r="EX858" s="74">
        <v>2023</v>
      </c>
      <c r="EY858" s="74">
        <v>7.6788643281271943E-7</v>
      </c>
      <c r="EZ858" s="74">
        <v>1214.74516299999</v>
      </c>
      <c r="FA858" s="74">
        <v>9.3278632999256779E-4</v>
      </c>
      <c r="FB858" s="74">
        <v>2023</v>
      </c>
      <c r="FC858" s="74" t="s">
        <v>209</v>
      </c>
      <c r="FD858" s="74">
        <v>4.6366130773367584E-2</v>
      </c>
      <c r="FE858" s="74">
        <v>1</v>
      </c>
      <c r="FF858" s="74">
        <v>0</v>
      </c>
      <c r="FG858" s="74" t="s">
        <v>457</v>
      </c>
      <c r="FH858" s="74">
        <v>0</v>
      </c>
      <c r="FI858" s="74">
        <v>0</v>
      </c>
      <c r="FJ858" s="74">
        <v>0</v>
      </c>
      <c r="FK858" s="74">
        <v>0</v>
      </c>
      <c r="FL858" s="74">
        <v>1.9214578251106461E-4</v>
      </c>
      <c r="FM858" s="74">
        <v>1.3962753650622829E-6</v>
      </c>
      <c r="FN858" s="74">
        <v>0</v>
      </c>
      <c r="FO858" s="74">
        <v>0</v>
      </c>
      <c r="FP858" s="74">
        <v>0</v>
      </c>
      <c r="FQ858" s="74">
        <v>0</v>
      </c>
      <c r="FR858" s="74">
        <v>0</v>
      </c>
      <c r="FS858" s="74">
        <v>0</v>
      </c>
      <c r="GV858" s="229"/>
      <c r="GW858" s="229"/>
    </row>
    <row r="859" spans="98:205" x14ac:dyDescent="0.25">
      <c r="CT859" s="74" t="s">
        <v>194</v>
      </c>
      <c r="CU859" s="74" t="s">
        <v>537</v>
      </c>
      <c r="CV859" s="74" t="s">
        <v>321</v>
      </c>
      <c r="CW859" s="74">
        <v>2024</v>
      </c>
      <c r="CX859" s="74">
        <v>0</v>
      </c>
      <c r="CY859" s="74">
        <v>0</v>
      </c>
      <c r="CZ859" s="74">
        <v>0</v>
      </c>
      <c r="DA859" s="74">
        <v>1.3962753650622829E-6</v>
      </c>
      <c r="DB859" s="74">
        <v>0</v>
      </c>
      <c r="DC859" s="74">
        <v>0</v>
      </c>
      <c r="DD859" s="74">
        <v>13668.06699741239</v>
      </c>
      <c r="DE859" s="74">
        <v>202.84766498243039</v>
      </c>
      <c r="DF859" s="74">
        <v>8304.5949317123268</v>
      </c>
      <c r="DG859" s="74">
        <v>5160.6244007176319</v>
      </c>
      <c r="DH859" s="74">
        <v>0</v>
      </c>
      <c r="DI859" s="74">
        <v>0</v>
      </c>
      <c r="DJ859" s="74">
        <v>0</v>
      </c>
      <c r="DK859" s="74">
        <v>0</v>
      </c>
      <c r="DL859" s="74">
        <v>0</v>
      </c>
      <c r="DM859" s="74">
        <v>0</v>
      </c>
      <c r="DN859" s="74">
        <v>7.8763416872222924E-6</v>
      </c>
      <c r="DO859" s="74">
        <v>0</v>
      </c>
      <c r="DP859" s="74">
        <v>0</v>
      </c>
      <c r="DQ859" s="74">
        <v>0</v>
      </c>
      <c r="DR859" s="74">
        <v>0</v>
      </c>
      <c r="DS859" s="74">
        <v>0</v>
      </c>
      <c r="DT859" s="74">
        <v>0</v>
      </c>
      <c r="DU859" s="74">
        <v>0</v>
      </c>
      <c r="DV859" s="74">
        <v>0</v>
      </c>
      <c r="DW859" s="74">
        <v>0</v>
      </c>
      <c r="DX859" s="74">
        <v>1.9084385236507725E-2</v>
      </c>
      <c r="DY859" s="74">
        <v>0</v>
      </c>
      <c r="DZ859" s="74">
        <v>1.9084385236507725E-2</v>
      </c>
      <c r="EA859" s="74">
        <v>0</v>
      </c>
      <c r="EB859" s="74">
        <v>0</v>
      </c>
      <c r="EC859" s="74">
        <v>0</v>
      </c>
      <c r="ED859" s="74">
        <v>0</v>
      </c>
      <c r="EE859" s="74">
        <v>0</v>
      </c>
      <c r="EF859" s="74">
        <v>0</v>
      </c>
      <c r="ER859" s="74" t="s">
        <v>455</v>
      </c>
      <c r="ES859" s="74" t="s">
        <v>194</v>
      </c>
      <c r="ET859" s="74" t="s">
        <v>537</v>
      </c>
      <c r="EU859" s="74" t="s">
        <v>321</v>
      </c>
      <c r="EV859" s="74" t="s">
        <v>302</v>
      </c>
      <c r="EW859" s="74" t="s">
        <v>456</v>
      </c>
      <c r="EX859" s="74">
        <v>2024</v>
      </c>
      <c r="EY859" s="74">
        <v>7.6788643281271943E-7</v>
      </c>
      <c r="EZ859" s="74">
        <v>1214.74516299999</v>
      </c>
      <c r="FA859" s="74">
        <v>9.3278632999256779E-4</v>
      </c>
      <c r="FB859" s="74">
        <v>2024</v>
      </c>
      <c r="FC859" s="74" t="s">
        <v>209</v>
      </c>
      <c r="FD859" s="74">
        <v>4.6366130773367584E-2</v>
      </c>
      <c r="FE859" s="74">
        <v>1</v>
      </c>
      <c r="FF859" s="74">
        <v>0</v>
      </c>
      <c r="FG859" s="74" t="s">
        <v>457</v>
      </c>
      <c r="FH859" s="74">
        <v>0</v>
      </c>
      <c r="FI859" s="74">
        <v>0</v>
      </c>
      <c r="FJ859" s="74">
        <v>0</v>
      </c>
      <c r="FK859" s="74">
        <v>0</v>
      </c>
      <c r="FL859" s="74">
        <v>0</v>
      </c>
      <c r="FM859" s="74">
        <v>0</v>
      </c>
      <c r="FN859" s="74">
        <v>1.9214578251106461E-4</v>
      </c>
      <c r="FO859" s="74">
        <v>1.3962753650622829E-6</v>
      </c>
      <c r="FP859" s="74">
        <v>0</v>
      </c>
      <c r="FQ859" s="74">
        <v>0</v>
      </c>
      <c r="FR859" s="74">
        <v>0</v>
      </c>
      <c r="FS859" s="74">
        <v>0</v>
      </c>
      <c r="GV859" s="229"/>
      <c r="GW859" s="229"/>
    </row>
    <row r="860" spans="98:205" x14ac:dyDescent="0.25">
      <c r="CT860" s="74" t="s">
        <v>194</v>
      </c>
      <c r="CU860" s="74" t="s">
        <v>537</v>
      </c>
      <c r="CV860" s="74" t="s">
        <v>321</v>
      </c>
      <c r="CW860" s="74">
        <v>2025</v>
      </c>
      <c r="CX860" s="74">
        <v>0</v>
      </c>
      <c r="CY860" s="74">
        <v>0</v>
      </c>
      <c r="CZ860" s="74">
        <v>0</v>
      </c>
      <c r="DA860" s="74">
        <v>0</v>
      </c>
      <c r="DB860" s="74">
        <v>1.3962753650622829E-6</v>
      </c>
      <c r="DC860" s="74">
        <v>0</v>
      </c>
      <c r="DD860" s="74">
        <v>13668.06699741239</v>
      </c>
      <c r="DE860" s="74">
        <v>202.84766498243039</v>
      </c>
      <c r="DF860" s="74">
        <v>8304.5949317123268</v>
      </c>
      <c r="DG860" s="74">
        <v>5160.6244007176319</v>
      </c>
      <c r="DH860" s="74">
        <v>0</v>
      </c>
      <c r="DI860" s="74">
        <v>0</v>
      </c>
      <c r="DJ860" s="74">
        <v>0</v>
      </c>
      <c r="DK860" s="74">
        <v>0</v>
      </c>
      <c r="DL860" s="74">
        <v>0</v>
      </c>
      <c r="DM860" s="74">
        <v>0</v>
      </c>
      <c r="DN860" s="74">
        <v>7.8763416872222924E-6</v>
      </c>
      <c r="DO860" s="74">
        <v>0</v>
      </c>
      <c r="DP860" s="74">
        <v>0</v>
      </c>
      <c r="DQ860" s="74">
        <v>0</v>
      </c>
      <c r="DR860" s="74">
        <v>0</v>
      </c>
      <c r="DS860" s="74">
        <v>0</v>
      </c>
      <c r="DT860" s="74">
        <v>0</v>
      </c>
      <c r="DU860" s="74">
        <v>0</v>
      </c>
      <c r="DV860" s="74">
        <v>0</v>
      </c>
      <c r="DW860" s="74">
        <v>0</v>
      </c>
      <c r="DX860" s="74">
        <v>0</v>
      </c>
      <c r="DY860" s="74">
        <v>0</v>
      </c>
      <c r="DZ860" s="74">
        <v>0</v>
      </c>
      <c r="EA860" s="74">
        <v>1.9084385236507725E-2</v>
      </c>
      <c r="EB860" s="74">
        <v>0</v>
      </c>
      <c r="EC860" s="74">
        <v>1.9084385236507725E-2</v>
      </c>
      <c r="ED860" s="74">
        <v>0</v>
      </c>
      <c r="EE860" s="74">
        <v>0</v>
      </c>
      <c r="EF860" s="74">
        <v>0</v>
      </c>
      <c r="ER860" s="74" t="s">
        <v>455</v>
      </c>
      <c r="ES860" s="74" t="s">
        <v>194</v>
      </c>
      <c r="ET860" s="74" t="s">
        <v>537</v>
      </c>
      <c r="EU860" s="74" t="s">
        <v>321</v>
      </c>
      <c r="EV860" s="74" t="s">
        <v>302</v>
      </c>
      <c r="EW860" s="74" t="s">
        <v>456</v>
      </c>
      <c r="EX860" s="74">
        <v>2025</v>
      </c>
      <c r="EY860" s="74">
        <v>7.6788643281271943E-7</v>
      </c>
      <c r="EZ860" s="74">
        <v>1214.74516299999</v>
      </c>
      <c r="FA860" s="74">
        <v>9.3278632999256779E-4</v>
      </c>
      <c r="FB860" s="74">
        <v>2025</v>
      </c>
      <c r="FC860" s="74" t="s">
        <v>209</v>
      </c>
      <c r="FD860" s="74">
        <v>4.6366130773367584E-2</v>
      </c>
      <c r="FE860" s="74">
        <v>1</v>
      </c>
      <c r="FF860" s="74">
        <v>0</v>
      </c>
      <c r="FG860" s="74" t="s">
        <v>457</v>
      </c>
      <c r="FH860" s="74">
        <v>0</v>
      </c>
      <c r="FI860" s="74">
        <v>0</v>
      </c>
      <c r="FJ860" s="74">
        <v>0</v>
      </c>
      <c r="FK860" s="74">
        <v>0</v>
      </c>
      <c r="FL860" s="74">
        <v>0</v>
      </c>
      <c r="FM860" s="74">
        <v>0</v>
      </c>
      <c r="FN860" s="74">
        <v>0</v>
      </c>
      <c r="FO860" s="74">
        <v>0</v>
      </c>
      <c r="FP860" s="74">
        <v>1.9214578251106461E-4</v>
      </c>
      <c r="FQ860" s="74">
        <v>1.3962753650622829E-6</v>
      </c>
      <c r="FR860" s="74">
        <v>0</v>
      </c>
      <c r="FS860" s="74">
        <v>0</v>
      </c>
      <c r="GV860" s="229"/>
      <c r="GW860" s="229"/>
    </row>
    <row r="861" spans="98:205" x14ac:dyDescent="0.25">
      <c r="CT861" s="74" t="s">
        <v>194</v>
      </c>
      <c r="CU861" s="74" t="s">
        <v>537</v>
      </c>
      <c r="CV861" s="74" t="s">
        <v>321</v>
      </c>
      <c r="CW861" s="74">
        <v>2026</v>
      </c>
      <c r="CX861" s="74">
        <v>0</v>
      </c>
      <c r="CY861" s="74">
        <v>0</v>
      </c>
      <c r="CZ861" s="74">
        <v>0</v>
      </c>
      <c r="DA861" s="74">
        <v>0</v>
      </c>
      <c r="DB861" s="74">
        <v>0</v>
      </c>
      <c r="DC861" s="74">
        <v>1.3962753650622829E-6</v>
      </c>
      <c r="DD861" s="74">
        <v>13668.06699741239</v>
      </c>
      <c r="DE861" s="74">
        <v>202.84766498243039</v>
      </c>
      <c r="DF861" s="74">
        <v>8304.5949317123268</v>
      </c>
      <c r="DG861" s="74">
        <v>5160.6244007176319</v>
      </c>
      <c r="DH861" s="74">
        <v>0</v>
      </c>
      <c r="DI861" s="74">
        <v>0</v>
      </c>
      <c r="DJ861" s="74">
        <v>0</v>
      </c>
      <c r="DK861" s="74">
        <v>0</v>
      </c>
      <c r="DL861" s="74">
        <v>0</v>
      </c>
      <c r="DM861" s="74">
        <v>0</v>
      </c>
      <c r="DN861" s="74">
        <v>7.8763416872222924E-6</v>
      </c>
      <c r="DO861" s="74">
        <v>0</v>
      </c>
      <c r="DP861" s="74">
        <v>0</v>
      </c>
      <c r="DQ861" s="74">
        <v>0</v>
      </c>
      <c r="DR861" s="74">
        <v>0</v>
      </c>
      <c r="DS861" s="74">
        <v>0</v>
      </c>
      <c r="DT861" s="74">
        <v>0</v>
      </c>
      <c r="DU861" s="74">
        <v>0</v>
      </c>
      <c r="DV861" s="74">
        <v>0</v>
      </c>
      <c r="DW861" s="74">
        <v>0</v>
      </c>
      <c r="DX861" s="74">
        <v>0</v>
      </c>
      <c r="DY861" s="74">
        <v>0</v>
      </c>
      <c r="DZ861" s="74">
        <v>0</v>
      </c>
      <c r="EA861" s="74">
        <v>0</v>
      </c>
      <c r="EB861" s="74">
        <v>0</v>
      </c>
      <c r="EC861" s="74">
        <v>0</v>
      </c>
      <c r="ED861" s="74">
        <v>1.9084385236507725E-2</v>
      </c>
      <c r="EE861" s="74">
        <v>0</v>
      </c>
      <c r="EF861" s="74">
        <v>1.9084385236507725E-2</v>
      </c>
      <c r="ER861" s="74" t="s">
        <v>455</v>
      </c>
      <c r="ES861" s="74" t="s">
        <v>194</v>
      </c>
      <c r="ET861" s="74" t="s">
        <v>537</v>
      </c>
      <c r="EU861" s="74" t="s">
        <v>321</v>
      </c>
      <c r="EV861" s="74" t="s">
        <v>302</v>
      </c>
      <c r="EW861" s="74" t="s">
        <v>456</v>
      </c>
      <c r="EX861" s="74">
        <v>2026</v>
      </c>
      <c r="EY861" s="74">
        <v>7.6788643281271943E-7</v>
      </c>
      <c r="EZ861" s="74">
        <v>1214.74516299999</v>
      </c>
      <c r="FA861" s="74">
        <v>9.3278632999256779E-4</v>
      </c>
      <c r="FB861" s="74">
        <v>2026</v>
      </c>
      <c r="FC861" s="74" t="s">
        <v>209</v>
      </c>
      <c r="FD861" s="74">
        <v>4.6366130773367584E-2</v>
      </c>
      <c r="FE861" s="74">
        <v>1</v>
      </c>
      <c r="FF861" s="74">
        <v>0</v>
      </c>
      <c r="FG861" s="74" t="s">
        <v>457</v>
      </c>
      <c r="FH861" s="74">
        <v>0</v>
      </c>
      <c r="FI861" s="74">
        <v>0</v>
      </c>
      <c r="FJ861" s="74">
        <v>0</v>
      </c>
      <c r="FK861" s="74">
        <v>0</v>
      </c>
      <c r="FL861" s="74">
        <v>0</v>
      </c>
      <c r="FM861" s="74">
        <v>0</v>
      </c>
      <c r="FN861" s="74">
        <v>0</v>
      </c>
      <c r="FO861" s="74">
        <v>0</v>
      </c>
      <c r="FP861" s="74">
        <v>0</v>
      </c>
      <c r="FQ861" s="74">
        <v>0</v>
      </c>
      <c r="FR861" s="74">
        <v>1.9214578251106461E-4</v>
      </c>
      <c r="FS861" s="74">
        <v>1.3962753650622829E-6</v>
      </c>
      <c r="GV861" s="229"/>
      <c r="GW861" s="229"/>
    </row>
    <row r="862" spans="98:205" x14ac:dyDescent="0.25">
      <c r="CT862" s="74" t="s">
        <v>194</v>
      </c>
      <c r="CU862" s="74" t="s">
        <v>537</v>
      </c>
      <c r="CV862" s="74" t="s">
        <v>323</v>
      </c>
      <c r="CW862" s="74">
        <v>2021</v>
      </c>
      <c r="CX862" s="74">
        <v>1.8456187020584824E-7</v>
      </c>
      <c r="CY862" s="74">
        <v>0</v>
      </c>
      <c r="CZ862" s="74">
        <v>0</v>
      </c>
      <c r="DA862" s="74">
        <v>0</v>
      </c>
      <c r="DB862" s="74">
        <v>0</v>
      </c>
      <c r="DC862" s="74">
        <v>0</v>
      </c>
      <c r="DD862" s="74">
        <v>8638.8463697588322</v>
      </c>
      <c r="DE862" s="74">
        <v>212.40338927922949</v>
      </c>
      <c r="DF862" s="74">
        <v>8426.4429804796018</v>
      </c>
      <c r="DG862" s="74">
        <v>0</v>
      </c>
      <c r="DH862" s="74">
        <v>0</v>
      </c>
      <c r="DI862" s="74">
        <v>0</v>
      </c>
      <c r="DJ862" s="74">
        <v>0</v>
      </c>
      <c r="DK862" s="74">
        <v>0</v>
      </c>
      <c r="DL862" s="74">
        <v>0</v>
      </c>
      <c r="DM862" s="74">
        <v>0</v>
      </c>
      <c r="DN862" s="74">
        <v>1.1407165013559179E-6</v>
      </c>
      <c r="DO862" s="74">
        <v>1.5944016424236929E-3</v>
      </c>
      <c r="DP862" s="74">
        <v>0</v>
      </c>
      <c r="DQ862" s="74">
        <v>1.5944016424236929E-3</v>
      </c>
      <c r="DR862" s="74">
        <v>0</v>
      </c>
      <c r="DS862" s="74">
        <v>0</v>
      </c>
      <c r="DT862" s="74">
        <v>0</v>
      </c>
      <c r="DU862" s="74">
        <v>0</v>
      </c>
      <c r="DV862" s="74">
        <v>0</v>
      </c>
      <c r="DW862" s="74">
        <v>0</v>
      </c>
      <c r="DX862" s="74">
        <v>0</v>
      </c>
      <c r="DY862" s="74">
        <v>0</v>
      </c>
      <c r="DZ862" s="74">
        <v>0</v>
      </c>
      <c r="EA862" s="74">
        <v>0</v>
      </c>
      <c r="EB862" s="74">
        <v>0</v>
      </c>
      <c r="EC862" s="74">
        <v>0</v>
      </c>
      <c r="ED862" s="74">
        <v>0</v>
      </c>
      <c r="EE862" s="74">
        <v>0</v>
      </c>
      <c r="EF862" s="74">
        <v>0</v>
      </c>
      <c r="ER862" s="74" t="s">
        <v>455</v>
      </c>
      <c r="ES862" s="74" t="s">
        <v>194</v>
      </c>
      <c r="ET862" s="74" t="s">
        <v>537</v>
      </c>
      <c r="EU862" s="74" t="s">
        <v>323</v>
      </c>
      <c r="EV862" s="74" t="s">
        <v>302</v>
      </c>
      <c r="EW862" s="74" t="s">
        <v>456</v>
      </c>
      <c r="EX862" s="74">
        <v>2021</v>
      </c>
      <c r="EY862" s="74">
        <v>1.5629686225148201E-7</v>
      </c>
      <c r="EZ862" s="74">
        <v>1214.74516299999</v>
      </c>
      <c r="FA862" s="74">
        <v>1.898608574120635E-4</v>
      </c>
      <c r="FB862" s="74">
        <v>2021</v>
      </c>
      <c r="FC862" s="74" t="s">
        <v>209</v>
      </c>
      <c r="FD862" s="74">
        <v>4.6366130773367584E-2</v>
      </c>
      <c r="FE862" s="74">
        <v>1</v>
      </c>
      <c r="FF862" s="74">
        <v>0</v>
      </c>
      <c r="FG862" s="74" t="s">
        <v>457</v>
      </c>
      <c r="FH862" s="74">
        <v>3.8445050035935487E-5</v>
      </c>
      <c r="FI862" s="74">
        <v>1.8456187020584824E-7</v>
      </c>
      <c r="FJ862" s="74">
        <v>0</v>
      </c>
      <c r="FK862" s="74">
        <v>0</v>
      </c>
      <c r="FL862" s="74">
        <v>0</v>
      </c>
      <c r="FM862" s="74">
        <v>0</v>
      </c>
      <c r="FN862" s="74">
        <v>0</v>
      </c>
      <c r="FO862" s="74">
        <v>0</v>
      </c>
      <c r="FP862" s="74">
        <v>0</v>
      </c>
      <c r="FQ862" s="74">
        <v>0</v>
      </c>
      <c r="FR862" s="74">
        <v>0</v>
      </c>
      <c r="FS862" s="74">
        <v>0</v>
      </c>
      <c r="GV862" s="229"/>
      <c r="GW862" s="229"/>
    </row>
    <row r="863" spans="98:205" x14ac:dyDescent="0.25">
      <c r="CT863" s="74" t="s">
        <v>194</v>
      </c>
      <c r="CU863" s="74" t="s">
        <v>537</v>
      </c>
      <c r="CV863" s="74" t="s">
        <v>323</v>
      </c>
      <c r="CW863" s="74">
        <v>2022</v>
      </c>
      <c r="CX863" s="74">
        <v>0</v>
      </c>
      <c r="CY863" s="74">
        <v>1.8316132124399664E-7</v>
      </c>
      <c r="CZ863" s="74">
        <v>0</v>
      </c>
      <c r="DA863" s="74">
        <v>0</v>
      </c>
      <c r="DB863" s="74">
        <v>0</v>
      </c>
      <c r="DC863" s="74">
        <v>0</v>
      </c>
      <c r="DD863" s="74">
        <v>8489.5410546944313</v>
      </c>
      <c r="DE863" s="74">
        <v>202.84766498243039</v>
      </c>
      <c r="DF863" s="74">
        <v>8286.6933897120016</v>
      </c>
      <c r="DG863" s="74">
        <v>0</v>
      </c>
      <c r="DH863" s="74">
        <v>0</v>
      </c>
      <c r="DI863" s="74">
        <v>0</v>
      </c>
      <c r="DJ863" s="74">
        <v>0</v>
      </c>
      <c r="DK863" s="74">
        <v>0</v>
      </c>
      <c r="DL863" s="74">
        <v>0</v>
      </c>
      <c r="DM863" s="74">
        <v>0</v>
      </c>
      <c r="DN863" s="74">
        <v>1.1025870794730051E-6</v>
      </c>
      <c r="DO863" s="74">
        <v>0</v>
      </c>
      <c r="DP863" s="74">
        <v>0</v>
      </c>
      <c r="DQ863" s="74">
        <v>0</v>
      </c>
      <c r="DR863" s="74">
        <v>1.5549555563329847E-3</v>
      </c>
      <c r="DS863" s="74">
        <v>0</v>
      </c>
      <c r="DT863" s="74">
        <v>1.5549555563329847E-3</v>
      </c>
      <c r="DU863" s="74">
        <v>0</v>
      </c>
      <c r="DV863" s="74">
        <v>0</v>
      </c>
      <c r="DW863" s="74">
        <v>0</v>
      </c>
      <c r="DX863" s="74">
        <v>0</v>
      </c>
      <c r="DY863" s="74">
        <v>0</v>
      </c>
      <c r="DZ863" s="74">
        <v>0</v>
      </c>
      <c r="EA863" s="74">
        <v>0</v>
      </c>
      <c r="EB863" s="74">
        <v>0</v>
      </c>
      <c r="EC863" s="74">
        <v>0</v>
      </c>
      <c r="ED863" s="74">
        <v>0</v>
      </c>
      <c r="EE863" s="74">
        <v>0</v>
      </c>
      <c r="EF863" s="74">
        <v>0</v>
      </c>
      <c r="ER863" s="74" t="s">
        <v>455</v>
      </c>
      <c r="ES863" s="74" t="s">
        <v>194</v>
      </c>
      <c r="ET863" s="74" t="s">
        <v>537</v>
      </c>
      <c r="EU863" s="74" t="s">
        <v>323</v>
      </c>
      <c r="EV863" s="74" t="s">
        <v>302</v>
      </c>
      <c r="EW863" s="74" t="s">
        <v>456</v>
      </c>
      <c r="EX863" s="74">
        <v>2022</v>
      </c>
      <c r="EY863" s="74">
        <v>1.5205096074659991E-7</v>
      </c>
      <c r="EZ863" s="74">
        <v>1214.74516299999</v>
      </c>
      <c r="FA863" s="74">
        <v>1.8470316909643359E-4</v>
      </c>
      <c r="FB863" s="74">
        <v>2022</v>
      </c>
      <c r="FC863" s="74" t="s">
        <v>209</v>
      </c>
      <c r="FD863" s="74">
        <v>4.6366130773367584E-2</v>
      </c>
      <c r="FE863" s="74">
        <v>1</v>
      </c>
      <c r="FF863" s="74">
        <v>0</v>
      </c>
      <c r="FG863" s="74" t="s">
        <v>457</v>
      </c>
      <c r="FH863" s="74">
        <v>0</v>
      </c>
      <c r="FI863" s="74">
        <v>0</v>
      </c>
      <c r="FJ863" s="74">
        <v>3.8153309521732265E-5</v>
      </c>
      <c r="FK863" s="74">
        <v>1.8316132124399664E-7</v>
      </c>
      <c r="FL863" s="74">
        <v>0</v>
      </c>
      <c r="FM863" s="74">
        <v>0</v>
      </c>
      <c r="FN863" s="74">
        <v>0</v>
      </c>
      <c r="FO863" s="74">
        <v>0</v>
      </c>
      <c r="FP863" s="74">
        <v>0</v>
      </c>
      <c r="FQ863" s="74">
        <v>0</v>
      </c>
      <c r="FR863" s="74">
        <v>0</v>
      </c>
      <c r="FS863" s="74">
        <v>0</v>
      </c>
      <c r="GV863" s="229"/>
      <c r="GW863" s="229"/>
    </row>
    <row r="864" spans="98:205" x14ac:dyDescent="0.25">
      <c r="CT864" s="74" t="s">
        <v>194</v>
      </c>
      <c r="CU864" s="74" t="s">
        <v>537</v>
      </c>
      <c r="CV864" s="74" t="s">
        <v>323</v>
      </c>
      <c r="CW864" s="74">
        <v>2023</v>
      </c>
      <c r="CX864" s="74">
        <v>0</v>
      </c>
      <c r="CY864" s="74">
        <v>0</v>
      </c>
      <c r="CZ864" s="74">
        <v>2.8573882778159335E-7</v>
      </c>
      <c r="DA864" s="74">
        <v>0</v>
      </c>
      <c r="DB864" s="74">
        <v>0</v>
      </c>
      <c r="DC864" s="74">
        <v>0</v>
      </c>
      <c r="DD864" s="74">
        <v>8507.4425966947583</v>
      </c>
      <c r="DE864" s="74">
        <v>202.84766498243039</v>
      </c>
      <c r="DF864" s="74">
        <v>8304.594931712325</v>
      </c>
      <c r="DG864" s="74">
        <v>0</v>
      </c>
      <c r="DH864" s="74">
        <v>0</v>
      </c>
      <c r="DI864" s="74">
        <v>0</v>
      </c>
      <c r="DJ864" s="74">
        <v>0</v>
      </c>
      <c r="DK864" s="74">
        <v>0</v>
      </c>
      <c r="DL864" s="74">
        <v>0</v>
      </c>
      <c r="DM864" s="74">
        <v>0</v>
      </c>
      <c r="DN864" s="74">
        <v>1.1456603124757951E-6</v>
      </c>
      <c r="DO864" s="74">
        <v>0</v>
      </c>
      <c r="DP864" s="74">
        <v>0</v>
      </c>
      <c r="DQ864" s="74">
        <v>0</v>
      </c>
      <c r="DR864" s="74">
        <v>0</v>
      </c>
      <c r="DS864" s="74">
        <v>0</v>
      </c>
      <c r="DT864" s="74">
        <v>0</v>
      </c>
      <c r="DU864" s="74">
        <v>2.4309066749987548E-3</v>
      </c>
      <c r="DV864" s="74">
        <v>0</v>
      </c>
      <c r="DW864" s="74">
        <v>2.4309066749987548E-3</v>
      </c>
      <c r="DX864" s="74">
        <v>0</v>
      </c>
      <c r="DY864" s="74">
        <v>0</v>
      </c>
      <c r="DZ864" s="74">
        <v>0</v>
      </c>
      <c r="EA864" s="74">
        <v>0</v>
      </c>
      <c r="EB864" s="74">
        <v>0</v>
      </c>
      <c r="EC864" s="74">
        <v>0</v>
      </c>
      <c r="ED864" s="74">
        <v>0</v>
      </c>
      <c r="EE864" s="74">
        <v>0</v>
      </c>
      <c r="EF864" s="74">
        <v>0</v>
      </c>
      <c r="ER864" s="74" t="s">
        <v>455</v>
      </c>
      <c r="ES864" s="74" t="s">
        <v>194</v>
      </c>
      <c r="ET864" s="74" t="s">
        <v>537</v>
      </c>
      <c r="EU864" s="74" t="s">
        <v>323</v>
      </c>
      <c r="EV864" s="74" t="s">
        <v>302</v>
      </c>
      <c r="EW864" s="74" t="s">
        <v>456</v>
      </c>
      <c r="EX864" s="74">
        <v>2023</v>
      </c>
      <c r="EY864" s="74">
        <v>1.5714304976762831E-7</v>
      </c>
      <c r="EZ864" s="74">
        <v>1214.74516299999</v>
      </c>
      <c r="FA864" s="74">
        <v>1.9088875960429318E-4</v>
      </c>
      <c r="FB864" s="74">
        <v>2023</v>
      </c>
      <c r="FC864" s="74" t="s">
        <v>209</v>
      </c>
      <c r="FD864" s="74">
        <v>4.6366130773367584E-2</v>
      </c>
      <c r="FE864" s="74">
        <v>1</v>
      </c>
      <c r="FF864" s="74">
        <v>0</v>
      </c>
      <c r="FG864" s="74" t="s">
        <v>457</v>
      </c>
      <c r="FH864" s="74">
        <v>0</v>
      </c>
      <c r="FI864" s="74">
        <v>0</v>
      </c>
      <c r="FJ864" s="74">
        <v>0</v>
      </c>
      <c r="FK864" s="74">
        <v>0</v>
      </c>
      <c r="FL864" s="74">
        <v>3.9321406100607906E-5</v>
      </c>
      <c r="FM864" s="74">
        <v>2.8573882778159335E-7</v>
      </c>
      <c r="FN864" s="74">
        <v>0</v>
      </c>
      <c r="FO864" s="74">
        <v>0</v>
      </c>
      <c r="FP864" s="74">
        <v>0</v>
      </c>
      <c r="FQ864" s="74">
        <v>0</v>
      </c>
      <c r="FR864" s="74">
        <v>0</v>
      </c>
      <c r="FS864" s="74">
        <v>0</v>
      </c>
      <c r="GV864" s="229"/>
      <c r="GW864" s="229"/>
    </row>
    <row r="865" spans="98:205" x14ac:dyDescent="0.25">
      <c r="CT865" s="74" t="s">
        <v>194</v>
      </c>
      <c r="CU865" s="74" t="s">
        <v>537</v>
      </c>
      <c r="CV865" s="74" t="s">
        <v>323</v>
      </c>
      <c r="CW865" s="74">
        <v>2024</v>
      </c>
      <c r="CX865" s="74">
        <v>0</v>
      </c>
      <c r="CY865" s="74">
        <v>0</v>
      </c>
      <c r="CZ865" s="74">
        <v>0</v>
      </c>
      <c r="DA865" s="74">
        <v>2.8573882778159335E-7</v>
      </c>
      <c r="DB865" s="74">
        <v>0</v>
      </c>
      <c r="DC865" s="74">
        <v>0</v>
      </c>
      <c r="DD865" s="74">
        <v>8507.4425966947583</v>
      </c>
      <c r="DE865" s="74">
        <v>202.84766498243039</v>
      </c>
      <c r="DF865" s="74">
        <v>8304.594931712325</v>
      </c>
      <c r="DG865" s="74">
        <v>0</v>
      </c>
      <c r="DH865" s="74">
        <v>0</v>
      </c>
      <c r="DI865" s="74">
        <v>0</v>
      </c>
      <c r="DJ865" s="74">
        <v>0</v>
      </c>
      <c r="DK865" s="74">
        <v>0</v>
      </c>
      <c r="DL865" s="74">
        <v>0</v>
      </c>
      <c r="DM865" s="74">
        <v>0</v>
      </c>
      <c r="DN865" s="74">
        <v>1.1456603124757951E-6</v>
      </c>
      <c r="DO865" s="74">
        <v>0</v>
      </c>
      <c r="DP865" s="74">
        <v>0</v>
      </c>
      <c r="DQ865" s="74">
        <v>0</v>
      </c>
      <c r="DR865" s="74">
        <v>0</v>
      </c>
      <c r="DS865" s="74">
        <v>0</v>
      </c>
      <c r="DT865" s="74">
        <v>0</v>
      </c>
      <c r="DU865" s="74">
        <v>0</v>
      </c>
      <c r="DV865" s="74">
        <v>0</v>
      </c>
      <c r="DW865" s="74">
        <v>0</v>
      </c>
      <c r="DX865" s="74">
        <v>2.4309066749987548E-3</v>
      </c>
      <c r="DY865" s="74">
        <v>0</v>
      </c>
      <c r="DZ865" s="74">
        <v>2.4309066749987548E-3</v>
      </c>
      <c r="EA865" s="74">
        <v>0</v>
      </c>
      <c r="EB865" s="74">
        <v>0</v>
      </c>
      <c r="EC865" s="74">
        <v>0</v>
      </c>
      <c r="ED865" s="74">
        <v>0</v>
      </c>
      <c r="EE865" s="74">
        <v>0</v>
      </c>
      <c r="EF865" s="74">
        <v>0</v>
      </c>
      <c r="ER865" s="74" t="s">
        <v>455</v>
      </c>
      <c r="ES865" s="74" t="s">
        <v>194</v>
      </c>
      <c r="ET865" s="74" t="s">
        <v>537</v>
      </c>
      <c r="EU865" s="74" t="s">
        <v>323</v>
      </c>
      <c r="EV865" s="74" t="s">
        <v>302</v>
      </c>
      <c r="EW865" s="74" t="s">
        <v>456</v>
      </c>
      <c r="EX865" s="74">
        <v>2024</v>
      </c>
      <c r="EY865" s="74">
        <v>1.5714304976762831E-7</v>
      </c>
      <c r="EZ865" s="74">
        <v>1214.74516299999</v>
      </c>
      <c r="FA865" s="74">
        <v>1.9088875960429318E-4</v>
      </c>
      <c r="FB865" s="74">
        <v>2024</v>
      </c>
      <c r="FC865" s="74" t="s">
        <v>209</v>
      </c>
      <c r="FD865" s="74">
        <v>4.6366130773367584E-2</v>
      </c>
      <c r="FE865" s="74">
        <v>1</v>
      </c>
      <c r="FF865" s="74">
        <v>0</v>
      </c>
      <c r="FG865" s="74" t="s">
        <v>457</v>
      </c>
      <c r="FH865" s="74">
        <v>0</v>
      </c>
      <c r="FI865" s="74">
        <v>0</v>
      </c>
      <c r="FJ865" s="74">
        <v>0</v>
      </c>
      <c r="FK865" s="74">
        <v>0</v>
      </c>
      <c r="FL865" s="74">
        <v>0</v>
      </c>
      <c r="FM865" s="74">
        <v>0</v>
      </c>
      <c r="FN865" s="74">
        <v>3.9321406100607906E-5</v>
      </c>
      <c r="FO865" s="74">
        <v>2.8573882778159335E-7</v>
      </c>
      <c r="FP865" s="74">
        <v>0</v>
      </c>
      <c r="FQ865" s="74">
        <v>0</v>
      </c>
      <c r="FR865" s="74">
        <v>0</v>
      </c>
      <c r="FS865" s="74">
        <v>0</v>
      </c>
      <c r="GV865" s="229"/>
      <c r="GW865" s="229"/>
    </row>
    <row r="866" spans="98:205" x14ac:dyDescent="0.25">
      <c r="CT866" s="74" t="s">
        <v>194</v>
      </c>
      <c r="CU866" s="74" t="s">
        <v>537</v>
      </c>
      <c r="CV866" s="74" t="s">
        <v>323</v>
      </c>
      <c r="CW866" s="74">
        <v>2025</v>
      </c>
      <c r="CX866" s="74">
        <v>0</v>
      </c>
      <c r="CY866" s="74">
        <v>0</v>
      </c>
      <c r="CZ866" s="74">
        <v>0</v>
      </c>
      <c r="DA866" s="74">
        <v>0</v>
      </c>
      <c r="DB866" s="74">
        <v>2.8573882778159335E-7</v>
      </c>
      <c r="DC866" s="74">
        <v>0</v>
      </c>
      <c r="DD866" s="74">
        <v>8507.4425966947583</v>
      </c>
      <c r="DE866" s="74">
        <v>202.84766498243039</v>
      </c>
      <c r="DF866" s="74">
        <v>8304.594931712325</v>
      </c>
      <c r="DG866" s="74">
        <v>0</v>
      </c>
      <c r="DH866" s="74">
        <v>0</v>
      </c>
      <c r="DI866" s="74">
        <v>0</v>
      </c>
      <c r="DJ866" s="74">
        <v>0</v>
      </c>
      <c r="DK866" s="74">
        <v>0</v>
      </c>
      <c r="DL866" s="74">
        <v>0</v>
      </c>
      <c r="DM866" s="74">
        <v>0</v>
      </c>
      <c r="DN866" s="74">
        <v>1.1456603124757951E-6</v>
      </c>
      <c r="DO866" s="74">
        <v>0</v>
      </c>
      <c r="DP866" s="74">
        <v>0</v>
      </c>
      <c r="DQ866" s="74">
        <v>0</v>
      </c>
      <c r="DR866" s="74">
        <v>0</v>
      </c>
      <c r="DS866" s="74">
        <v>0</v>
      </c>
      <c r="DT866" s="74">
        <v>0</v>
      </c>
      <c r="DU866" s="74">
        <v>0</v>
      </c>
      <c r="DV866" s="74">
        <v>0</v>
      </c>
      <c r="DW866" s="74">
        <v>0</v>
      </c>
      <c r="DX866" s="74">
        <v>0</v>
      </c>
      <c r="DY866" s="74">
        <v>0</v>
      </c>
      <c r="DZ866" s="74">
        <v>0</v>
      </c>
      <c r="EA866" s="74">
        <v>2.4309066749987548E-3</v>
      </c>
      <c r="EB866" s="74">
        <v>0</v>
      </c>
      <c r="EC866" s="74">
        <v>2.4309066749987548E-3</v>
      </c>
      <c r="ED866" s="74">
        <v>0</v>
      </c>
      <c r="EE866" s="74">
        <v>0</v>
      </c>
      <c r="EF866" s="74">
        <v>0</v>
      </c>
      <c r="ER866" s="74" t="s">
        <v>455</v>
      </c>
      <c r="ES866" s="74" t="s">
        <v>194</v>
      </c>
      <c r="ET866" s="74" t="s">
        <v>537</v>
      </c>
      <c r="EU866" s="74" t="s">
        <v>323</v>
      </c>
      <c r="EV866" s="74" t="s">
        <v>302</v>
      </c>
      <c r="EW866" s="74" t="s">
        <v>456</v>
      </c>
      <c r="EX866" s="74">
        <v>2025</v>
      </c>
      <c r="EY866" s="74">
        <v>1.5714304976762831E-7</v>
      </c>
      <c r="EZ866" s="74">
        <v>1214.74516299999</v>
      </c>
      <c r="FA866" s="74">
        <v>1.9088875960429318E-4</v>
      </c>
      <c r="FB866" s="74">
        <v>2025</v>
      </c>
      <c r="FC866" s="74" t="s">
        <v>209</v>
      </c>
      <c r="FD866" s="74">
        <v>4.6366130773367584E-2</v>
      </c>
      <c r="FE866" s="74">
        <v>1</v>
      </c>
      <c r="FF866" s="74">
        <v>0</v>
      </c>
      <c r="FG866" s="74" t="s">
        <v>457</v>
      </c>
      <c r="FH866" s="74">
        <v>0</v>
      </c>
      <c r="FI866" s="74">
        <v>0</v>
      </c>
      <c r="FJ866" s="74">
        <v>0</v>
      </c>
      <c r="FK866" s="74">
        <v>0</v>
      </c>
      <c r="FL866" s="74">
        <v>0</v>
      </c>
      <c r="FM866" s="74">
        <v>0</v>
      </c>
      <c r="FN866" s="74">
        <v>0</v>
      </c>
      <c r="FO866" s="74">
        <v>0</v>
      </c>
      <c r="FP866" s="74">
        <v>3.9321406100607906E-5</v>
      </c>
      <c r="FQ866" s="74">
        <v>2.8573882778159335E-7</v>
      </c>
      <c r="FR866" s="74">
        <v>0</v>
      </c>
      <c r="FS866" s="74">
        <v>0</v>
      </c>
      <c r="GV866" s="229"/>
      <c r="GW866" s="229"/>
    </row>
    <row r="867" spans="98:205" x14ac:dyDescent="0.25">
      <c r="CT867" s="74" t="s">
        <v>194</v>
      </c>
      <c r="CU867" s="74" t="s">
        <v>537</v>
      </c>
      <c r="CV867" s="74" t="s">
        <v>323</v>
      </c>
      <c r="CW867" s="74">
        <v>2026</v>
      </c>
      <c r="CX867" s="74">
        <v>0</v>
      </c>
      <c r="CY867" s="74">
        <v>0</v>
      </c>
      <c r="CZ867" s="74">
        <v>0</v>
      </c>
      <c r="DA867" s="74">
        <v>0</v>
      </c>
      <c r="DB867" s="74">
        <v>0</v>
      </c>
      <c r="DC867" s="74">
        <v>2.8573882778159335E-7</v>
      </c>
      <c r="DD867" s="74">
        <v>8507.4425966947583</v>
      </c>
      <c r="DE867" s="74">
        <v>202.84766498243039</v>
      </c>
      <c r="DF867" s="74">
        <v>8304.594931712325</v>
      </c>
      <c r="DG867" s="74">
        <v>0</v>
      </c>
      <c r="DH867" s="74">
        <v>0</v>
      </c>
      <c r="DI867" s="74">
        <v>0</v>
      </c>
      <c r="DJ867" s="74">
        <v>0</v>
      </c>
      <c r="DK867" s="74">
        <v>0</v>
      </c>
      <c r="DL867" s="74">
        <v>0</v>
      </c>
      <c r="DM867" s="74">
        <v>0</v>
      </c>
      <c r="DN867" s="74">
        <v>1.1456603124757951E-6</v>
      </c>
      <c r="DO867" s="74">
        <v>0</v>
      </c>
      <c r="DP867" s="74">
        <v>0</v>
      </c>
      <c r="DQ867" s="74">
        <v>0</v>
      </c>
      <c r="DR867" s="74">
        <v>0</v>
      </c>
      <c r="DS867" s="74">
        <v>0</v>
      </c>
      <c r="DT867" s="74">
        <v>0</v>
      </c>
      <c r="DU867" s="74">
        <v>0</v>
      </c>
      <c r="DV867" s="74">
        <v>0</v>
      </c>
      <c r="DW867" s="74">
        <v>0</v>
      </c>
      <c r="DX867" s="74">
        <v>0</v>
      </c>
      <c r="DY867" s="74">
        <v>0</v>
      </c>
      <c r="DZ867" s="74">
        <v>0</v>
      </c>
      <c r="EA867" s="74">
        <v>0</v>
      </c>
      <c r="EB867" s="74">
        <v>0</v>
      </c>
      <c r="EC867" s="74">
        <v>0</v>
      </c>
      <c r="ED867" s="74">
        <v>2.4309066749987548E-3</v>
      </c>
      <c r="EE867" s="74">
        <v>0</v>
      </c>
      <c r="EF867" s="74">
        <v>2.4309066749987548E-3</v>
      </c>
      <c r="ER867" s="74" t="s">
        <v>455</v>
      </c>
      <c r="ES867" s="74" t="s">
        <v>194</v>
      </c>
      <c r="ET867" s="74" t="s">
        <v>537</v>
      </c>
      <c r="EU867" s="74" t="s">
        <v>323</v>
      </c>
      <c r="EV867" s="74" t="s">
        <v>302</v>
      </c>
      <c r="EW867" s="74" t="s">
        <v>456</v>
      </c>
      <c r="EX867" s="74">
        <v>2026</v>
      </c>
      <c r="EY867" s="74">
        <v>1.5714304976762831E-7</v>
      </c>
      <c r="EZ867" s="74">
        <v>1214.74516299999</v>
      </c>
      <c r="FA867" s="74">
        <v>1.9088875960429318E-4</v>
      </c>
      <c r="FB867" s="74">
        <v>2026</v>
      </c>
      <c r="FC867" s="74" t="s">
        <v>209</v>
      </c>
      <c r="FD867" s="74">
        <v>4.6366130773367584E-2</v>
      </c>
      <c r="FE867" s="74">
        <v>1</v>
      </c>
      <c r="FF867" s="74">
        <v>0</v>
      </c>
      <c r="FG867" s="74" t="s">
        <v>457</v>
      </c>
      <c r="FH867" s="74">
        <v>0</v>
      </c>
      <c r="FI867" s="74">
        <v>0</v>
      </c>
      <c r="FJ867" s="74">
        <v>0</v>
      </c>
      <c r="FK867" s="74">
        <v>0</v>
      </c>
      <c r="FL867" s="74">
        <v>0</v>
      </c>
      <c r="FM867" s="74">
        <v>0</v>
      </c>
      <c r="FN867" s="74">
        <v>0</v>
      </c>
      <c r="FO867" s="74">
        <v>0</v>
      </c>
      <c r="FP867" s="74">
        <v>0</v>
      </c>
      <c r="FQ867" s="74">
        <v>0</v>
      </c>
      <c r="FR867" s="74">
        <v>3.9321406100607906E-5</v>
      </c>
      <c r="FS867" s="74">
        <v>2.8573882778159335E-7</v>
      </c>
      <c r="GV867" s="229"/>
      <c r="GW867" s="229"/>
    </row>
    <row r="868" spans="98:205" x14ac:dyDescent="0.25">
      <c r="CT868" s="74" t="s">
        <v>194</v>
      </c>
      <c r="CU868" s="74" t="s">
        <v>537</v>
      </c>
      <c r="CV868" s="74" t="s">
        <v>329</v>
      </c>
      <c r="CW868" s="74">
        <v>2021</v>
      </c>
      <c r="CX868" s="74">
        <v>2.9986264818838986E-6</v>
      </c>
      <c r="CY868" s="74">
        <v>0</v>
      </c>
      <c r="CZ868" s="74">
        <v>0</v>
      </c>
      <c r="DA868" s="74">
        <v>0</v>
      </c>
      <c r="DB868" s="74">
        <v>0</v>
      </c>
      <c r="DC868" s="74">
        <v>0</v>
      </c>
      <c r="DD868" s="74">
        <v>5.1077508752881391</v>
      </c>
      <c r="DE868" s="74">
        <v>0.69026898617840449</v>
      </c>
      <c r="DF868" s="74">
        <v>2.826372167532806</v>
      </c>
      <c r="DG868" s="74">
        <v>1.5911097215769281</v>
      </c>
      <c r="DH868" s="74">
        <v>0</v>
      </c>
      <c r="DI868" s="74">
        <v>0</v>
      </c>
      <c r="DJ868" s="74">
        <v>0</v>
      </c>
      <c r="DK868" s="74">
        <v>0</v>
      </c>
      <c r="DL868" s="74">
        <v>0</v>
      </c>
      <c r="DM868" s="74">
        <v>0</v>
      </c>
      <c r="DN868" s="74">
        <v>1.7760242597845691E-5</v>
      </c>
      <c r="DO868" s="74">
        <v>1.5316237037504676E-5</v>
      </c>
      <c r="DP868" s="74">
        <v>0</v>
      </c>
      <c r="DQ868" s="74">
        <v>1.5316237037504676E-5</v>
      </c>
      <c r="DR868" s="74">
        <v>0</v>
      </c>
      <c r="DS868" s="74">
        <v>0</v>
      </c>
      <c r="DT868" s="74">
        <v>0</v>
      </c>
      <c r="DU868" s="74">
        <v>0</v>
      </c>
      <c r="DV868" s="74">
        <v>0</v>
      </c>
      <c r="DW868" s="74">
        <v>0</v>
      </c>
      <c r="DX868" s="74">
        <v>0</v>
      </c>
      <c r="DY868" s="74">
        <v>0</v>
      </c>
      <c r="DZ868" s="74">
        <v>0</v>
      </c>
      <c r="EA868" s="74">
        <v>0</v>
      </c>
      <c r="EB868" s="74">
        <v>0</v>
      </c>
      <c r="EC868" s="74">
        <v>0</v>
      </c>
      <c r="ED868" s="74">
        <v>0</v>
      </c>
      <c r="EE868" s="74">
        <v>0</v>
      </c>
      <c r="EF868" s="74">
        <v>0</v>
      </c>
      <c r="ER868" s="74" t="s">
        <v>455</v>
      </c>
      <c r="ES868" s="74" t="s">
        <v>194</v>
      </c>
      <c r="ET868" s="74" t="s">
        <v>537</v>
      </c>
      <c r="EU868" s="74" t="s">
        <v>329</v>
      </c>
      <c r="EV868" s="74" t="s">
        <v>302</v>
      </c>
      <c r="EW868" s="74" t="s">
        <v>456</v>
      </c>
      <c r="EX868" s="74">
        <v>2021</v>
      </c>
      <c r="EY868" s="74">
        <v>2.539397274528717E-6</v>
      </c>
      <c r="EZ868" s="74">
        <v>1214.74516299999</v>
      </c>
      <c r="FA868" s="74">
        <v>3.0847205561691168E-3</v>
      </c>
      <c r="FB868" s="74">
        <v>2021</v>
      </c>
      <c r="FC868" s="74" t="s">
        <v>209</v>
      </c>
      <c r="FD868" s="74">
        <v>4.6366130773367584E-2</v>
      </c>
      <c r="FE868" s="74">
        <v>1</v>
      </c>
      <c r="FF868" s="74">
        <v>0</v>
      </c>
      <c r="FG868" s="74" t="s">
        <v>457</v>
      </c>
      <c r="FH868" s="74">
        <v>6.246270966290561E-4</v>
      </c>
      <c r="FI868" s="74">
        <v>2.9986264818838986E-6</v>
      </c>
      <c r="FJ868" s="74">
        <v>0</v>
      </c>
      <c r="FK868" s="74">
        <v>0</v>
      </c>
      <c r="FL868" s="74">
        <v>0</v>
      </c>
      <c r="FM868" s="74">
        <v>0</v>
      </c>
      <c r="FN868" s="74">
        <v>0</v>
      </c>
      <c r="FO868" s="74">
        <v>0</v>
      </c>
      <c r="FP868" s="74">
        <v>0</v>
      </c>
      <c r="FQ868" s="74">
        <v>0</v>
      </c>
      <c r="FR868" s="74">
        <v>0</v>
      </c>
      <c r="FS868" s="74">
        <v>0</v>
      </c>
      <c r="GV868" s="229"/>
      <c r="GW868" s="229"/>
    </row>
    <row r="869" spans="98:205" x14ac:dyDescent="0.25">
      <c r="CT869" s="74" t="s">
        <v>194</v>
      </c>
      <c r="CU869" s="74" t="s">
        <v>537</v>
      </c>
      <c r="CV869" s="74" t="s">
        <v>329</v>
      </c>
      <c r="CW869" s="74">
        <v>2022</v>
      </c>
      <c r="CX869" s="74">
        <v>0</v>
      </c>
      <c r="CY869" s="74">
        <v>2.9764083499186704E-6</v>
      </c>
      <c r="CZ869" s="74">
        <v>0</v>
      </c>
      <c r="DA869" s="74">
        <v>0</v>
      </c>
      <c r="DB869" s="74">
        <v>0</v>
      </c>
      <c r="DC869" s="74">
        <v>0</v>
      </c>
      <c r="DD869" s="74">
        <v>5.0739075797640982</v>
      </c>
      <c r="DE869" s="74">
        <v>0.68414811484627214</v>
      </c>
      <c r="DF869" s="74">
        <v>2.8096478759428591</v>
      </c>
      <c r="DG869" s="74">
        <v>1.580111588974966</v>
      </c>
      <c r="DH869" s="74">
        <v>0</v>
      </c>
      <c r="DI869" s="74">
        <v>0</v>
      </c>
      <c r="DJ869" s="74">
        <v>0</v>
      </c>
      <c r="DK869" s="74">
        <v>0</v>
      </c>
      <c r="DL869" s="74">
        <v>0</v>
      </c>
      <c r="DM869" s="74">
        <v>0</v>
      </c>
      <c r="DN869" s="74">
        <v>1.7167680885023019E-5</v>
      </c>
      <c r="DO869" s="74">
        <v>0</v>
      </c>
      <c r="DP869" s="74">
        <v>0</v>
      </c>
      <c r="DQ869" s="74">
        <v>0</v>
      </c>
      <c r="DR869" s="74">
        <v>1.5102020887125495E-5</v>
      </c>
      <c r="DS869" s="74">
        <v>0</v>
      </c>
      <c r="DT869" s="74">
        <v>1.5102020887125495E-5</v>
      </c>
      <c r="DU869" s="74">
        <v>0</v>
      </c>
      <c r="DV869" s="74">
        <v>0</v>
      </c>
      <c r="DW869" s="74">
        <v>0</v>
      </c>
      <c r="DX869" s="74">
        <v>0</v>
      </c>
      <c r="DY869" s="74">
        <v>0</v>
      </c>
      <c r="DZ869" s="74">
        <v>0</v>
      </c>
      <c r="EA869" s="74">
        <v>0</v>
      </c>
      <c r="EB869" s="74">
        <v>0</v>
      </c>
      <c r="EC869" s="74">
        <v>0</v>
      </c>
      <c r="ED869" s="74">
        <v>0</v>
      </c>
      <c r="EE869" s="74">
        <v>0</v>
      </c>
      <c r="EF869" s="74">
        <v>0</v>
      </c>
      <c r="ER869" s="74" t="s">
        <v>455</v>
      </c>
      <c r="ES869" s="74" t="s">
        <v>194</v>
      </c>
      <c r="ET869" s="74" t="s">
        <v>537</v>
      </c>
      <c r="EU869" s="74" t="s">
        <v>329</v>
      </c>
      <c r="EV869" s="74" t="s">
        <v>302</v>
      </c>
      <c r="EW869" s="74" t="s">
        <v>456</v>
      </c>
      <c r="EX869" s="74">
        <v>2022</v>
      </c>
      <c r="EY869" s="74">
        <v>2.470858727735725E-6</v>
      </c>
      <c r="EZ869" s="74">
        <v>1214.74516299999</v>
      </c>
      <c r="FA869" s="74">
        <v>3.0014636879732814E-3</v>
      </c>
      <c r="FB869" s="74">
        <v>2022</v>
      </c>
      <c r="FC869" s="74" t="s">
        <v>209</v>
      </c>
      <c r="FD869" s="74">
        <v>4.6366130773367584E-2</v>
      </c>
      <c r="FE869" s="74">
        <v>1</v>
      </c>
      <c r="FF869" s="74">
        <v>0</v>
      </c>
      <c r="FG869" s="74" t="s">
        <v>457</v>
      </c>
      <c r="FH869" s="74">
        <v>0</v>
      </c>
      <c r="FI869" s="74">
        <v>0</v>
      </c>
      <c r="FJ869" s="74">
        <v>6.1999896193278589E-4</v>
      </c>
      <c r="FK869" s="74">
        <v>2.9764083499186704E-6</v>
      </c>
      <c r="FL869" s="74">
        <v>0</v>
      </c>
      <c r="FM869" s="74">
        <v>0</v>
      </c>
      <c r="FN869" s="74">
        <v>0</v>
      </c>
      <c r="FO869" s="74">
        <v>0</v>
      </c>
      <c r="FP869" s="74">
        <v>0</v>
      </c>
      <c r="FQ869" s="74">
        <v>0</v>
      </c>
      <c r="FR869" s="74">
        <v>0</v>
      </c>
      <c r="FS869" s="74">
        <v>0</v>
      </c>
      <c r="GV869" s="229"/>
      <c r="GW869" s="229"/>
    </row>
    <row r="870" spans="98:205" x14ac:dyDescent="0.25">
      <c r="CT870" s="74" t="s">
        <v>194</v>
      </c>
      <c r="CU870" s="74" t="s">
        <v>537</v>
      </c>
      <c r="CV870" s="74" t="s">
        <v>329</v>
      </c>
      <c r="CW870" s="74">
        <v>2023</v>
      </c>
      <c r="CX870" s="74">
        <v>0</v>
      </c>
      <c r="CY870" s="74">
        <v>0</v>
      </c>
      <c r="CZ870" s="74">
        <v>4.6433134852317158E-6</v>
      </c>
      <c r="DA870" s="74">
        <v>0</v>
      </c>
      <c r="DB870" s="74">
        <v>0</v>
      </c>
      <c r="DC870" s="74">
        <v>0</v>
      </c>
      <c r="DD870" s="74">
        <v>5.1712462144137747</v>
      </c>
      <c r="DE870" s="74">
        <v>0.68414811484627169</v>
      </c>
      <c r="DF870" s="74">
        <v>2.9069865105925379</v>
      </c>
      <c r="DG870" s="74">
        <v>1.580111588974966</v>
      </c>
      <c r="DH870" s="74">
        <v>0</v>
      </c>
      <c r="DI870" s="74">
        <v>0</v>
      </c>
      <c r="DJ870" s="74">
        <v>0</v>
      </c>
      <c r="DK870" s="74">
        <v>0</v>
      </c>
      <c r="DL870" s="74">
        <v>0</v>
      </c>
      <c r="DM870" s="74">
        <v>0</v>
      </c>
      <c r="DN870" s="74">
        <v>1.7837665858815339E-5</v>
      </c>
      <c r="DO870" s="74">
        <v>0</v>
      </c>
      <c r="DP870" s="74">
        <v>0</v>
      </c>
      <c r="DQ870" s="74">
        <v>0</v>
      </c>
      <c r="DR870" s="74">
        <v>0</v>
      </c>
      <c r="DS870" s="74">
        <v>0</v>
      </c>
      <c r="DT870" s="74">
        <v>0</v>
      </c>
      <c r="DU870" s="74">
        <v>2.4011717282840943E-5</v>
      </c>
      <c r="DV870" s="74">
        <v>0</v>
      </c>
      <c r="DW870" s="74">
        <v>2.4011717282840943E-5</v>
      </c>
      <c r="DX870" s="74">
        <v>0</v>
      </c>
      <c r="DY870" s="74">
        <v>0</v>
      </c>
      <c r="DZ870" s="74">
        <v>0</v>
      </c>
      <c r="EA870" s="74">
        <v>0</v>
      </c>
      <c r="EB870" s="74">
        <v>0</v>
      </c>
      <c r="EC870" s="74">
        <v>0</v>
      </c>
      <c r="ED870" s="74">
        <v>0</v>
      </c>
      <c r="EE870" s="74">
        <v>0</v>
      </c>
      <c r="EF870" s="74">
        <v>0</v>
      </c>
      <c r="ER870" s="74" t="s">
        <v>455</v>
      </c>
      <c r="ES870" s="74" t="s">
        <v>194</v>
      </c>
      <c r="ET870" s="74" t="s">
        <v>537</v>
      </c>
      <c r="EU870" s="74" t="s">
        <v>329</v>
      </c>
      <c r="EV870" s="74" t="s">
        <v>302</v>
      </c>
      <c r="EW870" s="74" t="s">
        <v>456</v>
      </c>
      <c r="EX870" s="74">
        <v>2023</v>
      </c>
      <c r="EY870" s="74">
        <v>2.5536061996243358E-6</v>
      </c>
      <c r="EZ870" s="74">
        <v>1214.74516299999</v>
      </c>
      <c r="FA870" s="74">
        <v>3.1019807792004488E-3</v>
      </c>
      <c r="FB870" s="74">
        <v>2023</v>
      </c>
      <c r="FC870" s="74" t="s">
        <v>209</v>
      </c>
      <c r="FD870" s="74">
        <v>4.6366130773367584E-2</v>
      </c>
      <c r="FE870" s="74">
        <v>1</v>
      </c>
      <c r="FF870" s="74">
        <v>0</v>
      </c>
      <c r="FG870" s="74" t="s">
        <v>457</v>
      </c>
      <c r="FH870" s="74">
        <v>0</v>
      </c>
      <c r="FI870" s="74">
        <v>0</v>
      </c>
      <c r="FJ870" s="74">
        <v>0</v>
      </c>
      <c r="FK870" s="74">
        <v>0</v>
      </c>
      <c r="FL870" s="74">
        <v>6.3898076653685649E-4</v>
      </c>
      <c r="FM870" s="74">
        <v>4.6433134852317158E-6</v>
      </c>
      <c r="FN870" s="74">
        <v>0</v>
      </c>
      <c r="FO870" s="74">
        <v>0</v>
      </c>
      <c r="FP870" s="74">
        <v>0</v>
      </c>
      <c r="FQ870" s="74">
        <v>0</v>
      </c>
      <c r="FR870" s="74">
        <v>0</v>
      </c>
      <c r="FS870" s="74">
        <v>0</v>
      </c>
      <c r="GV870" s="229"/>
      <c r="GW870" s="229"/>
    </row>
    <row r="871" spans="98:205" x14ac:dyDescent="0.25">
      <c r="CT871" s="74" t="s">
        <v>194</v>
      </c>
      <c r="CU871" s="74" t="s">
        <v>537</v>
      </c>
      <c r="CV871" s="74" t="s">
        <v>329</v>
      </c>
      <c r="CW871" s="74">
        <v>2024</v>
      </c>
      <c r="CX871" s="74">
        <v>0</v>
      </c>
      <c r="CY871" s="74">
        <v>0</v>
      </c>
      <c r="CZ871" s="74">
        <v>0</v>
      </c>
      <c r="DA871" s="74">
        <v>4.6433134852317158E-6</v>
      </c>
      <c r="DB871" s="74">
        <v>0</v>
      </c>
      <c r="DC871" s="74">
        <v>0</v>
      </c>
      <c r="DD871" s="74">
        <v>5.1712462144137747</v>
      </c>
      <c r="DE871" s="74">
        <v>0.68414811484627169</v>
      </c>
      <c r="DF871" s="74">
        <v>2.9069865105925379</v>
      </c>
      <c r="DG871" s="74">
        <v>1.580111588974966</v>
      </c>
      <c r="DH871" s="74">
        <v>0</v>
      </c>
      <c r="DI871" s="74">
        <v>0</v>
      </c>
      <c r="DJ871" s="74">
        <v>0</v>
      </c>
      <c r="DK871" s="74">
        <v>0</v>
      </c>
      <c r="DL871" s="74">
        <v>0</v>
      </c>
      <c r="DM871" s="74">
        <v>0</v>
      </c>
      <c r="DN871" s="74">
        <v>1.7837665858815339E-5</v>
      </c>
      <c r="DO871" s="74">
        <v>0</v>
      </c>
      <c r="DP871" s="74">
        <v>0</v>
      </c>
      <c r="DQ871" s="74">
        <v>0</v>
      </c>
      <c r="DR871" s="74">
        <v>0</v>
      </c>
      <c r="DS871" s="74">
        <v>0</v>
      </c>
      <c r="DT871" s="74">
        <v>0</v>
      </c>
      <c r="DU871" s="74">
        <v>0</v>
      </c>
      <c r="DV871" s="74">
        <v>0</v>
      </c>
      <c r="DW871" s="74">
        <v>0</v>
      </c>
      <c r="DX871" s="74">
        <v>2.4011717282840943E-5</v>
      </c>
      <c r="DY871" s="74">
        <v>0</v>
      </c>
      <c r="DZ871" s="74">
        <v>2.4011717282840943E-5</v>
      </c>
      <c r="EA871" s="74">
        <v>0</v>
      </c>
      <c r="EB871" s="74">
        <v>0</v>
      </c>
      <c r="EC871" s="74">
        <v>0</v>
      </c>
      <c r="ED871" s="74">
        <v>0</v>
      </c>
      <c r="EE871" s="74">
        <v>0</v>
      </c>
      <c r="EF871" s="74">
        <v>0</v>
      </c>
      <c r="ER871" s="74" t="s">
        <v>455</v>
      </c>
      <c r="ES871" s="74" t="s">
        <v>194</v>
      </c>
      <c r="ET871" s="74" t="s">
        <v>537</v>
      </c>
      <c r="EU871" s="74" t="s">
        <v>329</v>
      </c>
      <c r="EV871" s="74" t="s">
        <v>302</v>
      </c>
      <c r="EW871" s="74" t="s">
        <v>456</v>
      </c>
      <c r="EX871" s="74">
        <v>2024</v>
      </c>
      <c r="EY871" s="74">
        <v>2.5536061996243358E-6</v>
      </c>
      <c r="EZ871" s="74">
        <v>1214.74516299999</v>
      </c>
      <c r="FA871" s="74">
        <v>3.1019807792004488E-3</v>
      </c>
      <c r="FB871" s="74">
        <v>2024</v>
      </c>
      <c r="FC871" s="74" t="s">
        <v>209</v>
      </c>
      <c r="FD871" s="74">
        <v>4.6366130773367584E-2</v>
      </c>
      <c r="FE871" s="74">
        <v>1</v>
      </c>
      <c r="FF871" s="74">
        <v>0</v>
      </c>
      <c r="FG871" s="74" t="s">
        <v>457</v>
      </c>
      <c r="FH871" s="74">
        <v>0</v>
      </c>
      <c r="FI871" s="74">
        <v>0</v>
      </c>
      <c r="FJ871" s="74">
        <v>0</v>
      </c>
      <c r="FK871" s="74">
        <v>0</v>
      </c>
      <c r="FL871" s="74">
        <v>0</v>
      </c>
      <c r="FM871" s="74">
        <v>0</v>
      </c>
      <c r="FN871" s="74">
        <v>6.3898076653685649E-4</v>
      </c>
      <c r="FO871" s="74">
        <v>4.6433134852317158E-6</v>
      </c>
      <c r="FP871" s="74">
        <v>0</v>
      </c>
      <c r="FQ871" s="74">
        <v>0</v>
      </c>
      <c r="FR871" s="74">
        <v>0</v>
      </c>
      <c r="FS871" s="74">
        <v>0</v>
      </c>
      <c r="GV871" s="229"/>
      <c r="GW871" s="229"/>
    </row>
    <row r="872" spans="98:205" x14ac:dyDescent="0.25">
      <c r="CT872" s="74" t="s">
        <v>194</v>
      </c>
      <c r="CU872" s="74" t="s">
        <v>537</v>
      </c>
      <c r="CV872" s="74" t="s">
        <v>329</v>
      </c>
      <c r="CW872" s="74">
        <v>2025</v>
      </c>
      <c r="CX872" s="74">
        <v>0</v>
      </c>
      <c r="CY872" s="74">
        <v>0</v>
      </c>
      <c r="CZ872" s="74">
        <v>0</v>
      </c>
      <c r="DA872" s="74">
        <v>0</v>
      </c>
      <c r="DB872" s="74">
        <v>4.6433134852317158E-6</v>
      </c>
      <c r="DC872" s="74">
        <v>0</v>
      </c>
      <c r="DD872" s="74">
        <v>5.1712462144137747</v>
      </c>
      <c r="DE872" s="74">
        <v>0.68414811484627169</v>
      </c>
      <c r="DF872" s="74">
        <v>2.9069865105925379</v>
      </c>
      <c r="DG872" s="74">
        <v>1.580111588974966</v>
      </c>
      <c r="DH872" s="74">
        <v>0</v>
      </c>
      <c r="DI872" s="74">
        <v>0</v>
      </c>
      <c r="DJ872" s="74">
        <v>0</v>
      </c>
      <c r="DK872" s="74">
        <v>0</v>
      </c>
      <c r="DL872" s="74">
        <v>0</v>
      </c>
      <c r="DM872" s="74">
        <v>0</v>
      </c>
      <c r="DN872" s="74">
        <v>1.7837665858815339E-5</v>
      </c>
      <c r="DO872" s="74">
        <v>0</v>
      </c>
      <c r="DP872" s="74">
        <v>0</v>
      </c>
      <c r="DQ872" s="74">
        <v>0</v>
      </c>
      <c r="DR872" s="74">
        <v>0</v>
      </c>
      <c r="DS872" s="74">
        <v>0</v>
      </c>
      <c r="DT872" s="74">
        <v>0</v>
      </c>
      <c r="DU872" s="74">
        <v>0</v>
      </c>
      <c r="DV872" s="74">
        <v>0</v>
      </c>
      <c r="DW872" s="74">
        <v>0</v>
      </c>
      <c r="DX872" s="74">
        <v>0</v>
      </c>
      <c r="DY872" s="74">
        <v>0</v>
      </c>
      <c r="DZ872" s="74">
        <v>0</v>
      </c>
      <c r="EA872" s="74">
        <v>2.4011717282840943E-5</v>
      </c>
      <c r="EB872" s="74">
        <v>0</v>
      </c>
      <c r="EC872" s="74">
        <v>2.4011717282840943E-5</v>
      </c>
      <c r="ED872" s="74">
        <v>0</v>
      </c>
      <c r="EE872" s="74">
        <v>0</v>
      </c>
      <c r="EF872" s="74">
        <v>0</v>
      </c>
      <c r="ER872" s="74" t="s">
        <v>455</v>
      </c>
      <c r="ES872" s="74" t="s">
        <v>194</v>
      </c>
      <c r="ET872" s="74" t="s">
        <v>537</v>
      </c>
      <c r="EU872" s="74" t="s">
        <v>329</v>
      </c>
      <c r="EV872" s="74" t="s">
        <v>302</v>
      </c>
      <c r="EW872" s="74" t="s">
        <v>456</v>
      </c>
      <c r="EX872" s="74">
        <v>2025</v>
      </c>
      <c r="EY872" s="74">
        <v>2.5536061996243358E-6</v>
      </c>
      <c r="EZ872" s="74">
        <v>1214.74516299999</v>
      </c>
      <c r="FA872" s="74">
        <v>3.1019807792004488E-3</v>
      </c>
      <c r="FB872" s="74">
        <v>2025</v>
      </c>
      <c r="FC872" s="74" t="s">
        <v>209</v>
      </c>
      <c r="FD872" s="74">
        <v>4.6366130773367584E-2</v>
      </c>
      <c r="FE872" s="74">
        <v>1</v>
      </c>
      <c r="FF872" s="74">
        <v>0</v>
      </c>
      <c r="FG872" s="74" t="s">
        <v>457</v>
      </c>
      <c r="FH872" s="74">
        <v>0</v>
      </c>
      <c r="FI872" s="74">
        <v>0</v>
      </c>
      <c r="FJ872" s="74">
        <v>0</v>
      </c>
      <c r="FK872" s="74">
        <v>0</v>
      </c>
      <c r="FL872" s="74">
        <v>0</v>
      </c>
      <c r="FM872" s="74">
        <v>0</v>
      </c>
      <c r="FN872" s="74">
        <v>0</v>
      </c>
      <c r="FO872" s="74">
        <v>0</v>
      </c>
      <c r="FP872" s="74">
        <v>6.3898076653685649E-4</v>
      </c>
      <c r="FQ872" s="74">
        <v>4.6433134852317158E-6</v>
      </c>
      <c r="FR872" s="74">
        <v>0</v>
      </c>
      <c r="FS872" s="74">
        <v>0</v>
      </c>
      <c r="GV872" s="229"/>
      <c r="GW872" s="229"/>
    </row>
    <row r="873" spans="98:205" x14ac:dyDescent="0.25">
      <c r="CT873" s="74" t="s">
        <v>194</v>
      </c>
      <c r="CU873" s="74" t="s">
        <v>537</v>
      </c>
      <c r="CV873" s="74" t="s">
        <v>329</v>
      </c>
      <c r="CW873" s="74">
        <v>2026</v>
      </c>
      <c r="CX873" s="74">
        <v>0</v>
      </c>
      <c r="CY873" s="74">
        <v>0</v>
      </c>
      <c r="CZ873" s="74">
        <v>0</v>
      </c>
      <c r="DA873" s="74">
        <v>0</v>
      </c>
      <c r="DB873" s="74">
        <v>0</v>
      </c>
      <c r="DC873" s="74">
        <v>4.6433134852317158E-6</v>
      </c>
      <c r="DD873" s="74">
        <v>5.1712462144137747</v>
      </c>
      <c r="DE873" s="74">
        <v>0.68414811484627169</v>
      </c>
      <c r="DF873" s="74">
        <v>2.9069865105925379</v>
      </c>
      <c r="DG873" s="74">
        <v>1.580111588974966</v>
      </c>
      <c r="DH873" s="74">
        <v>0</v>
      </c>
      <c r="DI873" s="74">
        <v>0</v>
      </c>
      <c r="DJ873" s="74">
        <v>0</v>
      </c>
      <c r="DK873" s="74">
        <v>0</v>
      </c>
      <c r="DL873" s="74">
        <v>0</v>
      </c>
      <c r="DM873" s="74">
        <v>0</v>
      </c>
      <c r="DN873" s="74">
        <v>1.7837665858815339E-5</v>
      </c>
      <c r="DO873" s="74">
        <v>0</v>
      </c>
      <c r="DP873" s="74">
        <v>0</v>
      </c>
      <c r="DQ873" s="74">
        <v>0</v>
      </c>
      <c r="DR873" s="74">
        <v>0</v>
      </c>
      <c r="DS873" s="74">
        <v>0</v>
      </c>
      <c r="DT873" s="74">
        <v>0</v>
      </c>
      <c r="DU873" s="74">
        <v>0</v>
      </c>
      <c r="DV873" s="74">
        <v>0</v>
      </c>
      <c r="DW873" s="74">
        <v>0</v>
      </c>
      <c r="DX873" s="74">
        <v>0</v>
      </c>
      <c r="DY873" s="74">
        <v>0</v>
      </c>
      <c r="DZ873" s="74">
        <v>0</v>
      </c>
      <c r="EA873" s="74">
        <v>0</v>
      </c>
      <c r="EB873" s="74">
        <v>0</v>
      </c>
      <c r="EC873" s="74">
        <v>0</v>
      </c>
      <c r="ED873" s="74">
        <v>2.4011717282840943E-5</v>
      </c>
      <c r="EE873" s="74">
        <v>0</v>
      </c>
      <c r="EF873" s="74">
        <v>2.4011717282840943E-5</v>
      </c>
      <c r="ER873" s="74" t="s">
        <v>455</v>
      </c>
      <c r="ES873" s="74" t="s">
        <v>194</v>
      </c>
      <c r="ET873" s="74" t="s">
        <v>537</v>
      </c>
      <c r="EU873" s="74" t="s">
        <v>329</v>
      </c>
      <c r="EV873" s="74" t="s">
        <v>302</v>
      </c>
      <c r="EW873" s="74" t="s">
        <v>456</v>
      </c>
      <c r="EX873" s="74">
        <v>2026</v>
      </c>
      <c r="EY873" s="74">
        <v>2.5536061996243358E-6</v>
      </c>
      <c r="EZ873" s="74">
        <v>1214.74516299999</v>
      </c>
      <c r="FA873" s="74">
        <v>3.1019807792004488E-3</v>
      </c>
      <c r="FB873" s="74">
        <v>2026</v>
      </c>
      <c r="FC873" s="74" t="s">
        <v>209</v>
      </c>
      <c r="FD873" s="74">
        <v>4.6366130773367584E-2</v>
      </c>
      <c r="FE873" s="74">
        <v>1</v>
      </c>
      <c r="FF873" s="74">
        <v>0</v>
      </c>
      <c r="FG873" s="74" t="s">
        <v>457</v>
      </c>
      <c r="FH873" s="74">
        <v>0</v>
      </c>
      <c r="FI873" s="74">
        <v>0</v>
      </c>
      <c r="FJ873" s="74">
        <v>0</v>
      </c>
      <c r="FK873" s="74">
        <v>0</v>
      </c>
      <c r="FL873" s="74">
        <v>0</v>
      </c>
      <c r="FM873" s="74">
        <v>0</v>
      </c>
      <c r="FN873" s="74">
        <v>0</v>
      </c>
      <c r="FO873" s="74">
        <v>0</v>
      </c>
      <c r="FP873" s="74">
        <v>0</v>
      </c>
      <c r="FQ873" s="74">
        <v>0</v>
      </c>
      <c r="FR873" s="74">
        <v>6.3898076653685649E-4</v>
      </c>
      <c r="FS873" s="74">
        <v>4.6433134852317158E-6</v>
      </c>
      <c r="GV873" s="229"/>
      <c r="GW873" s="229"/>
    </row>
    <row r="874" spans="98:205" x14ac:dyDescent="0.25">
      <c r="CT874" s="74" t="s">
        <v>194</v>
      </c>
      <c r="CU874" s="74" t="s">
        <v>537</v>
      </c>
      <c r="CV874" s="74" t="s">
        <v>330</v>
      </c>
      <c r="CW874" s="74">
        <v>2021</v>
      </c>
      <c r="CX874" s="74">
        <v>3.0268492571734234E-5</v>
      </c>
      <c r="CY874" s="74">
        <v>0</v>
      </c>
      <c r="CZ874" s="74">
        <v>0</v>
      </c>
      <c r="DA874" s="74">
        <v>0</v>
      </c>
      <c r="DB874" s="74">
        <v>0</v>
      </c>
      <c r="DC874" s="74">
        <v>0</v>
      </c>
      <c r="DD874" s="74">
        <v>7.7861316135679356E-2</v>
      </c>
      <c r="DE874" s="74">
        <v>3.6425060683954472E-2</v>
      </c>
      <c r="DF874" s="74">
        <v>1.5416132532741599E-3</v>
      </c>
      <c r="DG874" s="74">
        <v>3.9894642198450722E-2</v>
      </c>
      <c r="DH874" s="74">
        <v>0</v>
      </c>
      <c r="DI874" s="74">
        <v>0</v>
      </c>
      <c r="DJ874" s="74">
        <v>0</v>
      </c>
      <c r="DK874" s="74">
        <v>0</v>
      </c>
      <c r="DL874" s="74">
        <v>0</v>
      </c>
      <c r="DM874" s="74">
        <v>0</v>
      </c>
      <c r="DN874" s="74">
        <v>5.3866686679137493E-4</v>
      </c>
      <c r="DO874" s="74">
        <v>2.3567446690782616E-6</v>
      </c>
      <c r="DP874" s="74">
        <v>0</v>
      </c>
      <c r="DQ874" s="74">
        <v>2.3567446690782616E-6</v>
      </c>
      <c r="DR874" s="74">
        <v>0</v>
      </c>
      <c r="DS874" s="74">
        <v>0</v>
      </c>
      <c r="DT874" s="74">
        <v>0</v>
      </c>
      <c r="DU874" s="74">
        <v>0</v>
      </c>
      <c r="DV874" s="74">
        <v>0</v>
      </c>
      <c r="DW874" s="74">
        <v>0</v>
      </c>
      <c r="DX874" s="74">
        <v>0</v>
      </c>
      <c r="DY874" s="74">
        <v>0</v>
      </c>
      <c r="DZ874" s="74">
        <v>0</v>
      </c>
      <c r="EA874" s="74">
        <v>0</v>
      </c>
      <c r="EB874" s="74">
        <v>0</v>
      </c>
      <c r="EC874" s="74">
        <v>0</v>
      </c>
      <c r="ED874" s="74">
        <v>0</v>
      </c>
      <c r="EE874" s="74">
        <v>0</v>
      </c>
      <c r="EF874" s="74">
        <v>0</v>
      </c>
      <c r="ER874" s="74" t="s">
        <v>455</v>
      </c>
      <c r="ES874" s="74" t="s">
        <v>194</v>
      </c>
      <c r="ET874" s="74" t="s">
        <v>537</v>
      </c>
      <c r="EU874" s="74" t="s">
        <v>330</v>
      </c>
      <c r="EV874" s="74" t="s">
        <v>302</v>
      </c>
      <c r="EW874" s="74" t="s">
        <v>456</v>
      </c>
      <c r="EX874" s="74">
        <v>2021</v>
      </c>
      <c r="EY874" s="74">
        <v>2.563297830027323E-5</v>
      </c>
      <c r="EZ874" s="74">
        <v>1214.74516299999</v>
      </c>
      <c r="FA874" s="74">
        <v>3.1137536403540614E-2</v>
      </c>
      <c r="FB874" s="74">
        <v>2021</v>
      </c>
      <c r="FC874" s="74" t="s">
        <v>209</v>
      </c>
      <c r="FD874" s="74">
        <v>4.6366130773367584E-2</v>
      </c>
      <c r="FE874" s="74">
        <v>1</v>
      </c>
      <c r="FF874" s="74">
        <v>0</v>
      </c>
      <c r="FG874" s="74" t="s">
        <v>457</v>
      </c>
      <c r="FH874" s="74">
        <v>6.3050602496321625E-3</v>
      </c>
      <c r="FI874" s="74">
        <v>3.0268492571734234E-5</v>
      </c>
      <c r="FJ874" s="74">
        <v>0</v>
      </c>
      <c r="FK874" s="74">
        <v>0</v>
      </c>
      <c r="FL874" s="74">
        <v>0</v>
      </c>
      <c r="FM874" s="74">
        <v>0</v>
      </c>
      <c r="FN874" s="74">
        <v>0</v>
      </c>
      <c r="FO874" s="74">
        <v>0</v>
      </c>
      <c r="FP874" s="74">
        <v>0</v>
      </c>
      <c r="FQ874" s="74">
        <v>0</v>
      </c>
      <c r="FR874" s="74">
        <v>0</v>
      </c>
      <c r="FS874" s="74">
        <v>0</v>
      </c>
      <c r="GV874" s="229"/>
      <c r="GW874" s="229"/>
    </row>
    <row r="875" spans="98:205" x14ac:dyDescent="0.25">
      <c r="CT875" s="74" t="s">
        <v>194</v>
      </c>
      <c r="CU875" s="74" t="s">
        <v>537</v>
      </c>
      <c r="CV875" s="74" t="s">
        <v>330</v>
      </c>
      <c r="CW875" s="74">
        <v>2022</v>
      </c>
      <c r="CX875" s="74">
        <v>0</v>
      </c>
      <c r="CY875" s="74">
        <v>3.0268827171410762E-5</v>
      </c>
      <c r="CZ875" s="74">
        <v>0</v>
      </c>
      <c r="DA875" s="74">
        <v>0</v>
      </c>
      <c r="DB875" s="74">
        <v>0</v>
      </c>
      <c r="DC875" s="74">
        <v>0</v>
      </c>
      <c r="DD875" s="74">
        <v>7.7861316135679412E-2</v>
      </c>
      <c r="DE875" s="74">
        <v>3.6425060683954499E-2</v>
      </c>
      <c r="DF875" s="74">
        <v>1.541613253274161E-3</v>
      </c>
      <c r="DG875" s="74">
        <v>3.9894642198450757E-2</v>
      </c>
      <c r="DH875" s="74">
        <v>0</v>
      </c>
      <c r="DI875" s="74">
        <v>0</v>
      </c>
      <c r="DJ875" s="74">
        <v>0</v>
      </c>
      <c r="DK875" s="74">
        <v>0</v>
      </c>
      <c r="DL875" s="74">
        <v>0</v>
      </c>
      <c r="DM875" s="74">
        <v>0</v>
      </c>
      <c r="DN875" s="74">
        <v>5.2463569907368216E-4</v>
      </c>
      <c r="DO875" s="74">
        <v>0</v>
      </c>
      <c r="DP875" s="74">
        <v>0</v>
      </c>
      <c r="DQ875" s="74">
        <v>0</v>
      </c>
      <c r="DR875" s="74">
        <v>2.356770721449456E-6</v>
      </c>
      <c r="DS875" s="74">
        <v>0</v>
      </c>
      <c r="DT875" s="74">
        <v>2.356770721449456E-6</v>
      </c>
      <c r="DU875" s="74">
        <v>0</v>
      </c>
      <c r="DV875" s="74">
        <v>0</v>
      </c>
      <c r="DW875" s="74">
        <v>0</v>
      </c>
      <c r="DX875" s="74">
        <v>0</v>
      </c>
      <c r="DY875" s="74">
        <v>0</v>
      </c>
      <c r="DZ875" s="74">
        <v>0</v>
      </c>
      <c r="EA875" s="74">
        <v>0</v>
      </c>
      <c r="EB875" s="74">
        <v>0</v>
      </c>
      <c r="EC875" s="74">
        <v>0</v>
      </c>
      <c r="ED875" s="74">
        <v>0</v>
      </c>
      <c r="EE875" s="74">
        <v>0</v>
      </c>
      <c r="EF875" s="74">
        <v>0</v>
      </c>
      <c r="ER875" s="74" t="s">
        <v>455</v>
      </c>
      <c r="ES875" s="74" t="s">
        <v>194</v>
      </c>
      <c r="ET875" s="74" t="s">
        <v>537</v>
      </c>
      <c r="EU875" s="74" t="s">
        <v>330</v>
      </c>
      <c r="EV875" s="74" t="s">
        <v>302</v>
      </c>
      <c r="EW875" s="74" t="s">
        <v>456</v>
      </c>
      <c r="EX875" s="74">
        <v>2022</v>
      </c>
      <c r="EY875" s="74">
        <v>2.512759910677181E-5</v>
      </c>
      <c r="EZ875" s="74">
        <v>1214.74516299999</v>
      </c>
      <c r="FA875" s="74">
        <v>3.0523629472753926E-2</v>
      </c>
      <c r="FB875" s="74">
        <v>2022</v>
      </c>
      <c r="FC875" s="74" t="s">
        <v>209</v>
      </c>
      <c r="FD875" s="74">
        <v>4.6366130773367584E-2</v>
      </c>
      <c r="FE875" s="74">
        <v>1</v>
      </c>
      <c r="FF875" s="74">
        <v>0</v>
      </c>
      <c r="FG875" s="74" t="s">
        <v>457</v>
      </c>
      <c r="FH875" s="74">
        <v>0</v>
      </c>
      <c r="FI875" s="74">
        <v>0</v>
      </c>
      <c r="FJ875" s="74">
        <v>6.305129948217747E-3</v>
      </c>
      <c r="FK875" s="74">
        <v>3.0268827171410762E-5</v>
      </c>
      <c r="FL875" s="74">
        <v>0</v>
      </c>
      <c r="FM875" s="74">
        <v>0</v>
      </c>
      <c r="FN875" s="74">
        <v>0</v>
      </c>
      <c r="FO875" s="74">
        <v>0</v>
      </c>
      <c r="FP875" s="74">
        <v>0</v>
      </c>
      <c r="FQ875" s="74">
        <v>0</v>
      </c>
      <c r="FR875" s="74">
        <v>0</v>
      </c>
      <c r="FS875" s="74">
        <v>0</v>
      </c>
      <c r="GV875" s="229"/>
      <c r="GW875" s="229"/>
    </row>
    <row r="876" spans="98:205" x14ac:dyDescent="0.25">
      <c r="CT876" s="74" t="s">
        <v>194</v>
      </c>
      <c r="CU876" s="74" t="s">
        <v>537</v>
      </c>
      <c r="CV876" s="74" t="s">
        <v>330</v>
      </c>
      <c r="CW876" s="74">
        <v>2023</v>
      </c>
      <c r="CX876" s="74">
        <v>0</v>
      </c>
      <c r="CY876" s="74">
        <v>0</v>
      </c>
      <c r="CZ876" s="74">
        <v>4.715172617823155E-5</v>
      </c>
      <c r="DA876" s="74">
        <v>0</v>
      </c>
      <c r="DB876" s="74">
        <v>0</v>
      </c>
      <c r="DC876" s="74">
        <v>0</v>
      </c>
      <c r="DD876" s="74">
        <v>7.7900575334948513E-2</v>
      </c>
      <c r="DE876" s="74">
        <v>3.6425060683954499E-2</v>
      </c>
      <c r="DF876" s="74">
        <v>1.5808724525432679E-3</v>
      </c>
      <c r="DG876" s="74">
        <v>3.9894642198450743E-2</v>
      </c>
      <c r="DH876" s="74">
        <v>0</v>
      </c>
      <c r="DI876" s="74">
        <v>0</v>
      </c>
      <c r="DJ876" s="74">
        <v>0</v>
      </c>
      <c r="DK876" s="74">
        <v>0</v>
      </c>
      <c r="DL876" s="74">
        <v>0</v>
      </c>
      <c r="DM876" s="74">
        <v>0</v>
      </c>
      <c r="DN876" s="74">
        <v>5.4453356713587801E-4</v>
      </c>
      <c r="DO876" s="74">
        <v>0</v>
      </c>
      <c r="DP876" s="74">
        <v>0</v>
      </c>
      <c r="DQ876" s="74">
        <v>0</v>
      </c>
      <c r="DR876" s="74">
        <v>0</v>
      </c>
      <c r="DS876" s="74">
        <v>0</v>
      </c>
      <c r="DT876" s="74">
        <v>0</v>
      </c>
      <c r="DU876" s="74">
        <v>3.6731465973201907E-6</v>
      </c>
      <c r="DV876" s="74">
        <v>0</v>
      </c>
      <c r="DW876" s="74">
        <v>3.6731465973201907E-6</v>
      </c>
      <c r="DX876" s="74">
        <v>0</v>
      </c>
      <c r="DY876" s="74">
        <v>0</v>
      </c>
      <c r="DZ876" s="74">
        <v>0</v>
      </c>
      <c r="EA876" s="74">
        <v>0</v>
      </c>
      <c r="EB876" s="74">
        <v>0</v>
      </c>
      <c r="EC876" s="74">
        <v>0</v>
      </c>
      <c r="ED876" s="74">
        <v>0</v>
      </c>
      <c r="EE876" s="74">
        <v>0</v>
      </c>
      <c r="EF876" s="74">
        <v>0</v>
      </c>
      <c r="ER876" s="74" t="s">
        <v>455</v>
      </c>
      <c r="ES876" s="74" t="s">
        <v>194</v>
      </c>
      <c r="ET876" s="74" t="s">
        <v>537</v>
      </c>
      <c r="EU876" s="74" t="s">
        <v>330</v>
      </c>
      <c r="EV876" s="74" t="s">
        <v>302</v>
      </c>
      <c r="EW876" s="74" t="s">
        <v>456</v>
      </c>
      <c r="EX876" s="74">
        <v>2023</v>
      </c>
      <c r="EY876" s="74">
        <v>2.593125376408061E-5</v>
      </c>
      <c r="EZ876" s="74">
        <v>1214.74516299999</v>
      </c>
      <c r="FA876" s="74">
        <v>3.1499865080442203E-2</v>
      </c>
      <c r="FB876" s="74">
        <v>2023</v>
      </c>
      <c r="FC876" s="74" t="s">
        <v>209</v>
      </c>
      <c r="FD876" s="74">
        <v>4.6366130773367584E-2</v>
      </c>
      <c r="FE876" s="74">
        <v>1</v>
      </c>
      <c r="FF876" s="74">
        <v>0</v>
      </c>
      <c r="FG876" s="74" t="s">
        <v>457</v>
      </c>
      <c r="FH876" s="74">
        <v>0</v>
      </c>
      <c r="FI876" s="74">
        <v>0</v>
      </c>
      <c r="FJ876" s="74">
        <v>0</v>
      </c>
      <c r="FK876" s="74">
        <v>0</v>
      </c>
      <c r="FL876" s="74">
        <v>6.4886952459120529E-3</v>
      </c>
      <c r="FM876" s="74">
        <v>4.715172617823155E-5</v>
      </c>
      <c r="FN876" s="74">
        <v>0</v>
      </c>
      <c r="FO876" s="74">
        <v>0</v>
      </c>
      <c r="FP876" s="74">
        <v>0</v>
      </c>
      <c r="FQ876" s="74">
        <v>0</v>
      </c>
      <c r="FR876" s="74">
        <v>0</v>
      </c>
      <c r="FS876" s="74">
        <v>0</v>
      </c>
      <c r="GV876" s="229"/>
      <c r="GW876" s="229"/>
    </row>
    <row r="877" spans="98:205" x14ac:dyDescent="0.25">
      <c r="CT877" s="74" t="s">
        <v>194</v>
      </c>
      <c r="CU877" s="74" t="s">
        <v>537</v>
      </c>
      <c r="CV877" s="74" t="s">
        <v>330</v>
      </c>
      <c r="CW877" s="74">
        <v>2024</v>
      </c>
      <c r="CX877" s="74">
        <v>0</v>
      </c>
      <c r="CY877" s="74">
        <v>0</v>
      </c>
      <c r="CZ877" s="74">
        <v>0</v>
      </c>
      <c r="DA877" s="74">
        <v>4.715172617823155E-5</v>
      </c>
      <c r="DB877" s="74">
        <v>0</v>
      </c>
      <c r="DC877" s="74">
        <v>0</v>
      </c>
      <c r="DD877" s="74">
        <v>7.7900575334948513E-2</v>
      </c>
      <c r="DE877" s="74">
        <v>3.6425060683954499E-2</v>
      </c>
      <c r="DF877" s="74">
        <v>1.5808724525432679E-3</v>
      </c>
      <c r="DG877" s="74">
        <v>3.9894642198450743E-2</v>
      </c>
      <c r="DH877" s="74">
        <v>0</v>
      </c>
      <c r="DI877" s="74">
        <v>0</v>
      </c>
      <c r="DJ877" s="74">
        <v>0</v>
      </c>
      <c r="DK877" s="74">
        <v>0</v>
      </c>
      <c r="DL877" s="74">
        <v>0</v>
      </c>
      <c r="DM877" s="74">
        <v>0</v>
      </c>
      <c r="DN877" s="74">
        <v>5.4453356713587801E-4</v>
      </c>
      <c r="DO877" s="74">
        <v>0</v>
      </c>
      <c r="DP877" s="74">
        <v>0</v>
      </c>
      <c r="DQ877" s="74">
        <v>0</v>
      </c>
      <c r="DR877" s="74">
        <v>0</v>
      </c>
      <c r="DS877" s="74">
        <v>0</v>
      </c>
      <c r="DT877" s="74">
        <v>0</v>
      </c>
      <c r="DU877" s="74">
        <v>0</v>
      </c>
      <c r="DV877" s="74">
        <v>0</v>
      </c>
      <c r="DW877" s="74">
        <v>0</v>
      </c>
      <c r="DX877" s="74">
        <v>3.6731465973201907E-6</v>
      </c>
      <c r="DY877" s="74">
        <v>0</v>
      </c>
      <c r="DZ877" s="74">
        <v>3.6731465973201907E-6</v>
      </c>
      <c r="EA877" s="74">
        <v>0</v>
      </c>
      <c r="EB877" s="74">
        <v>0</v>
      </c>
      <c r="EC877" s="74">
        <v>0</v>
      </c>
      <c r="ED877" s="74">
        <v>0</v>
      </c>
      <c r="EE877" s="74">
        <v>0</v>
      </c>
      <c r="EF877" s="74">
        <v>0</v>
      </c>
      <c r="ER877" s="74" t="s">
        <v>455</v>
      </c>
      <c r="ES877" s="74" t="s">
        <v>194</v>
      </c>
      <c r="ET877" s="74" t="s">
        <v>537</v>
      </c>
      <c r="EU877" s="74" t="s">
        <v>330</v>
      </c>
      <c r="EV877" s="74" t="s">
        <v>302</v>
      </c>
      <c r="EW877" s="74" t="s">
        <v>456</v>
      </c>
      <c r="EX877" s="74">
        <v>2024</v>
      </c>
      <c r="EY877" s="74">
        <v>2.593125376408061E-5</v>
      </c>
      <c r="EZ877" s="74">
        <v>1214.74516299999</v>
      </c>
      <c r="FA877" s="74">
        <v>3.1499865080442203E-2</v>
      </c>
      <c r="FB877" s="74">
        <v>2024</v>
      </c>
      <c r="FC877" s="74" t="s">
        <v>209</v>
      </c>
      <c r="FD877" s="74">
        <v>4.6366130773367584E-2</v>
      </c>
      <c r="FE877" s="74">
        <v>1</v>
      </c>
      <c r="FF877" s="74">
        <v>0</v>
      </c>
      <c r="FG877" s="74" t="s">
        <v>457</v>
      </c>
      <c r="FH877" s="74">
        <v>0</v>
      </c>
      <c r="FI877" s="74">
        <v>0</v>
      </c>
      <c r="FJ877" s="74">
        <v>0</v>
      </c>
      <c r="FK877" s="74">
        <v>0</v>
      </c>
      <c r="FL877" s="74">
        <v>0</v>
      </c>
      <c r="FM877" s="74">
        <v>0</v>
      </c>
      <c r="FN877" s="74">
        <v>6.4886952459120529E-3</v>
      </c>
      <c r="FO877" s="74">
        <v>4.715172617823155E-5</v>
      </c>
      <c r="FP877" s="74">
        <v>0</v>
      </c>
      <c r="FQ877" s="74">
        <v>0</v>
      </c>
      <c r="FR877" s="74">
        <v>0</v>
      </c>
      <c r="FS877" s="74">
        <v>0</v>
      </c>
      <c r="GV877" s="229"/>
      <c r="GW877" s="229"/>
    </row>
    <row r="878" spans="98:205" x14ac:dyDescent="0.25">
      <c r="CT878" s="74" t="s">
        <v>194</v>
      </c>
      <c r="CU878" s="74" t="s">
        <v>537</v>
      </c>
      <c r="CV878" s="74" t="s">
        <v>330</v>
      </c>
      <c r="CW878" s="74">
        <v>2025</v>
      </c>
      <c r="CX878" s="74">
        <v>0</v>
      </c>
      <c r="CY878" s="74">
        <v>0</v>
      </c>
      <c r="CZ878" s="74">
        <v>0</v>
      </c>
      <c r="DA878" s="74">
        <v>0</v>
      </c>
      <c r="DB878" s="74">
        <v>4.715172617823155E-5</v>
      </c>
      <c r="DC878" s="74">
        <v>0</v>
      </c>
      <c r="DD878" s="74">
        <v>7.7900575334948513E-2</v>
      </c>
      <c r="DE878" s="74">
        <v>3.6425060683954499E-2</v>
      </c>
      <c r="DF878" s="74">
        <v>1.5808724525432679E-3</v>
      </c>
      <c r="DG878" s="74">
        <v>3.9894642198450743E-2</v>
      </c>
      <c r="DH878" s="74">
        <v>0</v>
      </c>
      <c r="DI878" s="74">
        <v>0</v>
      </c>
      <c r="DJ878" s="74">
        <v>0</v>
      </c>
      <c r="DK878" s="74">
        <v>0</v>
      </c>
      <c r="DL878" s="74">
        <v>0</v>
      </c>
      <c r="DM878" s="74">
        <v>0</v>
      </c>
      <c r="DN878" s="74">
        <v>5.4453356713587801E-4</v>
      </c>
      <c r="DO878" s="74">
        <v>0</v>
      </c>
      <c r="DP878" s="74">
        <v>0</v>
      </c>
      <c r="DQ878" s="74">
        <v>0</v>
      </c>
      <c r="DR878" s="74">
        <v>0</v>
      </c>
      <c r="DS878" s="74">
        <v>0</v>
      </c>
      <c r="DT878" s="74">
        <v>0</v>
      </c>
      <c r="DU878" s="74">
        <v>0</v>
      </c>
      <c r="DV878" s="74">
        <v>0</v>
      </c>
      <c r="DW878" s="74">
        <v>0</v>
      </c>
      <c r="DX878" s="74">
        <v>0</v>
      </c>
      <c r="DY878" s="74">
        <v>0</v>
      </c>
      <c r="DZ878" s="74">
        <v>0</v>
      </c>
      <c r="EA878" s="74">
        <v>3.6731465973201907E-6</v>
      </c>
      <c r="EB878" s="74">
        <v>0</v>
      </c>
      <c r="EC878" s="74">
        <v>3.6731465973201907E-6</v>
      </c>
      <c r="ED878" s="74">
        <v>0</v>
      </c>
      <c r="EE878" s="74">
        <v>0</v>
      </c>
      <c r="EF878" s="74">
        <v>0</v>
      </c>
      <c r="ER878" s="74" t="s">
        <v>455</v>
      </c>
      <c r="ES878" s="74" t="s">
        <v>194</v>
      </c>
      <c r="ET878" s="74" t="s">
        <v>537</v>
      </c>
      <c r="EU878" s="74" t="s">
        <v>330</v>
      </c>
      <c r="EV878" s="74" t="s">
        <v>302</v>
      </c>
      <c r="EW878" s="74" t="s">
        <v>456</v>
      </c>
      <c r="EX878" s="74">
        <v>2025</v>
      </c>
      <c r="EY878" s="74">
        <v>2.593125376408061E-5</v>
      </c>
      <c r="EZ878" s="74">
        <v>1214.74516299999</v>
      </c>
      <c r="FA878" s="74">
        <v>3.1499865080442203E-2</v>
      </c>
      <c r="FB878" s="74">
        <v>2025</v>
      </c>
      <c r="FC878" s="74" t="s">
        <v>209</v>
      </c>
      <c r="FD878" s="74">
        <v>4.6366130773367584E-2</v>
      </c>
      <c r="FE878" s="74">
        <v>1</v>
      </c>
      <c r="FF878" s="74">
        <v>0</v>
      </c>
      <c r="FG878" s="74" t="s">
        <v>457</v>
      </c>
      <c r="FH878" s="74">
        <v>0</v>
      </c>
      <c r="FI878" s="74">
        <v>0</v>
      </c>
      <c r="FJ878" s="74">
        <v>0</v>
      </c>
      <c r="FK878" s="74">
        <v>0</v>
      </c>
      <c r="FL878" s="74">
        <v>0</v>
      </c>
      <c r="FM878" s="74">
        <v>0</v>
      </c>
      <c r="FN878" s="74">
        <v>0</v>
      </c>
      <c r="FO878" s="74">
        <v>0</v>
      </c>
      <c r="FP878" s="74">
        <v>6.4886952459120529E-3</v>
      </c>
      <c r="FQ878" s="74">
        <v>4.715172617823155E-5</v>
      </c>
      <c r="FR878" s="74">
        <v>0</v>
      </c>
      <c r="FS878" s="74">
        <v>0</v>
      </c>
      <c r="GV878" s="229"/>
      <c r="GW878" s="229"/>
    </row>
    <row r="879" spans="98:205" x14ac:dyDescent="0.25">
      <c r="CT879" s="74" t="s">
        <v>194</v>
      </c>
      <c r="CU879" s="74" t="s">
        <v>537</v>
      </c>
      <c r="CV879" s="74" t="s">
        <v>330</v>
      </c>
      <c r="CW879" s="74">
        <v>2026</v>
      </c>
      <c r="CX879" s="74">
        <v>0</v>
      </c>
      <c r="CY879" s="74">
        <v>0</v>
      </c>
      <c r="CZ879" s="74">
        <v>0</v>
      </c>
      <c r="DA879" s="74">
        <v>0</v>
      </c>
      <c r="DB879" s="74">
        <v>0</v>
      </c>
      <c r="DC879" s="74">
        <v>4.715172617823155E-5</v>
      </c>
      <c r="DD879" s="74">
        <v>7.7900575334948513E-2</v>
      </c>
      <c r="DE879" s="74">
        <v>3.6425060683954499E-2</v>
      </c>
      <c r="DF879" s="74">
        <v>1.5808724525432679E-3</v>
      </c>
      <c r="DG879" s="74">
        <v>3.9894642198450743E-2</v>
      </c>
      <c r="DH879" s="74">
        <v>0</v>
      </c>
      <c r="DI879" s="74">
        <v>0</v>
      </c>
      <c r="DJ879" s="74">
        <v>0</v>
      </c>
      <c r="DK879" s="74">
        <v>0</v>
      </c>
      <c r="DL879" s="74">
        <v>0</v>
      </c>
      <c r="DM879" s="74">
        <v>0</v>
      </c>
      <c r="DN879" s="74">
        <v>5.4453356713587801E-4</v>
      </c>
      <c r="DO879" s="74">
        <v>0</v>
      </c>
      <c r="DP879" s="74">
        <v>0</v>
      </c>
      <c r="DQ879" s="74">
        <v>0</v>
      </c>
      <c r="DR879" s="74">
        <v>0</v>
      </c>
      <c r="DS879" s="74">
        <v>0</v>
      </c>
      <c r="DT879" s="74">
        <v>0</v>
      </c>
      <c r="DU879" s="74">
        <v>0</v>
      </c>
      <c r="DV879" s="74">
        <v>0</v>
      </c>
      <c r="DW879" s="74">
        <v>0</v>
      </c>
      <c r="DX879" s="74">
        <v>0</v>
      </c>
      <c r="DY879" s="74">
        <v>0</v>
      </c>
      <c r="DZ879" s="74">
        <v>0</v>
      </c>
      <c r="EA879" s="74">
        <v>0</v>
      </c>
      <c r="EB879" s="74">
        <v>0</v>
      </c>
      <c r="EC879" s="74">
        <v>0</v>
      </c>
      <c r="ED879" s="74">
        <v>3.6731465973201907E-6</v>
      </c>
      <c r="EE879" s="74">
        <v>0</v>
      </c>
      <c r="EF879" s="74">
        <v>3.6731465973201907E-6</v>
      </c>
      <c r="ER879" s="74" t="s">
        <v>455</v>
      </c>
      <c r="ES879" s="74" t="s">
        <v>194</v>
      </c>
      <c r="ET879" s="74" t="s">
        <v>537</v>
      </c>
      <c r="EU879" s="74" t="s">
        <v>330</v>
      </c>
      <c r="EV879" s="74" t="s">
        <v>302</v>
      </c>
      <c r="EW879" s="74" t="s">
        <v>456</v>
      </c>
      <c r="EX879" s="74">
        <v>2026</v>
      </c>
      <c r="EY879" s="74">
        <v>2.593125376408061E-5</v>
      </c>
      <c r="EZ879" s="74">
        <v>1214.74516299999</v>
      </c>
      <c r="FA879" s="74">
        <v>3.1499865080442203E-2</v>
      </c>
      <c r="FB879" s="74">
        <v>2026</v>
      </c>
      <c r="FC879" s="74" t="s">
        <v>209</v>
      </c>
      <c r="FD879" s="74">
        <v>4.6366130773367584E-2</v>
      </c>
      <c r="FE879" s="74">
        <v>1</v>
      </c>
      <c r="FF879" s="74">
        <v>0</v>
      </c>
      <c r="FG879" s="74" t="s">
        <v>457</v>
      </c>
      <c r="FH879" s="74">
        <v>0</v>
      </c>
      <c r="FI879" s="74">
        <v>0</v>
      </c>
      <c r="FJ879" s="74">
        <v>0</v>
      </c>
      <c r="FK879" s="74">
        <v>0</v>
      </c>
      <c r="FL879" s="74">
        <v>0</v>
      </c>
      <c r="FM879" s="74">
        <v>0</v>
      </c>
      <c r="FN879" s="74">
        <v>0</v>
      </c>
      <c r="FO879" s="74">
        <v>0</v>
      </c>
      <c r="FP879" s="74">
        <v>0</v>
      </c>
      <c r="FQ879" s="74">
        <v>0</v>
      </c>
      <c r="FR879" s="74">
        <v>6.4886952459120529E-3</v>
      </c>
      <c r="FS879" s="74">
        <v>4.715172617823155E-5</v>
      </c>
      <c r="GV879" s="229"/>
      <c r="GW879" s="229"/>
    </row>
    <row r="880" spans="98:205" x14ac:dyDescent="0.25">
      <c r="CT880" s="74" t="s">
        <v>194</v>
      </c>
      <c r="CU880" s="74" t="s">
        <v>538</v>
      </c>
      <c r="CV880" s="74" t="s">
        <v>318</v>
      </c>
      <c r="CW880" s="74">
        <v>2021</v>
      </c>
      <c r="CX880" s="74">
        <v>2.9803546726650927E-9</v>
      </c>
      <c r="CY880" s="74">
        <v>0</v>
      </c>
      <c r="CZ880" s="74">
        <v>0</v>
      </c>
      <c r="DA880" s="74">
        <v>0</v>
      </c>
      <c r="DB880" s="74">
        <v>0</v>
      </c>
      <c r="DC880" s="74">
        <v>0</v>
      </c>
      <c r="DD880" s="74">
        <v>13887.861023877969</v>
      </c>
      <c r="DE880" s="74">
        <v>212.40338927922949</v>
      </c>
      <c r="DF880" s="74">
        <v>8426.4429804796</v>
      </c>
      <c r="DG880" s="74">
        <v>5249.0146541191407</v>
      </c>
      <c r="DH880" s="74">
        <v>0</v>
      </c>
      <c r="DI880" s="74">
        <v>0</v>
      </c>
      <c r="DJ880" s="74">
        <v>0</v>
      </c>
      <c r="DK880" s="74">
        <v>0</v>
      </c>
      <c r="DL880" s="74">
        <v>0</v>
      </c>
      <c r="DM880" s="74">
        <v>0</v>
      </c>
      <c r="DN880" s="74">
        <v>3.039674437382452E-7</v>
      </c>
      <c r="DO880" s="74">
        <v>4.1390751495838121E-5</v>
      </c>
      <c r="DP880" s="74">
        <v>0</v>
      </c>
      <c r="DQ880" s="74">
        <v>4.1390751495838121E-5</v>
      </c>
      <c r="DR880" s="74">
        <v>0</v>
      </c>
      <c r="DS880" s="74">
        <v>0</v>
      </c>
      <c r="DT880" s="74">
        <v>0</v>
      </c>
      <c r="DU880" s="74">
        <v>0</v>
      </c>
      <c r="DV880" s="74">
        <v>0</v>
      </c>
      <c r="DW880" s="74">
        <v>0</v>
      </c>
      <c r="DX880" s="74">
        <v>0</v>
      </c>
      <c r="DY880" s="74">
        <v>0</v>
      </c>
      <c r="DZ880" s="74">
        <v>0</v>
      </c>
      <c r="EA880" s="74">
        <v>0</v>
      </c>
      <c r="EB880" s="74">
        <v>0</v>
      </c>
      <c r="EC880" s="74">
        <v>0</v>
      </c>
      <c r="ED880" s="74">
        <v>0</v>
      </c>
      <c r="EE880" s="74">
        <v>0</v>
      </c>
      <c r="EF880" s="74">
        <v>0</v>
      </c>
      <c r="ER880" s="74" t="s">
        <v>455</v>
      </c>
      <c r="ES880" s="74" t="s">
        <v>194</v>
      </c>
      <c r="ET880" s="74" t="s">
        <v>538</v>
      </c>
      <c r="EU880" s="74" t="s">
        <v>318</v>
      </c>
      <c r="EV880" s="74" t="s">
        <v>302</v>
      </c>
      <c r="EW880" s="74" t="s">
        <v>456</v>
      </c>
      <c r="EX880" s="74">
        <v>2021</v>
      </c>
      <c r="EY880" s="74">
        <v>3.8922149710411414E-9</v>
      </c>
      <c r="EZ880" s="74">
        <v>968.02899699999898</v>
      </c>
      <c r="FA880" s="74">
        <v>3.767776954525336E-6</v>
      </c>
      <c r="FB880" s="74">
        <v>2021</v>
      </c>
      <c r="FC880" s="74" t="s">
        <v>209</v>
      </c>
      <c r="FD880" s="74">
        <v>4.6366130773367584E-2</v>
      </c>
      <c r="FE880" s="74">
        <v>1</v>
      </c>
      <c r="FF880" s="74">
        <v>0</v>
      </c>
      <c r="FG880" s="74" t="s">
        <v>457</v>
      </c>
      <c r="FH880" s="74">
        <v>6.2082099833323493E-7</v>
      </c>
      <c r="FI880" s="74">
        <v>2.9803546726650927E-9</v>
      </c>
      <c r="FJ880" s="74">
        <v>0</v>
      </c>
      <c r="FK880" s="74">
        <v>0</v>
      </c>
      <c r="FL880" s="74">
        <v>0</v>
      </c>
      <c r="FM880" s="74">
        <v>0</v>
      </c>
      <c r="FN880" s="74">
        <v>0</v>
      </c>
      <c r="FO880" s="74">
        <v>0</v>
      </c>
      <c r="FP880" s="74">
        <v>0</v>
      </c>
      <c r="FQ880" s="74">
        <v>0</v>
      </c>
      <c r="FR880" s="74">
        <v>0</v>
      </c>
      <c r="FS880" s="74">
        <v>0</v>
      </c>
      <c r="GV880" s="229"/>
      <c r="GW880" s="229"/>
    </row>
    <row r="881" spans="98:205" x14ac:dyDescent="0.25">
      <c r="CT881" s="74" t="s">
        <v>194</v>
      </c>
      <c r="CU881" s="74" t="s">
        <v>538</v>
      </c>
      <c r="CV881" s="74" t="s">
        <v>318</v>
      </c>
      <c r="CW881" s="74">
        <v>2022</v>
      </c>
      <c r="CX881" s="74">
        <v>0</v>
      </c>
      <c r="CY881" s="74">
        <v>2.9575626716211185E-9</v>
      </c>
      <c r="CZ881" s="74">
        <v>0</v>
      </c>
      <c r="DA881" s="74">
        <v>0</v>
      </c>
      <c r="DB881" s="74">
        <v>0</v>
      </c>
      <c r="DC881" s="74">
        <v>0</v>
      </c>
      <c r="DD881" s="74">
        <v>13650.165455412071</v>
      </c>
      <c r="DE881" s="74">
        <v>202.84766498243039</v>
      </c>
      <c r="DF881" s="74">
        <v>8286.6933897120052</v>
      </c>
      <c r="DG881" s="74">
        <v>5160.6244007176338</v>
      </c>
      <c r="DH881" s="74">
        <v>0</v>
      </c>
      <c r="DI881" s="74">
        <v>0</v>
      </c>
      <c r="DJ881" s="74">
        <v>0</v>
      </c>
      <c r="DK881" s="74">
        <v>0</v>
      </c>
      <c r="DL881" s="74">
        <v>0</v>
      </c>
      <c r="DM881" s="74">
        <v>0</v>
      </c>
      <c r="DN881" s="74">
        <v>2.9802550383087089E-7</v>
      </c>
      <c r="DO881" s="74">
        <v>0</v>
      </c>
      <c r="DP881" s="74">
        <v>0</v>
      </c>
      <c r="DQ881" s="74">
        <v>0</v>
      </c>
      <c r="DR881" s="74">
        <v>4.0371219812378826E-5</v>
      </c>
      <c r="DS881" s="74">
        <v>0</v>
      </c>
      <c r="DT881" s="74">
        <v>4.0371219812378826E-5</v>
      </c>
      <c r="DU881" s="74">
        <v>0</v>
      </c>
      <c r="DV881" s="74">
        <v>0</v>
      </c>
      <c r="DW881" s="74">
        <v>0</v>
      </c>
      <c r="DX881" s="74">
        <v>0</v>
      </c>
      <c r="DY881" s="74">
        <v>0</v>
      </c>
      <c r="DZ881" s="74">
        <v>0</v>
      </c>
      <c r="EA881" s="74">
        <v>0</v>
      </c>
      <c r="EB881" s="74">
        <v>0</v>
      </c>
      <c r="EC881" s="74">
        <v>0</v>
      </c>
      <c r="ED881" s="74">
        <v>0</v>
      </c>
      <c r="EE881" s="74">
        <v>0</v>
      </c>
      <c r="EF881" s="74">
        <v>0</v>
      </c>
      <c r="ER881" s="74" t="s">
        <v>455</v>
      </c>
      <c r="ES881" s="74" t="s">
        <v>194</v>
      </c>
      <c r="ET881" s="74" t="s">
        <v>538</v>
      </c>
      <c r="EU881" s="74" t="s">
        <v>318</v>
      </c>
      <c r="EV881" s="74" t="s">
        <v>302</v>
      </c>
      <c r="EW881" s="74" t="s">
        <v>456</v>
      </c>
      <c r="EX881" s="74">
        <v>2022</v>
      </c>
      <c r="EY881" s="74">
        <v>3.7891095628036502E-9</v>
      </c>
      <c r="EZ881" s="74">
        <v>968.02899699999898</v>
      </c>
      <c r="FA881" s="74">
        <v>3.6679679296039221E-6</v>
      </c>
      <c r="FB881" s="74">
        <v>2022</v>
      </c>
      <c r="FC881" s="74" t="s">
        <v>209</v>
      </c>
      <c r="FD881" s="74">
        <v>4.6366130773367584E-2</v>
      </c>
      <c r="FE881" s="74">
        <v>1</v>
      </c>
      <c r="FF881" s="74">
        <v>0</v>
      </c>
      <c r="FG881" s="74" t="s">
        <v>457</v>
      </c>
      <c r="FH881" s="74">
        <v>0</v>
      </c>
      <c r="FI881" s="74">
        <v>0</v>
      </c>
      <c r="FJ881" s="74">
        <v>6.1607332418159468E-7</v>
      </c>
      <c r="FK881" s="74">
        <v>2.9575626716211185E-9</v>
      </c>
      <c r="FL881" s="74">
        <v>0</v>
      </c>
      <c r="FM881" s="74">
        <v>0</v>
      </c>
      <c r="FN881" s="74">
        <v>0</v>
      </c>
      <c r="FO881" s="74">
        <v>0</v>
      </c>
      <c r="FP881" s="74">
        <v>0</v>
      </c>
      <c r="FQ881" s="74">
        <v>0</v>
      </c>
      <c r="FR881" s="74">
        <v>0</v>
      </c>
      <c r="FS881" s="74">
        <v>0</v>
      </c>
      <c r="GV881" s="229"/>
      <c r="GW881" s="229"/>
    </row>
    <row r="882" spans="98:205" x14ac:dyDescent="0.25">
      <c r="CT882" s="74" t="s">
        <v>194</v>
      </c>
      <c r="CU882" s="74" t="s">
        <v>538</v>
      </c>
      <c r="CV882" s="74" t="s">
        <v>318</v>
      </c>
      <c r="CW882" s="74">
        <v>2023</v>
      </c>
      <c r="CX882" s="74">
        <v>0</v>
      </c>
      <c r="CY882" s="74">
        <v>0</v>
      </c>
      <c r="CZ882" s="74">
        <v>4.45752754966256E-9</v>
      </c>
      <c r="DA882" s="74">
        <v>0</v>
      </c>
      <c r="DB882" s="74">
        <v>0</v>
      </c>
      <c r="DC882" s="74">
        <v>0</v>
      </c>
      <c r="DD882" s="74">
        <v>13668.06699741239</v>
      </c>
      <c r="DE882" s="74">
        <v>202.84766498243039</v>
      </c>
      <c r="DF882" s="74">
        <v>8304.594931712325</v>
      </c>
      <c r="DG882" s="74">
        <v>5160.624400717631</v>
      </c>
      <c r="DH882" s="74">
        <v>0</v>
      </c>
      <c r="DI882" s="74">
        <v>0</v>
      </c>
      <c r="DJ882" s="74">
        <v>0</v>
      </c>
      <c r="DK882" s="74">
        <v>0</v>
      </c>
      <c r="DL882" s="74">
        <v>0</v>
      </c>
      <c r="DM882" s="74">
        <v>0</v>
      </c>
      <c r="DN882" s="74">
        <v>2.9811588282387778E-7</v>
      </c>
      <c r="DO882" s="74">
        <v>0</v>
      </c>
      <c r="DP882" s="74">
        <v>0</v>
      </c>
      <c r="DQ882" s="74">
        <v>0</v>
      </c>
      <c r="DR882" s="74">
        <v>0</v>
      </c>
      <c r="DS882" s="74">
        <v>0</v>
      </c>
      <c r="DT882" s="74">
        <v>0</v>
      </c>
      <c r="DU882" s="74">
        <v>6.0925785191599358E-5</v>
      </c>
      <c r="DV882" s="74">
        <v>0</v>
      </c>
      <c r="DW882" s="74">
        <v>6.0925785191599358E-5</v>
      </c>
      <c r="DX882" s="74">
        <v>0</v>
      </c>
      <c r="DY882" s="74">
        <v>0</v>
      </c>
      <c r="DZ882" s="74">
        <v>0</v>
      </c>
      <c r="EA882" s="74">
        <v>0</v>
      </c>
      <c r="EB882" s="74">
        <v>0</v>
      </c>
      <c r="EC882" s="74">
        <v>0</v>
      </c>
      <c r="ED882" s="74">
        <v>0</v>
      </c>
      <c r="EE882" s="74">
        <v>0</v>
      </c>
      <c r="EF882" s="74">
        <v>0</v>
      </c>
      <c r="ER882" s="74" t="s">
        <v>455</v>
      </c>
      <c r="ES882" s="74" t="s">
        <v>194</v>
      </c>
      <c r="ET882" s="74" t="s">
        <v>538</v>
      </c>
      <c r="EU882" s="74" t="s">
        <v>318</v>
      </c>
      <c r="EV882" s="74" t="s">
        <v>302</v>
      </c>
      <c r="EW882" s="74" t="s">
        <v>456</v>
      </c>
      <c r="EX882" s="74">
        <v>2023</v>
      </c>
      <c r="EY882" s="74">
        <v>3.7848911187525026E-9</v>
      </c>
      <c r="EZ882" s="74">
        <v>968.02899699999898</v>
      </c>
      <c r="FA882" s="74">
        <v>3.6638843534401891E-6</v>
      </c>
      <c r="FB882" s="74">
        <v>2023</v>
      </c>
      <c r="FC882" s="74" t="s">
        <v>209</v>
      </c>
      <c r="FD882" s="74">
        <v>4.6366130773367584E-2</v>
      </c>
      <c r="FE882" s="74">
        <v>1</v>
      </c>
      <c r="FF882" s="74">
        <v>0</v>
      </c>
      <c r="FG882" s="74" t="s">
        <v>457</v>
      </c>
      <c r="FH882" s="74">
        <v>0</v>
      </c>
      <c r="FI882" s="74">
        <v>0</v>
      </c>
      <c r="FJ882" s="74">
        <v>0</v>
      </c>
      <c r="FK882" s="74">
        <v>0</v>
      </c>
      <c r="FL882" s="74">
        <v>6.1341418786425104E-7</v>
      </c>
      <c r="FM882" s="74">
        <v>4.45752754966256E-9</v>
      </c>
      <c r="FN882" s="74">
        <v>0</v>
      </c>
      <c r="FO882" s="74">
        <v>0</v>
      </c>
      <c r="FP882" s="74">
        <v>0</v>
      </c>
      <c r="FQ882" s="74">
        <v>0</v>
      </c>
      <c r="FR882" s="74">
        <v>0</v>
      </c>
      <c r="FS882" s="74">
        <v>0</v>
      </c>
      <c r="GV882" s="229"/>
      <c r="GW882" s="229"/>
    </row>
    <row r="883" spans="98:205" x14ac:dyDescent="0.25">
      <c r="CT883" s="74" t="s">
        <v>194</v>
      </c>
      <c r="CU883" s="74" t="s">
        <v>538</v>
      </c>
      <c r="CV883" s="74" t="s">
        <v>318</v>
      </c>
      <c r="CW883" s="74">
        <v>2024</v>
      </c>
      <c r="CX883" s="74">
        <v>0</v>
      </c>
      <c r="CY883" s="74">
        <v>0</v>
      </c>
      <c r="CZ883" s="74">
        <v>0</v>
      </c>
      <c r="DA883" s="74">
        <v>4.45752754966256E-9</v>
      </c>
      <c r="DB883" s="74">
        <v>0</v>
      </c>
      <c r="DC883" s="74">
        <v>0</v>
      </c>
      <c r="DD883" s="74">
        <v>13668.06699741239</v>
      </c>
      <c r="DE883" s="74">
        <v>202.84766498243039</v>
      </c>
      <c r="DF883" s="74">
        <v>8304.594931712325</v>
      </c>
      <c r="DG883" s="74">
        <v>5160.624400717631</v>
      </c>
      <c r="DH883" s="74">
        <v>0</v>
      </c>
      <c r="DI883" s="74">
        <v>0</v>
      </c>
      <c r="DJ883" s="74">
        <v>0</v>
      </c>
      <c r="DK883" s="74">
        <v>0</v>
      </c>
      <c r="DL883" s="74">
        <v>0</v>
      </c>
      <c r="DM883" s="74">
        <v>0</v>
      </c>
      <c r="DN883" s="74">
        <v>2.9811588282387778E-7</v>
      </c>
      <c r="DO883" s="74">
        <v>0</v>
      </c>
      <c r="DP883" s="74">
        <v>0</v>
      </c>
      <c r="DQ883" s="74">
        <v>0</v>
      </c>
      <c r="DR883" s="74">
        <v>0</v>
      </c>
      <c r="DS883" s="74">
        <v>0</v>
      </c>
      <c r="DT883" s="74">
        <v>0</v>
      </c>
      <c r="DU883" s="74">
        <v>0</v>
      </c>
      <c r="DV883" s="74">
        <v>0</v>
      </c>
      <c r="DW883" s="74">
        <v>0</v>
      </c>
      <c r="DX883" s="74">
        <v>6.0925785191599358E-5</v>
      </c>
      <c r="DY883" s="74">
        <v>0</v>
      </c>
      <c r="DZ883" s="74">
        <v>6.0925785191599358E-5</v>
      </c>
      <c r="EA883" s="74">
        <v>0</v>
      </c>
      <c r="EB883" s="74">
        <v>0</v>
      </c>
      <c r="EC883" s="74">
        <v>0</v>
      </c>
      <c r="ED883" s="74">
        <v>0</v>
      </c>
      <c r="EE883" s="74">
        <v>0</v>
      </c>
      <c r="EF883" s="74">
        <v>0</v>
      </c>
      <c r="ER883" s="74" t="s">
        <v>455</v>
      </c>
      <c r="ES883" s="74" t="s">
        <v>194</v>
      </c>
      <c r="ET883" s="74" t="s">
        <v>538</v>
      </c>
      <c r="EU883" s="74" t="s">
        <v>318</v>
      </c>
      <c r="EV883" s="74" t="s">
        <v>302</v>
      </c>
      <c r="EW883" s="74" t="s">
        <v>456</v>
      </c>
      <c r="EX883" s="74">
        <v>2024</v>
      </c>
      <c r="EY883" s="74">
        <v>3.7848911187525026E-9</v>
      </c>
      <c r="EZ883" s="74">
        <v>968.02899699999898</v>
      </c>
      <c r="FA883" s="74">
        <v>3.6638843534401891E-6</v>
      </c>
      <c r="FB883" s="74">
        <v>2024</v>
      </c>
      <c r="FC883" s="74" t="s">
        <v>209</v>
      </c>
      <c r="FD883" s="74">
        <v>4.6366130773367584E-2</v>
      </c>
      <c r="FE883" s="74">
        <v>1</v>
      </c>
      <c r="FF883" s="74">
        <v>0</v>
      </c>
      <c r="FG883" s="74" t="s">
        <v>457</v>
      </c>
      <c r="FH883" s="74">
        <v>0</v>
      </c>
      <c r="FI883" s="74">
        <v>0</v>
      </c>
      <c r="FJ883" s="74">
        <v>0</v>
      </c>
      <c r="FK883" s="74">
        <v>0</v>
      </c>
      <c r="FL883" s="74">
        <v>0</v>
      </c>
      <c r="FM883" s="74">
        <v>0</v>
      </c>
      <c r="FN883" s="74">
        <v>6.1341418786425104E-7</v>
      </c>
      <c r="FO883" s="74">
        <v>4.45752754966256E-9</v>
      </c>
      <c r="FP883" s="74">
        <v>0</v>
      </c>
      <c r="FQ883" s="74">
        <v>0</v>
      </c>
      <c r="FR883" s="74">
        <v>0</v>
      </c>
      <c r="FS883" s="74">
        <v>0</v>
      </c>
      <c r="GV883" s="229"/>
      <c r="GW883" s="229"/>
    </row>
    <row r="884" spans="98:205" x14ac:dyDescent="0.25">
      <c r="CT884" s="74" t="s">
        <v>194</v>
      </c>
      <c r="CU884" s="74" t="s">
        <v>538</v>
      </c>
      <c r="CV884" s="74" t="s">
        <v>318</v>
      </c>
      <c r="CW884" s="74">
        <v>2025</v>
      </c>
      <c r="CX884" s="74">
        <v>0</v>
      </c>
      <c r="CY884" s="74">
        <v>0</v>
      </c>
      <c r="CZ884" s="74">
        <v>0</v>
      </c>
      <c r="DA884" s="74">
        <v>0</v>
      </c>
      <c r="DB884" s="74">
        <v>4.45752754966256E-9</v>
      </c>
      <c r="DC884" s="74">
        <v>0</v>
      </c>
      <c r="DD884" s="74">
        <v>13668.06699741239</v>
      </c>
      <c r="DE884" s="74">
        <v>202.84766498243039</v>
      </c>
      <c r="DF884" s="74">
        <v>8304.594931712325</v>
      </c>
      <c r="DG884" s="74">
        <v>5160.624400717631</v>
      </c>
      <c r="DH884" s="74">
        <v>0</v>
      </c>
      <c r="DI884" s="74">
        <v>0</v>
      </c>
      <c r="DJ884" s="74">
        <v>0</v>
      </c>
      <c r="DK884" s="74">
        <v>0</v>
      </c>
      <c r="DL884" s="74">
        <v>0</v>
      </c>
      <c r="DM884" s="74">
        <v>0</v>
      </c>
      <c r="DN884" s="74">
        <v>2.9811588282387778E-7</v>
      </c>
      <c r="DO884" s="74">
        <v>0</v>
      </c>
      <c r="DP884" s="74">
        <v>0</v>
      </c>
      <c r="DQ884" s="74">
        <v>0</v>
      </c>
      <c r="DR884" s="74">
        <v>0</v>
      </c>
      <c r="DS884" s="74">
        <v>0</v>
      </c>
      <c r="DT884" s="74">
        <v>0</v>
      </c>
      <c r="DU884" s="74">
        <v>0</v>
      </c>
      <c r="DV884" s="74">
        <v>0</v>
      </c>
      <c r="DW884" s="74">
        <v>0</v>
      </c>
      <c r="DX884" s="74">
        <v>0</v>
      </c>
      <c r="DY884" s="74">
        <v>0</v>
      </c>
      <c r="DZ884" s="74">
        <v>0</v>
      </c>
      <c r="EA884" s="74">
        <v>6.0925785191599358E-5</v>
      </c>
      <c r="EB884" s="74">
        <v>0</v>
      </c>
      <c r="EC884" s="74">
        <v>6.0925785191599358E-5</v>
      </c>
      <c r="ED884" s="74">
        <v>0</v>
      </c>
      <c r="EE884" s="74">
        <v>0</v>
      </c>
      <c r="EF884" s="74">
        <v>0</v>
      </c>
      <c r="ER884" s="74" t="s">
        <v>455</v>
      </c>
      <c r="ES884" s="74" t="s">
        <v>194</v>
      </c>
      <c r="ET884" s="74" t="s">
        <v>538</v>
      </c>
      <c r="EU884" s="74" t="s">
        <v>318</v>
      </c>
      <c r="EV884" s="74" t="s">
        <v>302</v>
      </c>
      <c r="EW884" s="74" t="s">
        <v>456</v>
      </c>
      <c r="EX884" s="74">
        <v>2025</v>
      </c>
      <c r="EY884" s="74">
        <v>3.7848911187525026E-9</v>
      </c>
      <c r="EZ884" s="74">
        <v>968.02899699999898</v>
      </c>
      <c r="FA884" s="74">
        <v>3.6638843534401891E-6</v>
      </c>
      <c r="FB884" s="74">
        <v>2025</v>
      </c>
      <c r="FC884" s="74" t="s">
        <v>209</v>
      </c>
      <c r="FD884" s="74">
        <v>4.6366130773367584E-2</v>
      </c>
      <c r="FE884" s="74">
        <v>1</v>
      </c>
      <c r="FF884" s="74">
        <v>0</v>
      </c>
      <c r="FG884" s="74" t="s">
        <v>457</v>
      </c>
      <c r="FH884" s="74">
        <v>0</v>
      </c>
      <c r="FI884" s="74">
        <v>0</v>
      </c>
      <c r="FJ884" s="74">
        <v>0</v>
      </c>
      <c r="FK884" s="74">
        <v>0</v>
      </c>
      <c r="FL884" s="74">
        <v>0</v>
      </c>
      <c r="FM884" s="74">
        <v>0</v>
      </c>
      <c r="FN884" s="74">
        <v>0</v>
      </c>
      <c r="FO884" s="74">
        <v>0</v>
      </c>
      <c r="FP884" s="74">
        <v>6.1341418786425104E-7</v>
      </c>
      <c r="FQ884" s="74">
        <v>4.45752754966256E-9</v>
      </c>
      <c r="FR884" s="74">
        <v>0</v>
      </c>
      <c r="FS884" s="74">
        <v>0</v>
      </c>
      <c r="GV884" s="229"/>
      <c r="GW884" s="229"/>
    </row>
    <row r="885" spans="98:205" x14ac:dyDescent="0.25">
      <c r="CT885" s="74" t="s">
        <v>194</v>
      </c>
      <c r="CU885" s="74" t="s">
        <v>538</v>
      </c>
      <c r="CV885" s="74" t="s">
        <v>318</v>
      </c>
      <c r="CW885" s="74">
        <v>2026</v>
      </c>
      <c r="CX885" s="74">
        <v>0</v>
      </c>
      <c r="CY885" s="74">
        <v>0</v>
      </c>
      <c r="CZ885" s="74">
        <v>0</v>
      </c>
      <c r="DA885" s="74">
        <v>0</v>
      </c>
      <c r="DB885" s="74">
        <v>0</v>
      </c>
      <c r="DC885" s="74">
        <v>4.45752754966256E-9</v>
      </c>
      <c r="DD885" s="74">
        <v>13668.06699741239</v>
      </c>
      <c r="DE885" s="74">
        <v>202.84766498243039</v>
      </c>
      <c r="DF885" s="74">
        <v>8304.594931712325</v>
      </c>
      <c r="DG885" s="74">
        <v>5160.624400717631</v>
      </c>
      <c r="DH885" s="74">
        <v>0</v>
      </c>
      <c r="DI885" s="74">
        <v>0</v>
      </c>
      <c r="DJ885" s="74">
        <v>0</v>
      </c>
      <c r="DK885" s="74">
        <v>0</v>
      </c>
      <c r="DL885" s="74">
        <v>0</v>
      </c>
      <c r="DM885" s="74">
        <v>0</v>
      </c>
      <c r="DN885" s="74">
        <v>2.9811588282387778E-7</v>
      </c>
      <c r="DO885" s="74">
        <v>0</v>
      </c>
      <c r="DP885" s="74">
        <v>0</v>
      </c>
      <c r="DQ885" s="74">
        <v>0</v>
      </c>
      <c r="DR885" s="74">
        <v>0</v>
      </c>
      <c r="DS885" s="74">
        <v>0</v>
      </c>
      <c r="DT885" s="74">
        <v>0</v>
      </c>
      <c r="DU885" s="74">
        <v>0</v>
      </c>
      <c r="DV885" s="74">
        <v>0</v>
      </c>
      <c r="DW885" s="74">
        <v>0</v>
      </c>
      <c r="DX885" s="74">
        <v>0</v>
      </c>
      <c r="DY885" s="74">
        <v>0</v>
      </c>
      <c r="DZ885" s="74">
        <v>0</v>
      </c>
      <c r="EA885" s="74">
        <v>0</v>
      </c>
      <c r="EB885" s="74">
        <v>0</v>
      </c>
      <c r="EC885" s="74">
        <v>0</v>
      </c>
      <c r="ED885" s="74">
        <v>6.0925785191599358E-5</v>
      </c>
      <c r="EE885" s="74">
        <v>0</v>
      </c>
      <c r="EF885" s="74">
        <v>6.0925785191599358E-5</v>
      </c>
      <c r="ER885" s="74" t="s">
        <v>455</v>
      </c>
      <c r="ES885" s="74" t="s">
        <v>194</v>
      </c>
      <c r="ET885" s="74" t="s">
        <v>538</v>
      </c>
      <c r="EU885" s="74" t="s">
        <v>318</v>
      </c>
      <c r="EV885" s="74" t="s">
        <v>302</v>
      </c>
      <c r="EW885" s="74" t="s">
        <v>456</v>
      </c>
      <c r="EX885" s="74">
        <v>2026</v>
      </c>
      <c r="EY885" s="74">
        <v>3.7848911187525026E-9</v>
      </c>
      <c r="EZ885" s="74">
        <v>968.02899699999898</v>
      </c>
      <c r="FA885" s="74">
        <v>3.6638843534401891E-6</v>
      </c>
      <c r="FB885" s="74">
        <v>2026</v>
      </c>
      <c r="FC885" s="74" t="s">
        <v>209</v>
      </c>
      <c r="FD885" s="74">
        <v>4.6366130773367584E-2</v>
      </c>
      <c r="FE885" s="74">
        <v>1</v>
      </c>
      <c r="FF885" s="74">
        <v>0</v>
      </c>
      <c r="FG885" s="74" t="s">
        <v>457</v>
      </c>
      <c r="FH885" s="74">
        <v>0</v>
      </c>
      <c r="FI885" s="74">
        <v>0</v>
      </c>
      <c r="FJ885" s="74">
        <v>0</v>
      </c>
      <c r="FK885" s="74">
        <v>0</v>
      </c>
      <c r="FL885" s="74">
        <v>0</v>
      </c>
      <c r="FM885" s="74">
        <v>0</v>
      </c>
      <c r="FN885" s="74">
        <v>0</v>
      </c>
      <c r="FO885" s="74">
        <v>0</v>
      </c>
      <c r="FP885" s="74">
        <v>0</v>
      </c>
      <c r="FQ885" s="74">
        <v>0</v>
      </c>
      <c r="FR885" s="74">
        <v>6.1341418786425104E-7</v>
      </c>
      <c r="FS885" s="74">
        <v>4.45752754966256E-9</v>
      </c>
      <c r="GV885" s="229"/>
      <c r="GW885" s="229"/>
    </row>
    <row r="886" spans="98:205" x14ac:dyDescent="0.25">
      <c r="CT886" s="74" t="s">
        <v>194</v>
      </c>
      <c r="CU886" s="74" t="s">
        <v>538</v>
      </c>
      <c r="CV886" s="74" t="s">
        <v>320</v>
      </c>
      <c r="CW886" s="74">
        <v>2021</v>
      </c>
      <c r="CX886" s="74">
        <v>1.2744026149841443E-8</v>
      </c>
      <c r="CY886" s="74">
        <v>0</v>
      </c>
      <c r="CZ886" s="74">
        <v>0</v>
      </c>
      <c r="DA886" s="74">
        <v>0</v>
      </c>
      <c r="DB886" s="74">
        <v>0</v>
      </c>
      <c r="DC886" s="74">
        <v>0</v>
      </c>
      <c r="DD886" s="74">
        <v>8638.8463697588322</v>
      </c>
      <c r="DE886" s="74">
        <v>212.40338927922949</v>
      </c>
      <c r="DF886" s="74">
        <v>8426.4429804796036</v>
      </c>
      <c r="DG886" s="74">
        <v>0</v>
      </c>
      <c r="DH886" s="74">
        <v>0</v>
      </c>
      <c r="DI886" s="74">
        <v>0</v>
      </c>
      <c r="DJ886" s="74">
        <v>0</v>
      </c>
      <c r="DK886" s="74">
        <v>0</v>
      </c>
      <c r="DL886" s="74">
        <v>0</v>
      </c>
      <c r="DM886" s="74">
        <v>0</v>
      </c>
      <c r="DN886" s="74">
        <v>3.7011512943951152E-7</v>
      </c>
      <c r="DO886" s="74">
        <v>1.1009368404066938E-4</v>
      </c>
      <c r="DP886" s="74">
        <v>0</v>
      </c>
      <c r="DQ886" s="74">
        <v>1.1009368404066938E-4</v>
      </c>
      <c r="DR886" s="74">
        <v>0</v>
      </c>
      <c r="DS886" s="74">
        <v>0</v>
      </c>
      <c r="DT886" s="74">
        <v>0</v>
      </c>
      <c r="DU886" s="74">
        <v>0</v>
      </c>
      <c r="DV886" s="74">
        <v>0</v>
      </c>
      <c r="DW886" s="74">
        <v>0</v>
      </c>
      <c r="DX886" s="74">
        <v>0</v>
      </c>
      <c r="DY886" s="74">
        <v>0</v>
      </c>
      <c r="DZ886" s="74">
        <v>0</v>
      </c>
      <c r="EA886" s="74">
        <v>0</v>
      </c>
      <c r="EB886" s="74">
        <v>0</v>
      </c>
      <c r="EC886" s="74">
        <v>0</v>
      </c>
      <c r="ED886" s="74">
        <v>0</v>
      </c>
      <c r="EE886" s="74">
        <v>0</v>
      </c>
      <c r="EF886" s="74">
        <v>0</v>
      </c>
      <c r="ER886" s="74" t="s">
        <v>455</v>
      </c>
      <c r="ES886" s="74" t="s">
        <v>194</v>
      </c>
      <c r="ET886" s="74" t="s">
        <v>538</v>
      </c>
      <c r="EU886" s="74" t="s">
        <v>320</v>
      </c>
      <c r="EV886" s="74" t="s">
        <v>302</v>
      </c>
      <c r="EW886" s="74" t="s">
        <v>456</v>
      </c>
      <c r="EX886" s="74">
        <v>2021</v>
      </c>
      <c r="EY886" s="74">
        <v>1.6643149832699988E-8</v>
      </c>
      <c r="EZ886" s="74">
        <v>968.02899699999898</v>
      </c>
      <c r="FA886" s="74">
        <v>1.611105163946927E-5</v>
      </c>
      <c r="FB886" s="74">
        <v>2021</v>
      </c>
      <c r="FC886" s="74" t="s">
        <v>209</v>
      </c>
      <c r="FD886" s="74">
        <v>4.6366130773367584E-2</v>
      </c>
      <c r="FE886" s="74">
        <v>1</v>
      </c>
      <c r="FF886" s="74">
        <v>0</v>
      </c>
      <c r="FG886" s="74" t="s">
        <v>457</v>
      </c>
      <c r="FH886" s="74">
        <v>2.6546367483352458E-6</v>
      </c>
      <c r="FI886" s="74">
        <v>1.2744026149841443E-8</v>
      </c>
      <c r="FJ886" s="74">
        <v>0</v>
      </c>
      <c r="FK886" s="74">
        <v>0</v>
      </c>
      <c r="FL886" s="74">
        <v>0</v>
      </c>
      <c r="FM886" s="74">
        <v>0</v>
      </c>
      <c r="FN886" s="74">
        <v>0</v>
      </c>
      <c r="FO886" s="74">
        <v>0</v>
      </c>
      <c r="FP886" s="74">
        <v>0</v>
      </c>
      <c r="FQ886" s="74">
        <v>0</v>
      </c>
      <c r="FR886" s="74">
        <v>0</v>
      </c>
      <c r="FS886" s="74">
        <v>0</v>
      </c>
      <c r="GV886" s="229"/>
      <c r="GW886" s="229"/>
    </row>
    <row r="887" spans="98:205" x14ac:dyDescent="0.25">
      <c r="CT887" s="74" t="s">
        <v>194</v>
      </c>
      <c r="CU887" s="74" t="s">
        <v>538</v>
      </c>
      <c r="CV887" s="74" t="s">
        <v>320</v>
      </c>
      <c r="CW887" s="74">
        <v>2022</v>
      </c>
      <c r="CX887" s="74">
        <v>0</v>
      </c>
      <c r="CY887" s="74">
        <v>1.2646544643852614E-8</v>
      </c>
      <c r="CZ887" s="74">
        <v>0</v>
      </c>
      <c r="DA887" s="74">
        <v>0</v>
      </c>
      <c r="DB887" s="74">
        <v>0</v>
      </c>
      <c r="DC887" s="74">
        <v>0</v>
      </c>
      <c r="DD887" s="74">
        <v>8489.5410546944331</v>
      </c>
      <c r="DE887" s="74">
        <v>202.84766498243039</v>
      </c>
      <c r="DF887" s="74">
        <v>8286.6933897120016</v>
      </c>
      <c r="DG887" s="74">
        <v>0</v>
      </c>
      <c r="DH887" s="74">
        <v>0</v>
      </c>
      <c r="DI887" s="74">
        <v>0</v>
      </c>
      <c r="DJ887" s="74">
        <v>0</v>
      </c>
      <c r="DK887" s="74">
        <v>0</v>
      </c>
      <c r="DL887" s="74">
        <v>0</v>
      </c>
      <c r="DM887" s="74">
        <v>0</v>
      </c>
      <c r="DN887" s="74">
        <v>3.6159578794403921E-7</v>
      </c>
      <c r="DO887" s="74">
        <v>0</v>
      </c>
      <c r="DP887" s="74">
        <v>0</v>
      </c>
      <c r="DQ887" s="74">
        <v>0</v>
      </c>
      <c r="DR887" s="74">
        <v>1.0736335995401276E-4</v>
      </c>
      <c r="DS887" s="74">
        <v>0</v>
      </c>
      <c r="DT887" s="74">
        <v>1.0736335995401276E-4</v>
      </c>
      <c r="DU887" s="74">
        <v>0</v>
      </c>
      <c r="DV887" s="74">
        <v>0</v>
      </c>
      <c r="DW887" s="74">
        <v>0</v>
      </c>
      <c r="DX887" s="74">
        <v>0</v>
      </c>
      <c r="DY887" s="74">
        <v>0</v>
      </c>
      <c r="DZ887" s="74">
        <v>0</v>
      </c>
      <c r="EA887" s="74">
        <v>0</v>
      </c>
      <c r="EB887" s="74">
        <v>0</v>
      </c>
      <c r="EC887" s="74">
        <v>0</v>
      </c>
      <c r="ED887" s="74">
        <v>0</v>
      </c>
      <c r="EE887" s="74">
        <v>0</v>
      </c>
      <c r="EF887" s="74">
        <v>0</v>
      </c>
      <c r="ER887" s="74" t="s">
        <v>455</v>
      </c>
      <c r="ES887" s="74" t="s">
        <v>194</v>
      </c>
      <c r="ET887" s="74" t="s">
        <v>538</v>
      </c>
      <c r="EU887" s="74" t="s">
        <v>320</v>
      </c>
      <c r="EV887" s="74" t="s">
        <v>302</v>
      </c>
      <c r="EW887" s="74" t="s">
        <v>456</v>
      </c>
      <c r="EX887" s="74">
        <v>2022</v>
      </c>
      <c r="EY887" s="74">
        <v>1.6202241023071701E-8</v>
      </c>
      <c r="EZ887" s="74">
        <v>968.02899699999898</v>
      </c>
      <c r="FA887" s="74">
        <v>1.5684239126716337E-5</v>
      </c>
      <c r="FB887" s="74">
        <v>2022</v>
      </c>
      <c r="FC887" s="74" t="s">
        <v>209</v>
      </c>
      <c r="FD887" s="74">
        <v>4.6366130773367584E-2</v>
      </c>
      <c r="FE887" s="74">
        <v>1</v>
      </c>
      <c r="FF887" s="74">
        <v>0</v>
      </c>
      <c r="FG887" s="74" t="s">
        <v>457</v>
      </c>
      <c r="FH887" s="74">
        <v>0</v>
      </c>
      <c r="FI887" s="74">
        <v>0</v>
      </c>
      <c r="FJ887" s="74">
        <v>2.6343309215079658E-6</v>
      </c>
      <c r="FK887" s="74">
        <v>1.2646544643852614E-8</v>
      </c>
      <c r="FL887" s="74">
        <v>0</v>
      </c>
      <c r="FM887" s="74">
        <v>0</v>
      </c>
      <c r="FN887" s="74">
        <v>0</v>
      </c>
      <c r="FO887" s="74">
        <v>0</v>
      </c>
      <c r="FP887" s="74">
        <v>0</v>
      </c>
      <c r="FQ887" s="74">
        <v>0</v>
      </c>
      <c r="FR887" s="74">
        <v>0</v>
      </c>
      <c r="FS887" s="74">
        <v>0</v>
      </c>
      <c r="GV887" s="229"/>
      <c r="GW887" s="229"/>
    </row>
    <row r="888" spans="98:205" x14ac:dyDescent="0.25">
      <c r="CT888" s="74" t="s">
        <v>194</v>
      </c>
      <c r="CU888" s="74" t="s">
        <v>538</v>
      </c>
      <c r="CV888" s="74" t="s">
        <v>320</v>
      </c>
      <c r="CW888" s="74">
        <v>2023</v>
      </c>
      <c r="CX888" s="74">
        <v>0</v>
      </c>
      <c r="CY888" s="74">
        <v>0</v>
      </c>
      <c r="CZ888" s="74">
        <v>1.9060397840060421E-8</v>
      </c>
      <c r="DA888" s="74">
        <v>0</v>
      </c>
      <c r="DB888" s="74">
        <v>0</v>
      </c>
      <c r="DC888" s="74">
        <v>0</v>
      </c>
      <c r="DD888" s="74">
        <v>8507.4425966947601</v>
      </c>
      <c r="DE888" s="74">
        <v>202.84766498243039</v>
      </c>
      <c r="DF888" s="74">
        <v>8304.5949317123268</v>
      </c>
      <c r="DG888" s="74">
        <v>0</v>
      </c>
      <c r="DH888" s="74">
        <v>0</v>
      </c>
      <c r="DI888" s="74">
        <v>0</v>
      </c>
      <c r="DJ888" s="74">
        <v>0</v>
      </c>
      <c r="DK888" s="74">
        <v>0</v>
      </c>
      <c r="DL888" s="74">
        <v>0</v>
      </c>
      <c r="DM888" s="74">
        <v>0</v>
      </c>
      <c r="DN888" s="74">
        <v>3.6236060370774631E-7</v>
      </c>
      <c r="DO888" s="74">
        <v>0</v>
      </c>
      <c r="DP888" s="74">
        <v>0</v>
      </c>
      <c r="DQ888" s="74">
        <v>0</v>
      </c>
      <c r="DR888" s="74">
        <v>0</v>
      </c>
      <c r="DS888" s="74">
        <v>0</v>
      </c>
      <c r="DT888" s="74">
        <v>0</v>
      </c>
      <c r="DU888" s="74">
        <v>1.6215524049447883E-4</v>
      </c>
      <c r="DV888" s="74">
        <v>0</v>
      </c>
      <c r="DW888" s="74">
        <v>1.6215524049447883E-4</v>
      </c>
      <c r="DX888" s="74">
        <v>0</v>
      </c>
      <c r="DY888" s="74">
        <v>0</v>
      </c>
      <c r="DZ888" s="74">
        <v>0</v>
      </c>
      <c r="EA888" s="74">
        <v>0</v>
      </c>
      <c r="EB888" s="74">
        <v>0</v>
      </c>
      <c r="EC888" s="74">
        <v>0</v>
      </c>
      <c r="ED888" s="74">
        <v>0</v>
      </c>
      <c r="EE888" s="74">
        <v>0</v>
      </c>
      <c r="EF888" s="74">
        <v>0</v>
      </c>
      <c r="ER888" s="74" t="s">
        <v>455</v>
      </c>
      <c r="ES888" s="74" t="s">
        <v>194</v>
      </c>
      <c r="ET888" s="74" t="s">
        <v>538</v>
      </c>
      <c r="EU888" s="74" t="s">
        <v>320</v>
      </c>
      <c r="EV888" s="74" t="s">
        <v>302</v>
      </c>
      <c r="EW888" s="74" t="s">
        <v>456</v>
      </c>
      <c r="EX888" s="74">
        <v>2023</v>
      </c>
      <c r="EY888" s="74">
        <v>1.6184202946809669E-8</v>
      </c>
      <c r="EZ888" s="74">
        <v>968.02899699999898</v>
      </c>
      <c r="FA888" s="74">
        <v>1.5666777745844593E-5</v>
      </c>
      <c r="FB888" s="74">
        <v>2023</v>
      </c>
      <c r="FC888" s="74" t="s">
        <v>209</v>
      </c>
      <c r="FD888" s="74">
        <v>4.6366130773367584E-2</v>
      </c>
      <c r="FE888" s="74">
        <v>1</v>
      </c>
      <c r="FF888" s="74">
        <v>0</v>
      </c>
      <c r="FG888" s="74" t="s">
        <v>457</v>
      </c>
      <c r="FH888" s="74">
        <v>0</v>
      </c>
      <c r="FI888" s="74">
        <v>0</v>
      </c>
      <c r="FJ888" s="74">
        <v>0</v>
      </c>
      <c r="FK888" s="74">
        <v>0</v>
      </c>
      <c r="FL888" s="74">
        <v>2.6229604486270155E-6</v>
      </c>
      <c r="FM888" s="74">
        <v>1.9060397840060421E-8</v>
      </c>
      <c r="FN888" s="74">
        <v>0</v>
      </c>
      <c r="FO888" s="74">
        <v>0</v>
      </c>
      <c r="FP888" s="74">
        <v>0</v>
      </c>
      <c r="FQ888" s="74">
        <v>0</v>
      </c>
      <c r="FR888" s="74">
        <v>0</v>
      </c>
      <c r="FS888" s="74">
        <v>0</v>
      </c>
      <c r="GV888" s="229"/>
      <c r="GW888" s="229"/>
    </row>
    <row r="889" spans="98:205" x14ac:dyDescent="0.25">
      <c r="CT889" s="74" t="s">
        <v>194</v>
      </c>
      <c r="CU889" s="74" t="s">
        <v>538</v>
      </c>
      <c r="CV889" s="74" t="s">
        <v>320</v>
      </c>
      <c r="CW889" s="74">
        <v>2024</v>
      </c>
      <c r="CX889" s="74">
        <v>0</v>
      </c>
      <c r="CY889" s="74">
        <v>0</v>
      </c>
      <c r="CZ889" s="74">
        <v>0</v>
      </c>
      <c r="DA889" s="74">
        <v>1.9060397840060421E-8</v>
      </c>
      <c r="DB889" s="74">
        <v>0</v>
      </c>
      <c r="DC889" s="74">
        <v>0</v>
      </c>
      <c r="DD889" s="74">
        <v>8507.4425966947601</v>
      </c>
      <c r="DE889" s="74">
        <v>202.84766498243039</v>
      </c>
      <c r="DF889" s="74">
        <v>8304.5949317123268</v>
      </c>
      <c r="DG889" s="74">
        <v>0</v>
      </c>
      <c r="DH889" s="74">
        <v>0</v>
      </c>
      <c r="DI889" s="74">
        <v>0</v>
      </c>
      <c r="DJ889" s="74">
        <v>0</v>
      </c>
      <c r="DK889" s="74">
        <v>0</v>
      </c>
      <c r="DL889" s="74">
        <v>0</v>
      </c>
      <c r="DM889" s="74">
        <v>0</v>
      </c>
      <c r="DN889" s="74">
        <v>3.6236060370774631E-7</v>
      </c>
      <c r="DO889" s="74">
        <v>0</v>
      </c>
      <c r="DP889" s="74">
        <v>0</v>
      </c>
      <c r="DQ889" s="74">
        <v>0</v>
      </c>
      <c r="DR889" s="74">
        <v>0</v>
      </c>
      <c r="DS889" s="74">
        <v>0</v>
      </c>
      <c r="DT889" s="74">
        <v>0</v>
      </c>
      <c r="DU889" s="74">
        <v>0</v>
      </c>
      <c r="DV889" s="74">
        <v>0</v>
      </c>
      <c r="DW889" s="74">
        <v>0</v>
      </c>
      <c r="DX889" s="74">
        <v>1.6215524049447883E-4</v>
      </c>
      <c r="DY889" s="74">
        <v>0</v>
      </c>
      <c r="DZ889" s="74">
        <v>1.6215524049447883E-4</v>
      </c>
      <c r="EA889" s="74">
        <v>0</v>
      </c>
      <c r="EB889" s="74">
        <v>0</v>
      </c>
      <c r="EC889" s="74">
        <v>0</v>
      </c>
      <c r="ED889" s="74">
        <v>0</v>
      </c>
      <c r="EE889" s="74">
        <v>0</v>
      </c>
      <c r="EF889" s="74">
        <v>0</v>
      </c>
      <c r="ER889" s="74" t="s">
        <v>455</v>
      </c>
      <c r="ES889" s="74" t="s">
        <v>194</v>
      </c>
      <c r="ET889" s="74" t="s">
        <v>538</v>
      </c>
      <c r="EU889" s="74" t="s">
        <v>320</v>
      </c>
      <c r="EV889" s="74" t="s">
        <v>302</v>
      </c>
      <c r="EW889" s="74" t="s">
        <v>456</v>
      </c>
      <c r="EX889" s="74">
        <v>2024</v>
      </c>
      <c r="EY889" s="74">
        <v>1.6184202946809669E-8</v>
      </c>
      <c r="EZ889" s="74">
        <v>968.02899699999898</v>
      </c>
      <c r="FA889" s="74">
        <v>1.5666777745844593E-5</v>
      </c>
      <c r="FB889" s="74">
        <v>2024</v>
      </c>
      <c r="FC889" s="74" t="s">
        <v>209</v>
      </c>
      <c r="FD889" s="74">
        <v>4.6366130773367584E-2</v>
      </c>
      <c r="FE889" s="74">
        <v>1</v>
      </c>
      <c r="FF889" s="74">
        <v>0</v>
      </c>
      <c r="FG889" s="74" t="s">
        <v>457</v>
      </c>
      <c r="FH889" s="74">
        <v>0</v>
      </c>
      <c r="FI889" s="74">
        <v>0</v>
      </c>
      <c r="FJ889" s="74">
        <v>0</v>
      </c>
      <c r="FK889" s="74">
        <v>0</v>
      </c>
      <c r="FL889" s="74">
        <v>0</v>
      </c>
      <c r="FM889" s="74">
        <v>0</v>
      </c>
      <c r="FN889" s="74">
        <v>2.6229604486270155E-6</v>
      </c>
      <c r="FO889" s="74">
        <v>1.9060397840060421E-8</v>
      </c>
      <c r="FP889" s="74">
        <v>0</v>
      </c>
      <c r="FQ889" s="74">
        <v>0</v>
      </c>
      <c r="FR889" s="74">
        <v>0</v>
      </c>
      <c r="FS889" s="74">
        <v>0</v>
      </c>
      <c r="GV889" s="229"/>
      <c r="GW889" s="229"/>
    </row>
    <row r="890" spans="98:205" x14ac:dyDescent="0.25">
      <c r="CT890" s="74" t="s">
        <v>194</v>
      </c>
      <c r="CU890" s="74" t="s">
        <v>538</v>
      </c>
      <c r="CV890" s="74" t="s">
        <v>320</v>
      </c>
      <c r="CW890" s="74">
        <v>2025</v>
      </c>
      <c r="CX890" s="74">
        <v>0</v>
      </c>
      <c r="CY890" s="74">
        <v>0</v>
      </c>
      <c r="CZ890" s="74">
        <v>0</v>
      </c>
      <c r="DA890" s="74">
        <v>0</v>
      </c>
      <c r="DB890" s="74">
        <v>1.9060397840060421E-8</v>
      </c>
      <c r="DC890" s="74">
        <v>0</v>
      </c>
      <c r="DD890" s="74">
        <v>8507.4425966947601</v>
      </c>
      <c r="DE890" s="74">
        <v>202.84766498243039</v>
      </c>
      <c r="DF890" s="74">
        <v>8304.5949317123268</v>
      </c>
      <c r="DG890" s="74">
        <v>0</v>
      </c>
      <c r="DH890" s="74">
        <v>0</v>
      </c>
      <c r="DI890" s="74">
        <v>0</v>
      </c>
      <c r="DJ890" s="74">
        <v>0</v>
      </c>
      <c r="DK890" s="74">
        <v>0</v>
      </c>
      <c r="DL890" s="74">
        <v>0</v>
      </c>
      <c r="DM890" s="74">
        <v>0</v>
      </c>
      <c r="DN890" s="74">
        <v>3.6236060370774631E-7</v>
      </c>
      <c r="DO890" s="74">
        <v>0</v>
      </c>
      <c r="DP890" s="74">
        <v>0</v>
      </c>
      <c r="DQ890" s="74">
        <v>0</v>
      </c>
      <c r="DR890" s="74">
        <v>0</v>
      </c>
      <c r="DS890" s="74">
        <v>0</v>
      </c>
      <c r="DT890" s="74">
        <v>0</v>
      </c>
      <c r="DU890" s="74">
        <v>0</v>
      </c>
      <c r="DV890" s="74">
        <v>0</v>
      </c>
      <c r="DW890" s="74">
        <v>0</v>
      </c>
      <c r="DX890" s="74">
        <v>0</v>
      </c>
      <c r="DY890" s="74">
        <v>0</v>
      </c>
      <c r="DZ890" s="74">
        <v>0</v>
      </c>
      <c r="EA890" s="74">
        <v>1.6215524049447883E-4</v>
      </c>
      <c r="EB890" s="74">
        <v>0</v>
      </c>
      <c r="EC890" s="74">
        <v>1.6215524049447883E-4</v>
      </c>
      <c r="ED890" s="74">
        <v>0</v>
      </c>
      <c r="EE890" s="74">
        <v>0</v>
      </c>
      <c r="EF890" s="74">
        <v>0</v>
      </c>
      <c r="ER890" s="74" t="s">
        <v>455</v>
      </c>
      <c r="ES890" s="74" t="s">
        <v>194</v>
      </c>
      <c r="ET890" s="74" t="s">
        <v>538</v>
      </c>
      <c r="EU890" s="74" t="s">
        <v>320</v>
      </c>
      <c r="EV890" s="74" t="s">
        <v>302</v>
      </c>
      <c r="EW890" s="74" t="s">
        <v>456</v>
      </c>
      <c r="EX890" s="74">
        <v>2025</v>
      </c>
      <c r="EY890" s="74">
        <v>1.6184202946809669E-8</v>
      </c>
      <c r="EZ890" s="74">
        <v>968.02899699999898</v>
      </c>
      <c r="FA890" s="74">
        <v>1.5666777745844593E-5</v>
      </c>
      <c r="FB890" s="74">
        <v>2025</v>
      </c>
      <c r="FC890" s="74" t="s">
        <v>209</v>
      </c>
      <c r="FD890" s="74">
        <v>4.6366130773367584E-2</v>
      </c>
      <c r="FE890" s="74">
        <v>1</v>
      </c>
      <c r="FF890" s="74">
        <v>0</v>
      </c>
      <c r="FG890" s="74" t="s">
        <v>457</v>
      </c>
      <c r="FH890" s="74">
        <v>0</v>
      </c>
      <c r="FI890" s="74">
        <v>0</v>
      </c>
      <c r="FJ890" s="74">
        <v>0</v>
      </c>
      <c r="FK890" s="74">
        <v>0</v>
      </c>
      <c r="FL890" s="74">
        <v>0</v>
      </c>
      <c r="FM890" s="74">
        <v>0</v>
      </c>
      <c r="FN890" s="74">
        <v>0</v>
      </c>
      <c r="FO890" s="74">
        <v>0</v>
      </c>
      <c r="FP890" s="74">
        <v>2.6229604486270155E-6</v>
      </c>
      <c r="FQ890" s="74">
        <v>1.9060397840060421E-8</v>
      </c>
      <c r="FR890" s="74">
        <v>0</v>
      </c>
      <c r="FS890" s="74">
        <v>0</v>
      </c>
      <c r="GV890" s="229"/>
      <c r="GW890" s="229"/>
    </row>
    <row r="891" spans="98:205" x14ac:dyDescent="0.25">
      <c r="CT891" s="74" t="s">
        <v>194</v>
      </c>
      <c r="CU891" s="74" t="s">
        <v>538</v>
      </c>
      <c r="CV891" s="74" t="s">
        <v>320</v>
      </c>
      <c r="CW891" s="74">
        <v>2026</v>
      </c>
      <c r="CX891" s="74">
        <v>0</v>
      </c>
      <c r="CY891" s="74">
        <v>0</v>
      </c>
      <c r="CZ891" s="74">
        <v>0</v>
      </c>
      <c r="DA891" s="74">
        <v>0</v>
      </c>
      <c r="DB891" s="74">
        <v>0</v>
      </c>
      <c r="DC891" s="74">
        <v>1.9060397840060421E-8</v>
      </c>
      <c r="DD891" s="74">
        <v>8507.4425966947601</v>
      </c>
      <c r="DE891" s="74">
        <v>202.84766498243039</v>
      </c>
      <c r="DF891" s="74">
        <v>8304.5949317123268</v>
      </c>
      <c r="DG891" s="74">
        <v>0</v>
      </c>
      <c r="DH891" s="74">
        <v>0</v>
      </c>
      <c r="DI891" s="74">
        <v>0</v>
      </c>
      <c r="DJ891" s="74">
        <v>0</v>
      </c>
      <c r="DK891" s="74">
        <v>0</v>
      </c>
      <c r="DL891" s="74">
        <v>0</v>
      </c>
      <c r="DM891" s="74">
        <v>0</v>
      </c>
      <c r="DN891" s="74">
        <v>3.6236060370774631E-7</v>
      </c>
      <c r="DO891" s="74">
        <v>0</v>
      </c>
      <c r="DP891" s="74">
        <v>0</v>
      </c>
      <c r="DQ891" s="74">
        <v>0</v>
      </c>
      <c r="DR891" s="74">
        <v>0</v>
      </c>
      <c r="DS891" s="74">
        <v>0</v>
      </c>
      <c r="DT891" s="74">
        <v>0</v>
      </c>
      <c r="DU891" s="74">
        <v>0</v>
      </c>
      <c r="DV891" s="74">
        <v>0</v>
      </c>
      <c r="DW891" s="74">
        <v>0</v>
      </c>
      <c r="DX891" s="74">
        <v>0</v>
      </c>
      <c r="DY891" s="74">
        <v>0</v>
      </c>
      <c r="DZ891" s="74">
        <v>0</v>
      </c>
      <c r="EA891" s="74">
        <v>0</v>
      </c>
      <c r="EB891" s="74">
        <v>0</v>
      </c>
      <c r="EC891" s="74">
        <v>0</v>
      </c>
      <c r="ED891" s="74">
        <v>1.6215524049447883E-4</v>
      </c>
      <c r="EE891" s="74">
        <v>0</v>
      </c>
      <c r="EF891" s="74">
        <v>1.6215524049447883E-4</v>
      </c>
      <c r="ER891" s="74" t="s">
        <v>455</v>
      </c>
      <c r="ES891" s="74" t="s">
        <v>194</v>
      </c>
      <c r="ET891" s="74" t="s">
        <v>538</v>
      </c>
      <c r="EU891" s="74" t="s">
        <v>320</v>
      </c>
      <c r="EV891" s="74" t="s">
        <v>302</v>
      </c>
      <c r="EW891" s="74" t="s">
        <v>456</v>
      </c>
      <c r="EX891" s="74">
        <v>2026</v>
      </c>
      <c r="EY891" s="74">
        <v>1.6184202946809669E-8</v>
      </c>
      <c r="EZ891" s="74">
        <v>968.02899699999898</v>
      </c>
      <c r="FA891" s="74">
        <v>1.5666777745844593E-5</v>
      </c>
      <c r="FB891" s="74">
        <v>2026</v>
      </c>
      <c r="FC891" s="74" t="s">
        <v>209</v>
      </c>
      <c r="FD891" s="74">
        <v>4.6366130773367584E-2</v>
      </c>
      <c r="FE891" s="74">
        <v>1</v>
      </c>
      <c r="FF891" s="74">
        <v>0</v>
      </c>
      <c r="FG891" s="74" t="s">
        <v>457</v>
      </c>
      <c r="FH891" s="74">
        <v>0</v>
      </c>
      <c r="FI891" s="74">
        <v>0</v>
      </c>
      <c r="FJ891" s="74">
        <v>0</v>
      </c>
      <c r="FK891" s="74">
        <v>0</v>
      </c>
      <c r="FL891" s="74">
        <v>0</v>
      </c>
      <c r="FM891" s="74">
        <v>0</v>
      </c>
      <c r="FN891" s="74">
        <v>0</v>
      </c>
      <c r="FO891" s="74">
        <v>0</v>
      </c>
      <c r="FP891" s="74">
        <v>0</v>
      </c>
      <c r="FQ891" s="74">
        <v>0</v>
      </c>
      <c r="FR891" s="74">
        <v>2.6229604486270155E-6</v>
      </c>
      <c r="FS891" s="74">
        <v>1.9060397840060421E-8</v>
      </c>
      <c r="GV891" s="229"/>
      <c r="GW891" s="229"/>
    </row>
    <row r="892" spans="98:205" x14ac:dyDescent="0.25">
      <c r="CT892" s="74" t="s">
        <v>194</v>
      </c>
      <c r="CU892" s="74" t="s">
        <v>538</v>
      </c>
      <c r="CV892" s="74" t="s">
        <v>327</v>
      </c>
      <c r="CW892" s="74">
        <v>2021</v>
      </c>
      <c r="CX892" s="74">
        <v>4.4652583727537523E-7</v>
      </c>
      <c r="CY892" s="74">
        <v>0</v>
      </c>
      <c r="CZ892" s="74">
        <v>0</v>
      </c>
      <c r="DA892" s="74">
        <v>0</v>
      </c>
      <c r="DB892" s="74">
        <v>0</v>
      </c>
      <c r="DC892" s="74">
        <v>0</v>
      </c>
      <c r="DD892" s="74">
        <v>5.1077508752881382</v>
      </c>
      <c r="DE892" s="74">
        <v>0.69026898617840449</v>
      </c>
      <c r="DF892" s="74">
        <v>2.826372167532806</v>
      </c>
      <c r="DG892" s="74">
        <v>1.5911097215769281</v>
      </c>
      <c r="DH892" s="74">
        <v>0</v>
      </c>
      <c r="DI892" s="74">
        <v>0</v>
      </c>
      <c r="DJ892" s="74">
        <v>0</v>
      </c>
      <c r="DK892" s="74">
        <v>0</v>
      </c>
      <c r="DL892" s="74">
        <v>0</v>
      </c>
      <c r="DM892" s="74">
        <v>0</v>
      </c>
      <c r="DN892" s="74">
        <v>1.1112316482339199E-5</v>
      </c>
      <c r="DO892" s="74">
        <v>2.2807427361820664E-6</v>
      </c>
      <c r="DP892" s="74">
        <v>0</v>
      </c>
      <c r="DQ892" s="74">
        <v>2.2807427361820664E-6</v>
      </c>
      <c r="DR892" s="74">
        <v>0</v>
      </c>
      <c r="DS892" s="74">
        <v>0</v>
      </c>
      <c r="DT892" s="74">
        <v>0</v>
      </c>
      <c r="DU892" s="74">
        <v>0</v>
      </c>
      <c r="DV892" s="74">
        <v>0</v>
      </c>
      <c r="DW892" s="74">
        <v>0</v>
      </c>
      <c r="DX892" s="74">
        <v>0</v>
      </c>
      <c r="DY892" s="74">
        <v>0</v>
      </c>
      <c r="DZ892" s="74">
        <v>0</v>
      </c>
      <c r="EA892" s="74">
        <v>0</v>
      </c>
      <c r="EB892" s="74">
        <v>0</v>
      </c>
      <c r="EC892" s="74">
        <v>0</v>
      </c>
      <c r="ED892" s="74">
        <v>0</v>
      </c>
      <c r="EE892" s="74">
        <v>0</v>
      </c>
      <c r="EF892" s="74">
        <v>0</v>
      </c>
      <c r="ER892" s="74" t="s">
        <v>455</v>
      </c>
      <c r="ES892" s="74" t="s">
        <v>194</v>
      </c>
      <c r="ET892" s="74" t="s">
        <v>538</v>
      </c>
      <c r="EU892" s="74" t="s">
        <v>327</v>
      </c>
      <c r="EV892" s="74" t="s">
        <v>302</v>
      </c>
      <c r="EW892" s="74" t="s">
        <v>456</v>
      </c>
      <c r="EX892" s="74">
        <v>2021</v>
      </c>
      <c r="EY892" s="74">
        <v>5.8314353145284045E-7</v>
      </c>
      <c r="EZ892" s="74">
        <v>968.02899699999898</v>
      </c>
      <c r="FA892" s="74">
        <v>5.6449984785933048E-4</v>
      </c>
      <c r="FB892" s="74">
        <v>2021</v>
      </c>
      <c r="FC892" s="74" t="s">
        <v>209</v>
      </c>
      <c r="FD892" s="74">
        <v>4.6366130773367584E-2</v>
      </c>
      <c r="FE892" s="74">
        <v>1</v>
      </c>
      <c r="FF892" s="74">
        <v>0</v>
      </c>
      <c r="FG892" s="74" t="s">
        <v>457</v>
      </c>
      <c r="FH892" s="74">
        <v>9.3013297585482676E-5</v>
      </c>
      <c r="FI892" s="74">
        <v>4.4652583727537523E-7</v>
      </c>
      <c r="FJ892" s="74">
        <v>0</v>
      </c>
      <c r="FK892" s="74">
        <v>0</v>
      </c>
      <c r="FL892" s="74">
        <v>0</v>
      </c>
      <c r="FM892" s="74">
        <v>0</v>
      </c>
      <c r="FN892" s="74">
        <v>0</v>
      </c>
      <c r="FO892" s="74">
        <v>0</v>
      </c>
      <c r="FP892" s="74">
        <v>0</v>
      </c>
      <c r="FQ892" s="74">
        <v>0</v>
      </c>
      <c r="FR892" s="74">
        <v>0</v>
      </c>
      <c r="FS892" s="74">
        <v>0</v>
      </c>
      <c r="GV892" s="229"/>
      <c r="GW892" s="229"/>
    </row>
    <row r="893" spans="98:205" x14ac:dyDescent="0.25">
      <c r="CT893" s="74" t="s">
        <v>194</v>
      </c>
      <c r="CU893" s="74" t="s">
        <v>538</v>
      </c>
      <c r="CV893" s="74" t="s">
        <v>327</v>
      </c>
      <c r="CW893" s="74">
        <v>2022</v>
      </c>
      <c r="CX893" s="74">
        <v>0</v>
      </c>
      <c r="CY893" s="74">
        <v>4.4320082547212613E-7</v>
      </c>
      <c r="CZ893" s="74">
        <v>0</v>
      </c>
      <c r="DA893" s="74">
        <v>0</v>
      </c>
      <c r="DB893" s="74">
        <v>0</v>
      </c>
      <c r="DC893" s="74">
        <v>0</v>
      </c>
      <c r="DD893" s="74">
        <v>5.0739075797640956</v>
      </c>
      <c r="DE893" s="74">
        <v>0.68414811484627169</v>
      </c>
      <c r="DF893" s="74">
        <v>2.8096478759428591</v>
      </c>
      <c r="DG893" s="74">
        <v>1.580111588974966</v>
      </c>
      <c r="DH893" s="74">
        <v>0</v>
      </c>
      <c r="DI893" s="74">
        <v>0</v>
      </c>
      <c r="DJ893" s="74">
        <v>0</v>
      </c>
      <c r="DK893" s="74">
        <v>0</v>
      </c>
      <c r="DL893" s="74">
        <v>0</v>
      </c>
      <c r="DM893" s="74">
        <v>0</v>
      </c>
      <c r="DN893" s="74">
        <v>1.084634661570926E-5</v>
      </c>
      <c r="DO893" s="74">
        <v>0</v>
      </c>
      <c r="DP893" s="74">
        <v>0</v>
      </c>
      <c r="DQ893" s="74">
        <v>0</v>
      </c>
      <c r="DR893" s="74">
        <v>2.248760027720725E-6</v>
      </c>
      <c r="DS893" s="74">
        <v>0</v>
      </c>
      <c r="DT893" s="74">
        <v>2.248760027720725E-6</v>
      </c>
      <c r="DU893" s="74">
        <v>0</v>
      </c>
      <c r="DV893" s="74">
        <v>0</v>
      </c>
      <c r="DW893" s="74">
        <v>0</v>
      </c>
      <c r="DX893" s="74">
        <v>0</v>
      </c>
      <c r="DY893" s="74">
        <v>0</v>
      </c>
      <c r="DZ893" s="74">
        <v>0</v>
      </c>
      <c r="EA893" s="74">
        <v>0</v>
      </c>
      <c r="EB893" s="74">
        <v>0</v>
      </c>
      <c r="EC893" s="74">
        <v>0</v>
      </c>
      <c r="ED893" s="74">
        <v>0</v>
      </c>
      <c r="EE893" s="74">
        <v>0</v>
      </c>
      <c r="EF893" s="74">
        <v>0</v>
      </c>
      <c r="ER893" s="74" t="s">
        <v>455</v>
      </c>
      <c r="ES893" s="74" t="s">
        <v>194</v>
      </c>
      <c r="ET893" s="74" t="s">
        <v>538</v>
      </c>
      <c r="EU893" s="74" t="s">
        <v>327</v>
      </c>
      <c r="EV893" s="74" t="s">
        <v>302</v>
      </c>
      <c r="EW893" s="74" t="s">
        <v>456</v>
      </c>
      <c r="EX893" s="74">
        <v>2022</v>
      </c>
      <c r="EY893" s="74">
        <v>5.6781095533587315E-7</v>
      </c>
      <c r="EZ893" s="74">
        <v>968.02899699999898</v>
      </c>
      <c r="FA893" s="74">
        <v>5.4965746957939647E-4</v>
      </c>
      <c r="FB893" s="74">
        <v>2022</v>
      </c>
      <c r="FC893" s="74" t="s">
        <v>209</v>
      </c>
      <c r="FD893" s="74">
        <v>4.6366130773367584E-2</v>
      </c>
      <c r="FE893" s="74">
        <v>1</v>
      </c>
      <c r="FF893" s="74">
        <v>0</v>
      </c>
      <c r="FG893" s="74" t="s">
        <v>457</v>
      </c>
      <c r="FH893" s="74">
        <v>0</v>
      </c>
      <c r="FI893" s="74">
        <v>0</v>
      </c>
      <c r="FJ893" s="74">
        <v>9.232068298961076E-5</v>
      </c>
      <c r="FK893" s="74">
        <v>4.4320082547212613E-7</v>
      </c>
      <c r="FL893" s="74">
        <v>0</v>
      </c>
      <c r="FM893" s="74">
        <v>0</v>
      </c>
      <c r="FN893" s="74">
        <v>0</v>
      </c>
      <c r="FO893" s="74">
        <v>0</v>
      </c>
      <c r="FP893" s="74">
        <v>0</v>
      </c>
      <c r="FQ893" s="74">
        <v>0</v>
      </c>
      <c r="FR893" s="74">
        <v>0</v>
      </c>
      <c r="FS893" s="74">
        <v>0</v>
      </c>
      <c r="GV893" s="229"/>
      <c r="GW893" s="229"/>
    </row>
    <row r="894" spans="98:205" x14ac:dyDescent="0.25">
      <c r="CT894" s="74" t="s">
        <v>194</v>
      </c>
      <c r="CU894" s="74" t="s">
        <v>538</v>
      </c>
      <c r="CV894" s="74" t="s">
        <v>327</v>
      </c>
      <c r="CW894" s="74">
        <v>2023</v>
      </c>
      <c r="CX894" s="74">
        <v>0</v>
      </c>
      <c r="CY894" s="74">
        <v>0</v>
      </c>
      <c r="CZ894" s="74">
        <v>6.6797566406000183E-7</v>
      </c>
      <c r="DA894" s="74">
        <v>0</v>
      </c>
      <c r="DB894" s="74">
        <v>0</v>
      </c>
      <c r="DC894" s="74">
        <v>0</v>
      </c>
      <c r="DD894" s="74">
        <v>5.1712462144137739</v>
      </c>
      <c r="DE894" s="74">
        <v>0.68414811484627169</v>
      </c>
      <c r="DF894" s="74">
        <v>2.906986510592537</v>
      </c>
      <c r="DG894" s="74">
        <v>1.580111588974966</v>
      </c>
      <c r="DH894" s="74">
        <v>0</v>
      </c>
      <c r="DI894" s="74">
        <v>0</v>
      </c>
      <c r="DJ894" s="74">
        <v>0</v>
      </c>
      <c r="DK894" s="74">
        <v>0</v>
      </c>
      <c r="DL894" s="74">
        <v>0</v>
      </c>
      <c r="DM894" s="74">
        <v>0</v>
      </c>
      <c r="DN894" s="74">
        <v>1.087352679430397E-5</v>
      </c>
      <c r="DO894" s="74">
        <v>0</v>
      </c>
      <c r="DP894" s="74">
        <v>0</v>
      </c>
      <c r="DQ894" s="74">
        <v>0</v>
      </c>
      <c r="DR894" s="74">
        <v>0</v>
      </c>
      <c r="DS894" s="74">
        <v>0</v>
      </c>
      <c r="DT894" s="74">
        <v>0</v>
      </c>
      <c r="DU894" s="74">
        <v>3.454266624090811E-6</v>
      </c>
      <c r="DV894" s="74">
        <v>0</v>
      </c>
      <c r="DW894" s="74">
        <v>3.454266624090811E-6</v>
      </c>
      <c r="DX894" s="74">
        <v>0</v>
      </c>
      <c r="DY894" s="74">
        <v>0</v>
      </c>
      <c r="DZ894" s="74">
        <v>0</v>
      </c>
      <c r="EA894" s="74">
        <v>0</v>
      </c>
      <c r="EB894" s="74">
        <v>0</v>
      </c>
      <c r="EC894" s="74">
        <v>0</v>
      </c>
      <c r="ED894" s="74">
        <v>0</v>
      </c>
      <c r="EE894" s="74">
        <v>0</v>
      </c>
      <c r="EF894" s="74">
        <v>0</v>
      </c>
      <c r="ER894" s="74" t="s">
        <v>455</v>
      </c>
      <c r="ES894" s="74" t="s">
        <v>194</v>
      </c>
      <c r="ET894" s="74" t="s">
        <v>538</v>
      </c>
      <c r="EU894" s="74" t="s">
        <v>327</v>
      </c>
      <c r="EV894" s="74" t="s">
        <v>302</v>
      </c>
      <c r="EW894" s="74" t="s">
        <v>456</v>
      </c>
      <c r="EX894" s="74">
        <v>2023</v>
      </c>
      <c r="EY894" s="74">
        <v>5.6717880714722559E-7</v>
      </c>
      <c r="EZ894" s="74">
        <v>968.02899699999898</v>
      </c>
      <c r="FA894" s="74">
        <v>5.4904553180238464E-4</v>
      </c>
      <c r="FB894" s="74">
        <v>2023</v>
      </c>
      <c r="FC894" s="74" t="s">
        <v>209</v>
      </c>
      <c r="FD894" s="74">
        <v>4.6366130773367584E-2</v>
      </c>
      <c r="FE894" s="74">
        <v>1</v>
      </c>
      <c r="FF894" s="74">
        <v>0</v>
      </c>
      <c r="FG894" s="74" t="s">
        <v>457</v>
      </c>
      <c r="FH894" s="74">
        <v>0</v>
      </c>
      <c r="FI894" s="74">
        <v>0</v>
      </c>
      <c r="FJ894" s="74">
        <v>0</v>
      </c>
      <c r="FK894" s="74">
        <v>0</v>
      </c>
      <c r="FL894" s="74">
        <v>9.1922202368321446E-5</v>
      </c>
      <c r="FM894" s="74">
        <v>6.6797566406000183E-7</v>
      </c>
      <c r="FN894" s="74">
        <v>0</v>
      </c>
      <c r="FO894" s="74">
        <v>0</v>
      </c>
      <c r="FP894" s="74">
        <v>0</v>
      </c>
      <c r="FQ894" s="74">
        <v>0</v>
      </c>
      <c r="FR894" s="74">
        <v>0</v>
      </c>
      <c r="FS894" s="74">
        <v>0</v>
      </c>
      <c r="GV894" s="229"/>
      <c r="GW894" s="229"/>
    </row>
    <row r="895" spans="98:205" x14ac:dyDescent="0.25">
      <c r="CT895" s="74" t="s">
        <v>194</v>
      </c>
      <c r="CU895" s="74" t="s">
        <v>538</v>
      </c>
      <c r="CV895" s="74" t="s">
        <v>327</v>
      </c>
      <c r="CW895" s="74">
        <v>2024</v>
      </c>
      <c r="CX895" s="74">
        <v>0</v>
      </c>
      <c r="CY895" s="74">
        <v>0</v>
      </c>
      <c r="CZ895" s="74">
        <v>0</v>
      </c>
      <c r="DA895" s="74">
        <v>6.6797566406000183E-7</v>
      </c>
      <c r="DB895" s="74">
        <v>0</v>
      </c>
      <c r="DC895" s="74">
        <v>0</v>
      </c>
      <c r="DD895" s="74">
        <v>5.1712462144137739</v>
      </c>
      <c r="DE895" s="74">
        <v>0.68414811484627169</v>
      </c>
      <c r="DF895" s="74">
        <v>2.906986510592537</v>
      </c>
      <c r="DG895" s="74">
        <v>1.580111588974966</v>
      </c>
      <c r="DH895" s="74">
        <v>0</v>
      </c>
      <c r="DI895" s="74">
        <v>0</v>
      </c>
      <c r="DJ895" s="74">
        <v>0</v>
      </c>
      <c r="DK895" s="74">
        <v>0</v>
      </c>
      <c r="DL895" s="74">
        <v>0</v>
      </c>
      <c r="DM895" s="74">
        <v>0</v>
      </c>
      <c r="DN895" s="74">
        <v>1.087352679430397E-5</v>
      </c>
      <c r="DO895" s="74">
        <v>0</v>
      </c>
      <c r="DP895" s="74">
        <v>0</v>
      </c>
      <c r="DQ895" s="74">
        <v>0</v>
      </c>
      <c r="DR895" s="74">
        <v>0</v>
      </c>
      <c r="DS895" s="74">
        <v>0</v>
      </c>
      <c r="DT895" s="74">
        <v>0</v>
      </c>
      <c r="DU895" s="74">
        <v>0</v>
      </c>
      <c r="DV895" s="74">
        <v>0</v>
      </c>
      <c r="DW895" s="74">
        <v>0</v>
      </c>
      <c r="DX895" s="74">
        <v>3.454266624090811E-6</v>
      </c>
      <c r="DY895" s="74">
        <v>0</v>
      </c>
      <c r="DZ895" s="74">
        <v>3.454266624090811E-6</v>
      </c>
      <c r="EA895" s="74">
        <v>0</v>
      </c>
      <c r="EB895" s="74">
        <v>0</v>
      </c>
      <c r="EC895" s="74">
        <v>0</v>
      </c>
      <c r="ED895" s="74">
        <v>0</v>
      </c>
      <c r="EE895" s="74">
        <v>0</v>
      </c>
      <c r="EF895" s="74">
        <v>0</v>
      </c>
      <c r="ER895" s="74" t="s">
        <v>455</v>
      </c>
      <c r="ES895" s="74" t="s">
        <v>194</v>
      </c>
      <c r="ET895" s="74" t="s">
        <v>538</v>
      </c>
      <c r="EU895" s="74" t="s">
        <v>327</v>
      </c>
      <c r="EV895" s="74" t="s">
        <v>302</v>
      </c>
      <c r="EW895" s="74" t="s">
        <v>456</v>
      </c>
      <c r="EX895" s="74">
        <v>2024</v>
      </c>
      <c r="EY895" s="74">
        <v>5.6717880714722559E-7</v>
      </c>
      <c r="EZ895" s="74">
        <v>968.02899699999898</v>
      </c>
      <c r="FA895" s="74">
        <v>5.4904553180238464E-4</v>
      </c>
      <c r="FB895" s="74">
        <v>2024</v>
      </c>
      <c r="FC895" s="74" t="s">
        <v>209</v>
      </c>
      <c r="FD895" s="74">
        <v>4.6366130773367584E-2</v>
      </c>
      <c r="FE895" s="74">
        <v>1</v>
      </c>
      <c r="FF895" s="74">
        <v>0</v>
      </c>
      <c r="FG895" s="74" t="s">
        <v>457</v>
      </c>
      <c r="FH895" s="74">
        <v>0</v>
      </c>
      <c r="FI895" s="74">
        <v>0</v>
      </c>
      <c r="FJ895" s="74">
        <v>0</v>
      </c>
      <c r="FK895" s="74">
        <v>0</v>
      </c>
      <c r="FL895" s="74">
        <v>0</v>
      </c>
      <c r="FM895" s="74">
        <v>0</v>
      </c>
      <c r="FN895" s="74">
        <v>9.1922202368321446E-5</v>
      </c>
      <c r="FO895" s="74">
        <v>6.6797566406000183E-7</v>
      </c>
      <c r="FP895" s="74">
        <v>0</v>
      </c>
      <c r="FQ895" s="74">
        <v>0</v>
      </c>
      <c r="FR895" s="74">
        <v>0</v>
      </c>
      <c r="FS895" s="74">
        <v>0</v>
      </c>
      <c r="GV895" s="229"/>
      <c r="GW895" s="229"/>
    </row>
    <row r="896" spans="98:205" x14ac:dyDescent="0.25">
      <c r="CT896" s="74" t="s">
        <v>194</v>
      </c>
      <c r="CU896" s="74" t="s">
        <v>538</v>
      </c>
      <c r="CV896" s="74" t="s">
        <v>327</v>
      </c>
      <c r="CW896" s="74">
        <v>2025</v>
      </c>
      <c r="CX896" s="74">
        <v>0</v>
      </c>
      <c r="CY896" s="74">
        <v>0</v>
      </c>
      <c r="CZ896" s="74">
        <v>0</v>
      </c>
      <c r="DA896" s="74">
        <v>0</v>
      </c>
      <c r="DB896" s="74">
        <v>6.6797566406000183E-7</v>
      </c>
      <c r="DC896" s="74">
        <v>0</v>
      </c>
      <c r="DD896" s="74">
        <v>5.1712462144137739</v>
      </c>
      <c r="DE896" s="74">
        <v>0.68414811484627169</v>
      </c>
      <c r="DF896" s="74">
        <v>2.906986510592537</v>
      </c>
      <c r="DG896" s="74">
        <v>1.580111588974966</v>
      </c>
      <c r="DH896" s="74">
        <v>0</v>
      </c>
      <c r="DI896" s="74">
        <v>0</v>
      </c>
      <c r="DJ896" s="74">
        <v>0</v>
      </c>
      <c r="DK896" s="74">
        <v>0</v>
      </c>
      <c r="DL896" s="74">
        <v>0</v>
      </c>
      <c r="DM896" s="74">
        <v>0</v>
      </c>
      <c r="DN896" s="74">
        <v>1.087352679430397E-5</v>
      </c>
      <c r="DO896" s="74">
        <v>0</v>
      </c>
      <c r="DP896" s="74">
        <v>0</v>
      </c>
      <c r="DQ896" s="74">
        <v>0</v>
      </c>
      <c r="DR896" s="74">
        <v>0</v>
      </c>
      <c r="DS896" s="74">
        <v>0</v>
      </c>
      <c r="DT896" s="74">
        <v>0</v>
      </c>
      <c r="DU896" s="74">
        <v>0</v>
      </c>
      <c r="DV896" s="74">
        <v>0</v>
      </c>
      <c r="DW896" s="74">
        <v>0</v>
      </c>
      <c r="DX896" s="74">
        <v>0</v>
      </c>
      <c r="DY896" s="74">
        <v>0</v>
      </c>
      <c r="DZ896" s="74">
        <v>0</v>
      </c>
      <c r="EA896" s="74">
        <v>3.454266624090811E-6</v>
      </c>
      <c r="EB896" s="74">
        <v>0</v>
      </c>
      <c r="EC896" s="74">
        <v>3.454266624090811E-6</v>
      </c>
      <c r="ED896" s="74">
        <v>0</v>
      </c>
      <c r="EE896" s="74">
        <v>0</v>
      </c>
      <c r="EF896" s="74">
        <v>0</v>
      </c>
      <c r="ER896" s="74" t="s">
        <v>455</v>
      </c>
      <c r="ES896" s="74" t="s">
        <v>194</v>
      </c>
      <c r="ET896" s="74" t="s">
        <v>538</v>
      </c>
      <c r="EU896" s="74" t="s">
        <v>327</v>
      </c>
      <c r="EV896" s="74" t="s">
        <v>302</v>
      </c>
      <c r="EW896" s="74" t="s">
        <v>456</v>
      </c>
      <c r="EX896" s="74">
        <v>2025</v>
      </c>
      <c r="EY896" s="74">
        <v>5.6717880714722559E-7</v>
      </c>
      <c r="EZ896" s="74">
        <v>968.02899699999898</v>
      </c>
      <c r="FA896" s="74">
        <v>5.4904553180238464E-4</v>
      </c>
      <c r="FB896" s="74">
        <v>2025</v>
      </c>
      <c r="FC896" s="74" t="s">
        <v>209</v>
      </c>
      <c r="FD896" s="74">
        <v>4.6366130773367584E-2</v>
      </c>
      <c r="FE896" s="74">
        <v>1</v>
      </c>
      <c r="FF896" s="74">
        <v>0</v>
      </c>
      <c r="FG896" s="74" t="s">
        <v>457</v>
      </c>
      <c r="FH896" s="74">
        <v>0</v>
      </c>
      <c r="FI896" s="74">
        <v>0</v>
      </c>
      <c r="FJ896" s="74">
        <v>0</v>
      </c>
      <c r="FK896" s="74">
        <v>0</v>
      </c>
      <c r="FL896" s="74">
        <v>0</v>
      </c>
      <c r="FM896" s="74">
        <v>0</v>
      </c>
      <c r="FN896" s="74">
        <v>0</v>
      </c>
      <c r="FO896" s="74">
        <v>0</v>
      </c>
      <c r="FP896" s="74">
        <v>9.1922202368321446E-5</v>
      </c>
      <c r="FQ896" s="74">
        <v>6.6797566406000183E-7</v>
      </c>
      <c r="FR896" s="74">
        <v>0</v>
      </c>
      <c r="FS896" s="74">
        <v>0</v>
      </c>
      <c r="GV896" s="229"/>
      <c r="GW896" s="229"/>
    </row>
    <row r="897" spans="98:205" x14ac:dyDescent="0.25">
      <c r="CT897" s="74" t="s">
        <v>194</v>
      </c>
      <c r="CU897" s="74" t="s">
        <v>538</v>
      </c>
      <c r="CV897" s="74" t="s">
        <v>327</v>
      </c>
      <c r="CW897" s="74">
        <v>2026</v>
      </c>
      <c r="CX897" s="74">
        <v>0</v>
      </c>
      <c r="CY897" s="74">
        <v>0</v>
      </c>
      <c r="CZ897" s="74">
        <v>0</v>
      </c>
      <c r="DA897" s="74">
        <v>0</v>
      </c>
      <c r="DB897" s="74">
        <v>0</v>
      </c>
      <c r="DC897" s="74">
        <v>6.6797566406000183E-7</v>
      </c>
      <c r="DD897" s="74">
        <v>5.1712462144137739</v>
      </c>
      <c r="DE897" s="74">
        <v>0.68414811484627169</v>
      </c>
      <c r="DF897" s="74">
        <v>2.906986510592537</v>
      </c>
      <c r="DG897" s="74">
        <v>1.580111588974966</v>
      </c>
      <c r="DH897" s="74">
        <v>0</v>
      </c>
      <c r="DI897" s="74">
        <v>0</v>
      </c>
      <c r="DJ897" s="74">
        <v>0</v>
      </c>
      <c r="DK897" s="74">
        <v>0</v>
      </c>
      <c r="DL897" s="74">
        <v>0</v>
      </c>
      <c r="DM897" s="74">
        <v>0</v>
      </c>
      <c r="DN897" s="74">
        <v>1.087352679430397E-5</v>
      </c>
      <c r="DO897" s="74">
        <v>0</v>
      </c>
      <c r="DP897" s="74">
        <v>0</v>
      </c>
      <c r="DQ897" s="74">
        <v>0</v>
      </c>
      <c r="DR897" s="74">
        <v>0</v>
      </c>
      <c r="DS897" s="74">
        <v>0</v>
      </c>
      <c r="DT897" s="74">
        <v>0</v>
      </c>
      <c r="DU897" s="74">
        <v>0</v>
      </c>
      <c r="DV897" s="74">
        <v>0</v>
      </c>
      <c r="DW897" s="74">
        <v>0</v>
      </c>
      <c r="DX897" s="74">
        <v>0</v>
      </c>
      <c r="DY897" s="74">
        <v>0</v>
      </c>
      <c r="DZ897" s="74">
        <v>0</v>
      </c>
      <c r="EA897" s="74">
        <v>0</v>
      </c>
      <c r="EB897" s="74">
        <v>0</v>
      </c>
      <c r="EC897" s="74">
        <v>0</v>
      </c>
      <c r="ED897" s="74">
        <v>3.454266624090811E-6</v>
      </c>
      <c r="EE897" s="74">
        <v>0</v>
      </c>
      <c r="EF897" s="74">
        <v>3.454266624090811E-6</v>
      </c>
      <c r="ER897" s="74" t="s">
        <v>455</v>
      </c>
      <c r="ES897" s="74" t="s">
        <v>194</v>
      </c>
      <c r="ET897" s="74" t="s">
        <v>538</v>
      </c>
      <c r="EU897" s="74" t="s">
        <v>327</v>
      </c>
      <c r="EV897" s="74" t="s">
        <v>302</v>
      </c>
      <c r="EW897" s="74" t="s">
        <v>456</v>
      </c>
      <c r="EX897" s="74">
        <v>2026</v>
      </c>
      <c r="EY897" s="74">
        <v>5.6717880714722559E-7</v>
      </c>
      <c r="EZ897" s="74">
        <v>968.02899699999898</v>
      </c>
      <c r="FA897" s="74">
        <v>5.4904553180238464E-4</v>
      </c>
      <c r="FB897" s="74">
        <v>2026</v>
      </c>
      <c r="FC897" s="74" t="s">
        <v>209</v>
      </c>
      <c r="FD897" s="74">
        <v>4.6366130773367584E-2</v>
      </c>
      <c r="FE897" s="74">
        <v>1</v>
      </c>
      <c r="FF897" s="74">
        <v>0</v>
      </c>
      <c r="FG897" s="74" t="s">
        <v>457</v>
      </c>
      <c r="FH897" s="74">
        <v>0</v>
      </c>
      <c r="FI897" s="74">
        <v>0</v>
      </c>
      <c r="FJ897" s="74">
        <v>0</v>
      </c>
      <c r="FK897" s="74">
        <v>0</v>
      </c>
      <c r="FL897" s="74">
        <v>0</v>
      </c>
      <c r="FM897" s="74">
        <v>0</v>
      </c>
      <c r="FN897" s="74">
        <v>0</v>
      </c>
      <c r="FO897" s="74">
        <v>0</v>
      </c>
      <c r="FP897" s="74">
        <v>0</v>
      </c>
      <c r="FQ897" s="74">
        <v>0</v>
      </c>
      <c r="FR897" s="74">
        <v>9.1922202368321446E-5</v>
      </c>
      <c r="FS897" s="74">
        <v>6.6797566406000183E-7</v>
      </c>
      <c r="GV897" s="229"/>
      <c r="GW897" s="229"/>
    </row>
    <row r="898" spans="98:205" x14ac:dyDescent="0.25">
      <c r="CT898" s="74" t="s">
        <v>194</v>
      </c>
      <c r="CU898" s="74" t="s">
        <v>538</v>
      </c>
      <c r="CV898" s="74" t="s">
        <v>328</v>
      </c>
      <c r="CW898" s="74">
        <v>2021</v>
      </c>
      <c r="CX898" s="74">
        <v>1.8510344936761876E-4</v>
      </c>
      <c r="CY898" s="74">
        <v>0</v>
      </c>
      <c r="CZ898" s="74">
        <v>0</v>
      </c>
      <c r="DA898" s="74">
        <v>0</v>
      </c>
      <c r="DB898" s="74">
        <v>0</v>
      </c>
      <c r="DC898" s="74">
        <v>0</v>
      </c>
      <c r="DD898" s="74">
        <v>7.7861316135679356E-2</v>
      </c>
      <c r="DE898" s="74">
        <v>3.6425060683954479E-2</v>
      </c>
      <c r="DF898" s="74">
        <v>1.5416132532741599E-3</v>
      </c>
      <c r="DG898" s="74">
        <v>3.9894642198450722E-2</v>
      </c>
      <c r="DH898" s="74">
        <v>0</v>
      </c>
      <c r="DI898" s="74">
        <v>0</v>
      </c>
      <c r="DJ898" s="74">
        <v>0</v>
      </c>
      <c r="DK898" s="74">
        <v>0</v>
      </c>
      <c r="DL898" s="74">
        <v>0</v>
      </c>
      <c r="DM898" s="74">
        <v>0</v>
      </c>
      <c r="DN898" s="74">
        <v>2.363442845081143E-3</v>
      </c>
      <c r="DO898" s="74">
        <v>1.4412398189016882E-5</v>
      </c>
      <c r="DP898" s="74">
        <v>0</v>
      </c>
      <c r="DQ898" s="74">
        <v>1.4412398189016882E-5</v>
      </c>
      <c r="DR898" s="74">
        <v>0</v>
      </c>
      <c r="DS898" s="74">
        <v>0</v>
      </c>
      <c r="DT898" s="74">
        <v>0</v>
      </c>
      <c r="DU898" s="74">
        <v>0</v>
      </c>
      <c r="DV898" s="74">
        <v>0</v>
      </c>
      <c r="DW898" s="74">
        <v>0</v>
      </c>
      <c r="DX898" s="74">
        <v>0</v>
      </c>
      <c r="DY898" s="74">
        <v>0</v>
      </c>
      <c r="DZ898" s="74">
        <v>0</v>
      </c>
      <c r="EA898" s="74">
        <v>0</v>
      </c>
      <c r="EB898" s="74">
        <v>0</v>
      </c>
      <c r="EC898" s="74">
        <v>0</v>
      </c>
      <c r="ED898" s="74">
        <v>0</v>
      </c>
      <c r="EE898" s="74">
        <v>0</v>
      </c>
      <c r="EF898" s="74">
        <v>0</v>
      </c>
      <c r="ER898" s="74" t="s">
        <v>455</v>
      </c>
      <c r="ES898" s="74" t="s">
        <v>194</v>
      </c>
      <c r="ET898" s="74" t="s">
        <v>538</v>
      </c>
      <c r="EU898" s="74" t="s">
        <v>328</v>
      </c>
      <c r="EV898" s="74" t="s">
        <v>302</v>
      </c>
      <c r="EW898" s="74" t="s">
        <v>456</v>
      </c>
      <c r="EX898" s="74">
        <v>2021</v>
      </c>
      <c r="EY898" s="74">
        <v>2.417371406926377E-4</v>
      </c>
      <c r="EZ898" s="74">
        <v>968.02899699999898</v>
      </c>
      <c r="FA898" s="74">
        <v>0.2340085618423417</v>
      </c>
      <c r="FB898" s="74">
        <v>2021</v>
      </c>
      <c r="FC898" s="74" t="s">
        <v>209</v>
      </c>
      <c r="FD898" s="74">
        <v>4.6366130773367584E-2</v>
      </c>
      <c r="FE898" s="74">
        <v>1</v>
      </c>
      <c r="FF898" s="74">
        <v>0</v>
      </c>
      <c r="FG898" s="74" t="s">
        <v>457</v>
      </c>
      <c r="FH898" s="74">
        <v>3.855786335945386E-2</v>
      </c>
      <c r="FI898" s="74">
        <v>1.8510344936761876E-4</v>
      </c>
      <c r="FJ898" s="74">
        <v>0</v>
      </c>
      <c r="FK898" s="74">
        <v>0</v>
      </c>
      <c r="FL898" s="74">
        <v>0</v>
      </c>
      <c r="FM898" s="74">
        <v>0</v>
      </c>
      <c r="FN898" s="74">
        <v>0</v>
      </c>
      <c r="FO898" s="74">
        <v>0</v>
      </c>
      <c r="FP898" s="74">
        <v>0</v>
      </c>
      <c r="FQ898" s="74">
        <v>0</v>
      </c>
      <c r="FR898" s="74">
        <v>0</v>
      </c>
      <c r="FS898" s="74">
        <v>0</v>
      </c>
      <c r="GV898" s="229"/>
      <c r="GW898" s="229"/>
    </row>
    <row r="899" spans="98:205" x14ac:dyDescent="0.25">
      <c r="CT899" s="74" t="s">
        <v>194</v>
      </c>
      <c r="CU899" s="74" t="s">
        <v>538</v>
      </c>
      <c r="CV899" s="74" t="s">
        <v>328</v>
      </c>
      <c r="CW899" s="74">
        <v>2022</v>
      </c>
      <c r="CX899" s="74">
        <v>0</v>
      </c>
      <c r="CY899" s="74">
        <v>1.8513998825741743E-4</v>
      </c>
      <c r="CZ899" s="74">
        <v>0</v>
      </c>
      <c r="DA899" s="74">
        <v>0</v>
      </c>
      <c r="DB899" s="74">
        <v>0</v>
      </c>
      <c r="DC899" s="74">
        <v>0</v>
      </c>
      <c r="DD899" s="74">
        <v>7.7861316135679384E-2</v>
      </c>
      <c r="DE899" s="74">
        <v>3.6425060683954492E-2</v>
      </c>
      <c r="DF899" s="74">
        <v>1.541613253274161E-3</v>
      </c>
      <c r="DG899" s="74">
        <v>3.9894642198450743E-2</v>
      </c>
      <c r="DH899" s="74">
        <v>0</v>
      </c>
      <c r="DI899" s="74">
        <v>0</v>
      </c>
      <c r="DJ899" s="74">
        <v>0</v>
      </c>
      <c r="DK899" s="74">
        <v>0</v>
      </c>
      <c r="DL899" s="74">
        <v>0</v>
      </c>
      <c r="DM899" s="74">
        <v>0</v>
      </c>
      <c r="DN899" s="74">
        <v>2.319375903185812E-3</v>
      </c>
      <c r="DO899" s="74">
        <v>0</v>
      </c>
      <c r="DP899" s="74">
        <v>0</v>
      </c>
      <c r="DQ899" s="74">
        <v>0</v>
      </c>
      <c r="DR899" s="74">
        <v>1.4415243155066748E-5</v>
      </c>
      <c r="DS899" s="74">
        <v>0</v>
      </c>
      <c r="DT899" s="74">
        <v>1.4415243155066748E-5</v>
      </c>
      <c r="DU899" s="74">
        <v>0</v>
      </c>
      <c r="DV899" s="74">
        <v>0</v>
      </c>
      <c r="DW899" s="74">
        <v>0</v>
      </c>
      <c r="DX899" s="74">
        <v>0</v>
      </c>
      <c r="DY899" s="74">
        <v>0</v>
      </c>
      <c r="DZ899" s="74">
        <v>0</v>
      </c>
      <c r="EA899" s="74">
        <v>0</v>
      </c>
      <c r="EB899" s="74">
        <v>0</v>
      </c>
      <c r="EC899" s="74">
        <v>0</v>
      </c>
      <c r="ED899" s="74">
        <v>0</v>
      </c>
      <c r="EE899" s="74">
        <v>0</v>
      </c>
      <c r="EF899" s="74">
        <v>0</v>
      </c>
      <c r="ER899" s="74" t="s">
        <v>455</v>
      </c>
      <c r="ES899" s="74" t="s">
        <v>194</v>
      </c>
      <c r="ET899" s="74" t="s">
        <v>538</v>
      </c>
      <c r="EU899" s="74" t="s">
        <v>328</v>
      </c>
      <c r="EV899" s="74" t="s">
        <v>302</v>
      </c>
      <c r="EW899" s="74" t="s">
        <v>456</v>
      </c>
      <c r="EX899" s="74">
        <v>2022</v>
      </c>
      <c r="EY899" s="74">
        <v>2.3719385786642231E-4</v>
      </c>
      <c r="EZ899" s="74">
        <v>968.02899699999898</v>
      </c>
      <c r="FA899" s="74">
        <v>0.22961053232499312</v>
      </c>
      <c r="FB899" s="74">
        <v>2022</v>
      </c>
      <c r="FC899" s="74" t="s">
        <v>209</v>
      </c>
      <c r="FD899" s="74">
        <v>4.6366130773367584E-2</v>
      </c>
      <c r="FE899" s="74">
        <v>1</v>
      </c>
      <c r="FF899" s="74">
        <v>0</v>
      </c>
      <c r="FG899" s="74" t="s">
        <v>457</v>
      </c>
      <c r="FH899" s="74">
        <v>0</v>
      </c>
      <c r="FI899" s="74">
        <v>0</v>
      </c>
      <c r="FJ899" s="74">
        <v>3.8565474571049196E-2</v>
      </c>
      <c r="FK899" s="74">
        <v>1.8513998825741743E-4</v>
      </c>
      <c r="FL899" s="74">
        <v>0</v>
      </c>
      <c r="FM899" s="74">
        <v>0</v>
      </c>
      <c r="FN899" s="74">
        <v>0</v>
      </c>
      <c r="FO899" s="74">
        <v>0</v>
      </c>
      <c r="FP899" s="74">
        <v>0</v>
      </c>
      <c r="FQ899" s="74">
        <v>0</v>
      </c>
      <c r="FR899" s="74">
        <v>0</v>
      </c>
      <c r="FS899" s="74">
        <v>0</v>
      </c>
      <c r="GV899" s="229"/>
      <c r="GW899" s="229"/>
    </row>
    <row r="900" spans="98:205" x14ac:dyDescent="0.25">
      <c r="CT900" s="74" t="s">
        <v>194</v>
      </c>
      <c r="CU900" s="74" t="s">
        <v>538</v>
      </c>
      <c r="CV900" s="74" t="s">
        <v>328</v>
      </c>
      <c r="CW900" s="74">
        <v>2023</v>
      </c>
      <c r="CX900" s="74">
        <v>0</v>
      </c>
      <c r="CY900" s="74">
        <v>0</v>
      </c>
      <c r="CZ900" s="74">
        <v>2.7862932534298353E-4</v>
      </c>
      <c r="DA900" s="74">
        <v>0</v>
      </c>
      <c r="DB900" s="74">
        <v>0</v>
      </c>
      <c r="DC900" s="74">
        <v>0</v>
      </c>
      <c r="DD900" s="74">
        <v>7.7900575334948513E-2</v>
      </c>
      <c r="DE900" s="74">
        <v>3.6425060683954499E-2</v>
      </c>
      <c r="DF900" s="74">
        <v>1.5808724525432679E-3</v>
      </c>
      <c r="DG900" s="74">
        <v>3.9894642198450757E-2</v>
      </c>
      <c r="DH900" s="74">
        <v>0</v>
      </c>
      <c r="DI900" s="74">
        <v>0</v>
      </c>
      <c r="DJ900" s="74">
        <v>0</v>
      </c>
      <c r="DK900" s="74">
        <v>0</v>
      </c>
      <c r="DL900" s="74">
        <v>0</v>
      </c>
      <c r="DM900" s="74">
        <v>0</v>
      </c>
      <c r="DN900" s="74">
        <v>2.3239201886689621E-3</v>
      </c>
      <c r="DO900" s="74">
        <v>0</v>
      </c>
      <c r="DP900" s="74">
        <v>0</v>
      </c>
      <c r="DQ900" s="74">
        <v>0</v>
      </c>
      <c r="DR900" s="74">
        <v>0</v>
      </c>
      <c r="DS900" s="74">
        <v>0</v>
      </c>
      <c r="DT900" s="74">
        <v>0</v>
      </c>
      <c r="DU900" s="74">
        <v>2.1705384749406969E-5</v>
      </c>
      <c r="DV900" s="74">
        <v>0</v>
      </c>
      <c r="DW900" s="74">
        <v>2.1705384749406969E-5</v>
      </c>
      <c r="DX900" s="74">
        <v>0</v>
      </c>
      <c r="DY900" s="74">
        <v>0</v>
      </c>
      <c r="DZ900" s="74">
        <v>0</v>
      </c>
      <c r="EA900" s="74">
        <v>0</v>
      </c>
      <c r="EB900" s="74">
        <v>0</v>
      </c>
      <c r="EC900" s="74">
        <v>0</v>
      </c>
      <c r="ED900" s="74">
        <v>0</v>
      </c>
      <c r="EE900" s="74">
        <v>0</v>
      </c>
      <c r="EF900" s="74">
        <v>0</v>
      </c>
      <c r="ER900" s="74" t="s">
        <v>455</v>
      </c>
      <c r="ES900" s="74" t="s">
        <v>194</v>
      </c>
      <c r="ET900" s="74" t="s">
        <v>538</v>
      </c>
      <c r="EU900" s="74" t="s">
        <v>328</v>
      </c>
      <c r="EV900" s="74" t="s">
        <v>302</v>
      </c>
      <c r="EW900" s="74" t="s">
        <v>456</v>
      </c>
      <c r="EX900" s="74">
        <v>2023</v>
      </c>
      <c r="EY900" s="74">
        <v>2.365844399536001E-4</v>
      </c>
      <c r="EZ900" s="74">
        <v>968.02899699999898</v>
      </c>
      <c r="FA900" s="74">
        <v>0.22902059811409001</v>
      </c>
      <c r="FB900" s="74">
        <v>2023</v>
      </c>
      <c r="FC900" s="74" t="s">
        <v>209</v>
      </c>
      <c r="FD900" s="74">
        <v>4.6366130773367584E-2</v>
      </c>
      <c r="FE900" s="74">
        <v>1</v>
      </c>
      <c r="FF900" s="74">
        <v>0</v>
      </c>
      <c r="FG900" s="74" t="s">
        <v>457</v>
      </c>
      <c r="FH900" s="74">
        <v>0</v>
      </c>
      <c r="FI900" s="74">
        <v>0</v>
      </c>
      <c r="FJ900" s="74">
        <v>0</v>
      </c>
      <c r="FK900" s="74">
        <v>0</v>
      </c>
      <c r="FL900" s="74">
        <v>3.8343045425118891E-2</v>
      </c>
      <c r="FM900" s="74">
        <v>2.7862932534298353E-4</v>
      </c>
      <c r="FN900" s="74">
        <v>0</v>
      </c>
      <c r="FO900" s="74">
        <v>0</v>
      </c>
      <c r="FP900" s="74">
        <v>0</v>
      </c>
      <c r="FQ900" s="74">
        <v>0</v>
      </c>
      <c r="FR900" s="74">
        <v>0</v>
      </c>
      <c r="FS900" s="74">
        <v>0</v>
      </c>
      <c r="GV900" s="229"/>
      <c r="GW900" s="229"/>
    </row>
    <row r="901" spans="98:205" x14ac:dyDescent="0.25">
      <c r="CT901" s="74" t="s">
        <v>194</v>
      </c>
      <c r="CU901" s="74" t="s">
        <v>538</v>
      </c>
      <c r="CV901" s="74" t="s">
        <v>328</v>
      </c>
      <c r="CW901" s="74">
        <v>2024</v>
      </c>
      <c r="CX901" s="74">
        <v>0</v>
      </c>
      <c r="CY901" s="74">
        <v>0</v>
      </c>
      <c r="CZ901" s="74">
        <v>0</v>
      </c>
      <c r="DA901" s="74">
        <v>2.7862932534298353E-4</v>
      </c>
      <c r="DB901" s="74">
        <v>0</v>
      </c>
      <c r="DC901" s="74">
        <v>0</v>
      </c>
      <c r="DD901" s="74">
        <v>7.7900575334948513E-2</v>
      </c>
      <c r="DE901" s="74">
        <v>3.6425060683954499E-2</v>
      </c>
      <c r="DF901" s="74">
        <v>1.5808724525432679E-3</v>
      </c>
      <c r="DG901" s="74">
        <v>3.9894642198450757E-2</v>
      </c>
      <c r="DH901" s="74">
        <v>0</v>
      </c>
      <c r="DI901" s="74">
        <v>0</v>
      </c>
      <c r="DJ901" s="74">
        <v>0</v>
      </c>
      <c r="DK901" s="74">
        <v>0</v>
      </c>
      <c r="DL901" s="74">
        <v>0</v>
      </c>
      <c r="DM901" s="74">
        <v>0</v>
      </c>
      <c r="DN901" s="74">
        <v>2.3239201886689621E-3</v>
      </c>
      <c r="DO901" s="74">
        <v>0</v>
      </c>
      <c r="DP901" s="74">
        <v>0</v>
      </c>
      <c r="DQ901" s="74">
        <v>0</v>
      </c>
      <c r="DR901" s="74">
        <v>0</v>
      </c>
      <c r="DS901" s="74">
        <v>0</v>
      </c>
      <c r="DT901" s="74">
        <v>0</v>
      </c>
      <c r="DU901" s="74">
        <v>0</v>
      </c>
      <c r="DV901" s="74">
        <v>0</v>
      </c>
      <c r="DW901" s="74">
        <v>0</v>
      </c>
      <c r="DX901" s="74">
        <v>2.1705384749406969E-5</v>
      </c>
      <c r="DY901" s="74">
        <v>0</v>
      </c>
      <c r="DZ901" s="74">
        <v>2.1705384749406969E-5</v>
      </c>
      <c r="EA901" s="74">
        <v>0</v>
      </c>
      <c r="EB901" s="74">
        <v>0</v>
      </c>
      <c r="EC901" s="74">
        <v>0</v>
      </c>
      <c r="ED901" s="74">
        <v>0</v>
      </c>
      <c r="EE901" s="74">
        <v>0</v>
      </c>
      <c r="EF901" s="74">
        <v>0</v>
      </c>
      <c r="ER901" s="74" t="s">
        <v>455</v>
      </c>
      <c r="ES901" s="74" t="s">
        <v>194</v>
      </c>
      <c r="ET901" s="74" t="s">
        <v>538</v>
      </c>
      <c r="EU901" s="74" t="s">
        <v>328</v>
      </c>
      <c r="EV901" s="74" t="s">
        <v>302</v>
      </c>
      <c r="EW901" s="74" t="s">
        <v>456</v>
      </c>
      <c r="EX901" s="74">
        <v>2024</v>
      </c>
      <c r="EY901" s="74">
        <v>2.365844399536001E-4</v>
      </c>
      <c r="EZ901" s="74">
        <v>968.02899699999898</v>
      </c>
      <c r="FA901" s="74">
        <v>0.22902059811409001</v>
      </c>
      <c r="FB901" s="74">
        <v>2024</v>
      </c>
      <c r="FC901" s="74" t="s">
        <v>209</v>
      </c>
      <c r="FD901" s="74">
        <v>4.6366130773367584E-2</v>
      </c>
      <c r="FE901" s="74">
        <v>1</v>
      </c>
      <c r="FF901" s="74">
        <v>0</v>
      </c>
      <c r="FG901" s="74" t="s">
        <v>457</v>
      </c>
      <c r="FH901" s="74">
        <v>0</v>
      </c>
      <c r="FI901" s="74">
        <v>0</v>
      </c>
      <c r="FJ901" s="74">
        <v>0</v>
      </c>
      <c r="FK901" s="74">
        <v>0</v>
      </c>
      <c r="FL901" s="74">
        <v>0</v>
      </c>
      <c r="FM901" s="74">
        <v>0</v>
      </c>
      <c r="FN901" s="74">
        <v>3.8343045425118891E-2</v>
      </c>
      <c r="FO901" s="74">
        <v>2.7862932534298353E-4</v>
      </c>
      <c r="FP901" s="74">
        <v>0</v>
      </c>
      <c r="FQ901" s="74">
        <v>0</v>
      </c>
      <c r="FR901" s="74">
        <v>0</v>
      </c>
      <c r="FS901" s="74">
        <v>0</v>
      </c>
      <c r="GV901" s="229"/>
      <c r="GW901" s="229"/>
    </row>
    <row r="902" spans="98:205" x14ac:dyDescent="0.25">
      <c r="CT902" s="74" t="s">
        <v>194</v>
      </c>
      <c r="CU902" s="74" t="s">
        <v>538</v>
      </c>
      <c r="CV902" s="74" t="s">
        <v>328</v>
      </c>
      <c r="CW902" s="74">
        <v>2025</v>
      </c>
      <c r="CX902" s="74">
        <v>0</v>
      </c>
      <c r="CY902" s="74">
        <v>0</v>
      </c>
      <c r="CZ902" s="74">
        <v>0</v>
      </c>
      <c r="DA902" s="74">
        <v>0</v>
      </c>
      <c r="DB902" s="74">
        <v>2.7862932534298353E-4</v>
      </c>
      <c r="DC902" s="74">
        <v>0</v>
      </c>
      <c r="DD902" s="74">
        <v>7.7900575334948513E-2</v>
      </c>
      <c r="DE902" s="74">
        <v>3.6425060683954499E-2</v>
      </c>
      <c r="DF902" s="74">
        <v>1.5808724525432679E-3</v>
      </c>
      <c r="DG902" s="74">
        <v>3.9894642198450757E-2</v>
      </c>
      <c r="DH902" s="74">
        <v>0</v>
      </c>
      <c r="DI902" s="74">
        <v>0</v>
      </c>
      <c r="DJ902" s="74">
        <v>0</v>
      </c>
      <c r="DK902" s="74">
        <v>0</v>
      </c>
      <c r="DL902" s="74">
        <v>0</v>
      </c>
      <c r="DM902" s="74">
        <v>0</v>
      </c>
      <c r="DN902" s="74">
        <v>2.3239201886689621E-3</v>
      </c>
      <c r="DO902" s="74">
        <v>0</v>
      </c>
      <c r="DP902" s="74">
        <v>0</v>
      </c>
      <c r="DQ902" s="74">
        <v>0</v>
      </c>
      <c r="DR902" s="74">
        <v>0</v>
      </c>
      <c r="DS902" s="74">
        <v>0</v>
      </c>
      <c r="DT902" s="74">
        <v>0</v>
      </c>
      <c r="DU902" s="74">
        <v>0</v>
      </c>
      <c r="DV902" s="74">
        <v>0</v>
      </c>
      <c r="DW902" s="74">
        <v>0</v>
      </c>
      <c r="DX902" s="74">
        <v>0</v>
      </c>
      <c r="DY902" s="74">
        <v>0</v>
      </c>
      <c r="DZ902" s="74">
        <v>0</v>
      </c>
      <c r="EA902" s="74">
        <v>2.1705384749406969E-5</v>
      </c>
      <c r="EB902" s="74">
        <v>0</v>
      </c>
      <c r="EC902" s="74">
        <v>2.1705384749406969E-5</v>
      </c>
      <c r="ED902" s="74">
        <v>0</v>
      </c>
      <c r="EE902" s="74">
        <v>0</v>
      </c>
      <c r="EF902" s="74">
        <v>0</v>
      </c>
      <c r="ER902" s="74" t="s">
        <v>455</v>
      </c>
      <c r="ES902" s="74" t="s">
        <v>194</v>
      </c>
      <c r="ET902" s="74" t="s">
        <v>538</v>
      </c>
      <c r="EU902" s="74" t="s">
        <v>328</v>
      </c>
      <c r="EV902" s="74" t="s">
        <v>302</v>
      </c>
      <c r="EW902" s="74" t="s">
        <v>456</v>
      </c>
      <c r="EX902" s="74">
        <v>2025</v>
      </c>
      <c r="EY902" s="74">
        <v>2.365844399536001E-4</v>
      </c>
      <c r="EZ902" s="74">
        <v>968.02899699999898</v>
      </c>
      <c r="FA902" s="74">
        <v>0.22902059811409001</v>
      </c>
      <c r="FB902" s="74">
        <v>2025</v>
      </c>
      <c r="FC902" s="74" t="s">
        <v>209</v>
      </c>
      <c r="FD902" s="74">
        <v>4.6366130773367584E-2</v>
      </c>
      <c r="FE902" s="74">
        <v>1</v>
      </c>
      <c r="FF902" s="74">
        <v>0</v>
      </c>
      <c r="FG902" s="74" t="s">
        <v>457</v>
      </c>
      <c r="FH902" s="74">
        <v>0</v>
      </c>
      <c r="FI902" s="74">
        <v>0</v>
      </c>
      <c r="FJ902" s="74">
        <v>0</v>
      </c>
      <c r="FK902" s="74">
        <v>0</v>
      </c>
      <c r="FL902" s="74">
        <v>0</v>
      </c>
      <c r="FM902" s="74">
        <v>0</v>
      </c>
      <c r="FN902" s="74">
        <v>0</v>
      </c>
      <c r="FO902" s="74">
        <v>0</v>
      </c>
      <c r="FP902" s="74">
        <v>3.8343045425118891E-2</v>
      </c>
      <c r="FQ902" s="74">
        <v>2.7862932534298353E-4</v>
      </c>
      <c r="FR902" s="74">
        <v>0</v>
      </c>
      <c r="FS902" s="74">
        <v>0</v>
      </c>
      <c r="GV902" s="229"/>
      <c r="GW902" s="229"/>
    </row>
    <row r="903" spans="98:205" x14ac:dyDescent="0.25">
      <c r="CT903" s="74" t="s">
        <v>194</v>
      </c>
      <c r="CU903" s="74" t="s">
        <v>538</v>
      </c>
      <c r="CV903" s="74" t="s">
        <v>328</v>
      </c>
      <c r="CW903" s="74">
        <v>2026</v>
      </c>
      <c r="CX903" s="74">
        <v>0</v>
      </c>
      <c r="CY903" s="74">
        <v>0</v>
      </c>
      <c r="CZ903" s="74">
        <v>0</v>
      </c>
      <c r="DA903" s="74">
        <v>0</v>
      </c>
      <c r="DB903" s="74">
        <v>0</v>
      </c>
      <c r="DC903" s="74">
        <v>2.7862932534298353E-4</v>
      </c>
      <c r="DD903" s="74">
        <v>7.7900575334948513E-2</v>
      </c>
      <c r="DE903" s="74">
        <v>3.6425060683954499E-2</v>
      </c>
      <c r="DF903" s="74">
        <v>1.5808724525432679E-3</v>
      </c>
      <c r="DG903" s="74">
        <v>3.9894642198450757E-2</v>
      </c>
      <c r="DH903" s="74">
        <v>0</v>
      </c>
      <c r="DI903" s="74">
        <v>0</v>
      </c>
      <c r="DJ903" s="74">
        <v>0</v>
      </c>
      <c r="DK903" s="74">
        <v>0</v>
      </c>
      <c r="DL903" s="74">
        <v>0</v>
      </c>
      <c r="DM903" s="74">
        <v>0</v>
      </c>
      <c r="DN903" s="74">
        <v>2.3239201886689621E-3</v>
      </c>
      <c r="DO903" s="74">
        <v>0</v>
      </c>
      <c r="DP903" s="74">
        <v>0</v>
      </c>
      <c r="DQ903" s="74">
        <v>0</v>
      </c>
      <c r="DR903" s="74">
        <v>0</v>
      </c>
      <c r="DS903" s="74">
        <v>0</v>
      </c>
      <c r="DT903" s="74">
        <v>0</v>
      </c>
      <c r="DU903" s="74">
        <v>0</v>
      </c>
      <c r="DV903" s="74">
        <v>0</v>
      </c>
      <c r="DW903" s="74">
        <v>0</v>
      </c>
      <c r="DX903" s="74">
        <v>0</v>
      </c>
      <c r="DY903" s="74">
        <v>0</v>
      </c>
      <c r="DZ903" s="74">
        <v>0</v>
      </c>
      <c r="EA903" s="74">
        <v>0</v>
      </c>
      <c r="EB903" s="74">
        <v>0</v>
      </c>
      <c r="EC903" s="74">
        <v>0</v>
      </c>
      <c r="ED903" s="74">
        <v>2.1705384749406969E-5</v>
      </c>
      <c r="EE903" s="74">
        <v>0</v>
      </c>
      <c r="EF903" s="74">
        <v>2.1705384749406969E-5</v>
      </c>
      <c r="ER903" s="74" t="s">
        <v>455</v>
      </c>
      <c r="ES903" s="74" t="s">
        <v>194</v>
      </c>
      <c r="ET903" s="74" t="s">
        <v>538</v>
      </c>
      <c r="EU903" s="74" t="s">
        <v>328</v>
      </c>
      <c r="EV903" s="74" t="s">
        <v>302</v>
      </c>
      <c r="EW903" s="74" t="s">
        <v>456</v>
      </c>
      <c r="EX903" s="74">
        <v>2026</v>
      </c>
      <c r="EY903" s="74">
        <v>2.365844399536001E-4</v>
      </c>
      <c r="EZ903" s="74">
        <v>968.02899699999898</v>
      </c>
      <c r="FA903" s="74">
        <v>0.22902059811409001</v>
      </c>
      <c r="FB903" s="74">
        <v>2026</v>
      </c>
      <c r="FC903" s="74" t="s">
        <v>209</v>
      </c>
      <c r="FD903" s="74">
        <v>4.6366130773367584E-2</v>
      </c>
      <c r="FE903" s="74">
        <v>1</v>
      </c>
      <c r="FF903" s="74">
        <v>0</v>
      </c>
      <c r="FG903" s="74" t="s">
        <v>457</v>
      </c>
      <c r="FH903" s="74">
        <v>0</v>
      </c>
      <c r="FI903" s="74">
        <v>0</v>
      </c>
      <c r="FJ903" s="74">
        <v>0</v>
      </c>
      <c r="FK903" s="74">
        <v>0</v>
      </c>
      <c r="FL903" s="74">
        <v>0</v>
      </c>
      <c r="FM903" s="74">
        <v>0</v>
      </c>
      <c r="FN903" s="74">
        <v>0</v>
      </c>
      <c r="FO903" s="74">
        <v>0</v>
      </c>
      <c r="FP903" s="74">
        <v>0</v>
      </c>
      <c r="FQ903" s="74">
        <v>0</v>
      </c>
      <c r="FR903" s="74">
        <v>3.8343045425118891E-2</v>
      </c>
      <c r="FS903" s="74">
        <v>2.7862932534298353E-4</v>
      </c>
      <c r="GV903" s="229"/>
      <c r="GW903" s="229"/>
    </row>
    <row r="904" spans="98:205" x14ac:dyDescent="0.25">
      <c r="CT904" s="74" t="s">
        <v>194</v>
      </c>
      <c r="CU904" s="74" t="s">
        <v>538</v>
      </c>
      <c r="CV904" s="74" t="s">
        <v>321</v>
      </c>
      <c r="CW904" s="74">
        <v>2021</v>
      </c>
      <c r="CX904" s="74">
        <v>1.1751561870733431E-6</v>
      </c>
      <c r="CY904" s="74">
        <v>0</v>
      </c>
      <c r="CZ904" s="74">
        <v>0</v>
      </c>
      <c r="DA904" s="74">
        <v>0</v>
      </c>
      <c r="DB904" s="74">
        <v>0</v>
      </c>
      <c r="DC904" s="74">
        <v>0</v>
      </c>
      <c r="DD904" s="74">
        <v>13887.86102387798</v>
      </c>
      <c r="DE904" s="74">
        <v>212.4033892792296</v>
      </c>
      <c r="DF904" s="74">
        <v>8426.4429804796055</v>
      </c>
      <c r="DG904" s="74">
        <v>5249.0146541191434</v>
      </c>
      <c r="DH904" s="74">
        <v>0</v>
      </c>
      <c r="DI904" s="74">
        <v>0</v>
      </c>
      <c r="DJ904" s="74">
        <v>0</v>
      </c>
      <c r="DK904" s="74">
        <v>0</v>
      </c>
      <c r="DL904" s="74">
        <v>0</v>
      </c>
      <c r="DM904" s="74">
        <v>0</v>
      </c>
      <c r="DN904" s="74">
        <v>6.4588036832287046E-6</v>
      </c>
      <c r="DO904" s="74">
        <v>1.6320405807424943E-2</v>
      </c>
      <c r="DP904" s="74">
        <v>0</v>
      </c>
      <c r="DQ904" s="74">
        <v>1.6320405807424943E-2</v>
      </c>
      <c r="DR904" s="74">
        <v>0</v>
      </c>
      <c r="DS904" s="74">
        <v>0</v>
      </c>
      <c r="DT904" s="74">
        <v>0</v>
      </c>
      <c r="DU904" s="74">
        <v>0</v>
      </c>
      <c r="DV904" s="74">
        <v>0</v>
      </c>
      <c r="DW904" s="74">
        <v>0</v>
      </c>
      <c r="DX904" s="74">
        <v>0</v>
      </c>
      <c r="DY904" s="74">
        <v>0</v>
      </c>
      <c r="DZ904" s="74">
        <v>0</v>
      </c>
      <c r="EA904" s="74">
        <v>0</v>
      </c>
      <c r="EB904" s="74">
        <v>0</v>
      </c>
      <c r="EC904" s="74">
        <v>0</v>
      </c>
      <c r="ED904" s="74">
        <v>0</v>
      </c>
      <c r="EE904" s="74">
        <v>0</v>
      </c>
      <c r="EF904" s="74">
        <v>0</v>
      </c>
      <c r="ER904" s="74" t="s">
        <v>455</v>
      </c>
      <c r="ES904" s="74" t="s">
        <v>194</v>
      </c>
      <c r="ET904" s="74" t="s">
        <v>538</v>
      </c>
      <c r="EU904" s="74" t="s">
        <v>321</v>
      </c>
      <c r="EV904" s="74" t="s">
        <v>302</v>
      </c>
      <c r="EW904" s="74" t="s">
        <v>456</v>
      </c>
      <c r="EX904" s="74">
        <v>2021</v>
      </c>
      <c r="EY904" s="74">
        <v>1.534703418552653E-6</v>
      </c>
      <c r="EZ904" s="74">
        <v>968.02899699999898</v>
      </c>
      <c r="FA904" s="74">
        <v>1.4856374109539943E-3</v>
      </c>
      <c r="FB904" s="74">
        <v>2021</v>
      </c>
      <c r="FC904" s="74" t="s">
        <v>209</v>
      </c>
      <c r="FD904" s="74">
        <v>4.6366130773367584E-2</v>
      </c>
      <c r="FE904" s="74">
        <v>1</v>
      </c>
      <c r="FF904" s="74">
        <v>0</v>
      </c>
      <c r="FG904" s="74" t="s">
        <v>457</v>
      </c>
      <c r="FH904" s="74">
        <v>2.4479020700041788E-4</v>
      </c>
      <c r="FI904" s="74">
        <v>1.1751561870733431E-6</v>
      </c>
      <c r="FJ904" s="74">
        <v>0</v>
      </c>
      <c r="FK904" s="74">
        <v>0</v>
      </c>
      <c r="FL904" s="74">
        <v>0</v>
      </c>
      <c r="FM904" s="74">
        <v>0</v>
      </c>
      <c r="FN904" s="74">
        <v>0</v>
      </c>
      <c r="FO904" s="74">
        <v>0</v>
      </c>
      <c r="FP904" s="74">
        <v>0</v>
      </c>
      <c r="FQ904" s="74">
        <v>0</v>
      </c>
      <c r="FR904" s="74">
        <v>0</v>
      </c>
      <c r="FS904" s="74">
        <v>0</v>
      </c>
      <c r="GV904" s="229"/>
      <c r="GW904" s="229"/>
    </row>
    <row r="905" spans="98:205" x14ac:dyDescent="0.25">
      <c r="CT905" s="74" t="s">
        <v>194</v>
      </c>
      <c r="CU905" s="74" t="s">
        <v>538</v>
      </c>
      <c r="CV905" s="74" t="s">
        <v>321</v>
      </c>
      <c r="CW905" s="74">
        <v>2022</v>
      </c>
      <c r="CX905" s="74">
        <v>0</v>
      </c>
      <c r="CY905" s="74">
        <v>1.1664920464201892E-6</v>
      </c>
      <c r="CZ905" s="74">
        <v>0</v>
      </c>
      <c r="DA905" s="74">
        <v>0</v>
      </c>
      <c r="DB905" s="74">
        <v>0</v>
      </c>
      <c r="DC905" s="74">
        <v>0</v>
      </c>
      <c r="DD905" s="74">
        <v>13650.16545541206</v>
      </c>
      <c r="DE905" s="74">
        <v>202.84766498243039</v>
      </c>
      <c r="DF905" s="74">
        <v>8286.6933897119998</v>
      </c>
      <c r="DG905" s="74">
        <v>5160.624400717631</v>
      </c>
      <c r="DH905" s="74">
        <v>0</v>
      </c>
      <c r="DI905" s="74">
        <v>0</v>
      </c>
      <c r="DJ905" s="74">
        <v>0</v>
      </c>
      <c r="DK905" s="74">
        <v>0</v>
      </c>
      <c r="DL905" s="74">
        <v>0</v>
      </c>
      <c r="DM905" s="74">
        <v>0</v>
      </c>
      <c r="DN905" s="74">
        <v>6.25386897586601E-6</v>
      </c>
      <c r="DO905" s="74">
        <v>0</v>
      </c>
      <c r="DP905" s="74">
        <v>0</v>
      </c>
      <c r="DQ905" s="74">
        <v>0</v>
      </c>
      <c r="DR905" s="74">
        <v>1.5922809436057787E-2</v>
      </c>
      <c r="DS905" s="74">
        <v>0</v>
      </c>
      <c r="DT905" s="74">
        <v>1.5922809436057787E-2</v>
      </c>
      <c r="DU905" s="74">
        <v>0</v>
      </c>
      <c r="DV905" s="74">
        <v>0</v>
      </c>
      <c r="DW905" s="74">
        <v>0</v>
      </c>
      <c r="DX905" s="74">
        <v>0</v>
      </c>
      <c r="DY905" s="74">
        <v>0</v>
      </c>
      <c r="DZ905" s="74">
        <v>0</v>
      </c>
      <c r="EA905" s="74">
        <v>0</v>
      </c>
      <c r="EB905" s="74">
        <v>0</v>
      </c>
      <c r="EC905" s="74">
        <v>0</v>
      </c>
      <c r="ED905" s="74">
        <v>0</v>
      </c>
      <c r="EE905" s="74">
        <v>0</v>
      </c>
      <c r="EF905" s="74">
        <v>0</v>
      </c>
      <c r="ER905" s="74" t="s">
        <v>455</v>
      </c>
      <c r="ES905" s="74" t="s">
        <v>194</v>
      </c>
      <c r="ET905" s="74" t="s">
        <v>538</v>
      </c>
      <c r="EU905" s="74" t="s">
        <v>321</v>
      </c>
      <c r="EV905" s="74" t="s">
        <v>302</v>
      </c>
      <c r="EW905" s="74" t="s">
        <v>456</v>
      </c>
      <c r="EX905" s="74">
        <v>2022</v>
      </c>
      <c r="EY905" s="74">
        <v>1.4944623863549231E-6</v>
      </c>
      <c r="EZ905" s="74">
        <v>968.02899699999898</v>
      </c>
      <c r="FA905" s="74">
        <v>1.4466829249173811E-3</v>
      </c>
      <c r="FB905" s="74">
        <v>2022</v>
      </c>
      <c r="FC905" s="74" t="s">
        <v>209</v>
      </c>
      <c r="FD905" s="74">
        <v>4.6366130773367584E-2</v>
      </c>
      <c r="FE905" s="74">
        <v>1</v>
      </c>
      <c r="FF905" s="74">
        <v>0</v>
      </c>
      <c r="FG905" s="74" t="s">
        <v>457</v>
      </c>
      <c r="FH905" s="74">
        <v>0</v>
      </c>
      <c r="FI905" s="74">
        <v>0</v>
      </c>
      <c r="FJ905" s="74">
        <v>2.4298542836137735E-4</v>
      </c>
      <c r="FK905" s="74">
        <v>1.1664920464201892E-6</v>
      </c>
      <c r="FL905" s="74">
        <v>0</v>
      </c>
      <c r="FM905" s="74">
        <v>0</v>
      </c>
      <c r="FN905" s="74">
        <v>0</v>
      </c>
      <c r="FO905" s="74">
        <v>0</v>
      </c>
      <c r="FP905" s="74">
        <v>0</v>
      </c>
      <c r="FQ905" s="74">
        <v>0</v>
      </c>
      <c r="FR905" s="74">
        <v>0</v>
      </c>
      <c r="FS905" s="74">
        <v>0</v>
      </c>
      <c r="GV905" s="229"/>
      <c r="GW905" s="229"/>
    </row>
    <row r="906" spans="98:205" x14ac:dyDescent="0.25">
      <c r="CT906" s="74" t="s">
        <v>194</v>
      </c>
      <c r="CU906" s="74" t="s">
        <v>538</v>
      </c>
      <c r="CV906" s="74" t="s">
        <v>321</v>
      </c>
      <c r="CW906" s="74">
        <v>2023</v>
      </c>
      <c r="CX906" s="74">
        <v>0</v>
      </c>
      <c r="CY906" s="74">
        <v>0</v>
      </c>
      <c r="CZ906" s="74">
        <v>1.8189955778930366E-6</v>
      </c>
      <c r="DA906" s="74">
        <v>0</v>
      </c>
      <c r="DB906" s="74">
        <v>0</v>
      </c>
      <c r="DC906" s="74">
        <v>0</v>
      </c>
      <c r="DD906" s="74">
        <v>13668.06699741239</v>
      </c>
      <c r="DE906" s="74">
        <v>202.84766498243039</v>
      </c>
      <c r="DF906" s="74">
        <v>8304.5949317123268</v>
      </c>
      <c r="DG906" s="74">
        <v>5160.624400717631</v>
      </c>
      <c r="DH906" s="74">
        <v>0</v>
      </c>
      <c r="DI906" s="74">
        <v>0</v>
      </c>
      <c r="DJ906" s="74">
        <v>0</v>
      </c>
      <c r="DK906" s="74">
        <v>0</v>
      </c>
      <c r="DL906" s="74">
        <v>0</v>
      </c>
      <c r="DM906" s="74">
        <v>0</v>
      </c>
      <c r="DN906" s="74">
        <v>6.4945761140643398E-6</v>
      </c>
      <c r="DO906" s="74">
        <v>0</v>
      </c>
      <c r="DP906" s="74">
        <v>0</v>
      </c>
      <c r="DQ906" s="74">
        <v>0</v>
      </c>
      <c r="DR906" s="74">
        <v>0</v>
      </c>
      <c r="DS906" s="74">
        <v>0</v>
      </c>
      <c r="DT906" s="74">
        <v>0</v>
      </c>
      <c r="DU906" s="74">
        <v>2.4862153426638892E-2</v>
      </c>
      <c r="DV906" s="74">
        <v>0</v>
      </c>
      <c r="DW906" s="74">
        <v>2.4862153426638892E-2</v>
      </c>
      <c r="DX906" s="74">
        <v>0</v>
      </c>
      <c r="DY906" s="74">
        <v>0</v>
      </c>
      <c r="DZ906" s="74">
        <v>0</v>
      </c>
      <c r="EA906" s="74">
        <v>0</v>
      </c>
      <c r="EB906" s="74">
        <v>0</v>
      </c>
      <c r="EC906" s="74">
        <v>0</v>
      </c>
      <c r="ED906" s="74">
        <v>0</v>
      </c>
      <c r="EE906" s="74">
        <v>0</v>
      </c>
      <c r="EF906" s="74">
        <v>0</v>
      </c>
      <c r="ER906" s="74" t="s">
        <v>455</v>
      </c>
      <c r="ES906" s="74" t="s">
        <v>194</v>
      </c>
      <c r="ET906" s="74" t="s">
        <v>538</v>
      </c>
      <c r="EU906" s="74" t="s">
        <v>321</v>
      </c>
      <c r="EV906" s="74" t="s">
        <v>302</v>
      </c>
      <c r="EW906" s="74" t="s">
        <v>456</v>
      </c>
      <c r="EX906" s="74">
        <v>2023</v>
      </c>
      <c r="EY906" s="74">
        <v>1.544510971858965E-6</v>
      </c>
      <c r="EZ906" s="74">
        <v>968.02899699999898</v>
      </c>
      <c r="FA906" s="74">
        <v>1.4951314069441275E-3</v>
      </c>
      <c r="FB906" s="74">
        <v>2023</v>
      </c>
      <c r="FC906" s="74" t="s">
        <v>209</v>
      </c>
      <c r="FD906" s="74">
        <v>4.6366130773367584E-2</v>
      </c>
      <c r="FE906" s="74">
        <v>1</v>
      </c>
      <c r="FF906" s="74">
        <v>0</v>
      </c>
      <c r="FG906" s="74" t="s">
        <v>457</v>
      </c>
      <c r="FH906" s="74">
        <v>0</v>
      </c>
      <c r="FI906" s="74">
        <v>0</v>
      </c>
      <c r="FJ906" s="74">
        <v>0</v>
      </c>
      <c r="FK906" s="74">
        <v>0</v>
      </c>
      <c r="FL906" s="74">
        <v>2.5031762175567224E-4</v>
      </c>
      <c r="FM906" s="74">
        <v>1.8189955778930366E-6</v>
      </c>
      <c r="FN906" s="74">
        <v>0</v>
      </c>
      <c r="FO906" s="74">
        <v>0</v>
      </c>
      <c r="FP906" s="74">
        <v>0</v>
      </c>
      <c r="FQ906" s="74">
        <v>0</v>
      </c>
      <c r="FR906" s="74">
        <v>0</v>
      </c>
      <c r="FS906" s="74">
        <v>0</v>
      </c>
      <c r="GV906" s="229"/>
      <c r="GW906" s="229"/>
    </row>
    <row r="907" spans="98:205" x14ac:dyDescent="0.25">
      <c r="CT907" s="74" t="s">
        <v>194</v>
      </c>
      <c r="CU907" s="74" t="s">
        <v>538</v>
      </c>
      <c r="CV907" s="74" t="s">
        <v>321</v>
      </c>
      <c r="CW907" s="74">
        <v>2024</v>
      </c>
      <c r="CX907" s="74">
        <v>0</v>
      </c>
      <c r="CY907" s="74">
        <v>0</v>
      </c>
      <c r="CZ907" s="74">
        <v>0</v>
      </c>
      <c r="DA907" s="74">
        <v>1.8189955778930366E-6</v>
      </c>
      <c r="DB907" s="74">
        <v>0</v>
      </c>
      <c r="DC907" s="74">
        <v>0</v>
      </c>
      <c r="DD907" s="74">
        <v>13668.06699741239</v>
      </c>
      <c r="DE907" s="74">
        <v>202.84766498243039</v>
      </c>
      <c r="DF907" s="74">
        <v>8304.5949317123268</v>
      </c>
      <c r="DG907" s="74">
        <v>5160.624400717631</v>
      </c>
      <c r="DH907" s="74">
        <v>0</v>
      </c>
      <c r="DI907" s="74">
        <v>0</v>
      </c>
      <c r="DJ907" s="74">
        <v>0</v>
      </c>
      <c r="DK907" s="74">
        <v>0</v>
      </c>
      <c r="DL907" s="74">
        <v>0</v>
      </c>
      <c r="DM907" s="74">
        <v>0</v>
      </c>
      <c r="DN907" s="74">
        <v>6.4945761140643398E-6</v>
      </c>
      <c r="DO907" s="74">
        <v>0</v>
      </c>
      <c r="DP907" s="74">
        <v>0</v>
      </c>
      <c r="DQ907" s="74">
        <v>0</v>
      </c>
      <c r="DR907" s="74">
        <v>0</v>
      </c>
      <c r="DS907" s="74">
        <v>0</v>
      </c>
      <c r="DT907" s="74">
        <v>0</v>
      </c>
      <c r="DU907" s="74">
        <v>0</v>
      </c>
      <c r="DV907" s="74">
        <v>0</v>
      </c>
      <c r="DW907" s="74">
        <v>0</v>
      </c>
      <c r="DX907" s="74">
        <v>2.4862153426638892E-2</v>
      </c>
      <c r="DY907" s="74">
        <v>0</v>
      </c>
      <c r="DZ907" s="74">
        <v>2.4862153426638892E-2</v>
      </c>
      <c r="EA907" s="74">
        <v>0</v>
      </c>
      <c r="EB907" s="74">
        <v>0</v>
      </c>
      <c r="EC907" s="74">
        <v>0</v>
      </c>
      <c r="ED907" s="74">
        <v>0</v>
      </c>
      <c r="EE907" s="74">
        <v>0</v>
      </c>
      <c r="EF907" s="74">
        <v>0</v>
      </c>
      <c r="ER907" s="74" t="s">
        <v>455</v>
      </c>
      <c r="ES907" s="74" t="s">
        <v>194</v>
      </c>
      <c r="ET907" s="74" t="s">
        <v>538</v>
      </c>
      <c r="EU907" s="74" t="s">
        <v>321</v>
      </c>
      <c r="EV907" s="74" t="s">
        <v>302</v>
      </c>
      <c r="EW907" s="74" t="s">
        <v>456</v>
      </c>
      <c r="EX907" s="74">
        <v>2024</v>
      </c>
      <c r="EY907" s="74">
        <v>1.544510971858965E-6</v>
      </c>
      <c r="EZ907" s="74">
        <v>968.02899699999898</v>
      </c>
      <c r="FA907" s="74">
        <v>1.4951314069441275E-3</v>
      </c>
      <c r="FB907" s="74">
        <v>2024</v>
      </c>
      <c r="FC907" s="74" t="s">
        <v>209</v>
      </c>
      <c r="FD907" s="74">
        <v>4.6366130773367584E-2</v>
      </c>
      <c r="FE907" s="74">
        <v>1</v>
      </c>
      <c r="FF907" s="74">
        <v>0</v>
      </c>
      <c r="FG907" s="74" t="s">
        <v>457</v>
      </c>
      <c r="FH907" s="74">
        <v>0</v>
      </c>
      <c r="FI907" s="74">
        <v>0</v>
      </c>
      <c r="FJ907" s="74">
        <v>0</v>
      </c>
      <c r="FK907" s="74">
        <v>0</v>
      </c>
      <c r="FL907" s="74">
        <v>0</v>
      </c>
      <c r="FM907" s="74">
        <v>0</v>
      </c>
      <c r="FN907" s="74">
        <v>2.5031762175567224E-4</v>
      </c>
      <c r="FO907" s="74">
        <v>1.8189955778930366E-6</v>
      </c>
      <c r="FP907" s="74">
        <v>0</v>
      </c>
      <c r="FQ907" s="74">
        <v>0</v>
      </c>
      <c r="FR907" s="74">
        <v>0</v>
      </c>
      <c r="FS907" s="74">
        <v>0</v>
      </c>
      <c r="GV907" s="229"/>
      <c r="GW907" s="229"/>
    </row>
    <row r="908" spans="98:205" x14ac:dyDescent="0.25">
      <c r="CT908" s="74" t="s">
        <v>194</v>
      </c>
      <c r="CU908" s="74" t="s">
        <v>538</v>
      </c>
      <c r="CV908" s="74" t="s">
        <v>321</v>
      </c>
      <c r="CW908" s="74">
        <v>2025</v>
      </c>
      <c r="CX908" s="74">
        <v>0</v>
      </c>
      <c r="CY908" s="74">
        <v>0</v>
      </c>
      <c r="CZ908" s="74">
        <v>0</v>
      </c>
      <c r="DA908" s="74">
        <v>0</v>
      </c>
      <c r="DB908" s="74">
        <v>1.8189955778930366E-6</v>
      </c>
      <c r="DC908" s="74">
        <v>0</v>
      </c>
      <c r="DD908" s="74">
        <v>13668.06699741239</v>
      </c>
      <c r="DE908" s="74">
        <v>202.84766498243039</v>
      </c>
      <c r="DF908" s="74">
        <v>8304.5949317123268</v>
      </c>
      <c r="DG908" s="74">
        <v>5160.624400717631</v>
      </c>
      <c r="DH908" s="74">
        <v>0</v>
      </c>
      <c r="DI908" s="74">
        <v>0</v>
      </c>
      <c r="DJ908" s="74">
        <v>0</v>
      </c>
      <c r="DK908" s="74">
        <v>0</v>
      </c>
      <c r="DL908" s="74">
        <v>0</v>
      </c>
      <c r="DM908" s="74">
        <v>0</v>
      </c>
      <c r="DN908" s="74">
        <v>6.4945761140643398E-6</v>
      </c>
      <c r="DO908" s="74">
        <v>0</v>
      </c>
      <c r="DP908" s="74">
        <v>0</v>
      </c>
      <c r="DQ908" s="74">
        <v>0</v>
      </c>
      <c r="DR908" s="74">
        <v>0</v>
      </c>
      <c r="DS908" s="74">
        <v>0</v>
      </c>
      <c r="DT908" s="74">
        <v>0</v>
      </c>
      <c r="DU908" s="74">
        <v>0</v>
      </c>
      <c r="DV908" s="74">
        <v>0</v>
      </c>
      <c r="DW908" s="74">
        <v>0</v>
      </c>
      <c r="DX908" s="74">
        <v>0</v>
      </c>
      <c r="DY908" s="74">
        <v>0</v>
      </c>
      <c r="DZ908" s="74">
        <v>0</v>
      </c>
      <c r="EA908" s="74">
        <v>2.4862153426638892E-2</v>
      </c>
      <c r="EB908" s="74">
        <v>0</v>
      </c>
      <c r="EC908" s="74">
        <v>2.4862153426638892E-2</v>
      </c>
      <c r="ED908" s="74">
        <v>0</v>
      </c>
      <c r="EE908" s="74">
        <v>0</v>
      </c>
      <c r="EF908" s="74">
        <v>0</v>
      </c>
      <c r="ER908" s="74" t="s">
        <v>455</v>
      </c>
      <c r="ES908" s="74" t="s">
        <v>194</v>
      </c>
      <c r="ET908" s="74" t="s">
        <v>538</v>
      </c>
      <c r="EU908" s="74" t="s">
        <v>321</v>
      </c>
      <c r="EV908" s="74" t="s">
        <v>302</v>
      </c>
      <c r="EW908" s="74" t="s">
        <v>456</v>
      </c>
      <c r="EX908" s="74">
        <v>2025</v>
      </c>
      <c r="EY908" s="74">
        <v>1.544510971858965E-6</v>
      </c>
      <c r="EZ908" s="74">
        <v>968.02899699999898</v>
      </c>
      <c r="FA908" s="74">
        <v>1.4951314069441275E-3</v>
      </c>
      <c r="FB908" s="74">
        <v>2025</v>
      </c>
      <c r="FC908" s="74" t="s">
        <v>209</v>
      </c>
      <c r="FD908" s="74">
        <v>4.6366130773367584E-2</v>
      </c>
      <c r="FE908" s="74">
        <v>1</v>
      </c>
      <c r="FF908" s="74">
        <v>0</v>
      </c>
      <c r="FG908" s="74" t="s">
        <v>457</v>
      </c>
      <c r="FH908" s="74">
        <v>0</v>
      </c>
      <c r="FI908" s="74">
        <v>0</v>
      </c>
      <c r="FJ908" s="74">
        <v>0</v>
      </c>
      <c r="FK908" s="74">
        <v>0</v>
      </c>
      <c r="FL908" s="74">
        <v>0</v>
      </c>
      <c r="FM908" s="74">
        <v>0</v>
      </c>
      <c r="FN908" s="74">
        <v>0</v>
      </c>
      <c r="FO908" s="74">
        <v>0</v>
      </c>
      <c r="FP908" s="74">
        <v>2.5031762175567224E-4</v>
      </c>
      <c r="FQ908" s="74">
        <v>1.8189955778930366E-6</v>
      </c>
      <c r="FR908" s="74">
        <v>0</v>
      </c>
      <c r="FS908" s="74">
        <v>0</v>
      </c>
      <c r="GV908" s="229"/>
      <c r="GW908" s="229"/>
    </row>
    <row r="909" spans="98:205" x14ac:dyDescent="0.25">
      <c r="CT909" s="74" t="s">
        <v>194</v>
      </c>
      <c r="CU909" s="74" t="s">
        <v>538</v>
      </c>
      <c r="CV909" s="74" t="s">
        <v>321</v>
      </c>
      <c r="CW909" s="74">
        <v>2026</v>
      </c>
      <c r="CX909" s="74">
        <v>0</v>
      </c>
      <c r="CY909" s="74">
        <v>0</v>
      </c>
      <c r="CZ909" s="74">
        <v>0</v>
      </c>
      <c r="DA909" s="74">
        <v>0</v>
      </c>
      <c r="DB909" s="74">
        <v>0</v>
      </c>
      <c r="DC909" s="74">
        <v>1.8189955778930366E-6</v>
      </c>
      <c r="DD909" s="74">
        <v>13668.06699741239</v>
      </c>
      <c r="DE909" s="74">
        <v>202.84766498243039</v>
      </c>
      <c r="DF909" s="74">
        <v>8304.5949317123268</v>
      </c>
      <c r="DG909" s="74">
        <v>5160.624400717631</v>
      </c>
      <c r="DH909" s="74">
        <v>0</v>
      </c>
      <c r="DI909" s="74">
        <v>0</v>
      </c>
      <c r="DJ909" s="74">
        <v>0</v>
      </c>
      <c r="DK909" s="74">
        <v>0</v>
      </c>
      <c r="DL909" s="74">
        <v>0</v>
      </c>
      <c r="DM909" s="74">
        <v>0</v>
      </c>
      <c r="DN909" s="74">
        <v>6.4945761140643398E-6</v>
      </c>
      <c r="DO909" s="74">
        <v>0</v>
      </c>
      <c r="DP909" s="74">
        <v>0</v>
      </c>
      <c r="DQ909" s="74">
        <v>0</v>
      </c>
      <c r="DR909" s="74">
        <v>0</v>
      </c>
      <c r="DS909" s="74">
        <v>0</v>
      </c>
      <c r="DT909" s="74">
        <v>0</v>
      </c>
      <c r="DU909" s="74">
        <v>0</v>
      </c>
      <c r="DV909" s="74">
        <v>0</v>
      </c>
      <c r="DW909" s="74">
        <v>0</v>
      </c>
      <c r="DX909" s="74">
        <v>0</v>
      </c>
      <c r="DY909" s="74">
        <v>0</v>
      </c>
      <c r="DZ909" s="74">
        <v>0</v>
      </c>
      <c r="EA909" s="74">
        <v>0</v>
      </c>
      <c r="EB909" s="74">
        <v>0</v>
      </c>
      <c r="EC909" s="74">
        <v>0</v>
      </c>
      <c r="ED909" s="74">
        <v>2.4862153426638892E-2</v>
      </c>
      <c r="EE909" s="74">
        <v>0</v>
      </c>
      <c r="EF909" s="74">
        <v>2.4862153426638892E-2</v>
      </c>
      <c r="ER909" s="74" t="s">
        <v>455</v>
      </c>
      <c r="ES909" s="74" t="s">
        <v>194</v>
      </c>
      <c r="ET909" s="74" t="s">
        <v>538</v>
      </c>
      <c r="EU909" s="74" t="s">
        <v>321</v>
      </c>
      <c r="EV909" s="74" t="s">
        <v>302</v>
      </c>
      <c r="EW909" s="74" t="s">
        <v>456</v>
      </c>
      <c r="EX909" s="74">
        <v>2026</v>
      </c>
      <c r="EY909" s="74">
        <v>1.544510971858965E-6</v>
      </c>
      <c r="EZ909" s="74">
        <v>968.02899699999898</v>
      </c>
      <c r="FA909" s="74">
        <v>1.4951314069441275E-3</v>
      </c>
      <c r="FB909" s="74">
        <v>2026</v>
      </c>
      <c r="FC909" s="74" t="s">
        <v>209</v>
      </c>
      <c r="FD909" s="74">
        <v>4.6366130773367584E-2</v>
      </c>
      <c r="FE909" s="74">
        <v>1</v>
      </c>
      <c r="FF909" s="74">
        <v>0</v>
      </c>
      <c r="FG909" s="74" t="s">
        <v>457</v>
      </c>
      <c r="FH909" s="74">
        <v>0</v>
      </c>
      <c r="FI909" s="74">
        <v>0</v>
      </c>
      <c r="FJ909" s="74">
        <v>0</v>
      </c>
      <c r="FK909" s="74">
        <v>0</v>
      </c>
      <c r="FL909" s="74">
        <v>0</v>
      </c>
      <c r="FM909" s="74">
        <v>0</v>
      </c>
      <c r="FN909" s="74">
        <v>0</v>
      </c>
      <c r="FO909" s="74">
        <v>0</v>
      </c>
      <c r="FP909" s="74">
        <v>0</v>
      </c>
      <c r="FQ909" s="74">
        <v>0</v>
      </c>
      <c r="FR909" s="74">
        <v>2.5031762175567224E-4</v>
      </c>
      <c r="FS909" s="74">
        <v>1.8189955778930366E-6</v>
      </c>
      <c r="GV909" s="229"/>
      <c r="GW909" s="229"/>
    </row>
    <row r="910" spans="98:205" x14ac:dyDescent="0.25">
      <c r="CT910" s="74" t="s">
        <v>194</v>
      </c>
      <c r="CU910" s="74" t="s">
        <v>538</v>
      </c>
      <c r="CV910" s="74" t="s">
        <v>323</v>
      </c>
      <c r="CW910" s="74">
        <v>2021</v>
      </c>
      <c r="CX910" s="74">
        <v>2.5421083180747317E-7</v>
      </c>
      <c r="CY910" s="74">
        <v>0</v>
      </c>
      <c r="CZ910" s="74">
        <v>0</v>
      </c>
      <c r="DA910" s="74">
        <v>0</v>
      </c>
      <c r="DB910" s="74">
        <v>0</v>
      </c>
      <c r="DC910" s="74">
        <v>0</v>
      </c>
      <c r="DD910" s="74">
        <v>8638.846369758834</v>
      </c>
      <c r="DE910" s="74">
        <v>212.40338927922949</v>
      </c>
      <c r="DF910" s="74">
        <v>8426.4429804796036</v>
      </c>
      <c r="DG910" s="74">
        <v>0</v>
      </c>
      <c r="DH910" s="74">
        <v>0</v>
      </c>
      <c r="DI910" s="74">
        <v>0</v>
      </c>
      <c r="DJ910" s="74">
        <v>0</v>
      </c>
      <c r="DK910" s="74">
        <v>0</v>
      </c>
      <c r="DL910" s="74">
        <v>0</v>
      </c>
      <c r="DM910" s="74">
        <v>0</v>
      </c>
      <c r="DN910" s="74">
        <v>1.0243900610320419E-6</v>
      </c>
      <c r="DO910" s="74">
        <v>2.1960883215133629E-3</v>
      </c>
      <c r="DP910" s="74">
        <v>0</v>
      </c>
      <c r="DQ910" s="74">
        <v>2.1960883215133629E-3</v>
      </c>
      <c r="DR910" s="74">
        <v>0</v>
      </c>
      <c r="DS910" s="74">
        <v>0</v>
      </c>
      <c r="DT910" s="74">
        <v>0</v>
      </c>
      <c r="DU910" s="74">
        <v>0</v>
      </c>
      <c r="DV910" s="74">
        <v>0</v>
      </c>
      <c r="DW910" s="74">
        <v>0</v>
      </c>
      <c r="DX910" s="74">
        <v>0</v>
      </c>
      <c r="DY910" s="74">
        <v>0</v>
      </c>
      <c r="DZ910" s="74">
        <v>0</v>
      </c>
      <c r="EA910" s="74">
        <v>0</v>
      </c>
      <c r="EB910" s="74">
        <v>0</v>
      </c>
      <c r="EC910" s="74">
        <v>0</v>
      </c>
      <c r="ED910" s="74">
        <v>0</v>
      </c>
      <c r="EE910" s="74">
        <v>0</v>
      </c>
      <c r="EF910" s="74">
        <v>0</v>
      </c>
      <c r="ER910" s="74" t="s">
        <v>455</v>
      </c>
      <c r="ES910" s="74" t="s">
        <v>194</v>
      </c>
      <c r="ET910" s="74" t="s">
        <v>538</v>
      </c>
      <c r="EU910" s="74" t="s">
        <v>323</v>
      </c>
      <c r="EV910" s="74" t="s">
        <v>302</v>
      </c>
      <c r="EW910" s="74" t="s">
        <v>456</v>
      </c>
      <c r="EX910" s="74">
        <v>2021</v>
      </c>
      <c r="EY910" s="74">
        <v>3.3198840877454651E-7</v>
      </c>
      <c r="EZ910" s="74">
        <v>968.02899699999898</v>
      </c>
      <c r="FA910" s="74">
        <v>3.2137440636164993E-4</v>
      </c>
      <c r="FB910" s="74">
        <v>2021</v>
      </c>
      <c r="FC910" s="74" t="s">
        <v>209</v>
      </c>
      <c r="FD910" s="74">
        <v>4.6366130773367584E-2</v>
      </c>
      <c r="FE910" s="74">
        <v>1</v>
      </c>
      <c r="FF910" s="74">
        <v>0</v>
      </c>
      <c r="FG910" s="74" t="s">
        <v>457</v>
      </c>
      <c r="FH910" s="74">
        <v>5.2953235343870083E-5</v>
      </c>
      <c r="FI910" s="74">
        <v>2.5421083180747317E-7</v>
      </c>
      <c r="FJ910" s="74">
        <v>0</v>
      </c>
      <c r="FK910" s="74">
        <v>0</v>
      </c>
      <c r="FL910" s="74">
        <v>0</v>
      </c>
      <c r="FM910" s="74">
        <v>0</v>
      </c>
      <c r="FN910" s="74">
        <v>0</v>
      </c>
      <c r="FO910" s="74">
        <v>0</v>
      </c>
      <c r="FP910" s="74">
        <v>0</v>
      </c>
      <c r="FQ910" s="74">
        <v>0</v>
      </c>
      <c r="FR910" s="74">
        <v>0</v>
      </c>
      <c r="FS910" s="74">
        <v>0</v>
      </c>
      <c r="GV910" s="229"/>
      <c r="GW910" s="229"/>
    </row>
    <row r="911" spans="98:205" x14ac:dyDescent="0.25">
      <c r="CT911" s="74" t="s">
        <v>194</v>
      </c>
      <c r="CU911" s="74" t="s">
        <v>538</v>
      </c>
      <c r="CV911" s="74" t="s">
        <v>323</v>
      </c>
      <c r="CW911" s="74">
        <v>2022</v>
      </c>
      <c r="CX911" s="74">
        <v>0</v>
      </c>
      <c r="CY911" s="74">
        <v>2.5233445789080603E-7</v>
      </c>
      <c r="CZ911" s="74">
        <v>0</v>
      </c>
      <c r="DA911" s="74">
        <v>0</v>
      </c>
      <c r="DB911" s="74">
        <v>0</v>
      </c>
      <c r="DC911" s="74">
        <v>0</v>
      </c>
      <c r="DD911" s="74">
        <v>8489.5410546944313</v>
      </c>
      <c r="DE911" s="74">
        <v>202.84766498243039</v>
      </c>
      <c r="DF911" s="74">
        <v>8286.6933897119998</v>
      </c>
      <c r="DG911" s="74">
        <v>0</v>
      </c>
      <c r="DH911" s="74">
        <v>0</v>
      </c>
      <c r="DI911" s="74">
        <v>0</v>
      </c>
      <c r="DJ911" s="74">
        <v>0</v>
      </c>
      <c r="DK911" s="74">
        <v>0</v>
      </c>
      <c r="DL911" s="74">
        <v>0</v>
      </c>
      <c r="DM911" s="74">
        <v>0</v>
      </c>
      <c r="DN911" s="74">
        <v>9.9250982524780307E-7</v>
      </c>
      <c r="DO911" s="74">
        <v>0</v>
      </c>
      <c r="DP911" s="74">
        <v>0</v>
      </c>
      <c r="DQ911" s="74">
        <v>0</v>
      </c>
      <c r="DR911" s="74">
        <v>2.1422037397780609E-3</v>
      </c>
      <c r="DS911" s="74">
        <v>0</v>
      </c>
      <c r="DT911" s="74">
        <v>2.1422037397780609E-3</v>
      </c>
      <c r="DU911" s="74">
        <v>0</v>
      </c>
      <c r="DV911" s="74">
        <v>0</v>
      </c>
      <c r="DW911" s="74">
        <v>0</v>
      </c>
      <c r="DX911" s="74">
        <v>0</v>
      </c>
      <c r="DY911" s="74">
        <v>0</v>
      </c>
      <c r="DZ911" s="74">
        <v>0</v>
      </c>
      <c r="EA911" s="74">
        <v>0</v>
      </c>
      <c r="EB911" s="74">
        <v>0</v>
      </c>
      <c r="EC911" s="74">
        <v>0</v>
      </c>
      <c r="ED911" s="74">
        <v>0</v>
      </c>
      <c r="EE911" s="74">
        <v>0</v>
      </c>
      <c r="EF911" s="74">
        <v>0</v>
      </c>
      <c r="ER911" s="74" t="s">
        <v>455</v>
      </c>
      <c r="ES911" s="74" t="s">
        <v>194</v>
      </c>
      <c r="ET911" s="74" t="s">
        <v>538</v>
      </c>
      <c r="EU911" s="74" t="s">
        <v>323</v>
      </c>
      <c r="EV911" s="74" t="s">
        <v>302</v>
      </c>
      <c r="EW911" s="74" t="s">
        <v>456</v>
      </c>
      <c r="EX911" s="74">
        <v>2022</v>
      </c>
      <c r="EY911" s="74">
        <v>3.2328069210274821E-7</v>
      </c>
      <c r="EZ911" s="74">
        <v>968.02899699999898</v>
      </c>
      <c r="FA911" s="74">
        <v>3.1294508412568886E-4</v>
      </c>
      <c r="FB911" s="74">
        <v>2022</v>
      </c>
      <c r="FC911" s="74" t="s">
        <v>209</v>
      </c>
      <c r="FD911" s="74">
        <v>4.6366130773367584E-2</v>
      </c>
      <c r="FE911" s="74">
        <v>1</v>
      </c>
      <c r="FF911" s="74">
        <v>0</v>
      </c>
      <c r="FG911" s="74" t="s">
        <v>457</v>
      </c>
      <c r="FH911" s="74">
        <v>0</v>
      </c>
      <c r="FI911" s="74">
        <v>0</v>
      </c>
      <c r="FJ911" s="74">
        <v>5.2562378396918185E-5</v>
      </c>
      <c r="FK911" s="74">
        <v>2.5233445789080603E-7</v>
      </c>
      <c r="FL911" s="74">
        <v>0</v>
      </c>
      <c r="FM911" s="74">
        <v>0</v>
      </c>
      <c r="FN911" s="74">
        <v>0</v>
      </c>
      <c r="FO911" s="74">
        <v>0</v>
      </c>
      <c r="FP911" s="74">
        <v>0</v>
      </c>
      <c r="FQ911" s="74">
        <v>0</v>
      </c>
      <c r="FR911" s="74">
        <v>0</v>
      </c>
      <c r="FS911" s="74">
        <v>0</v>
      </c>
      <c r="GV911" s="229"/>
      <c r="GW911" s="229"/>
    </row>
    <row r="912" spans="98:205" x14ac:dyDescent="0.25">
      <c r="CT912" s="74" t="s">
        <v>194</v>
      </c>
      <c r="CU912" s="74" t="s">
        <v>538</v>
      </c>
      <c r="CV912" s="74" t="s">
        <v>323</v>
      </c>
      <c r="CW912" s="74">
        <v>2023</v>
      </c>
      <c r="CX912" s="74">
        <v>0</v>
      </c>
      <c r="CY912" s="74">
        <v>0</v>
      </c>
      <c r="CZ912" s="74">
        <v>3.9348340561944606E-7</v>
      </c>
      <c r="DA912" s="74">
        <v>0</v>
      </c>
      <c r="DB912" s="74">
        <v>0</v>
      </c>
      <c r="DC912" s="74">
        <v>0</v>
      </c>
      <c r="DD912" s="74">
        <v>8507.442596694762</v>
      </c>
      <c r="DE912" s="74">
        <v>202.84766498243039</v>
      </c>
      <c r="DF912" s="74">
        <v>8304.5949317123286</v>
      </c>
      <c r="DG912" s="74">
        <v>0</v>
      </c>
      <c r="DH912" s="74">
        <v>0</v>
      </c>
      <c r="DI912" s="74">
        <v>0</v>
      </c>
      <c r="DJ912" s="74">
        <v>0</v>
      </c>
      <c r="DK912" s="74">
        <v>0</v>
      </c>
      <c r="DL912" s="74">
        <v>0</v>
      </c>
      <c r="DM912" s="74">
        <v>0</v>
      </c>
      <c r="DN912" s="74">
        <v>1.030143757845469E-6</v>
      </c>
      <c r="DO912" s="74">
        <v>0</v>
      </c>
      <c r="DP912" s="74">
        <v>0</v>
      </c>
      <c r="DQ912" s="74">
        <v>0</v>
      </c>
      <c r="DR912" s="74">
        <v>0</v>
      </c>
      <c r="DS912" s="74">
        <v>0</v>
      </c>
      <c r="DT912" s="74">
        <v>0</v>
      </c>
      <c r="DU912" s="74">
        <v>3.3475374860593987E-3</v>
      </c>
      <c r="DV912" s="74">
        <v>0</v>
      </c>
      <c r="DW912" s="74">
        <v>3.3475374860593987E-3</v>
      </c>
      <c r="DX912" s="74">
        <v>0</v>
      </c>
      <c r="DY912" s="74">
        <v>0</v>
      </c>
      <c r="DZ912" s="74">
        <v>0</v>
      </c>
      <c r="EA912" s="74">
        <v>0</v>
      </c>
      <c r="EB912" s="74">
        <v>0</v>
      </c>
      <c r="EC912" s="74">
        <v>0</v>
      </c>
      <c r="ED912" s="74">
        <v>0</v>
      </c>
      <c r="EE912" s="74">
        <v>0</v>
      </c>
      <c r="EF912" s="74">
        <v>0</v>
      </c>
      <c r="ER912" s="74" t="s">
        <v>455</v>
      </c>
      <c r="ES912" s="74" t="s">
        <v>194</v>
      </c>
      <c r="ET912" s="74" t="s">
        <v>538</v>
      </c>
      <c r="EU912" s="74" t="s">
        <v>323</v>
      </c>
      <c r="EV912" s="74" t="s">
        <v>302</v>
      </c>
      <c r="EW912" s="74" t="s">
        <v>456</v>
      </c>
      <c r="EX912" s="74">
        <v>2023</v>
      </c>
      <c r="EY912" s="74">
        <v>3.341071548549983E-7</v>
      </c>
      <c r="EZ912" s="74">
        <v>968.02899699999898</v>
      </c>
      <c r="FA912" s="74">
        <v>3.2342541400480734E-4</v>
      </c>
      <c r="FB912" s="74">
        <v>2023</v>
      </c>
      <c r="FC912" s="74" t="s">
        <v>209</v>
      </c>
      <c r="FD912" s="74">
        <v>4.6366130773367584E-2</v>
      </c>
      <c r="FE912" s="74">
        <v>1</v>
      </c>
      <c r="FF912" s="74">
        <v>0</v>
      </c>
      <c r="FG912" s="74" t="s">
        <v>457</v>
      </c>
      <c r="FH912" s="74">
        <v>0</v>
      </c>
      <c r="FI912" s="74">
        <v>0</v>
      </c>
      <c r="FJ912" s="74">
        <v>0</v>
      </c>
      <c r="FK912" s="74">
        <v>0</v>
      </c>
      <c r="FL912" s="74">
        <v>5.4148471547726956E-5</v>
      </c>
      <c r="FM912" s="74">
        <v>3.9348340561944606E-7</v>
      </c>
      <c r="FN912" s="74">
        <v>0</v>
      </c>
      <c r="FO912" s="74">
        <v>0</v>
      </c>
      <c r="FP912" s="74">
        <v>0</v>
      </c>
      <c r="FQ912" s="74">
        <v>0</v>
      </c>
      <c r="FR912" s="74">
        <v>0</v>
      </c>
      <c r="FS912" s="74">
        <v>0</v>
      </c>
      <c r="GV912" s="229"/>
      <c r="GW912" s="229"/>
    </row>
    <row r="913" spans="98:205" x14ac:dyDescent="0.25">
      <c r="CT913" s="74" t="s">
        <v>194</v>
      </c>
      <c r="CU913" s="74" t="s">
        <v>538</v>
      </c>
      <c r="CV913" s="74" t="s">
        <v>323</v>
      </c>
      <c r="CW913" s="74">
        <v>2024</v>
      </c>
      <c r="CX913" s="74">
        <v>0</v>
      </c>
      <c r="CY913" s="74">
        <v>0</v>
      </c>
      <c r="CZ913" s="74">
        <v>0</v>
      </c>
      <c r="DA913" s="74">
        <v>3.9348340561944606E-7</v>
      </c>
      <c r="DB913" s="74">
        <v>0</v>
      </c>
      <c r="DC913" s="74">
        <v>0</v>
      </c>
      <c r="DD913" s="74">
        <v>8507.442596694762</v>
      </c>
      <c r="DE913" s="74">
        <v>202.84766498243039</v>
      </c>
      <c r="DF913" s="74">
        <v>8304.5949317123286</v>
      </c>
      <c r="DG913" s="74">
        <v>0</v>
      </c>
      <c r="DH913" s="74">
        <v>0</v>
      </c>
      <c r="DI913" s="74">
        <v>0</v>
      </c>
      <c r="DJ913" s="74">
        <v>0</v>
      </c>
      <c r="DK913" s="74">
        <v>0</v>
      </c>
      <c r="DL913" s="74">
        <v>0</v>
      </c>
      <c r="DM913" s="74">
        <v>0</v>
      </c>
      <c r="DN913" s="74">
        <v>1.030143757845469E-6</v>
      </c>
      <c r="DO913" s="74">
        <v>0</v>
      </c>
      <c r="DP913" s="74">
        <v>0</v>
      </c>
      <c r="DQ913" s="74">
        <v>0</v>
      </c>
      <c r="DR913" s="74">
        <v>0</v>
      </c>
      <c r="DS913" s="74">
        <v>0</v>
      </c>
      <c r="DT913" s="74">
        <v>0</v>
      </c>
      <c r="DU913" s="74">
        <v>0</v>
      </c>
      <c r="DV913" s="74">
        <v>0</v>
      </c>
      <c r="DW913" s="74">
        <v>0</v>
      </c>
      <c r="DX913" s="74">
        <v>3.3475374860593987E-3</v>
      </c>
      <c r="DY913" s="74">
        <v>0</v>
      </c>
      <c r="DZ913" s="74">
        <v>3.3475374860593987E-3</v>
      </c>
      <c r="EA913" s="74">
        <v>0</v>
      </c>
      <c r="EB913" s="74">
        <v>0</v>
      </c>
      <c r="EC913" s="74">
        <v>0</v>
      </c>
      <c r="ED913" s="74">
        <v>0</v>
      </c>
      <c r="EE913" s="74">
        <v>0</v>
      </c>
      <c r="EF913" s="74">
        <v>0</v>
      </c>
      <c r="ER913" s="74" t="s">
        <v>455</v>
      </c>
      <c r="ES913" s="74" t="s">
        <v>194</v>
      </c>
      <c r="ET913" s="74" t="s">
        <v>538</v>
      </c>
      <c r="EU913" s="74" t="s">
        <v>323</v>
      </c>
      <c r="EV913" s="74" t="s">
        <v>302</v>
      </c>
      <c r="EW913" s="74" t="s">
        <v>456</v>
      </c>
      <c r="EX913" s="74">
        <v>2024</v>
      </c>
      <c r="EY913" s="74">
        <v>3.341071548549983E-7</v>
      </c>
      <c r="EZ913" s="74">
        <v>968.02899699999898</v>
      </c>
      <c r="FA913" s="74">
        <v>3.2342541400480734E-4</v>
      </c>
      <c r="FB913" s="74">
        <v>2024</v>
      </c>
      <c r="FC913" s="74" t="s">
        <v>209</v>
      </c>
      <c r="FD913" s="74">
        <v>4.6366130773367584E-2</v>
      </c>
      <c r="FE913" s="74">
        <v>1</v>
      </c>
      <c r="FF913" s="74">
        <v>0</v>
      </c>
      <c r="FG913" s="74" t="s">
        <v>457</v>
      </c>
      <c r="FH913" s="74">
        <v>0</v>
      </c>
      <c r="FI913" s="74">
        <v>0</v>
      </c>
      <c r="FJ913" s="74">
        <v>0</v>
      </c>
      <c r="FK913" s="74">
        <v>0</v>
      </c>
      <c r="FL913" s="74">
        <v>0</v>
      </c>
      <c r="FM913" s="74">
        <v>0</v>
      </c>
      <c r="FN913" s="74">
        <v>5.4148471547726956E-5</v>
      </c>
      <c r="FO913" s="74">
        <v>3.9348340561944606E-7</v>
      </c>
      <c r="FP913" s="74">
        <v>0</v>
      </c>
      <c r="FQ913" s="74">
        <v>0</v>
      </c>
      <c r="FR913" s="74">
        <v>0</v>
      </c>
      <c r="FS913" s="74">
        <v>0</v>
      </c>
      <c r="GV913" s="229"/>
      <c r="GW913" s="229"/>
    </row>
    <row r="914" spans="98:205" x14ac:dyDescent="0.25">
      <c r="CT914" s="74" t="s">
        <v>194</v>
      </c>
      <c r="CU914" s="74" t="s">
        <v>538</v>
      </c>
      <c r="CV914" s="74" t="s">
        <v>323</v>
      </c>
      <c r="CW914" s="74">
        <v>2025</v>
      </c>
      <c r="CX914" s="74">
        <v>0</v>
      </c>
      <c r="CY914" s="74">
        <v>0</v>
      </c>
      <c r="CZ914" s="74">
        <v>0</v>
      </c>
      <c r="DA914" s="74">
        <v>0</v>
      </c>
      <c r="DB914" s="74">
        <v>3.9348340561944606E-7</v>
      </c>
      <c r="DC914" s="74">
        <v>0</v>
      </c>
      <c r="DD914" s="74">
        <v>8507.442596694762</v>
      </c>
      <c r="DE914" s="74">
        <v>202.84766498243039</v>
      </c>
      <c r="DF914" s="74">
        <v>8304.5949317123286</v>
      </c>
      <c r="DG914" s="74">
        <v>0</v>
      </c>
      <c r="DH914" s="74">
        <v>0</v>
      </c>
      <c r="DI914" s="74">
        <v>0</v>
      </c>
      <c r="DJ914" s="74">
        <v>0</v>
      </c>
      <c r="DK914" s="74">
        <v>0</v>
      </c>
      <c r="DL914" s="74">
        <v>0</v>
      </c>
      <c r="DM914" s="74">
        <v>0</v>
      </c>
      <c r="DN914" s="74">
        <v>1.030143757845469E-6</v>
      </c>
      <c r="DO914" s="74">
        <v>0</v>
      </c>
      <c r="DP914" s="74">
        <v>0</v>
      </c>
      <c r="DQ914" s="74">
        <v>0</v>
      </c>
      <c r="DR914" s="74">
        <v>0</v>
      </c>
      <c r="DS914" s="74">
        <v>0</v>
      </c>
      <c r="DT914" s="74">
        <v>0</v>
      </c>
      <c r="DU914" s="74">
        <v>0</v>
      </c>
      <c r="DV914" s="74">
        <v>0</v>
      </c>
      <c r="DW914" s="74">
        <v>0</v>
      </c>
      <c r="DX914" s="74">
        <v>0</v>
      </c>
      <c r="DY914" s="74">
        <v>0</v>
      </c>
      <c r="DZ914" s="74">
        <v>0</v>
      </c>
      <c r="EA914" s="74">
        <v>3.3475374860593987E-3</v>
      </c>
      <c r="EB914" s="74">
        <v>0</v>
      </c>
      <c r="EC914" s="74">
        <v>3.3475374860593987E-3</v>
      </c>
      <c r="ED914" s="74">
        <v>0</v>
      </c>
      <c r="EE914" s="74">
        <v>0</v>
      </c>
      <c r="EF914" s="74">
        <v>0</v>
      </c>
      <c r="ER914" s="74" t="s">
        <v>455</v>
      </c>
      <c r="ES914" s="74" t="s">
        <v>194</v>
      </c>
      <c r="ET914" s="74" t="s">
        <v>538</v>
      </c>
      <c r="EU914" s="74" t="s">
        <v>323</v>
      </c>
      <c r="EV914" s="74" t="s">
        <v>302</v>
      </c>
      <c r="EW914" s="74" t="s">
        <v>456</v>
      </c>
      <c r="EX914" s="74">
        <v>2025</v>
      </c>
      <c r="EY914" s="74">
        <v>3.341071548549983E-7</v>
      </c>
      <c r="EZ914" s="74">
        <v>968.02899699999898</v>
      </c>
      <c r="FA914" s="74">
        <v>3.2342541400480734E-4</v>
      </c>
      <c r="FB914" s="74">
        <v>2025</v>
      </c>
      <c r="FC914" s="74" t="s">
        <v>209</v>
      </c>
      <c r="FD914" s="74">
        <v>4.6366130773367584E-2</v>
      </c>
      <c r="FE914" s="74">
        <v>1</v>
      </c>
      <c r="FF914" s="74">
        <v>0</v>
      </c>
      <c r="FG914" s="74" t="s">
        <v>457</v>
      </c>
      <c r="FH914" s="74">
        <v>0</v>
      </c>
      <c r="FI914" s="74">
        <v>0</v>
      </c>
      <c r="FJ914" s="74">
        <v>0</v>
      </c>
      <c r="FK914" s="74">
        <v>0</v>
      </c>
      <c r="FL914" s="74">
        <v>0</v>
      </c>
      <c r="FM914" s="74">
        <v>0</v>
      </c>
      <c r="FN914" s="74">
        <v>0</v>
      </c>
      <c r="FO914" s="74">
        <v>0</v>
      </c>
      <c r="FP914" s="74">
        <v>5.4148471547726956E-5</v>
      </c>
      <c r="FQ914" s="74">
        <v>3.9348340561944606E-7</v>
      </c>
      <c r="FR914" s="74">
        <v>0</v>
      </c>
      <c r="FS914" s="74">
        <v>0</v>
      </c>
      <c r="GV914" s="229"/>
      <c r="GW914" s="229"/>
    </row>
    <row r="915" spans="98:205" x14ac:dyDescent="0.25">
      <c r="CT915" s="74" t="s">
        <v>194</v>
      </c>
      <c r="CU915" s="74" t="s">
        <v>538</v>
      </c>
      <c r="CV915" s="74" t="s">
        <v>323</v>
      </c>
      <c r="CW915" s="74">
        <v>2026</v>
      </c>
      <c r="CX915" s="74">
        <v>0</v>
      </c>
      <c r="CY915" s="74">
        <v>0</v>
      </c>
      <c r="CZ915" s="74">
        <v>0</v>
      </c>
      <c r="DA915" s="74">
        <v>0</v>
      </c>
      <c r="DB915" s="74">
        <v>0</v>
      </c>
      <c r="DC915" s="74">
        <v>3.9348340561944606E-7</v>
      </c>
      <c r="DD915" s="74">
        <v>8507.442596694762</v>
      </c>
      <c r="DE915" s="74">
        <v>202.84766498243039</v>
      </c>
      <c r="DF915" s="74">
        <v>8304.5949317123286</v>
      </c>
      <c r="DG915" s="74">
        <v>0</v>
      </c>
      <c r="DH915" s="74">
        <v>0</v>
      </c>
      <c r="DI915" s="74">
        <v>0</v>
      </c>
      <c r="DJ915" s="74">
        <v>0</v>
      </c>
      <c r="DK915" s="74">
        <v>0</v>
      </c>
      <c r="DL915" s="74">
        <v>0</v>
      </c>
      <c r="DM915" s="74">
        <v>0</v>
      </c>
      <c r="DN915" s="74">
        <v>1.030143757845469E-6</v>
      </c>
      <c r="DO915" s="74">
        <v>0</v>
      </c>
      <c r="DP915" s="74">
        <v>0</v>
      </c>
      <c r="DQ915" s="74">
        <v>0</v>
      </c>
      <c r="DR915" s="74">
        <v>0</v>
      </c>
      <c r="DS915" s="74">
        <v>0</v>
      </c>
      <c r="DT915" s="74">
        <v>0</v>
      </c>
      <c r="DU915" s="74">
        <v>0</v>
      </c>
      <c r="DV915" s="74">
        <v>0</v>
      </c>
      <c r="DW915" s="74">
        <v>0</v>
      </c>
      <c r="DX915" s="74">
        <v>0</v>
      </c>
      <c r="DY915" s="74">
        <v>0</v>
      </c>
      <c r="DZ915" s="74">
        <v>0</v>
      </c>
      <c r="EA915" s="74">
        <v>0</v>
      </c>
      <c r="EB915" s="74">
        <v>0</v>
      </c>
      <c r="EC915" s="74">
        <v>0</v>
      </c>
      <c r="ED915" s="74">
        <v>3.3475374860593987E-3</v>
      </c>
      <c r="EE915" s="74">
        <v>0</v>
      </c>
      <c r="EF915" s="74">
        <v>3.3475374860593987E-3</v>
      </c>
      <c r="ER915" s="74" t="s">
        <v>455</v>
      </c>
      <c r="ES915" s="74" t="s">
        <v>194</v>
      </c>
      <c r="ET915" s="74" t="s">
        <v>538</v>
      </c>
      <c r="EU915" s="74" t="s">
        <v>323</v>
      </c>
      <c r="EV915" s="74" t="s">
        <v>302</v>
      </c>
      <c r="EW915" s="74" t="s">
        <v>456</v>
      </c>
      <c r="EX915" s="74">
        <v>2026</v>
      </c>
      <c r="EY915" s="74">
        <v>3.341071548549983E-7</v>
      </c>
      <c r="EZ915" s="74">
        <v>968.02899699999898</v>
      </c>
      <c r="FA915" s="74">
        <v>3.2342541400480734E-4</v>
      </c>
      <c r="FB915" s="74">
        <v>2026</v>
      </c>
      <c r="FC915" s="74" t="s">
        <v>209</v>
      </c>
      <c r="FD915" s="74">
        <v>4.6366130773367584E-2</v>
      </c>
      <c r="FE915" s="74">
        <v>1</v>
      </c>
      <c r="FF915" s="74">
        <v>0</v>
      </c>
      <c r="FG915" s="74" t="s">
        <v>457</v>
      </c>
      <c r="FH915" s="74">
        <v>0</v>
      </c>
      <c r="FI915" s="74">
        <v>0</v>
      </c>
      <c r="FJ915" s="74">
        <v>0</v>
      </c>
      <c r="FK915" s="74">
        <v>0</v>
      </c>
      <c r="FL915" s="74">
        <v>0</v>
      </c>
      <c r="FM915" s="74">
        <v>0</v>
      </c>
      <c r="FN915" s="74">
        <v>0</v>
      </c>
      <c r="FO915" s="74">
        <v>0</v>
      </c>
      <c r="FP915" s="74">
        <v>0</v>
      </c>
      <c r="FQ915" s="74">
        <v>0</v>
      </c>
      <c r="FR915" s="74">
        <v>5.4148471547726956E-5</v>
      </c>
      <c r="FS915" s="74">
        <v>3.9348340561944606E-7</v>
      </c>
      <c r="GV915" s="229"/>
      <c r="GW915" s="229"/>
    </row>
    <row r="916" spans="98:205" x14ac:dyDescent="0.25">
      <c r="CT916" s="74" t="s">
        <v>194</v>
      </c>
      <c r="CU916" s="74" t="s">
        <v>538</v>
      </c>
      <c r="CV916" s="74" t="s">
        <v>329</v>
      </c>
      <c r="CW916" s="74">
        <v>2021</v>
      </c>
      <c r="CX916" s="74">
        <v>4.7126713906877649E-6</v>
      </c>
      <c r="CY916" s="74">
        <v>0</v>
      </c>
      <c r="CZ916" s="74">
        <v>0</v>
      </c>
      <c r="DA916" s="74">
        <v>0</v>
      </c>
      <c r="DB916" s="74">
        <v>0</v>
      </c>
      <c r="DC916" s="74">
        <v>0</v>
      </c>
      <c r="DD916" s="74">
        <v>5.10775087528814</v>
      </c>
      <c r="DE916" s="74">
        <v>0.6902689861784046</v>
      </c>
      <c r="DF916" s="74">
        <v>2.8263721675328068</v>
      </c>
      <c r="DG916" s="74">
        <v>1.5911097215769281</v>
      </c>
      <c r="DH916" s="74">
        <v>0</v>
      </c>
      <c r="DI916" s="74">
        <v>0</v>
      </c>
      <c r="DJ916" s="74">
        <v>0</v>
      </c>
      <c r="DK916" s="74">
        <v>0</v>
      </c>
      <c r="DL916" s="74">
        <v>0</v>
      </c>
      <c r="DM916" s="74">
        <v>0</v>
      </c>
      <c r="DN916" s="74">
        <v>1.8815605758180479E-5</v>
      </c>
      <c r="DO916" s="74">
        <v>2.4071151420730806E-5</v>
      </c>
      <c r="DP916" s="74">
        <v>0</v>
      </c>
      <c r="DQ916" s="74">
        <v>2.4071151420730806E-5</v>
      </c>
      <c r="DR916" s="74">
        <v>0</v>
      </c>
      <c r="DS916" s="74">
        <v>0</v>
      </c>
      <c r="DT916" s="74">
        <v>0</v>
      </c>
      <c r="DU916" s="74">
        <v>0</v>
      </c>
      <c r="DV916" s="74">
        <v>0</v>
      </c>
      <c r="DW916" s="74">
        <v>0</v>
      </c>
      <c r="DX916" s="74">
        <v>0</v>
      </c>
      <c r="DY916" s="74">
        <v>0</v>
      </c>
      <c r="DZ916" s="74">
        <v>0</v>
      </c>
      <c r="EA916" s="74">
        <v>0</v>
      </c>
      <c r="EB916" s="74">
        <v>0</v>
      </c>
      <c r="EC916" s="74">
        <v>0</v>
      </c>
      <c r="ED916" s="74">
        <v>0</v>
      </c>
      <c r="EE916" s="74">
        <v>0</v>
      </c>
      <c r="EF916" s="74">
        <v>0</v>
      </c>
      <c r="ER916" s="74" t="s">
        <v>455</v>
      </c>
      <c r="ES916" s="74" t="s">
        <v>194</v>
      </c>
      <c r="ET916" s="74" t="s">
        <v>538</v>
      </c>
      <c r="EU916" s="74" t="s">
        <v>329</v>
      </c>
      <c r="EV916" s="74" t="s">
        <v>302</v>
      </c>
      <c r="EW916" s="74" t="s">
        <v>456</v>
      </c>
      <c r="EX916" s="74">
        <v>2021</v>
      </c>
      <c r="EY916" s="74">
        <v>6.1545460708640284E-6</v>
      </c>
      <c r="EZ916" s="74">
        <v>968.02899699999898</v>
      </c>
      <c r="FA916" s="74">
        <v>5.9577790599687902E-3</v>
      </c>
      <c r="FB916" s="74">
        <v>2021</v>
      </c>
      <c r="FC916" s="74" t="s">
        <v>209</v>
      </c>
      <c r="FD916" s="74">
        <v>4.6366130773367584E-2</v>
      </c>
      <c r="FE916" s="74">
        <v>1</v>
      </c>
      <c r="FF916" s="74">
        <v>0</v>
      </c>
      <c r="FG916" s="74" t="s">
        <v>457</v>
      </c>
      <c r="FH916" s="74">
        <v>9.8167019664374732E-4</v>
      </c>
      <c r="FI916" s="74">
        <v>4.7126713906877649E-6</v>
      </c>
      <c r="FJ916" s="74">
        <v>0</v>
      </c>
      <c r="FK916" s="74">
        <v>0</v>
      </c>
      <c r="FL916" s="74">
        <v>0</v>
      </c>
      <c r="FM916" s="74">
        <v>0</v>
      </c>
      <c r="FN916" s="74">
        <v>0</v>
      </c>
      <c r="FO916" s="74">
        <v>0</v>
      </c>
      <c r="FP916" s="74">
        <v>0</v>
      </c>
      <c r="FQ916" s="74">
        <v>0</v>
      </c>
      <c r="FR916" s="74">
        <v>0</v>
      </c>
      <c r="FS916" s="74">
        <v>0</v>
      </c>
      <c r="GV916" s="229"/>
      <c r="GW916" s="229"/>
    </row>
    <row r="917" spans="98:205" x14ac:dyDescent="0.25">
      <c r="CT917" s="74" t="s">
        <v>194</v>
      </c>
      <c r="CU917" s="74" t="s">
        <v>538</v>
      </c>
      <c r="CV917" s="74" t="s">
        <v>329</v>
      </c>
      <c r="CW917" s="74">
        <v>2022</v>
      </c>
      <c r="CX917" s="74">
        <v>0</v>
      </c>
      <c r="CY917" s="74">
        <v>4.678295829091027E-6</v>
      </c>
      <c r="CZ917" s="74">
        <v>0</v>
      </c>
      <c r="DA917" s="74">
        <v>0</v>
      </c>
      <c r="DB917" s="74">
        <v>0</v>
      </c>
      <c r="DC917" s="74">
        <v>0</v>
      </c>
      <c r="DD917" s="74">
        <v>5.0739075797640956</v>
      </c>
      <c r="DE917" s="74">
        <v>0.6841481148462718</v>
      </c>
      <c r="DF917" s="74">
        <v>2.8096478759428591</v>
      </c>
      <c r="DG917" s="74">
        <v>1.580111588974966</v>
      </c>
      <c r="DH917" s="74">
        <v>0</v>
      </c>
      <c r="DI917" s="74">
        <v>0</v>
      </c>
      <c r="DJ917" s="74">
        <v>0</v>
      </c>
      <c r="DK917" s="74">
        <v>0</v>
      </c>
      <c r="DL917" s="74">
        <v>0</v>
      </c>
      <c r="DM917" s="74">
        <v>0</v>
      </c>
      <c r="DN917" s="74">
        <v>1.8226058856795859E-5</v>
      </c>
      <c r="DO917" s="74">
        <v>0</v>
      </c>
      <c r="DP917" s="74">
        <v>0</v>
      </c>
      <c r="DQ917" s="74">
        <v>0</v>
      </c>
      <c r="DR917" s="74">
        <v>2.3737240667603715E-5</v>
      </c>
      <c r="DS917" s="74">
        <v>0</v>
      </c>
      <c r="DT917" s="74">
        <v>2.3737240667603715E-5</v>
      </c>
      <c r="DU917" s="74">
        <v>0</v>
      </c>
      <c r="DV917" s="74">
        <v>0</v>
      </c>
      <c r="DW917" s="74">
        <v>0</v>
      </c>
      <c r="DX917" s="74">
        <v>0</v>
      </c>
      <c r="DY917" s="74">
        <v>0</v>
      </c>
      <c r="DZ917" s="74">
        <v>0</v>
      </c>
      <c r="EA917" s="74">
        <v>0</v>
      </c>
      <c r="EB917" s="74">
        <v>0</v>
      </c>
      <c r="EC917" s="74">
        <v>0</v>
      </c>
      <c r="ED917" s="74">
        <v>0</v>
      </c>
      <c r="EE917" s="74">
        <v>0</v>
      </c>
      <c r="EF917" s="74">
        <v>0</v>
      </c>
      <c r="ER917" s="74" t="s">
        <v>455</v>
      </c>
      <c r="ES917" s="74" t="s">
        <v>194</v>
      </c>
      <c r="ET917" s="74" t="s">
        <v>538</v>
      </c>
      <c r="EU917" s="74" t="s">
        <v>329</v>
      </c>
      <c r="EV917" s="74" t="s">
        <v>302</v>
      </c>
      <c r="EW917" s="74" t="s">
        <v>456</v>
      </c>
      <c r="EX917" s="74">
        <v>2022</v>
      </c>
      <c r="EY917" s="74">
        <v>5.9936432230924912E-6</v>
      </c>
      <c r="EZ917" s="74">
        <v>968.02899699999898</v>
      </c>
      <c r="FA917" s="74">
        <v>5.8020204376260653E-3</v>
      </c>
      <c r="FB917" s="74">
        <v>2022</v>
      </c>
      <c r="FC917" s="74" t="s">
        <v>209</v>
      </c>
      <c r="FD917" s="74">
        <v>4.6366130773367584E-2</v>
      </c>
      <c r="FE917" s="74">
        <v>1</v>
      </c>
      <c r="FF917" s="74">
        <v>0</v>
      </c>
      <c r="FG917" s="74" t="s">
        <v>457</v>
      </c>
      <c r="FH917" s="74">
        <v>0</v>
      </c>
      <c r="FI917" s="74">
        <v>0</v>
      </c>
      <c r="FJ917" s="74">
        <v>9.7450961583620574E-4</v>
      </c>
      <c r="FK917" s="74">
        <v>4.678295829091027E-6</v>
      </c>
      <c r="FL917" s="74">
        <v>0</v>
      </c>
      <c r="FM917" s="74">
        <v>0</v>
      </c>
      <c r="FN917" s="74">
        <v>0</v>
      </c>
      <c r="FO917" s="74">
        <v>0</v>
      </c>
      <c r="FP917" s="74">
        <v>0</v>
      </c>
      <c r="FQ917" s="74">
        <v>0</v>
      </c>
      <c r="FR917" s="74">
        <v>0</v>
      </c>
      <c r="FS917" s="74">
        <v>0</v>
      </c>
      <c r="GV917" s="229"/>
      <c r="GW917" s="229"/>
    </row>
    <row r="918" spans="98:205" x14ac:dyDescent="0.25">
      <c r="CT918" s="74" t="s">
        <v>194</v>
      </c>
      <c r="CU918" s="74" t="s">
        <v>538</v>
      </c>
      <c r="CV918" s="74" t="s">
        <v>329</v>
      </c>
      <c r="CW918" s="74">
        <v>2023</v>
      </c>
      <c r="CX918" s="74">
        <v>0</v>
      </c>
      <c r="CY918" s="74">
        <v>0</v>
      </c>
      <c r="CZ918" s="74">
        <v>7.2952056992651345E-6</v>
      </c>
      <c r="DA918" s="74">
        <v>0</v>
      </c>
      <c r="DB918" s="74">
        <v>0</v>
      </c>
      <c r="DC918" s="74">
        <v>0</v>
      </c>
      <c r="DD918" s="74">
        <v>5.1712462144137747</v>
      </c>
      <c r="DE918" s="74">
        <v>0.6841481148462718</v>
      </c>
      <c r="DF918" s="74">
        <v>2.9069865105925379</v>
      </c>
      <c r="DG918" s="74">
        <v>1.580111588974966</v>
      </c>
      <c r="DH918" s="74">
        <v>0</v>
      </c>
      <c r="DI918" s="74">
        <v>0</v>
      </c>
      <c r="DJ918" s="74">
        <v>0</v>
      </c>
      <c r="DK918" s="74">
        <v>0</v>
      </c>
      <c r="DL918" s="74">
        <v>0</v>
      </c>
      <c r="DM918" s="74">
        <v>0</v>
      </c>
      <c r="DN918" s="74">
        <v>1.8916295941812729E-5</v>
      </c>
      <c r="DO918" s="74">
        <v>0</v>
      </c>
      <c r="DP918" s="74">
        <v>0</v>
      </c>
      <c r="DQ918" s="74">
        <v>0</v>
      </c>
      <c r="DR918" s="74">
        <v>0</v>
      </c>
      <c r="DS918" s="74">
        <v>0</v>
      </c>
      <c r="DT918" s="74">
        <v>0</v>
      </c>
      <c r="DU918" s="74">
        <v>3.7725304855694618E-5</v>
      </c>
      <c r="DV918" s="74">
        <v>0</v>
      </c>
      <c r="DW918" s="74">
        <v>3.7725304855694618E-5</v>
      </c>
      <c r="DX918" s="74">
        <v>0</v>
      </c>
      <c r="DY918" s="74">
        <v>0</v>
      </c>
      <c r="DZ918" s="74">
        <v>0</v>
      </c>
      <c r="EA918" s="74">
        <v>0</v>
      </c>
      <c r="EB918" s="74">
        <v>0</v>
      </c>
      <c r="EC918" s="74">
        <v>0</v>
      </c>
      <c r="ED918" s="74">
        <v>0</v>
      </c>
      <c r="EE918" s="74">
        <v>0</v>
      </c>
      <c r="EF918" s="74">
        <v>0</v>
      </c>
      <c r="ER918" s="74" t="s">
        <v>455</v>
      </c>
      <c r="ES918" s="74" t="s">
        <v>194</v>
      </c>
      <c r="ET918" s="74" t="s">
        <v>538</v>
      </c>
      <c r="EU918" s="74" t="s">
        <v>329</v>
      </c>
      <c r="EV918" s="74" t="s">
        <v>302</v>
      </c>
      <c r="EW918" s="74" t="s">
        <v>456</v>
      </c>
      <c r="EX918" s="74">
        <v>2023</v>
      </c>
      <c r="EY918" s="74">
        <v>6.1943664852304681E-6</v>
      </c>
      <c r="EZ918" s="74">
        <v>968.02899699999898</v>
      </c>
      <c r="FA918" s="74">
        <v>5.9963263757480591E-3</v>
      </c>
      <c r="FB918" s="74">
        <v>2023</v>
      </c>
      <c r="FC918" s="74" t="s">
        <v>209</v>
      </c>
      <c r="FD918" s="74">
        <v>4.6366130773367584E-2</v>
      </c>
      <c r="FE918" s="74">
        <v>1</v>
      </c>
      <c r="FF918" s="74">
        <v>0</v>
      </c>
      <c r="FG918" s="74" t="s">
        <v>457</v>
      </c>
      <c r="FH918" s="74">
        <v>0</v>
      </c>
      <c r="FI918" s="74">
        <v>0</v>
      </c>
      <c r="FJ918" s="74">
        <v>0</v>
      </c>
      <c r="FK918" s="74">
        <v>0</v>
      </c>
      <c r="FL918" s="74">
        <v>1.003915877010371E-3</v>
      </c>
      <c r="FM918" s="74">
        <v>7.2952056992651345E-6</v>
      </c>
      <c r="FN918" s="74">
        <v>0</v>
      </c>
      <c r="FO918" s="74">
        <v>0</v>
      </c>
      <c r="FP918" s="74">
        <v>0</v>
      </c>
      <c r="FQ918" s="74">
        <v>0</v>
      </c>
      <c r="FR918" s="74">
        <v>0</v>
      </c>
      <c r="FS918" s="74">
        <v>0</v>
      </c>
      <c r="GV918" s="229"/>
      <c r="GW918" s="229"/>
    </row>
    <row r="919" spans="98:205" x14ac:dyDescent="0.25">
      <c r="CT919" s="74" t="s">
        <v>194</v>
      </c>
      <c r="CU919" s="74" t="s">
        <v>538</v>
      </c>
      <c r="CV919" s="74" t="s">
        <v>329</v>
      </c>
      <c r="CW919" s="74">
        <v>2024</v>
      </c>
      <c r="CX919" s="74">
        <v>0</v>
      </c>
      <c r="CY919" s="74">
        <v>0</v>
      </c>
      <c r="CZ919" s="74">
        <v>0</v>
      </c>
      <c r="DA919" s="74">
        <v>7.2952056992651345E-6</v>
      </c>
      <c r="DB919" s="74">
        <v>0</v>
      </c>
      <c r="DC919" s="74">
        <v>0</v>
      </c>
      <c r="DD919" s="74">
        <v>5.1712462144137747</v>
      </c>
      <c r="DE919" s="74">
        <v>0.6841481148462718</v>
      </c>
      <c r="DF919" s="74">
        <v>2.9069865105925379</v>
      </c>
      <c r="DG919" s="74">
        <v>1.580111588974966</v>
      </c>
      <c r="DH919" s="74">
        <v>0</v>
      </c>
      <c r="DI919" s="74">
        <v>0</v>
      </c>
      <c r="DJ919" s="74">
        <v>0</v>
      </c>
      <c r="DK919" s="74">
        <v>0</v>
      </c>
      <c r="DL919" s="74">
        <v>0</v>
      </c>
      <c r="DM919" s="74">
        <v>0</v>
      </c>
      <c r="DN919" s="74">
        <v>1.8916295941812729E-5</v>
      </c>
      <c r="DO919" s="74">
        <v>0</v>
      </c>
      <c r="DP919" s="74">
        <v>0</v>
      </c>
      <c r="DQ919" s="74">
        <v>0</v>
      </c>
      <c r="DR919" s="74">
        <v>0</v>
      </c>
      <c r="DS919" s="74">
        <v>0</v>
      </c>
      <c r="DT919" s="74">
        <v>0</v>
      </c>
      <c r="DU919" s="74">
        <v>0</v>
      </c>
      <c r="DV919" s="74">
        <v>0</v>
      </c>
      <c r="DW919" s="74">
        <v>0</v>
      </c>
      <c r="DX919" s="74">
        <v>3.7725304855694618E-5</v>
      </c>
      <c r="DY919" s="74">
        <v>0</v>
      </c>
      <c r="DZ919" s="74">
        <v>3.7725304855694618E-5</v>
      </c>
      <c r="EA919" s="74">
        <v>0</v>
      </c>
      <c r="EB919" s="74">
        <v>0</v>
      </c>
      <c r="EC919" s="74">
        <v>0</v>
      </c>
      <c r="ED919" s="74">
        <v>0</v>
      </c>
      <c r="EE919" s="74">
        <v>0</v>
      </c>
      <c r="EF919" s="74">
        <v>0</v>
      </c>
      <c r="ER919" s="74" t="s">
        <v>455</v>
      </c>
      <c r="ES919" s="74" t="s">
        <v>194</v>
      </c>
      <c r="ET919" s="74" t="s">
        <v>538</v>
      </c>
      <c r="EU919" s="74" t="s">
        <v>329</v>
      </c>
      <c r="EV919" s="74" t="s">
        <v>302</v>
      </c>
      <c r="EW919" s="74" t="s">
        <v>456</v>
      </c>
      <c r="EX919" s="74">
        <v>2024</v>
      </c>
      <c r="EY919" s="74">
        <v>6.1943664852304681E-6</v>
      </c>
      <c r="EZ919" s="74">
        <v>968.02899699999898</v>
      </c>
      <c r="FA919" s="74">
        <v>5.9963263757480591E-3</v>
      </c>
      <c r="FB919" s="74">
        <v>2024</v>
      </c>
      <c r="FC919" s="74" t="s">
        <v>209</v>
      </c>
      <c r="FD919" s="74">
        <v>4.6366130773367584E-2</v>
      </c>
      <c r="FE919" s="74">
        <v>1</v>
      </c>
      <c r="FF919" s="74">
        <v>0</v>
      </c>
      <c r="FG919" s="74" t="s">
        <v>457</v>
      </c>
      <c r="FH919" s="74">
        <v>0</v>
      </c>
      <c r="FI919" s="74">
        <v>0</v>
      </c>
      <c r="FJ919" s="74">
        <v>0</v>
      </c>
      <c r="FK919" s="74">
        <v>0</v>
      </c>
      <c r="FL919" s="74">
        <v>0</v>
      </c>
      <c r="FM919" s="74">
        <v>0</v>
      </c>
      <c r="FN919" s="74">
        <v>1.003915877010371E-3</v>
      </c>
      <c r="FO919" s="74">
        <v>7.2952056992651345E-6</v>
      </c>
      <c r="FP919" s="74">
        <v>0</v>
      </c>
      <c r="FQ919" s="74">
        <v>0</v>
      </c>
      <c r="FR919" s="74">
        <v>0</v>
      </c>
      <c r="FS919" s="74">
        <v>0</v>
      </c>
      <c r="GV919" s="229"/>
      <c r="GW919" s="229"/>
    </row>
    <row r="920" spans="98:205" x14ac:dyDescent="0.25">
      <c r="CT920" s="74" t="s">
        <v>194</v>
      </c>
      <c r="CU920" s="74" t="s">
        <v>538</v>
      </c>
      <c r="CV920" s="74" t="s">
        <v>329</v>
      </c>
      <c r="CW920" s="74">
        <v>2025</v>
      </c>
      <c r="CX920" s="74">
        <v>0</v>
      </c>
      <c r="CY920" s="74">
        <v>0</v>
      </c>
      <c r="CZ920" s="74">
        <v>0</v>
      </c>
      <c r="DA920" s="74">
        <v>0</v>
      </c>
      <c r="DB920" s="74">
        <v>7.2952056992651345E-6</v>
      </c>
      <c r="DC920" s="74">
        <v>0</v>
      </c>
      <c r="DD920" s="74">
        <v>5.1712462144137747</v>
      </c>
      <c r="DE920" s="74">
        <v>0.6841481148462718</v>
      </c>
      <c r="DF920" s="74">
        <v>2.9069865105925379</v>
      </c>
      <c r="DG920" s="74">
        <v>1.580111588974966</v>
      </c>
      <c r="DH920" s="74">
        <v>0</v>
      </c>
      <c r="DI920" s="74">
        <v>0</v>
      </c>
      <c r="DJ920" s="74">
        <v>0</v>
      </c>
      <c r="DK920" s="74">
        <v>0</v>
      </c>
      <c r="DL920" s="74">
        <v>0</v>
      </c>
      <c r="DM920" s="74">
        <v>0</v>
      </c>
      <c r="DN920" s="74">
        <v>1.8916295941812729E-5</v>
      </c>
      <c r="DO920" s="74">
        <v>0</v>
      </c>
      <c r="DP920" s="74">
        <v>0</v>
      </c>
      <c r="DQ920" s="74">
        <v>0</v>
      </c>
      <c r="DR920" s="74">
        <v>0</v>
      </c>
      <c r="DS920" s="74">
        <v>0</v>
      </c>
      <c r="DT920" s="74">
        <v>0</v>
      </c>
      <c r="DU920" s="74">
        <v>0</v>
      </c>
      <c r="DV920" s="74">
        <v>0</v>
      </c>
      <c r="DW920" s="74">
        <v>0</v>
      </c>
      <c r="DX920" s="74">
        <v>0</v>
      </c>
      <c r="DY920" s="74">
        <v>0</v>
      </c>
      <c r="DZ920" s="74">
        <v>0</v>
      </c>
      <c r="EA920" s="74">
        <v>3.7725304855694618E-5</v>
      </c>
      <c r="EB920" s="74">
        <v>0</v>
      </c>
      <c r="EC920" s="74">
        <v>3.7725304855694618E-5</v>
      </c>
      <c r="ED920" s="74">
        <v>0</v>
      </c>
      <c r="EE920" s="74">
        <v>0</v>
      </c>
      <c r="EF920" s="74">
        <v>0</v>
      </c>
      <c r="ER920" s="74" t="s">
        <v>455</v>
      </c>
      <c r="ES920" s="74" t="s">
        <v>194</v>
      </c>
      <c r="ET920" s="74" t="s">
        <v>538</v>
      </c>
      <c r="EU920" s="74" t="s">
        <v>329</v>
      </c>
      <c r="EV920" s="74" t="s">
        <v>302</v>
      </c>
      <c r="EW920" s="74" t="s">
        <v>456</v>
      </c>
      <c r="EX920" s="74">
        <v>2025</v>
      </c>
      <c r="EY920" s="74">
        <v>6.1943664852304681E-6</v>
      </c>
      <c r="EZ920" s="74">
        <v>968.02899699999898</v>
      </c>
      <c r="FA920" s="74">
        <v>5.9963263757480591E-3</v>
      </c>
      <c r="FB920" s="74">
        <v>2025</v>
      </c>
      <c r="FC920" s="74" t="s">
        <v>209</v>
      </c>
      <c r="FD920" s="74">
        <v>4.6366130773367584E-2</v>
      </c>
      <c r="FE920" s="74">
        <v>1</v>
      </c>
      <c r="FF920" s="74">
        <v>0</v>
      </c>
      <c r="FG920" s="74" t="s">
        <v>457</v>
      </c>
      <c r="FH920" s="74">
        <v>0</v>
      </c>
      <c r="FI920" s="74">
        <v>0</v>
      </c>
      <c r="FJ920" s="74">
        <v>0</v>
      </c>
      <c r="FK920" s="74">
        <v>0</v>
      </c>
      <c r="FL920" s="74">
        <v>0</v>
      </c>
      <c r="FM920" s="74">
        <v>0</v>
      </c>
      <c r="FN920" s="74">
        <v>0</v>
      </c>
      <c r="FO920" s="74">
        <v>0</v>
      </c>
      <c r="FP920" s="74">
        <v>1.003915877010371E-3</v>
      </c>
      <c r="FQ920" s="74">
        <v>7.2952056992651345E-6</v>
      </c>
      <c r="FR920" s="74">
        <v>0</v>
      </c>
      <c r="FS920" s="74">
        <v>0</v>
      </c>
      <c r="GV920" s="229"/>
      <c r="GW920" s="229"/>
    </row>
    <row r="921" spans="98:205" x14ac:dyDescent="0.25">
      <c r="CT921" s="74" t="s">
        <v>194</v>
      </c>
      <c r="CU921" s="74" t="s">
        <v>538</v>
      </c>
      <c r="CV921" s="74" t="s">
        <v>329</v>
      </c>
      <c r="CW921" s="74">
        <v>2026</v>
      </c>
      <c r="CX921" s="74">
        <v>0</v>
      </c>
      <c r="CY921" s="74">
        <v>0</v>
      </c>
      <c r="CZ921" s="74">
        <v>0</v>
      </c>
      <c r="DA921" s="74">
        <v>0</v>
      </c>
      <c r="DB921" s="74">
        <v>0</v>
      </c>
      <c r="DC921" s="74">
        <v>7.2952056992651345E-6</v>
      </c>
      <c r="DD921" s="74">
        <v>5.1712462144137747</v>
      </c>
      <c r="DE921" s="74">
        <v>0.6841481148462718</v>
      </c>
      <c r="DF921" s="74">
        <v>2.9069865105925379</v>
      </c>
      <c r="DG921" s="74">
        <v>1.580111588974966</v>
      </c>
      <c r="DH921" s="74">
        <v>0</v>
      </c>
      <c r="DI921" s="74">
        <v>0</v>
      </c>
      <c r="DJ921" s="74">
        <v>0</v>
      </c>
      <c r="DK921" s="74">
        <v>0</v>
      </c>
      <c r="DL921" s="74">
        <v>0</v>
      </c>
      <c r="DM921" s="74">
        <v>0</v>
      </c>
      <c r="DN921" s="74">
        <v>1.8916295941812729E-5</v>
      </c>
      <c r="DO921" s="74">
        <v>0</v>
      </c>
      <c r="DP921" s="74">
        <v>0</v>
      </c>
      <c r="DQ921" s="74">
        <v>0</v>
      </c>
      <c r="DR921" s="74">
        <v>0</v>
      </c>
      <c r="DS921" s="74">
        <v>0</v>
      </c>
      <c r="DT921" s="74">
        <v>0</v>
      </c>
      <c r="DU921" s="74">
        <v>0</v>
      </c>
      <c r="DV921" s="74">
        <v>0</v>
      </c>
      <c r="DW921" s="74">
        <v>0</v>
      </c>
      <c r="DX921" s="74">
        <v>0</v>
      </c>
      <c r="DY921" s="74">
        <v>0</v>
      </c>
      <c r="DZ921" s="74">
        <v>0</v>
      </c>
      <c r="EA921" s="74">
        <v>0</v>
      </c>
      <c r="EB921" s="74">
        <v>0</v>
      </c>
      <c r="EC921" s="74">
        <v>0</v>
      </c>
      <c r="ED921" s="74">
        <v>3.7725304855694618E-5</v>
      </c>
      <c r="EE921" s="74">
        <v>0</v>
      </c>
      <c r="EF921" s="74">
        <v>3.7725304855694618E-5</v>
      </c>
      <c r="ER921" s="74" t="s">
        <v>455</v>
      </c>
      <c r="ES921" s="74" t="s">
        <v>194</v>
      </c>
      <c r="ET921" s="74" t="s">
        <v>538</v>
      </c>
      <c r="EU921" s="74" t="s">
        <v>329</v>
      </c>
      <c r="EV921" s="74" t="s">
        <v>302</v>
      </c>
      <c r="EW921" s="74" t="s">
        <v>456</v>
      </c>
      <c r="EX921" s="74">
        <v>2026</v>
      </c>
      <c r="EY921" s="74">
        <v>6.1943664852304681E-6</v>
      </c>
      <c r="EZ921" s="74">
        <v>968.02899699999898</v>
      </c>
      <c r="FA921" s="74">
        <v>5.9963263757480591E-3</v>
      </c>
      <c r="FB921" s="74">
        <v>2026</v>
      </c>
      <c r="FC921" s="74" t="s">
        <v>209</v>
      </c>
      <c r="FD921" s="74">
        <v>4.6366130773367584E-2</v>
      </c>
      <c r="FE921" s="74">
        <v>1</v>
      </c>
      <c r="FF921" s="74">
        <v>0</v>
      </c>
      <c r="FG921" s="74" t="s">
        <v>457</v>
      </c>
      <c r="FH921" s="74">
        <v>0</v>
      </c>
      <c r="FI921" s="74">
        <v>0</v>
      </c>
      <c r="FJ921" s="74">
        <v>0</v>
      </c>
      <c r="FK921" s="74">
        <v>0</v>
      </c>
      <c r="FL921" s="74">
        <v>0</v>
      </c>
      <c r="FM921" s="74">
        <v>0</v>
      </c>
      <c r="FN921" s="74">
        <v>0</v>
      </c>
      <c r="FO921" s="74">
        <v>0</v>
      </c>
      <c r="FP921" s="74">
        <v>0</v>
      </c>
      <c r="FQ921" s="74">
        <v>0</v>
      </c>
      <c r="FR921" s="74">
        <v>1.003915877010371E-3</v>
      </c>
      <c r="FS921" s="74">
        <v>7.2952056992651345E-6</v>
      </c>
      <c r="GV921" s="229"/>
      <c r="GW921" s="229"/>
    </row>
    <row r="922" spans="98:205" x14ac:dyDescent="0.25">
      <c r="CT922" s="74" t="s">
        <v>194</v>
      </c>
      <c r="CU922" s="74" t="s">
        <v>538</v>
      </c>
      <c r="CV922" s="74" t="s">
        <v>330</v>
      </c>
      <c r="CW922" s="74">
        <v>2021</v>
      </c>
      <c r="CX922" s="74">
        <v>3.08806004707288E-5</v>
      </c>
      <c r="CY922" s="74">
        <v>0</v>
      </c>
      <c r="CZ922" s="74">
        <v>0</v>
      </c>
      <c r="DA922" s="74">
        <v>0</v>
      </c>
      <c r="DB922" s="74">
        <v>0</v>
      </c>
      <c r="DC922" s="74">
        <v>0</v>
      </c>
      <c r="DD922" s="74">
        <v>7.7861316135679398E-2</v>
      </c>
      <c r="DE922" s="74">
        <v>3.6425060683954492E-2</v>
      </c>
      <c r="DF922" s="74">
        <v>1.541613253274161E-3</v>
      </c>
      <c r="DG922" s="74">
        <v>3.989464219845075E-2</v>
      </c>
      <c r="DH922" s="74">
        <v>0</v>
      </c>
      <c r="DI922" s="74">
        <v>0</v>
      </c>
      <c r="DJ922" s="74">
        <v>0</v>
      </c>
      <c r="DK922" s="74">
        <v>0</v>
      </c>
      <c r="DL922" s="74">
        <v>0</v>
      </c>
      <c r="DM922" s="74">
        <v>0</v>
      </c>
      <c r="DN922" s="74">
        <v>3.6219522048889672E-4</v>
      </c>
      <c r="DO922" s="74">
        <v>2.4044041957110252E-6</v>
      </c>
      <c r="DP922" s="74">
        <v>0</v>
      </c>
      <c r="DQ922" s="74">
        <v>2.4044041957110252E-6</v>
      </c>
      <c r="DR922" s="74">
        <v>0</v>
      </c>
      <c r="DS922" s="74">
        <v>0</v>
      </c>
      <c r="DT922" s="74">
        <v>0</v>
      </c>
      <c r="DU922" s="74">
        <v>0</v>
      </c>
      <c r="DV922" s="74">
        <v>0</v>
      </c>
      <c r="DW922" s="74">
        <v>0</v>
      </c>
      <c r="DX922" s="74">
        <v>0</v>
      </c>
      <c r="DY922" s="74">
        <v>0</v>
      </c>
      <c r="DZ922" s="74">
        <v>0</v>
      </c>
      <c r="EA922" s="74">
        <v>0</v>
      </c>
      <c r="EB922" s="74">
        <v>0</v>
      </c>
      <c r="EC922" s="74">
        <v>0</v>
      </c>
      <c r="ED922" s="74">
        <v>0</v>
      </c>
      <c r="EE922" s="74">
        <v>0</v>
      </c>
      <c r="EF922" s="74">
        <v>0</v>
      </c>
      <c r="ER922" s="74" t="s">
        <v>455</v>
      </c>
      <c r="ES922" s="74" t="s">
        <v>194</v>
      </c>
      <c r="ET922" s="74" t="s">
        <v>538</v>
      </c>
      <c r="EU922" s="74" t="s">
        <v>330</v>
      </c>
      <c r="EV922" s="74" t="s">
        <v>302</v>
      </c>
      <c r="EW922" s="74" t="s">
        <v>456</v>
      </c>
      <c r="EX922" s="74">
        <v>2021</v>
      </c>
      <c r="EY922" s="74">
        <v>4.0328735559325543E-5</v>
      </c>
      <c r="EZ922" s="74">
        <v>968.02899699999898</v>
      </c>
      <c r="FA922" s="74">
        <v>3.9039385433772097E-2</v>
      </c>
      <c r="FB922" s="74">
        <v>2021</v>
      </c>
      <c r="FC922" s="74" t="s">
        <v>209</v>
      </c>
      <c r="FD922" s="74">
        <v>4.6366130773367584E-2</v>
      </c>
      <c r="FE922" s="74">
        <v>1</v>
      </c>
      <c r="FF922" s="74">
        <v>0</v>
      </c>
      <c r="FG922" s="74" t="s">
        <v>457</v>
      </c>
      <c r="FH922" s="74">
        <v>6.4325650195935355E-3</v>
      </c>
      <c r="FI922" s="74">
        <v>3.08806004707288E-5</v>
      </c>
      <c r="FJ922" s="74">
        <v>0</v>
      </c>
      <c r="FK922" s="74">
        <v>0</v>
      </c>
      <c r="FL922" s="74">
        <v>0</v>
      </c>
      <c r="FM922" s="74">
        <v>0</v>
      </c>
      <c r="FN922" s="74">
        <v>0</v>
      </c>
      <c r="FO922" s="74">
        <v>0</v>
      </c>
      <c r="FP922" s="74">
        <v>0</v>
      </c>
      <c r="FQ922" s="74">
        <v>0</v>
      </c>
      <c r="FR922" s="74">
        <v>0</v>
      </c>
      <c r="FS922" s="74">
        <v>0</v>
      </c>
      <c r="GV922" s="229"/>
      <c r="GW922" s="229"/>
    </row>
    <row r="923" spans="98:205" x14ac:dyDescent="0.25">
      <c r="CT923" s="74" t="s">
        <v>194</v>
      </c>
      <c r="CU923" s="74" t="s">
        <v>538</v>
      </c>
      <c r="CV923" s="74" t="s">
        <v>330</v>
      </c>
      <c r="CW923" s="74">
        <v>2022</v>
      </c>
      <c r="CX923" s="74">
        <v>0</v>
      </c>
      <c r="CY923" s="74">
        <v>3.0892422942406976E-5</v>
      </c>
      <c r="CZ923" s="74">
        <v>0</v>
      </c>
      <c r="DA923" s="74">
        <v>0</v>
      </c>
      <c r="DB923" s="74">
        <v>0</v>
      </c>
      <c r="DC923" s="74">
        <v>0</v>
      </c>
      <c r="DD923" s="74">
        <v>7.7861316135679412E-2</v>
      </c>
      <c r="DE923" s="74">
        <v>3.6425060683954499E-2</v>
      </c>
      <c r="DF923" s="74">
        <v>1.541613253274161E-3</v>
      </c>
      <c r="DG923" s="74">
        <v>3.9894642198450757E-2</v>
      </c>
      <c r="DH923" s="74">
        <v>0</v>
      </c>
      <c r="DI923" s="74">
        <v>0</v>
      </c>
      <c r="DJ923" s="74">
        <v>0</v>
      </c>
      <c r="DK923" s="74">
        <v>0</v>
      </c>
      <c r="DL923" s="74">
        <v>0</v>
      </c>
      <c r="DM923" s="74">
        <v>0</v>
      </c>
      <c r="DN923" s="74">
        <v>3.532148155135977E-4</v>
      </c>
      <c r="DO923" s="74">
        <v>0</v>
      </c>
      <c r="DP923" s="74">
        <v>0</v>
      </c>
      <c r="DQ923" s="74">
        <v>0</v>
      </c>
      <c r="DR923" s="74">
        <v>2.4053247089158653E-6</v>
      </c>
      <c r="DS923" s="74">
        <v>0</v>
      </c>
      <c r="DT923" s="74">
        <v>2.4053247089158653E-6</v>
      </c>
      <c r="DU923" s="74">
        <v>0</v>
      </c>
      <c r="DV923" s="74">
        <v>0</v>
      </c>
      <c r="DW923" s="74">
        <v>0</v>
      </c>
      <c r="DX923" s="74">
        <v>0</v>
      </c>
      <c r="DY923" s="74">
        <v>0</v>
      </c>
      <c r="DZ923" s="74">
        <v>0</v>
      </c>
      <c r="EA923" s="74">
        <v>0</v>
      </c>
      <c r="EB923" s="74">
        <v>0</v>
      </c>
      <c r="EC923" s="74">
        <v>0</v>
      </c>
      <c r="ED923" s="74">
        <v>0</v>
      </c>
      <c r="EE923" s="74">
        <v>0</v>
      </c>
      <c r="EF923" s="74">
        <v>0</v>
      </c>
      <c r="ER923" s="74" t="s">
        <v>455</v>
      </c>
      <c r="ES923" s="74" t="s">
        <v>194</v>
      </c>
      <c r="ET923" s="74" t="s">
        <v>538</v>
      </c>
      <c r="EU923" s="74" t="s">
        <v>330</v>
      </c>
      <c r="EV923" s="74" t="s">
        <v>302</v>
      </c>
      <c r="EW923" s="74" t="s">
        <v>456</v>
      </c>
      <c r="EX923" s="74">
        <v>2022</v>
      </c>
      <c r="EY923" s="74">
        <v>3.9578121644701561E-5</v>
      </c>
      <c r="EZ923" s="74">
        <v>968.02899699999898</v>
      </c>
      <c r="FA923" s="74">
        <v>3.8312769398864403E-2</v>
      </c>
      <c r="FB923" s="74">
        <v>2022</v>
      </c>
      <c r="FC923" s="74" t="s">
        <v>209</v>
      </c>
      <c r="FD923" s="74">
        <v>4.6366130773367584E-2</v>
      </c>
      <c r="FE923" s="74">
        <v>1</v>
      </c>
      <c r="FF923" s="74">
        <v>0</v>
      </c>
      <c r="FG923" s="74" t="s">
        <v>457</v>
      </c>
      <c r="FH923" s="74">
        <v>0</v>
      </c>
      <c r="FI923" s="74">
        <v>0</v>
      </c>
      <c r="FJ923" s="74">
        <v>6.4350276924885876E-3</v>
      </c>
      <c r="FK923" s="74">
        <v>3.0892422942406976E-5</v>
      </c>
      <c r="FL923" s="74">
        <v>0</v>
      </c>
      <c r="FM923" s="74">
        <v>0</v>
      </c>
      <c r="FN923" s="74">
        <v>0</v>
      </c>
      <c r="FO923" s="74">
        <v>0</v>
      </c>
      <c r="FP923" s="74">
        <v>0</v>
      </c>
      <c r="FQ923" s="74">
        <v>0</v>
      </c>
      <c r="FR923" s="74">
        <v>0</v>
      </c>
      <c r="FS923" s="74">
        <v>0</v>
      </c>
      <c r="GV923" s="229"/>
      <c r="GW923" s="229"/>
    </row>
    <row r="924" spans="98:205" x14ac:dyDescent="0.25">
      <c r="CT924" s="74" t="s">
        <v>194</v>
      </c>
      <c r="CU924" s="74" t="s">
        <v>538</v>
      </c>
      <c r="CV924" s="74" t="s">
        <v>330</v>
      </c>
      <c r="CW924" s="74">
        <v>2023</v>
      </c>
      <c r="CX924" s="74">
        <v>0</v>
      </c>
      <c r="CY924" s="74">
        <v>0</v>
      </c>
      <c r="CZ924" s="74">
        <v>4.8102577182158989E-5</v>
      </c>
      <c r="DA924" s="74">
        <v>0</v>
      </c>
      <c r="DB924" s="74">
        <v>0</v>
      </c>
      <c r="DC924" s="74">
        <v>0</v>
      </c>
      <c r="DD924" s="74">
        <v>7.7900575334948555E-2</v>
      </c>
      <c r="DE924" s="74">
        <v>3.6425060683954513E-2</v>
      </c>
      <c r="DF924" s="74">
        <v>1.580872452543269E-3</v>
      </c>
      <c r="DG924" s="74">
        <v>3.9894642198450757E-2</v>
      </c>
      <c r="DH924" s="74">
        <v>0</v>
      </c>
      <c r="DI924" s="74">
        <v>0</v>
      </c>
      <c r="DJ924" s="74">
        <v>0</v>
      </c>
      <c r="DK924" s="74">
        <v>0</v>
      </c>
      <c r="DL924" s="74">
        <v>0</v>
      </c>
      <c r="DM924" s="74">
        <v>0</v>
      </c>
      <c r="DN924" s="74">
        <v>3.6643108402807862E-4</v>
      </c>
      <c r="DO924" s="74">
        <v>0</v>
      </c>
      <c r="DP924" s="74">
        <v>0</v>
      </c>
      <c r="DQ924" s="74">
        <v>0</v>
      </c>
      <c r="DR924" s="74">
        <v>0</v>
      </c>
      <c r="DS924" s="74">
        <v>0</v>
      </c>
      <c r="DT924" s="74">
        <v>0</v>
      </c>
      <c r="DU924" s="74">
        <v>3.7472184375839536E-6</v>
      </c>
      <c r="DV924" s="74">
        <v>0</v>
      </c>
      <c r="DW924" s="74">
        <v>3.7472184375839536E-6</v>
      </c>
      <c r="DX924" s="74">
        <v>0</v>
      </c>
      <c r="DY924" s="74">
        <v>0</v>
      </c>
      <c r="DZ924" s="74">
        <v>0</v>
      </c>
      <c r="EA924" s="74">
        <v>0</v>
      </c>
      <c r="EB924" s="74">
        <v>0</v>
      </c>
      <c r="EC924" s="74">
        <v>0</v>
      </c>
      <c r="ED924" s="74">
        <v>0</v>
      </c>
      <c r="EE924" s="74">
        <v>0</v>
      </c>
      <c r="EF924" s="74">
        <v>0</v>
      </c>
      <c r="ER924" s="74" t="s">
        <v>455</v>
      </c>
      <c r="ES924" s="74" t="s">
        <v>194</v>
      </c>
      <c r="ET924" s="74" t="s">
        <v>538</v>
      </c>
      <c r="EU924" s="74" t="s">
        <v>330</v>
      </c>
      <c r="EV924" s="74" t="s">
        <v>302</v>
      </c>
      <c r="EW924" s="74" t="s">
        <v>456</v>
      </c>
      <c r="EX924" s="74">
        <v>2023</v>
      </c>
      <c r="EY924" s="74">
        <v>4.0843946590894937E-5</v>
      </c>
      <c r="EZ924" s="74">
        <v>968.02899699999898</v>
      </c>
      <c r="FA924" s="74">
        <v>3.9538124651905551E-2</v>
      </c>
      <c r="FB924" s="74">
        <v>2023</v>
      </c>
      <c r="FC924" s="74" t="s">
        <v>209</v>
      </c>
      <c r="FD924" s="74">
        <v>4.6366130773367584E-2</v>
      </c>
      <c r="FE924" s="74">
        <v>1</v>
      </c>
      <c r="FF924" s="74">
        <v>0</v>
      </c>
      <c r="FG924" s="74" t="s">
        <v>457</v>
      </c>
      <c r="FH924" s="74">
        <v>0</v>
      </c>
      <c r="FI924" s="74">
        <v>0</v>
      </c>
      <c r="FJ924" s="74">
        <v>0</v>
      </c>
      <c r="FK924" s="74">
        <v>0</v>
      </c>
      <c r="FL924" s="74">
        <v>6.6195448009301059E-3</v>
      </c>
      <c r="FM924" s="74">
        <v>4.8102577182158989E-5</v>
      </c>
      <c r="FN924" s="74">
        <v>0</v>
      </c>
      <c r="FO924" s="74">
        <v>0</v>
      </c>
      <c r="FP924" s="74">
        <v>0</v>
      </c>
      <c r="FQ924" s="74">
        <v>0</v>
      </c>
      <c r="FR924" s="74">
        <v>0</v>
      </c>
      <c r="FS924" s="74">
        <v>0</v>
      </c>
      <c r="GV924" s="229"/>
      <c r="GW924" s="229"/>
    </row>
    <row r="925" spans="98:205" x14ac:dyDescent="0.25">
      <c r="CT925" s="74" t="s">
        <v>194</v>
      </c>
      <c r="CU925" s="74" t="s">
        <v>538</v>
      </c>
      <c r="CV925" s="74" t="s">
        <v>330</v>
      </c>
      <c r="CW925" s="74">
        <v>2024</v>
      </c>
      <c r="CX925" s="74">
        <v>0</v>
      </c>
      <c r="CY925" s="74">
        <v>0</v>
      </c>
      <c r="CZ925" s="74">
        <v>0</v>
      </c>
      <c r="DA925" s="74">
        <v>4.8102577182158989E-5</v>
      </c>
      <c r="DB925" s="74">
        <v>0</v>
      </c>
      <c r="DC925" s="74">
        <v>0</v>
      </c>
      <c r="DD925" s="74">
        <v>7.7900575334948555E-2</v>
      </c>
      <c r="DE925" s="74">
        <v>3.6425060683954513E-2</v>
      </c>
      <c r="DF925" s="74">
        <v>1.580872452543269E-3</v>
      </c>
      <c r="DG925" s="74">
        <v>3.9894642198450757E-2</v>
      </c>
      <c r="DH925" s="74">
        <v>0</v>
      </c>
      <c r="DI925" s="74">
        <v>0</v>
      </c>
      <c r="DJ925" s="74">
        <v>0</v>
      </c>
      <c r="DK925" s="74">
        <v>0</v>
      </c>
      <c r="DL925" s="74">
        <v>0</v>
      </c>
      <c r="DM925" s="74">
        <v>0</v>
      </c>
      <c r="DN925" s="74">
        <v>3.6643108402807862E-4</v>
      </c>
      <c r="DO925" s="74">
        <v>0</v>
      </c>
      <c r="DP925" s="74">
        <v>0</v>
      </c>
      <c r="DQ925" s="74">
        <v>0</v>
      </c>
      <c r="DR925" s="74">
        <v>0</v>
      </c>
      <c r="DS925" s="74">
        <v>0</v>
      </c>
      <c r="DT925" s="74">
        <v>0</v>
      </c>
      <c r="DU925" s="74">
        <v>0</v>
      </c>
      <c r="DV925" s="74">
        <v>0</v>
      </c>
      <c r="DW925" s="74">
        <v>0</v>
      </c>
      <c r="DX925" s="74">
        <v>3.7472184375839536E-6</v>
      </c>
      <c r="DY925" s="74">
        <v>0</v>
      </c>
      <c r="DZ925" s="74">
        <v>3.7472184375839536E-6</v>
      </c>
      <c r="EA925" s="74">
        <v>0</v>
      </c>
      <c r="EB925" s="74">
        <v>0</v>
      </c>
      <c r="EC925" s="74">
        <v>0</v>
      </c>
      <c r="ED925" s="74">
        <v>0</v>
      </c>
      <c r="EE925" s="74">
        <v>0</v>
      </c>
      <c r="EF925" s="74">
        <v>0</v>
      </c>
      <c r="ER925" s="74" t="s">
        <v>455</v>
      </c>
      <c r="ES925" s="74" t="s">
        <v>194</v>
      </c>
      <c r="ET925" s="74" t="s">
        <v>538</v>
      </c>
      <c r="EU925" s="74" t="s">
        <v>330</v>
      </c>
      <c r="EV925" s="74" t="s">
        <v>302</v>
      </c>
      <c r="EW925" s="74" t="s">
        <v>456</v>
      </c>
      <c r="EX925" s="74">
        <v>2024</v>
      </c>
      <c r="EY925" s="74">
        <v>4.0843946590894937E-5</v>
      </c>
      <c r="EZ925" s="74">
        <v>968.02899699999898</v>
      </c>
      <c r="FA925" s="74">
        <v>3.9538124651905551E-2</v>
      </c>
      <c r="FB925" s="74">
        <v>2024</v>
      </c>
      <c r="FC925" s="74" t="s">
        <v>209</v>
      </c>
      <c r="FD925" s="74">
        <v>4.6366130773367584E-2</v>
      </c>
      <c r="FE925" s="74">
        <v>1</v>
      </c>
      <c r="FF925" s="74">
        <v>0</v>
      </c>
      <c r="FG925" s="74" t="s">
        <v>457</v>
      </c>
      <c r="FH925" s="74">
        <v>0</v>
      </c>
      <c r="FI925" s="74">
        <v>0</v>
      </c>
      <c r="FJ925" s="74">
        <v>0</v>
      </c>
      <c r="FK925" s="74">
        <v>0</v>
      </c>
      <c r="FL925" s="74">
        <v>0</v>
      </c>
      <c r="FM925" s="74">
        <v>0</v>
      </c>
      <c r="FN925" s="74">
        <v>6.6195448009301059E-3</v>
      </c>
      <c r="FO925" s="74">
        <v>4.8102577182158989E-5</v>
      </c>
      <c r="FP925" s="74">
        <v>0</v>
      </c>
      <c r="FQ925" s="74">
        <v>0</v>
      </c>
      <c r="FR925" s="74">
        <v>0</v>
      </c>
      <c r="FS925" s="74">
        <v>0</v>
      </c>
      <c r="GV925" s="229"/>
      <c r="GW925" s="229"/>
    </row>
    <row r="926" spans="98:205" x14ac:dyDescent="0.25">
      <c r="CT926" s="74" t="s">
        <v>194</v>
      </c>
      <c r="CU926" s="74" t="s">
        <v>538</v>
      </c>
      <c r="CV926" s="74" t="s">
        <v>330</v>
      </c>
      <c r="CW926" s="74">
        <v>2025</v>
      </c>
      <c r="CX926" s="74">
        <v>0</v>
      </c>
      <c r="CY926" s="74">
        <v>0</v>
      </c>
      <c r="CZ926" s="74">
        <v>0</v>
      </c>
      <c r="DA926" s="74">
        <v>0</v>
      </c>
      <c r="DB926" s="74">
        <v>4.8102577182158989E-5</v>
      </c>
      <c r="DC926" s="74">
        <v>0</v>
      </c>
      <c r="DD926" s="74">
        <v>7.7900575334948555E-2</v>
      </c>
      <c r="DE926" s="74">
        <v>3.6425060683954513E-2</v>
      </c>
      <c r="DF926" s="74">
        <v>1.580872452543269E-3</v>
      </c>
      <c r="DG926" s="74">
        <v>3.9894642198450757E-2</v>
      </c>
      <c r="DH926" s="74">
        <v>0</v>
      </c>
      <c r="DI926" s="74">
        <v>0</v>
      </c>
      <c r="DJ926" s="74">
        <v>0</v>
      </c>
      <c r="DK926" s="74">
        <v>0</v>
      </c>
      <c r="DL926" s="74">
        <v>0</v>
      </c>
      <c r="DM926" s="74">
        <v>0</v>
      </c>
      <c r="DN926" s="74">
        <v>3.6643108402807862E-4</v>
      </c>
      <c r="DO926" s="74">
        <v>0</v>
      </c>
      <c r="DP926" s="74">
        <v>0</v>
      </c>
      <c r="DQ926" s="74">
        <v>0</v>
      </c>
      <c r="DR926" s="74">
        <v>0</v>
      </c>
      <c r="DS926" s="74">
        <v>0</v>
      </c>
      <c r="DT926" s="74">
        <v>0</v>
      </c>
      <c r="DU926" s="74">
        <v>0</v>
      </c>
      <c r="DV926" s="74">
        <v>0</v>
      </c>
      <c r="DW926" s="74">
        <v>0</v>
      </c>
      <c r="DX926" s="74">
        <v>0</v>
      </c>
      <c r="DY926" s="74">
        <v>0</v>
      </c>
      <c r="DZ926" s="74">
        <v>0</v>
      </c>
      <c r="EA926" s="74">
        <v>3.7472184375839536E-6</v>
      </c>
      <c r="EB926" s="74">
        <v>0</v>
      </c>
      <c r="EC926" s="74">
        <v>3.7472184375839536E-6</v>
      </c>
      <c r="ED926" s="74">
        <v>0</v>
      </c>
      <c r="EE926" s="74">
        <v>0</v>
      </c>
      <c r="EF926" s="74">
        <v>0</v>
      </c>
      <c r="ER926" s="74" t="s">
        <v>455</v>
      </c>
      <c r="ES926" s="74" t="s">
        <v>194</v>
      </c>
      <c r="ET926" s="74" t="s">
        <v>538</v>
      </c>
      <c r="EU926" s="74" t="s">
        <v>330</v>
      </c>
      <c r="EV926" s="74" t="s">
        <v>302</v>
      </c>
      <c r="EW926" s="74" t="s">
        <v>456</v>
      </c>
      <c r="EX926" s="74">
        <v>2025</v>
      </c>
      <c r="EY926" s="74">
        <v>4.0843946590894937E-5</v>
      </c>
      <c r="EZ926" s="74">
        <v>968.02899699999898</v>
      </c>
      <c r="FA926" s="74">
        <v>3.9538124651905551E-2</v>
      </c>
      <c r="FB926" s="74">
        <v>2025</v>
      </c>
      <c r="FC926" s="74" t="s">
        <v>209</v>
      </c>
      <c r="FD926" s="74">
        <v>4.6366130773367584E-2</v>
      </c>
      <c r="FE926" s="74">
        <v>1</v>
      </c>
      <c r="FF926" s="74">
        <v>0</v>
      </c>
      <c r="FG926" s="74" t="s">
        <v>457</v>
      </c>
      <c r="FH926" s="74">
        <v>0</v>
      </c>
      <c r="FI926" s="74">
        <v>0</v>
      </c>
      <c r="FJ926" s="74">
        <v>0</v>
      </c>
      <c r="FK926" s="74">
        <v>0</v>
      </c>
      <c r="FL926" s="74">
        <v>0</v>
      </c>
      <c r="FM926" s="74">
        <v>0</v>
      </c>
      <c r="FN926" s="74">
        <v>0</v>
      </c>
      <c r="FO926" s="74">
        <v>0</v>
      </c>
      <c r="FP926" s="74">
        <v>6.6195448009301059E-3</v>
      </c>
      <c r="FQ926" s="74">
        <v>4.8102577182158989E-5</v>
      </c>
      <c r="FR926" s="74">
        <v>0</v>
      </c>
      <c r="FS926" s="74">
        <v>0</v>
      </c>
      <c r="GV926" s="229"/>
      <c r="GW926" s="229"/>
    </row>
    <row r="927" spans="98:205" x14ac:dyDescent="0.25">
      <c r="CT927" s="74" t="s">
        <v>194</v>
      </c>
      <c r="CU927" s="74" t="s">
        <v>538</v>
      </c>
      <c r="CV927" s="74" t="s">
        <v>330</v>
      </c>
      <c r="CW927" s="74">
        <v>2026</v>
      </c>
      <c r="CX927" s="74">
        <v>0</v>
      </c>
      <c r="CY927" s="74">
        <v>0</v>
      </c>
      <c r="CZ927" s="74">
        <v>0</v>
      </c>
      <c r="DA927" s="74">
        <v>0</v>
      </c>
      <c r="DB927" s="74">
        <v>0</v>
      </c>
      <c r="DC927" s="74">
        <v>4.8102577182158989E-5</v>
      </c>
      <c r="DD927" s="74">
        <v>7.7900575334948555E-2</v>
      </c>
      <c r="DE927" s="74">
        <v>3.6425060683954513E-2</v>
      </c>
      <c r="DF927" s="74">
        <v>1.580872452543269E-3</v>
      </c>
      <c r="DG927" s="74">
        <v>3.9894642198450757E-2</v>
      </c>
      <c r="DH927" s="74">
        <v>0</v>
      </c>
      <c r="DI927" s="74">
        <v>0</v>
      </c>
      <c r="DJ927" s="74">
        <v>0</v>
      </c>
      <c r="DK927" s="74">
        <v>0</v>
      </c>
      <c r="DL927" s="74">
        <v>0</v>
      </c>
      <c r="DM927" s="74">
        <v>0</v>
      </c>
      <c r="DN927" s="74">
        <v>3.6643108402807862E-4</v>
      </c>
      <c r="DO927" s="74">
        <v>0</v>
      </c>
      <c r="DP927" s="74">
        <v>0</v>
      </c>
      <c r="DQ927" s="74">
        <v>0</v>
      </c>
      <c r="DR927" s="74">
        <v>0</v>
      </c>
      <c r="DS927" s="74">
        <v>0</v>
      </c>
      <c r="DT927" s="74">
        <v>0</v>
      </c>
      <c r="DU927" s="74">
        <v>0</v>
      </c>
      <c r="DV927" s="74">
        <v>0</v>
      </c>
      <c r="DW927" s="74">
        <v>0</v>
      </c>
      <c r="DX927" s="74">
        <v>0</v>
      </c>
      <c r="DY927" s="74">
        <v>0</v>
      </c>
      <c r="DZ927" s="74">
        <v>0</v>
      </c>
      <c r="EA927" s="74">
        <v>0</v>
      </c>
      <c r="EB927" s="74">
        <v>0</v>
      </c>
      <c r="EC927" s="74">
        <v>0</v>
      </c>
      <c r="ED927" s="74">
        <v>3.7472184375839536E-6</v>
      </c>
      <c r="EE927" s="74">
        <v>0</v>
      </c>
      <c r="EF927" s="74">
        <v>3.7472184375839536E-6</v>
      </c>
      <c r="ER927" s="74" t="s">
        <v>455</v>
      </c>
      <c r="ES927" s="74" t="s">
        <v>194</v>
      </c>
      <c r="ET927" s="74" t="s">
        <v>538</v>
      </c>
      <c r="EU927" s="74" t="s">
        <v>330</v>
      </c>
      <c r="EV927" s="74" t="s">
        <v>302</v>
      </c>
      <c r="EW927" s="74" t="s">
        <v>456</v>
      </c>
      <c r="EX927" s="74">
        <v>2026</v>
      </c>
      <c r="EY927" s="74">
        <v>4.0843946590894937E-5</v>
      </c>
      <c r="EZ927" s="74">
        <v>968.02899699999898</v>
      </c>
      <c r="FA927" s="74">
        <v>3.9538124651905551E-2</v>
      </c>
      <c r="FB927" s="74">
        <v>2026</v>
      </c>
      <c r="FC927" s="74" t="s">
        <v>209</v>
      </c>
      <c r="FD927" s="74">
        <v>4.6366130773367584E-2</v>
      </c>
      <c r="FE927" s="74">
        <v>1</v>
      </c>
      <c r="FF927" s="74">
        <v>0</v>
      </c>
      <c r="FG927" s="74" t="s">
        <v>457</v>
      </c>
      <c r="FH927" s="74">
        <v>0</v>
      </c>
      <c r="FI927" s="74">
        <v>0</v>
      </c>
      <c r="FJ927" s="74">
        <v>0</v>
      </c>
      <c r="FK927" s="74">
        <v>0</v>
      </c>
      <c r="FL927" s="74">
        <v>0</v>
      </c>
      <c r="FM927" s="74">
        <v>0</v>
      </c>
      <c r="FN927" s="74">
        <v>0</v>
      </c>
      <c r="FO927" s="74">
        <v>0</v>
      </c>
      <c r="FP927" s="74">
        <v>0</v>
      </c>
      <c r="FQ927" s="74">
        <v>0</v>
      </c>
      <c r="FR927" s="74">
        <v>6.6195448009301059E-3</v>
      </c>
      <c r="FS927" s="74">
        <v>4.8102577182158989E-5</v>
      </c>
      <c r="GV927" s="229"/>
      <c r="GW927" s="229"/>
    </row>
    <row r="928" spans="98:205" x14ac:dyDescent="0.25">
      <c r="CT928" s="74" t="s">
        <v>194</v>
      </c>
      <c r="CU928" s="74" t="s">
        <v>539</v>
      </c>
      <c r="CV928" s="74" t="s">
        <v>318</v>
      </c>
      <c r="CW928" s="74">
        <v>2021</v>
      </c>
      <c r="CX928" s="74">
        <v>3.0625878281594544E-9</v>
      </c>
      <c r="CY928" s="74">
        <v>0</v>
      </c>
      <c r="CZ928" s="74">
        <v>0</v>
      </c>
      <c r="DA928" s="74">
        <v>0</v>
      </c>
      <c r="DB928" s="74">
        <v>0</v>
      </c>
      <c r="DC928" s="74">
        <v>0</v>
      </c>
      <c r="DD928" s="74">
        <v>13887.861023877969</v>
      </c>
      <c r="DE928" s="74">
        <v>212.40338927922949</v>
      </c>
      <c r="DF928" s="74">
        <v>8426.4429804796036</v>
      </c>
      <c r="DG928" s="74">
        <v>5249.0146541191407</v>
      </c>
      <c r="DH928" s="74">
        <v>0</v>
      </c>
      <c r="DI928" s="74">
        <v>0</v>
      </c>
      <c r="DJ928" s="74">
        <v>0</v>
      </c>
      <c r="DK928" s="74">
        <v>0</v>
      </c>
      <c r="DL928" s="74">
        <v>0</v>
      </c>
      <c r="DM928" s="74">
        <v>0</v>
      </c>
      <c r="DN928" s="74">
        <v>1.9972870239246581E-7</v>
      </c>
      <c r="DO928" s="74">
        <v>4.2532794130898768E-5</v>
      </c>
      <c r="DP928" s="74">
        <v>0</v>
      </c>
      <c r="DQ928" s="74">
        <v>4.2532794130898768E-5</v>
      </c>
      <c r="DR928" s="74">
        <v>0</v>
      </c>
      <c r="DS928" s="74">
        <v>0</v>
      </c>
      <c r="DT928" s="74">
        <v>0</v>
      </c>
      <c r="DU928" s="74">
        <v>0</v>
      </c>
      <c r="DV928" s="74">
        <v>0</v>
      </c>
      <c r="DW928" s="74">
        <v>0</v>
      </c>
      <c r="DX928" s="74">
        <v>0</v>
      </c>
      <c r="DY928" s="74">
        <v>0</v>
      </c>
      <c r="DZ928" s="74">
        <v>0</v>
      </c>
      <c r="EA928" s="74">
        <v>0</v>
      </c>
      <c r="EB928" s="74">
        <v>0</v>
      </c>
      <c r="EC928" s="74">
        <v>0</v>
      </c>
      <c r="ED928" s="74">
        <v>0</v>
      </c>
      <c r="EE928" s="74">
        <v>0</v>
      </c>
      <c r="EF928" s="74">
        <v>0</v>
      </c>
      <c r="ER928" s="74" t="s">
        <v>455</v>
      </c>
      <c r="ES928" s="74" t="s">
        <v>194</v>
      </c>
      <c r="ET928" s="74" t="s">
        <v>539</v>
      </c>
      <c r="EU928" s="74" t="s">
        <v>318</v>
      </c>
      <c r="EV928" s="74" t="s">
        <v>302</v>
      </c>
      <c r="EW928" s="74" t="s">
        <v>456</v>
      </c>
      <c r="EX928" s="74">
        <v>2021</v>
      </c>
      <c r="EY928" s="74">
        <v>2.3507103634725832E-9</v>
      </c>
      <c r="EZ928" s="74">
        <v>587.15197799999999</v>
      </c>
      <c r="FA928" s="74">
        <v>1.3802242396180262E-6</v>
      </c>
      <c r="FB928" s="74">
        <v>2021</v>
      </c>
      <c r="FC928" s="74" t="s">
        <v>209</v>
      </c>
      <c r="FD928" s="74">
        <v>4.6366130773367584E-2</v>
      </c>
      <c r="FE928" s="74">
        <v>1</v>
      </c>
      <c r="FF928" s="74">
        <v>0</v>
      </c>
      <c r="FG928" s="74" t="s">
        <v>457</v>
      </c>
      <c r="FH928" s="74">
        <v>6.3795052662674167E-7</v>
      </c>
      <c r="FI928" s="74">
        <v>3.0625878281594544E-9</v>
      </c>
      <c r="FJ928" s="74">
        <v>0</v>
      </c>
      <c r="FK928" s="74">
        <v>0</v>
      </c>
      <c r="FL928" s="74">
        <v>0</v>
      </c>
      <c r="FM928" s="74">
        <v>0</v>
      </c>
      <c r="FN928" s="74">
        <v>0</v>
      </c>
      <c r="FO928" s="74">
        <v>0</v>
      </c>
      <c r="FP928" s="74">
        <v>0</v>
      </c>
      <c r="FQ928" s="74">
        <v>0</v>
      </c>
      <c r="FR928" s="74">
        <v>0</v>
      </c>
      <c r="FS928" s="74">
        <v>0</v>
      </c>
      <c r="GV928" s="229"/>
      <c r="GW928" s="229"/>
    </row>
    <row r="929" spans="98:205" x14ac:dyDescent="0.25">
      <c r="CT929" s="74" t="s">
        <v>194</v>
      </c>
      <c r="CU929" s="74" t="s">
        <v>539</v>
      </c>
      <c r="CV929" s="74" t="s">
        <v>318</v>
      </c>
      <c r="CW929" s="74">
        <v>2022</v>
      </c>
      <c r="CX929" s="74">
        <v>0</v>
      </c>
      <c r="CY929" s="74">
        <v>3.0388222381515426E-9</v>
      </c>
      <c r="CZ929" s="74">
        <v>0</v>
      </c>
      <c r="DA929" s="74">
        <v>0</v>
      </c>
      <c r="DB929" s="74">
        <v>0</v>
      </c>
      <c r="DC929" s="74">
        <v>0</v>
      </c>
      <c r="DD929" s="74">
        <v>13650.165455412071</v>
      </c>
      <c r="DE929" s="74">
        <v>202.84766498243039</v>
      </c>
      <c r="DF929" s="74">
        <v>8286.6933897120016</v>
      </c>
      <c r="DG929" s="74">
        <v>5160.6244007176319</v>
      </c>
      <c r="DH929" s="74">
        <v>0</v>
      </c>
      <c r="DI929" s="74">
        <v>0</v>
      </c>
      <c r="DJ929" s="74">
        <v>0</v>
      </c>
      <c r="DK929" s="74">
        <v>0</v>
      </c>
      <c r="DL929" s="74">
        <v>0</v>
      </c>
      <c r="DM929" s="74">
        <v>0</v>
      </c>
      <c r="DN929" s="74">
        <v>1.959875658145495E-7</v>
      </c>
      <c r="DO929" s="74">
        <v>0</v>
      </c>
      <c r="DP929" s="74">
        <v>0</v>
      </c>
      <c r="DQ929" s="74">
        <v>0</v>
      </c>
      <c r="DR929" s="74">
        <v>4.1480426340354177E-5</v>
      </c>
      <c r="DS929" s="74">
        <v>0</v>
      </c>
      <c r="DT929" s="74">
        <v>4.1480426340354177E-5</v>
      </c>
      <c r="DU929" s="74">
        <v>0</v>
      </c>
      <c r="DV929" s="74">
        <v>0</v>
      </c>
      <c r="DW929" s="74">
        <v>0</v>
      </c>
      <c r="DX929" s="74">
        <v>0</v>
      </c>
      <c r="DY929" s="74">
        <v>0</v>
      </c>
      <c r="DZ929" s="74">
        <v>0</v>
      </c>
      <c r="EA929" s="74">
        <v>0</v>
      </c>
      <c r="EB929" s="74">
        <v>0</v>
      </c>
      <c r="EC929" s="74">
        <v>0</v>
      </c>
      <c r="ED929" s="74">
        <v>0</v>
      </c>
      <c r="EE929" s="74">
        <v>0</v>
      </c>
      <c r="EF929" s="74">
        <v>0</v>
      </c>
      <c r="ER929" s="74" t="s">
        <v>455</v>
      </c>
      <c r="ES929" s="74" t="s">
        <v>194</v>
      </c>
      <c r="ET929" s="74" t="s">
        <v>539</v>
      </c>
      <c r="EU929" s="74" t="s">
        <v>318</v>
      </c>
      <c r="EV929" s="74" t="s">
        <v>302</v>
      </c>
      <c r="EW929" s="74" t="s">
        <v>456</v>
      </c>
      <c r="EX929" s="74">
        <v>2022</v>
      </c>
      <c r="EY929" s="74">
        <v>2.2878283862012281E-9</v>
      </c>
      <c r="EZ929" s="74">
        <v>587.15197799999999</v>
      </c>
      <c r="FA929" s="74">
        <v>1.3433029622825988E-6</v>
      </c>
      <c r="FB929" s="74">
        <v>2022</v>
      </c>
      <c r="FC929" s="74" t="s">
        <v>209</v>
      </c>
      <c r="FD929" s="74">
        <v>4.6366130773367584E-2</v>
      </c>
      <c r="FE929" s="74">
        <v>1</v>
      </c>
      <c r="FF929" s="74">
        <v>0</v>
      </c>
      <c r="FG929" s="74" t="s">
        <v>457</v>
      </c>
      <c r="FH929" s="74">
        <v>0</v>
      </c>
      <c r="FI929" s="74">
        <v>0</v>
      </c>
      <c r="FJ929" s="74">
        <v>6.3300004960801262E-7</v>
      </c>
      <c r="FK929" s="74">
        <v>3.0388222381515426E-9</v>
      </c>
      <c r="FL929" s="74">
        <v>0</v>
      </c>
      <c r="FM929" s="74">
        <v>0</v>
      </c>
      <c r="FN929" s="74">
        <v>0</v>
      </c>
      <c r="FO929" s="74">
        <v>0</v>
      </c>
      <c r="FP929" s="74">
        <v>0</v>
      </c>
      <c r="FQ929" s="74">
        <v>0</v>
      </c>
      <c r="FR929" s="74">
        <v>0</v>
      </c>
      <c r="FS929" s="74">
        <v>0</v>
      </c>
      <c r="GV929" s="229"/>
      <c r="GW929" s="229"/>
    </row>
    <row r="930" spans="98:205" x14ac:dyDescent="0.25">
      <c r="CT930" s="74" t="s">
        <v>194</v>
      </c>
      <c r="CU930" s="74" t="s">
        <v>539</v>
      </c>
      <c r="CV930" s="74" t="s">
        <v>318</v>
      </c>
      <c r="CW930" s="74">
        <v>2023</v>
      </c>
      <c r="CX930" s="74">
        <v>0</v>
      </c>
      <c r="CY930" s="74">
        <v>0</v>
      </c>
      <c r="CZ930" s="74">
        <v>4.5808568235619772E-9</v>
      </c>
      <c r="DA930" s="74">
        <v>0</v>
      </c>
      <c r="DB930" s="74">
        <v>0</v>
      </c>
      <c r="DC930" s="74">
        <v>0</v>
      </c>
      <c r="DD930" s="74">
        <v>13668.06699741239</v>
      </c>
      <c r="DE930" s="74">
        <v>202.84766498243039</v>
      </c>
      <c r="DF930" s="74">
        <v>8304.5949317123286</v>
      </c>
      <c r="DG930" s="74">
        <v>5160.6244007176319</v>
      </c>
      <c r="DH930" s="74">
        <v>0</v>
      </c>
      <c r="DI930" s="74">
        <v>0</v>
      </c>
      <c r="DJ930" s="74">
        <v>0</v>
      </c>
      <c r="DK930" s="74">
        <v>0</v>
      </c>
      <c r="DL930" s="74">
        <v>0</v>
      </c>
      <c r="DM930" s="74">
        <v>0</v>
      </c>
      <c r="DN930" s="74">
        <v>1.960036210029163E-7</v>
      </c>
      <c r="DO930" s="74">
        <v>0</v>
      </c>
      <c r="DP930" s="74">
        <v>0</v>
      </c>
      <c r="DQ930" s="74">
        <v>0</v>
      </c>
      <c r="DR930" s="74">
        <v>0</v>
      </c>
      <c r="DS930" s="74">
        <v>0</v>
      </c>
      <c r="DT930" s="74">
        <v>0</v>
      </c>
      <c r="DU930" s="74">
        <v>6.2611457969998812E-5</v>
      </c>
      <c r="DV930" s="74">
        <v>0</v>
      </c>
      <c r="DW930" s="74">
        <v>6.2611457969998812E-5</v>
      </c>
      <c r="DX930" s="74">
        <v>0</v>
      </c>
      <c r="DY930" s="74">
        <v>0</v>
      </c>
      <c r="DZ930" s="74">
        <v>0</v>
      </c>
      <c r="EA930" s="74">
        <v>0</v>
      </c>
      <c r="EB930" s="74">
        <v>0</v>
      </c>
      <c r="EC930" s="74">
        <v>0</v>
      </c>
      <c r="ED930" s="74">
        <v>0</v>
      </c>
      <c r="EE930" s="74">
        <v>0</v>
      </c>
      <c r="EF930" s="74">
        <v>0</v>
      </c>
      <c r="ER930" s="74" t="s">
        <v>455</v>
      </c>
      <c r="ES930" s="74" t="s">
        <v>194</v>
      </c>
      <c r="ET930" s="74" t="s">
        <v>539</v>
      </c>
      <c r="EU930" s="74" t="s">
        <v>318</v>
      </c>
      <c r="EV930" s="74" t="s">
        <v>302</v>
      </c>
      <c r="EW930" s="74" t="s">
        <v>456</v>
      </c>
      <c r="EX930" s="74">
        <v>2023</v>
      </c>
      <c r="EY930" s="74">
        <v>2.285281329726389E-9</v>
      </c>
      <c r="EZ930" s="74">
        <v>587.15197799999999</v>
      </c>
      <c r="FA930" s="74">
        <v>1.3418074530353194E-6</v>
      </c>
      <c r="FB930" s="74">
        <v>2023</v>
      </c>
      <c r="FC930" s="74" t="s">
        <v>209</v>
      </c>
      <c r="FD930" s="74">
        <v>4.6366130773367584E-2</v>
      </c>
      <c r="FE930" s="74">
        <v>1</v>
      </c>
      <c r="FF930" s="74">
        <v>0</v>
      </c>
      <c r="FG930" s="74" t="s">
        <v>457</v>
      </c>
      <c r="FH930" s="74">
        <v>0</v>
      </c>
      <c r="FI930" s="74">
        <v>0</v>
      </c>
      <c r="FJ930" s="74">
        <v>0</v>
      </c>
      <c r="FK930" s="74">
        <v>0</v>
      </c>
      <c r="FL930" s="74">
        <v>6.3038591166091626E-7</v>
      </c>
      <c r="FM930" s="74">
        <v>4.5808568235619772E-9</v>
      </c>
      <c r="FN930" s="74">
        <v>0</v>
      </c>
      <c r="FO930" s="74">
        <v>0</v>
      </c>
      <c r="FP930" s="74">
        <v>0</v>
      </c>
      <c r="FQ930" s="74">
        <v>0</v>
      </c>
      <c r="FR930" s="74">
        <v>0</v>
      </c>
      <c r="FS930" s="74">
        <v>0</v>
      </c>
      <c r="GV930" s="229"/>
      <c r="GW930" s="229"/>
    </row>
    <row r="931" spans="98:205" x14ac:dyDescent="0.25">
      <c r="CT931" s="74" t="s">
        <v>194</v>
      </c>
      <c r="CU931" s="74" t="s">
        <v>539</v>
      </c>
      <c r="CV931" s="74" t="s">
        <v>318</v>
      </c>
      <c r="CW931" s="74">
        <v>2024</v>
      </c>
      <c r="CX931" s="74">
        <v>0</v>
      </c>
      <c r="CY931" s="74">
        <v>0</v>
      </c>
      <c r="CZ931" s="74">
        <v>0</v>
      </c>
      <c r="DA931" s="74">
        <v>4.5808568235619772E-9</v>
      </c>
      <c r="DB931" s="74">
        <v>0</v>
      </c>
      <c r="DC931" s="74">
        <v>0</v>
      </c>
      <c r="DD931" s="74">
        <v>13668.06699741239</v>
      </c>
      <c r="DE931" s="74">
        <v>202.84766498243039</v>
      </c>
      <c r="DF931" s="74">
        <v>8304.5949317123286</v>
      </c>
      <c r="DG931" s="74">
        <v>5160.6244007176319</v>
      </c>
      <c r="DH931" s="74">
        <v>0</v>
      </c>
      <c r="DI931" s="74">
        <v>0</v>
      </c>
      <c r="DJ931" s="74">
        <v>0</v>
      </c>
      <c r="DK931" s="74">
        <v>0</v>
      </c>
      <c r="DL931" s="74">
        <v>0</v>
      </c>
      <c r="DM931" s="74">
        <v>0</v>
      </c>
      <c r="DN931" s="74">
        <v>1.960036210029163E-7</v>
      </c>
      <c r="DO931" s="74">
        <v>0</v>
      </c>
      <c r="DP931" s="74">
        <v>0</v>
      </c>
      <c r="DQ931" s="74">
        <v>0</v>
      </c>
      <c r="DR931" s="74">
        <v>0</v>
      </c>
      <c r="DS931" s="74">
        <v>0</v>
      </c>
      <c r="DT931" s="74">
        <v>0</v>
      </c>
      <c r="DU931" s="74">
        <v>0</v>
      </c>
      <c r="DV931" s="74">
        <v>0</v>
      </c>
      <c r="DW931" s="74">
        <v>0</v>
      </c>
      <c r="DX931" s="74">
        <v>6.2611457969998812E-5</v>
      </c>
      <c r="DY931" s="74">
        <v>0</v>
      </c>
      <c r="DZ931" s="74">
        <v>6.2611457969998812E-5</v>
      </c>
      <c r="EA931" s="74">
        <v>0</v>
      </c>
      <c r="EB931" s="74">
        <v>0</v>
      </c>
      <c r="EC931" s="74">
        <v>0</v>
      </c>
      <c r="ED931" s="74">
        <v>0</v>
      </c>
      <c r="EE931" s="74">
        <v>0</v>
      </c>
      <c r="EF931" s="74">
        <v>0</v>
      </c>
      <c r="ER931" s="74" t="s">
        <v>455</v>
      </c>
      <c r="ES931" s="74" t="s">
        <v>194</v>
      </c>
      <c r="ET931" s="74" t="s">
        <v>539</v>
      </c>
      <c r="EU931" s="74" t="s">
        <v>318</v>
      </c>
      <c r="EV931" s="74" t="s">
        <v>302</v>
      </c>
      <c r="EW931" s="74" t="s">
        <v>456</v>
      </c>
      <c r="EX931" s="74">
        <v>2024</v>
      </c>
      <c r="EY931" s="74">
        <v>2.285281329726389E-9</v>
      </c>
      <c r="EZ931" s="74">
        <v>587.15197799999999</v>
      </c>
      <c r="FA931" s="74">
        <v>1.3418074530353194E-6</v>
      </c>
      <c r="FB931" s="74">
        <v>2024</v>
      </c>
      <c r="FC931" s="74" t="s">
        <v>209</v>
      </c>
      <c r="FD931" s="74">
        <v>4.6366130773367584E-2</v>
      </c>
      <c r="FE931" s="74">
        <v>1</v>
      </c>
      <c r="FF931" s="74">
        <v>0</v>
      </c>
      <c r="FG931" s="74" t="s">
        <v>457</v>
      </c>
      <c r="FH931" s="74">
        <v>0</v>
      </c>
      <c r="FI931" s="74">
        <v>0</v>
      </c>
      <c r="FJ931" s="74">
        <v>0</v>
      </c>
      <c r="FK931" s="74">
        <v>0</v>
      </c>
      <c r="FL931" s="74">
        <v>0</v>
      </c>
      <c r="FM931" s="74">
        <v>0</v>
      </c>
      <c r="FN931" s="74">
        <v>6.3038591166091626E-7</v>
      </c>
      <c r="FO931" s="74">
        <v>4.5808568235619772E-9</v>
      </c>
      <c r="FP931" s="74">
        <v>0</v>
      </c>
      <c r="FQ931" s="74">
        <v>0</v>
      </c>
      <c r="FR931" s="74">
        <v>0</v>
      </c>
      <c r="FS931" s="74">
        <v>0</v>
      </c>
      <c r="GV931" s="229"/>
      <c r="GW931" s="229"/>
    </row>
    <row r="932" spans="98:205" x14ac:dyDescent="0.25">
      <c r="CT932" s="74" t="s">
        <v>194</v>
      </c>
      <c r="CU932" s="74" t="s">
        <v>539</v>
      </c>
      <c r="CV932" s="74" t="s">
        <v>318</v>
      </c>
      <c r="CW932" s="74">
        <v>2025</v>
      </c>
      <c r="CX932" s="74">
        <v>0</v>
      </c>
      <c r="CY932" s="74">
        <v>0</v>
      </c>
      <c r="CZ932" s="74">
        <v>0</v>
      </c>
      <c r="DA932" s="74">
        <v>0</v>
      </c>
      <c r="DB932" s="74">
        <v>4.5808568235619772E-9</v>
      </c>
      <c r="DC932" s="74">
        <v>0</v>
      </c>
      <c r="DD932" s="74">
        <v>13668.06699741239</v>
      </c>
      <c r="DE932" s="74">
        <v>202.84766498243039</v>
      </c>
      <c r="DF932" s="74">
        <v>8304.5949317123286</v>
      </c>
      <c r="DG932" s="74">
        <v>5160.6244007176319</v>
      </c>
      <c r="DH932" s="74">
        <v>0</v>
      </c>
      <c r="DI932" s="74">
        <v>0</v>
      </c>
      <c r="DJ932" s="74">
        <v>0</v>
      </c>
      <c r="DK932" s="74">
        <v>0</v>
      </c>
      <c r="DL932" s="74">
        <v>0</v>
      </c>
      <c r="DM932" s="74">
        <v>0</v>
      </c>
      <c r="DN932" s="74">
        <v>1.960036210029163E-7</v>
      </c>
      <c r="DO932" s="74">
        <v>0</v>
      </c>
      <c r="DP932" s="74">
        <v>0</v>
      </c>
      <c r="DQ932" s="74">
        <v>0</v>
      </c>
      <c r="DR932" s="74">
        <v>0</v>
      </c>
      <c r="DS932" s="74">
        <v>0</v>
      </c>
      <c r="DT932" s="74">
        <v>0</v>
      </c>
      <c r="DU932" s="74">
        <v>0</v>
      </c>
      <c r="DV932" s="74">
        <v>0</v>
      </c>
      <c r="DW932" s="74">
        <v>0</v>
      </c>
      <c r="DX932" s="74">
        <v>0</v>
      </c>
      <c r="DY932" s="74">
        <v>0</v>
      </c>
      <c r="DZ932" s="74">
        <v>0</v>
      </c>
      <c r="EA932" s="74">
        <v>6.2611457969998812E-5</v>
      </c>
      <c r="EB932" s="74">
        <v>0</v>
      </c>
      <c r="EC932" s="74">
        <v>6.2611457969998812E-5</v>
      </c>
      <c r="ED932" s="74">
        <v>0</v>
      </c>
      <c r="EE932" s="74">
        <v>0</v>
      </c>
      <c r="EF932" s="74">
        <v>0</v>
      </c>
      <c r="ER932" s="74" t="s">
        <v>455</v>
      </c>
      <c r="ES932" s="74" t="s">
        <v>194</v>
      </c>
      <c r="ET932" s="74" t="s">
        <v>539</v>
      </c>
      <c r="EU932" s="74" t="s">
        <v>318</v>
      </c>
      <c r="EV932" s="74" t="s">
        <v>302</v>
      </c>
      <c r="EW932" s="74" t="s">
        <v>456</v>
      </c>
      <c r="EX932" s="74">
        <v>2025</v>
      </c>
      <c r="EY932" s="74">
        <v>2.285281329726389E-9</v>
      </c>
      <c r="EZ932" s="74">
        <v>587.15197799999999</v>
      </c>
      <c r="FA932" s="74">
        <v>1.3418074530353194E-6</v>
      </c>
      <c r="FB932" s="74">
        <v>2025</v>
      </c>
      <c r="FC932" s="74" t="s">
        <v>209</v>
      </c>
      <c r="FD932" s="74">
        <v>4.6366130773367584E-2</v>
      </c>
      <c r="FE932" s="74">
        <v>1</v>
      </c>
      <c r="FF932" s="74">
        <v>0</v>
      </c>
      <c r="FG932" s="74" t="s">
        <v>457</v>
      </c>
      <c r="FH932" s="74">
        <v>0</v>
      </c>
      <c r="FI932" s="74">
        <v>0</v>
      </c>
      <c r="FJ932" s="74">
        <v>0</v>
      </c>
      <c r="FK932" s="74">
        <v>0</v>
      </c>
      <c r="FL932" s="74">
        <v>0</v>
      </c>
      <c r="FM932" s="74">
        <v>0</v>
      </c>
      <c r="FN932" s="74">
        <v>0</v>
      </c>
      <c r="FO932" s="74">
        <v>0</v>
      </c>
      <c r="FP932" s="74">
        <v>6.3038591166091626E-7</v>
      </c>
      <c r="FQ932" s="74">
        <v>4.5808568235619772E-9</v>
      </c>
      <c r="FR932" s="74">
        <v>0</v>
      </c>
      <c r="FS932" s="74">
        <v>0</v>
      </c>
      <c r="GV932" s="229"/>
      <c r="GW932" s="229"/>
    </row>
    <row r="933" spans="98:205" x14ac:dyDescent="0.25">
      <c r="CT933" s="74" t="s">
        <v>194</v>
      </c>
      <c r="CU933" s="74" t="s">
        <v>539</v>
      </c>
      <c r="CV933" s="74" t="s">
        <v>318</v>
      </c>
      <c r="CW933" s="74">
        <v>2026</v>
      </c>
      <c r="CX933" s="74">
        <v>0</v>
      </c>
      <c r="CY933" s="74">
        <v>0</v>
      </c>
      <c r="CZ933" s="74">
        <v>0</v>
      </c>
      <c r="DA933" s="74">
        <v>0</v>
      </c>
      <c r="DB933" s="74">
        <v>0</v>
      </c>
      <c r="DC933" s="74">
        <v>4.5808568235619772E-9</v>
      </c>
      <c r="DD933" s="74">
        <v>13668.06699741239</v>
      </c>
      <c r="DE933" s="74">
        <v>202.84766498243039</v>
      </c>
      <c r="DF933" s="74">
        <v>8304.5949317123286</v>
      </c>
      <c r="DG933" s="74">
        <v>5160.6244007176319</v>
      </c>
      <c r="DH933" s="74">
        <v>0</v>
      </c>
      <c r="DI933" s="74">
        <v>0</v>
      </c>
      <c r="DJ933" s="74">
        <v>0</v>
      </c>
      <c r="DK933" s="74">
        <v>0</v>
      </c>
      <c r="DL933" s="74">
        <v>0</v>
      </c>
      <c r="DM933" s="74">
        <v>0</v>
      </c>
      <c r="DN933" s="74">
        <v>1.960036210029163E-7</v>
      </c>
      <c r="DO933" s="74">
        <v>0</v>
      </c>
      <c r="DP933" s="74">
        <v>0</v>
      </c>
      <c r="DQ933" s="74">
        <v>0</v>
      </c>
      <c r="DR933" s="74">
        <v>0</v>
      </c>
      <c r="DS933" s="74">
        <v>0</v>
      </c>
      <c r="DT933" s="74">
        <v>0</v>
      </c>
      <c r="DU933" s="74">
        <v>0</v>
      </c>
      <c r="DV933" s="74">
        <v>0</v>
      </c>
      <c r="DW933" s="74">
        <v>0</v>
      </c>
      <c r="DX933" s="74">
        <v>0</v>
      </c>
      <c r="DY933" s="74">
        <v>0</v>
      </c>
      <c r="DZ933" s="74">
        <v>0</v>
      </c>
      <c r="EA933" s="74">
        <v>0</v>
      </c>
      <c r="EB933" s="74">
        <v>0</v>
      </c>
      <c r="EC933" s="74">
        <v>0</v>
      </c>
      <c r="ED933" s="74">
        <v>6.2611457969998812E-5</v>
      </c>
      <c r="EE933" s="74">
        <v>0</v>
      </c>
      <c r="EF933" s="74">
        <v>6.2611457969998812E-5</v>
      </c>
      <c r="ER933" s="74" t="s">
        <v>455</v>
      </c>
      <c r="ES933" s="74" t="s">
        <v>194</v>
      </c>
      <c r="ET933" s="74" t="s">
        <v>539</v>
      </c>
      <c r="EU933" s="74" t="s">
        <v>318</v>
      </c>
      <c r="EV933" s="74" t="s">
        <v>302</v>
      </c>
      <c r="EW933" s="74" t="s">
        <v>456</v>
      </c>
      <c r="EX933" s="74">
        <v>2026</v>
      </c>
      <c r="EY933" s="74">
        <v>2.285281329726389E-9</v>
      </c>
      <c r="EZ933" s="74">
        <v>587.15197799999999</v>
      </c>
      <c r="FA933" s="74">
        <v>1.3418074530353194E-6</v>
      </c>
      <c r="FB933" s="74">
        <v>2026</v>
      </c>
      <c r="FC933" s="74" t="s">
        <v>209</v>
      </c>
      <c r="FD933" s="74">
        <v>4.6366130773367584E-2</v>
      </c>
      <c r="FE933" s="74">
        <v>1</v>
      </c>
      <c r="FF933" s="74">
        <v>0</v>
      </c>
      <c r="FG933" s="74" t="s">
        <v>457</v>
      </c>
      <c r="FH933" s="74">
        <v>0</v>
      </c>
      <c r="FI933" s="74">
        <v>0</v>
      </c>
      <c r="FJ933" s="74">
        <v>0</v>
      </c>
      <c r="FK933" s="74">
        <v>0</v>
      </c>
      <c r="FL933" s="74">
        <v>0</v>
      </c>
      <c r="FM933" s="74">
        <v>0</v>
      </c>
      <c r="FN933" s="74">
        <v>0</v>
      </c>
      <c r="FO933" s="74">
        <v>0</v>
      </c>
      <c r="FP933" s="74">
        <v>0</v>
      </c>
      <c r="FQ933" s="74">
        <v>0</v>
      </c>
      <c r="FR933" s="74">
        <v>6.3038591166091626E-7</v>
      </c>
      <c r="FS933" s="74">
        <v>4.5808568235619772E-9</v>
      </c>
      <c r="GV933" s="229"/>
      <c r="GW933" s="229"/>
    </row>
    <row r="934" spans="98:205" x14ac:dyDescent="0.25">
      <c r="CT934" s="74" t="s">
        <v>194</v>
      </c>
      <c r="CU934" s="74" t="s">
        <v>539</v>
      </c>
      <c r="CV934" s="74" t="s">
        <v>320</v>
      </c>
      <c r="CW934" s="74">
        <v>2021</v>
      </c>
      <c r="CX934" s="74">
        <v>1.239017344567993E-8</v>
      </c>
      <c r="CY934" s="74">
        <v>0</v>
      </c>
      <c r="CZ934" s="74">
        <v>0</v>
      </c>
      <c r="DA934" s="74">
        <v>0</v>
      </c>
      <c r="DB934" s="74">
        <v>0</v>
      </c>
      <c r="DC934" s="74">
        <v>0</v>
      </c>
      <c r="DD934" s="74">
        <v>8638.8463697588359</v>
      </c>
      <c r="DE934" s="74">
        <v>212.40338927922949</v>
      </c>
      <c r="DF934" s="74">
        <v>8426.4429804796055</v>
      </c>
      <c r="DG934" s="74">
        <v>0</v>
      </c>
      <c r="DH934" s="74">
        <v>0</v>
      </c>
      <c r="DI934" s="74">
        <v>0</v>
      </c>
      <c r="DJ934" s="74">
        <v>0</v>
      </c>
      <c r="DK934" s="74">
        <v>0</v>
      </c>
      <c r="DL934" s="74">
        <v>0</v>
      </c>
      <c r="DM934" s="74">
        <v>0</v>
      </c>
      <c r="DN934" s="74">
        <v>2.2026407202725399E-7</v>
      </c>
      <c r="DO934" s="74">
        <v>1.070368048918944E-4</v>
      </c>
      <c r="DP934" s="74">
        <v>0</v>
      </c>
      <c r="DQ934" s="74">
        <v>1.070368048918944E-4</v>
      </c>
      <c r="DR934" s="74">
        <v>0</v>
      </c>
      <c r="DS934" s="74">
        <v>0</v>
      </c>
      <c r="DT934" s="74">
        <v>0</v>
      </c>
      <c r="DU934" s="74">
        <v>0</v>
      </c>
      <c r="DV934" s="74">
        <v>0</v>
      </c>
      <c r="DW934" s="74">
        <v>0</v>
      </c>
      <c r="DX934" s="74">
        <v>0</v>
      </c>
      <c r="DY934" s="74">
        <v>0</v>
      </c>
      <c r="DZ934" s="74">
        <v>0</v>
      </c>
      <c r="EA934" s="74">
        <v>0</v>
      </c>
      <c r="EB934" s="74">
        <v>0</v>
      </c>
      <c r="EC934" s="74">
        <v>0</v>
      </c>
      <c r="ED934" s="74">
        <v>0</v>
      </c>
      <c r="EE934" s="74">
        <v>0</v>
      </c>
      <c r="EF934" s="74">
        <v>0</v>
      </c>
      <c r="ER934" s="74" t="s">
        <v>455</v>
      </c>
      <c r="ES934" s="74" t="s">
        <v>194</v>
      </c>
      <c r="ET934" s="74" t="s">
        <v>539</v>
      </c>
      <c r="EU934" s="74" t="s">
        <v>320</v>
      </c>
      <c r="EV934" s="74" t="s">
        <v>302</v>
      </c>
      <c r="EW934" s="74" t="s">
        <v>456</v>
      </c>
      <c r="EX934" s="74">
        <v>2021</v>
      </c>
      <c r="EY934" s="74">
        <v>9.5101628943280005E-9</v>
      </c>
      <c r="EZ934" s="74">
        <v>587.15197799999999</v>
      </c>
      <c r="FA934" s="74">
        <v>5.5839109545068905E-6</v>
      </c>
      <c r="FB934" s="74">
        <v>2021</v>
      </c>
      <c r="FC934" s="74" t="s">
        <v>209</v>
      </c>
      <c r="FD934" s="74">
        <v>4.6366130773367584E-2</v>
      </c>
      <c r="FE934" s="74">
        <v>1</v>
      </c>
      <c r="FF934" s="74">
        <v>0</v>
      </c>
      <c r="FG934" s="74" t="s">
        <v>457</v>
      </c>
      <c r="FH934" s="74">
        <v>2.5809276723399301E-6</v>
      </c>
      <c r="FI934" s="74">
        <v>1.239017344567993E-8</v>
      </c>
      <c r="FJ934" s="74">
        <v>0</v>
      </c>
      <c r="FK934" s="74">
        <v>0</v>
      </c>
      <c r="FL934" s="74">
        <v>0</v>
      </c>
      <c r="FM934" s="74">
        <v>0</v>
      </c>
      <c r="FN934" s="74">
        <v>0</v>
      </c>
      <c r="FO934" s="74">
        <v>0</v>
      </c>
      <c r="FP934" s="74">
        <v>0</v>
      </c>
      <c r="FQ934" s="74">
        <v>0</v>
      </c>
      <c r="FR934" s="74">
        <v>0</v>
      </c>
      <c r="FS934" s="74">
        <v>0</v>
      </c>
      <c r="GV934" s="229"/>
      <c r="GW934" s="229"/>
    </row>
    <row r="935" spans="98:205" x14ac:dyDescent="0.25">
      <c r="CT935" s="74" t="s">
        <v>194</v>
      </c>
      <c r="CU935" s="74" t="s">
        <v>539</v>
      </c>
      <c r="CV935" s="74" t="s">
        <v>320</v>
      </c>
      <c r="CW935" s="74">
        <v>2022</v>
      </c>
      <c r="CX935" s="74">
        <v>0</v>
      </c>
      <c r="CY935" s="74">
        <v>1.2293489181742519E-8</v>
      </c>
      <c r="CZ935" s="74">
        <v>0</v>
      </c>
      <c r="DA935" s="74">
        <v>0</v>
      </c>
      <c r="DB935" s="74">
        <v>0</v>
      </c>
      <c r="DC935" s="74">
        <v>0</v>
      </c>
      <c r="DD935" s="74">
        <v>8489.5410546944295</v>
      </c>
      <c r="DE935" s="74">
        <v>202.84766498243039</v>
      </c>
      <c r="DF935" s="74">
        <v>8286.6933897119998</v>
      </c>
      <c r="DG935" s="74">
        <v>0</v>
      </c>
      <c r="DH935" s="74">
        <v>0</v>
      </c>
      <c r="DI935" s="74">
        <v>0</v>
      </c>
      <c r="DJ935" s="74">
        <v>0</v>
      </c>
      <c r="DK935" s="74">
        <v>0</v>
      </c>
      <c r="DL935" s="74">
        <v>0</v>
      </c>
      <c r="DM935" s="74">
        <v>0</v>
      </c>
      <c r="DN935" s="74">
        <v>2.1532885318378961E-7</v>
      </c>
      <c r="DO935" s="74">
        <v>0</v>
      </c>
      <c r="DP935" s="74">
        <v>0</v>
      </c>
      <c r="DQ935" s="74">
        <v>0</v>
      </c>
      <c r="DR935" s="74">
        <v>1.0436608111384494E-4</v>
      </c>
      <c r="DS935" s="74">
        <v>0</v>
      </c>
      <c r="DT935" s="74">
        <v>1.0436608111384494E-4</v>
      </c>
      <c r="DU935" s="74">
        <v>0</v>
      </c>
      <c r="DV935" s="74">
        <v>0</v>
      </c>
      <c r="DW935" s="74">
        <v>0</v>
      </c>
      <c r="DX935" s="74">
        <v>0</v>
      </c>
      <c r="DY935" s="74">
        <v>0</v>
      </c>
      <c r="DZ935" s="74">
        <v>0</v>
      </c>
      <c r="EA935" s="74">
        <v>0</v>
      </c>
      <c r="EB935" s="74">
        <v>0</v>
      </c>
      <c r="EC935" s="74">
        <v>0</v>
      </c>
      <c r="ED935" s="74">
        <v>0</v>
      </c>
      <c r="EE935" s="74">
        <v>0</v>
      </c>
      <c r="EF935" s="74">
        <v>0</v>
      </c>
      <c r="ER935" s="74" t="s">
        <v>455</v>
      </c>
      <c r="ES935" s="74" t="s">
        <v>194</v>
      </c>
      <c r="ET935" s="74" t="s">
        <v>539</v>
      </c>
      <c r="EU935" s="74" t="s">
        <v>320</v>
      </c>
      <c r="EV935" s="74" t="s">
        <v>302</v>
      </c>
      <c r="EW935" s="74" t="s">
        <v>456</v>
      </c>
      <c r="EX935" s="74">
        <v>2022</v>
      </c>
      <c r="EY935" s="74">
        <v>9.2553599096195842E-9</v>
      </c>
      <c r="EZ935" s="74">
        <v>587.15197799999999</v>
      </c>
      <c r="FA935" s="74">
        <v>5.4343028780350403E-6</v>
      </c>
      <c r="FB935" s="74">
        <v>2022</v>
      </c>
      <c r="FC935" s="74" t="s">
        <v>209</v>
      </c>
      <c r="FD935" s="74">
        <v>4.6366130773367584E-2</v>
      </c>
      <c r="FE935" s="74">
        <v>1</v>
      </c>
      <c r="FF935" s="74">
        <v>0</v>
      </c>
      <c r="FG935" s="74" t="s">
        <v>457</v>
      </c>
      <c r="FH935" s="74">
        <v>0</v>
      </c>
      <c r="FI935" s="74">
        <v>0</v>
      </c>
      <c r="FJ935" s="74">
        <v>2.5607879145415523E-6</v>
      </c>
      <c r="FK935" s="74">
        <v>1.2293489181742519E-8</v>
      </c>
      <c r="FL935" s="74">
        <v>0</v>
      </c>
      <c r="FM935" s="74">
        <v>0</v>
      </c>
      <c r="FN935" s="74">
        <v>0</v>
      </c>
      <c r="FO935" s="74">
        <v>0</v>
      </c>
      <c r="FP935" s="74">
        <v>0</v>
      </c>
      <c r="FQ935" s="74">
        <v>0</v>
      </c>
      <c r="FR935" s="74">
        <v>0</v>
      </c>
      <c r="FS935" s="74">
        <v>0</v>
      </c>
      <c r="GV935" s="229"/>
      <c r="GW935" s="229"/>
    </row>
    <row r="936" spans="98:205" x14ac:dyDescent="0.25">
      <c r="CT936" s="74" t="s">
        <v>194</v>
      </c>
      <c r="CU936" s="74" t="s">
        <v>539</v>
      </c>
      <c r="CV936" s="74" t="s">
        <v>320</v>
      </c>
      <c r="CW936" s="74">
        <v>2023</v>
      </c>
      <c r="CX936" s="74">
        <v>0</v>
      </c>
      <c r="CY936" s="74">
        <v>0</v>
      </c>
      <c r="CZ936" s="74">
        <v>1.8531756512952765E-8</v>
      </c>
      <c r="DA936" s="74">
        <v>0</v>
      </c>
      <c r="DB936" s="74">
        <v>0</v>
      </c>
      <c r="DC936" s="74">
        <v>0</v>
      </c>
      <c r="DD936" s="74">
        <v>8507.4425966947565</v>
      </c>
      <c r="DE936" s="74">
        <v>202.84766498243039</v>
      </c>
      <c r="DF936" s="74">
        <v>8304.5949317123268</v>
      </c>
      <c r="DG936" s="74">
        <v>0</v>
      </c>
      <c r="DH936" s="74">
        <v>0</v>
      </c>
      <c r="DI936" s="74">
        <v>0</v>
      </c>
      <c r="DJ936" s="74">
        <v>0</v>
      </c>
      <c r="DK936" s="74">
        <v>0</v>
      </c>
      <c r="DL936" s="74">
        <v>0</v>
      </c>
      <c r="DM936" s="74">
        <v>0</v>
      </c>
      <c r="DN936" s="74">
        <v>2.1571781550361529E-7</v>
      </c>
      <c r="DO936" s="74">
        <v>0</v>
      </c>
      <c r="DP936" s="74">
        <v>0</v>
      </c>
      <c r="DQ936" s="74">
        <v>0</v>
      </c>
      <c r="DR936" s="74">
        <v>0</v>
      </c>
      <c r="DS936" s="74">
        <v>0</v>
      </c>
      <c r="DT936" s="74">
        <v>0</v>
      </c>
      <c r="DU936" s="74">
        <v>1.5765785474986983E-4</v>
      </c>
      <c r="DV936" s="74">
        <v>0</v>
      </c>
      <c r="DW936" s="74">
        <v>1.5765785474986983E-4</v>
      </c>
      <c r="DX936" s="74">
        <v>0</v>
      </c>
      <c r="DY936" s="74">
        <v>0</v>
      </c>
      <c r="DZ936" s="74">
        <v>0</v>
      </c>
      <c r="EA936" s="74">
        <v>0</v>
      </c>
      <c r="EB936" s="74">
        <v>0</v>
      </c>
      <c r="EC936" s="74">
        <v>0</v>
      </c>
      <c r="ED936" s="74">
        <v>0</v>
      </c>
      <c r="EE936" s="74">
        <v>0</v>
      </c>
      <c r="EF936" s="74">
        <v>0</v>
      </c>
      <c r="ER936" s="74" t="s">
        <v>455</v>
      </c>
      <c r="ES936" s="74" t="s">
        <v>194</v>
      </c>
      <c r="ET936" s="74" t="s">
        <v>539</v>
      </c>
      <c r="EU936" s="74" t="s">
        <v>320</v>
      </c>
      <c r="EV936" s="74" t="s">
        <v>302</v>
      </c>
      <c r="EW936" s="74" t="s">
        <v>456</v>
      </c>
      <c r="EX936" s="74">
        <v>2023</v>
      </c>
      <c r="EY936" s="74">
        <v>9.2450558481231221E-9</v>
      </c>
      <c r="EZ936" s="74">
        <v>587.15197799999999</v>
      </c>
      <c r="FA936" s="74">
        <v>5.4282528279459582E-6</v>
      </c>
      <c r="FB936" s="74">
        <v>2023</v>
      </c>
      <c r="FC936" s="74" t="s">
        <v>209</v>
      </c>
      <c r="FD936" s="74">
        <v>4.6366130773367584E-2</v>
      </c>
      <c r="FE936" s="74">
        <v>1</v>
      </c>
      <c r="FF936" s="74">
        <v>0</v>
      </c>
      <c r="FG936" s="74" t="s">
        <v>457</v>
      </c>
      <c r="FH936" s="74">
        <v>0</v>
      </c>
      <c r="FI936" s="74">
        <v>0</v>
      </c>
      <c r="FJ936" s="74">
        <v>0</v>
      </c>
      <c r="FK936" s="74">
        <v>0</v>
      </c>
      <c r="FL936" s="74">
        <v>2.5502124764100471E-6</v>
      </c>
      <c r="FM936" s="74">
        <v>1.8531756512952765E-8</v>
      </c>
      <c r="FN936" s="74">
        <v>0</v>
      </c>
      <c r="FO936" s="74">
        <v>0</v>
      </c>
      <c r="FP936" s="74">
        <v>0</v>
      </c>
      <c r="FQ936" s="74">
        <v>0</v>
      </c>
      <c r="FR936" s="74">
        <v>0</v>
      </c>
      <c r="FS936" s="74">
        <v>0</v>
      </c>
      <c r="GV936" s="229"/>
      <c r="GW936" s="229"/>
    </row>
    <row r="937" spans="98:205" x14ac:dyDescent="0.25">
      <c r="CT937" s="74" t="s">
        <v>194</v>
      </c>
      <c r="CU937" s="74" t="s">
        <v>539</v>
      </c>
      <c r="CV937" s="74" t="s">
        <v>320</v>
      </c>
      <c r="CW937" s="74">
        <v>2024</v>
      </c>
      <c r="CX937" s="74">
        <v>0</v>
      </c>
      <c r="CY937" s="74">
        <v>0</v>
      </c>
      <c r="CZ937" s="74">
        <v>0</v>
      </c>
      <c r="DA937" s="74">
        <v>1.8531756512952765E-8</v>
      </c>
      <c r="DB937" s="74">
        <v>0</v>
      </c>
      <c r="DC937" s="74">
        <v>0</v>
      </c>
      <c r="DD937" s="74">
        <v>8507.4425966947565</v>
      </c>
      <c r="DE937" s="74">
        <v>202.84766498243039</v>
      </c>
      <c r="DF937" s="74">
        <v>8304.5949317123268</v>
      </c>
      <c r="DG937" s="74">
        <v>0</v>
      </c>
      <c r="DH937" s="74">
        <v>0</v>
      </c>
      <c r="DI937" s="74">
        <v>0</v>
      </c>
      <c r="DJ937" s="74">
        <v>0</v>
      </c>
      <c r="DK937" s="74">
        <v>0</v>
      </c>
      <c r="DL937" s="74">
        <v>0</v>
      </c>
      <c r="DM937" s="74">
        <v>0</v>
      </c>
      <c r="DN937" s="74">
        <v>2.1571781550361529E-7</v>
      </c>
      <c r="DO937" s="74">
        <v>0</v>
      </c>
      <c r="DP937" s="74">
        <v>0</v>
      </c>
      <c r="DQ937" s="74">
        <v>0</v>
      </c>
      <c r="DR937" s="74">
        <v>0</v>
      </c>
      <c r="DS937" s="74">
        <v>0</v>
      </c>
      <c r="DT937" s="74">
        <v>0</v>
      </c>
      <c r="DU937" s="74">
        <v>0</v>
      </c>
      <c r="DV937" s="74">
        <v>0</v>
      </c>
      <c r="DW937" s="74">
        <v>0</v>
      </c>
      <c r="DX937" s="74">
        <v>1.5765785474986983E-4</v>
      </c>
      <c r="DY937" s="74">
        <v>0</v>
      </c>
      <c r="DZ937" s="74">
        <v>1.5765785474986983E-4</v>
      </c>
      <c r="EA937" s="74">
        <v>0</v>
      </c>
      <c r="EB937" s="74">
        <v>0</v>
      </c>
      <c r="EC937" s="74">
        <v>0</v>
      </c>
      <c r="ED937" s="74">
        <v>0</v>
      </c>
      <c r="EE937" s="74">
        <v>0</v>
      </c>
      <c r="EF937" s="74">
        <v>0</v>
      </c>
      <c r="ER937" s="74" t="s">
        <v>455</v>
      </c>
      <c r="ES937" s="74" t="s">
        <v>194</v>
      </c>
      <c r="ET937" s="74" t="s">
        <v>539</v>
      </c>
      <c r="EU937" s="74" t="s">
        <v>320</v>
      </c>
      <c r="EV937" s="74" t="s">
        <v>302</v>
      </c>
      <c r="EW937" s="74" t="s">
        <v>456</v>
      </c>
      <c r="EX937" s="74">
        <v>2024</v>
      </c>
      <c r="EY937" s="74">
        <v>9.2450558481231221E-9</v>
      </c>
      <c r="EZ937" s="74">
        <v>587.15197799999999</v>
      </c>
      <c r="FA937" s="74">
        <v>5.4282528279459582E-6</v>
      </c>
      <c r="FB937" s="74">
        <v>2024</v>
      </c>
      <c r="FC937" s="74" t="s">
        <v>209</v>
      </c>
      <c r="FD937" s="74">
        <v>4.6366130773367584E-2</v>
      </c>
      <c r="FE937" s="74">
        <v>1</v>
      </c>
      <c r="FF937" s="74">
        <v>0</v>
      </c>
      <c r="FG937" s="74" t="s">
        <v>457</v>
      </c>
      <c r="FH937" s="74">
        <v>0</v>
      </c>
      <c r="FI937" s="74">
        <v>0</v>
      </c>
      <c r="FJ937" s="74">
        <v>0</v>
      </c>
      <c r="FK937" s="74">
        <v>0</v>
      </c>
      <c r="FL937" s="74">
        <v>0</v>
      </c>
      <c r="FM937" s="74">
        <v>0</v>
      </c>
      <c r="FN937" s="74">
        <v>2.5502124764100471E-6</v>
      </c>
      <c r="FO937" s="74">
        <v>1.8531756512952765E-8</v>
      </c>
      <c r="FP937" s="74">
        <v>0</v>
      </c>
      <c r="FQ937" s="74">
        <v>0</v>
      </c>
      <c r="FR937" s="74">
        <v>0</v>
      </c>
      <c r="FS937" s="74">
        <v>0</v>
      </c>
      <c r="GV937" s="229"/>
      <c r="GW937" s="229"/>
    </row>
    <row r="938" spans="98:205" x14ac:dyDescent="0.25">
      <c r="CT938" s="74" t="s">
        <v>194</v>
      </c>
      <c r="CU938" s="74" t="s">
        <v>539</v>
      </c>
      <c r="CV938" s="74" t="s">
        <v>320</v>
      </c>
      <c r="CW938" s="74">
        <v>2025</v>
      </c>
      <c r="CX938" s="74">
        <v>0</v>
      </c>
      <c r="CY938" s="74">
        <v>0</v>
      </c>
      <c r="CZ938" s="74">
        <v>0</v>
      </c>
      <c r="DA938" s="74">
        <v>0</v>
      </c>
      <c r="DB938" s="74">
        <v>1.8531756512952765E-8</v>
      </c>
      <c r="DC938" s="74">
        <v>0</v>
      </c>
      <c r="DD938" s="74">
        <v>8507.4425966947565</v>
      </c>
      <c r="DE938" s="74">
        <v>202.84766498243039</v>
      </c>
      <c r="DF938" s="74">
        <v>8304.5949317123268</v>
      </c>
      <c r="DG938" s="74">
        <v>0</v>
      </c>
      <c r="DH938" s="74">
        <v>0</v>
      </c>
      <c r="DI938" s="74">
        <v>0</v>
      </c>
      <c r="DJ938" s="74">
        <v>0</v>
      </c>
      <c r="DK938" s="74">
        <v>0</v>
      </c>
      <c r="DL938" s="74">
        <v>0</v>
      </c>
      <c r="DM938" s="74">
        <v>0</v>
      </c>
      <c r="DN938" s="74">
        <v>2.1571781550361529E-7</v>
      </c>
      <c r="DO938" s="74">
        <v>0</v>
      </c>
      <c r="DP938" s="74">
        <v>0</v>
      </c>
      <c r="DQ938" s="74">
        <v>0</v>
      </c>
      <c r="DR938" s="74">
        <v>0</v>
      </c>
      <c r="DS938" s="74">
        <v>0</v>
      </c>
      <c r="DT938" s="74">
        <v>0</v>
      </c>
      <c r="DU938" s="74">
        <v>0</v>
      </c>
      <c r="DV938" s="74">
        <v>0</v>
      </c>
      <c r="DW938" s="74">
        <v>0</v>
      </c>
      <c r="DX938" s="74">
        <v>0</v>
      </c>
      <c r="DY938" s="74">
        <v>0</v>
      </c>
      <c r="DZ938" s="74">
        <v>0</v>
      </c>
      <c r="EA938" s="74">
        <v>1.5765785474986983E-4</v>
      </c>
      <c r="EB938" s="74">
        <v>0</v>
      </c>
      <c r="EC938" s="74">
        <v>1.5765785474986983E-4</v>
      </c>
      <c r="ED938" s="74">
        <v>0</v>
      </c>
      <c r="EE938" s="74">
        <v>0</v>
      </c>
      <c r="EF938" s="74">
        <v>0</v>
      </c>
      <c r="ER938" s="74" t="s">
        <v>455</v>
      </c>
      <c r="ES938" s="74" t="s">
        <v>194</v>
      </c>
      <c r="ET938" s="74" t="s">
        <v>539</v>
      </c>
      <c r="EU938" s="74" t="s">
        <v>320</v>
      </c>
      <c r="EV938" s="74" t="s">
        <v>302</v>
      </c>
      <c r="EW938" s="74" t="s">
        <v>456</v>
      </c>
      <c r="EX938" s="74">
        <v>2025</v>
      </c>
      <c r="EY938" s="74">
        <v>9.2450558481231221E-9</v>
      </c>
      <c r="EZ938" s="74">
        <v>587.15197799999999</v>
      </c>
      <c r="FA938" s="74">
        <v>5.4282528279459582E-6</v>
      </c>
      <c r="FB938" s="74">
        <v>2025</v>
      </c>
      <c r="FC938" s="74" t="s">
        <v>209</v>
      </c>
      <c r="FD938" s="74">
        <v>4.6366130773367584E-2</v>
      </c>
      <c r="FE938" s="74">
        <v>1</v>
      </c>
      <c r="FF938" s="74">
        <v>0</v>
      </c>
      <c r="FG938" s="74" t="s">
        <v>457</v>
      </c>
      <c r="FH938" s="74">
        <v>0</v>
      </c>
      <c r="FI938" s="74">
        <v>0</v>
      </c>
      <c r="FJ938" s="74">
        <v>0</v>
      </c>
      <c r="FK938" s="74">
        <v>0</v>
      </c>
      <c r="FL938" s="74">
        <v>0</v>
      </c>
      <c r="FM938" s="74">
        <v>0</v>
      </c>
      <c r="FN938" s="74">
        <v>0</v>
      </c>
      <c r="FO938" s="74">
        <v>0</v>
      </c>
      <c r="FP938" s="74">
        <v>2.5502124764100471E-6</v>
      </c>
      <c r="FQ938" s="74">
        <v>1.8531756512952765E-8</v>
      </c>
      <c r="FR938" s="74">
        <v>0</v>
      </c>
      <c r="FS938" s="74">
        <v>0</v>
      </c>
      <c r="GV938" s="229"/>
      <c r="GW938" s="229"/>
    </row>
    <row r="939" spans="98:205" x14ac:dyDescent="0.25">
      <c r="CT939" s="74" t="s">
        <v>194</v>
      </c>
      <c r="CU939" s="74" t="s">
        <v>539</v>
      </c>
      <c r="CV939" s="74" t="s">
        <v>320</v>
      </c>
      <c r="CW939" s="74">
        <v>2026</v>
      </c>
      <c r="CX939" s="74">
        <v>0</v>
      </c>
      <c r="CY939" s="74">
        <v>0</v>
      </c>
      <c r="CZ939" s="74">
        <v>0</v>
      </c>
      <c r="DA939" s="74">
        <v>0</v>
      </c>
      <c r="DB939" s="74">
        <v>0</v>
      </c>
      <c r="DC939" s="74">
        <v>1.8531756512952765E-8</v>
      </c>
      <c r="DD939" s="74">
        <v>8507.4425966947565</v>
      </c>
      <c r="DE939" s="74">
        <v>202.84766498243039</v>
      </c>
      <c r="DF939" s="74">
        <v>8304.5949317123268</v>
      </c>
      <c r="DG939" s="74">
        <v>0</v>
      </c>
      <c r="DH939" s="74">
        <v>0</v>
      </c>
      <c r="DI939" s="74">
        <v>0</v>
      </c>
      <c r="DJ939" s="74">
        <v>0</v>
      </c>
      <c r="DK939" s="74">
        <v>0</v>
      </c>
      <c r="DL939" s="74">
        <v>0</v>
      </c>
      <c r="DM939" s="74">
        <v>0</v>
      </c>
      <c r="DN939" s="74">
        <v>2.1571781550361529E-7</v>
      </c>
      <c r="DO939" s="74">
        <v>0</v>
      </c>
      <c r="DP939" s="74">
        <v>0</v>
      </c>
      <c r="DQ939" s="74">
        <v>0</v>
      </c>
      <c r="DR939" s="74">
        <v>0</v>
      </c>
      <c r="DS939" s="74">
        <v>0</v>
      </c>
      <c r="DT939" s="74">
        <v>0</v>
      </c>
      <c r="DU939" s="74">
        <v>0</v>
      </c>
      <c r="DV939" s="74">
        <v>0</v>
      </c>
      <c r="DW939" s="74">
        <v>0</v>
      </c>
      <c r="DX939" s="74">
        <v>0</v>
      </c>
      <c r="DY939" s="74">
        <v>0</v>
      </c>
      <c r="DZ939" s="74">
        <v>0</v>
      </c>
      <c r="EA939" s="74">
        <v>0</v>
      </c>
      <c r="EB939" s="74">
        <v>0</v>
      </c>
      <c r="EC939" s="74">
        <v>0</v>
      </c>
      <c r="ED939" s="74">
        <v>1.5765785474986983E-4</v>
      </c>
      <c r="EE939" s="74">
        <v>0</v>
      </c>
      <c r="EF939" s="74">
        <v>1.5765785474986983E-4</v>
      </c>
      <c r="ER939" s="74" t="s">
        <v>455</v>
      </c>
      <c r="ES939" s="74" t="s">
        <v>194</v>
      </c>
      <c r="ET939" s="74" t="s">
        <v>539</v>
      </c>
      <c r="EU939" s="74" t="s">
        <v>320</v>
      </c>
      <c r="EV939" s="74" t="s">
        <v>302</v>
      </c>
      <c r="EW939" s="74" t="s">
        <v>456</v>
      </c>
      <c r="EX939" s="74">
        <v>2026</v>
      </c>
      <c r="EY939" s="74">
        <v>9.2450558481231221E-9</v>
      </c>
      <c r="EZ939" s="74">
        <v>587.15197799999999</v>
      </c>
      <c r="FA939" s="74">
        <v>5.4282528279459582E-6</v>
      </c>
      <c r="FB939" s="74">
        <v>2026</v>
      </c>
      <c r="FC939" s="74" t="s">
        <v>209</v>
      </c>
      <c r="FD939" s="74">
        <v>4.6366130773367584E-2</v>
      </c>
      <c r="FE939" s="74">
        <v>1</v>
      </c>
      <c r="FF939" s="74">
        <v>0</v>
      </c>
      <c r="FG939" s="74" t="s">
        <v>457</v>
      </c>
      <c r="FH939" s="74">
        <v>0</v>
      </c>
      <c r="FI939" s="74">
        <v>0</v>
      </c>
      <c r="FJ939" s="74">
        <v>0</v>
      </c>
      <c r="FK939" s="74">
        <v>0</v>
      </c>
      <c r="FL939" s="74">
        <v>0</v>
      </c>
      <c r="FM939" s="74">
        <v>0</v>
      </c>
      <c r="FN939" s="74">
        <v>0</v>
      </c>
      <c r="FO939" s="74">
        <v>0</v>
      </c>
      <c r="FP939" s="74">
        <v>0</v>
      </c>
      <c r="FQ939" s="74">
        <v>0</v>
      </c>
      <c r="FR939" s="74">
        <v>2.5502124764100471E-6</v>
      </c>
      <c r="FS939" s="74">
        <v>1.8531756512952765E-8</v>
      </c>
      <c r="GV939" s="229"/>
      <c r="GW939" s="229"/>
    </row>
    <row r="940" spans="98:205" x14ac:dyDescent="0.25">
      <c r="CT940" s="74" t="s">
        <v>194</v>
      </c>
      <c r="CU940" s="74" t="s">
        <v>539</v>
      </c>
      <c r="CV940" s="74" t="s">
        <v>327</v>
      </c>
      <c r="CW940" s="74">
        <v>2021</v>
      </c>
      <c r="CX940" s="74">
        <v>4.2618401584634714E-7</v>
      </c>
      <c r="CY940" s="74">
        <v>0</v>
      </c>
      <c r="CZ940" s="74">
        <v>0</v>
      </c>
      <c r="DA940" s="74">
        <v>0</v>
      </c>
      <c r="DB940" s="74">
        <v>0</v>
      </c>
      <c r="DC940" s="74">
        <v>0</v>
      </c>
      <c r="DD940" s="74">
        <v>5.1077508752881391</v>
      </c>
      <c r="DE940" s="74">
        <v>0.69026898617840482</v>
      </c>
      <c r="DF940" s="74">
        <v>2.826372167532806</v>
      </c>
      <c r="DG940" s="74">
        <v>1.5911097215769281</v>
      </c>
      <c r="DH940" s="74">
        <v>0</v>
      </c>
      <c r="DI940" s="74">
        <v>0</v>
      </c>
      <c r="DJ940" s="74">
        <v>0</v>
      </c>
      <c r="DK940" s="74">
        <v>0</v>
      </c>
      <c r="DL940" s="74">
        <v>0</v>
      </c>
      <c r="DM940" s="74">
        <v>0</v>
      </c>
      <c r="DN940" s="74">
        <v>6.3086232224257584E-6</v>
      </c>
      <c r="DO940" s="74">
        <v>2.1768417799729936E-6</v>
      </c>
      <c r="DP940" s="74">
        <v>0</v>
      </c>
      <c r="DQ940" s="74">
        <v>2.1768417799729936E-6</v>
      </c>
      <c r="DR940" s="74">
        <v>0</v>
      </c>
      <c r="DS940" s="74">
        <v>0</v>
      </c>
      <c r="DT940" s="74">
        <v>0</v>
      </c>
      <c r="DU940" s="74">
        <v>0</v>
      </c>
      <c r="DV940" s="74">
        <v>0</v>
      </c>
      <c r="DW940" s="74">
        <v>0</v>
      </c>
      <c r="DX940" s="74">
        <v>0</v>
      </c>
      <c r="DY940" s="74">
        <v>0</v>
      </c>
      <c r="DZ940" s="74">
        <v>0</v>
      </c>
      <c r="EA940" s="74">
        <v>0</v>
      </c>
      <c r="EB940" s="74">
        <v>0</v>
      </c>
      <c r="EC940" s="74">
        <v>0</v>
      </c>
      <c r="ED940" s="74">
        <v>0</v>
      </c>
      <c r="EE940" s="74">
        <v>0</v>
      </c>
      <c r="EF940" s="74">
        <v>0</v>
      </c>
      <c r="ER940" s="74" t="s">
        <v>455</v>
      </c>
      <c r="ES940" s="74" t="s">
        <v>194</v>
      </c>
      <c r="ET940" s="74" t="s">
        <v>539</v>
      </c>
      <c r="EU940" s="74" t="s">
        <v>327</v>
      </c>
      <c r="EV940" s="74" t="s">
        <v>302</v>
      </c>
      <c r="EW940" s="74" t="s">
        <v>456</v>
      </c>
      <c r="EX940" s="74">
        <v>2021</v>
      </c>
      <c r="EY940" s="74">
        <v>3.2712047425541162E-7</v>
      </c>
      <c r="EZ940" s="74">
        <v>587.15197799999999</v>
      </c>
      <c r="FA940" s="74">
        <v>1.9206943350336302E-4</v>
      </c>
      <c r="FB940" s="74">
        <v>2021</v>
      </c>
      <c r="FC940" s="74" t="s">
        <v>209</v>
      </c>
      <c r="FD940" s="74">
        <v>4.6366130773367584E-2</v>
      </c>
      <c r="FE940" s="74">
        <v>1</v>
      </c>
      <c r="FF940" s="74">
        <v>0</v>
      </c>
      <c r="FG940" s="74" t="s">
        <v>457</v>
      </c>
      <c r="FH940" s="74">
        <v>8.8776006633734013E-5</v>
      </c>
      <c r="FI940" s="74">
        <v>4.2618401584634714E-7</v>
      </c>
      <c r="FJ940" s="74">
        <v>0</v>
      </c>
      <c r="FK940" s="74">
        <v>0</v>
      </c>
      <c r="FL940" s="74">
        <v>0</v>
      </c>
      <c r="FM940" s="74">
        <v>0</v>
      </c>
      <c r="FN940" s="74">
        <v>0</v>
      </c>
      <c r="FO940" s="74">
        <v>0</v>
      </c>
      <c r="FP940" s="74">
        <v>0</v>
      </c>
      <c r="FQ940" s="74">
        <v>0</v>
      </c>
      <c r="FR940" s="74">
        <v>0</v>
      </c>
      <c r="FS940" s="74">
        <v>0</v>
      </c>
      <c r="GV940" s="229"/>
      <c r="GW940" s="229"/>
    </row>
    <row r="941" spans="98:205" x14ac:dyDescent="0.25">
      <c r="CT941" s="74" t="s">
        <v>194</v>
      </c>
      <c r="CU941" s="74" t="s">
        <v>539</v>
      </c>
      <c r="CV941" s="74" t="s">
        <v>327</v>
      </c>
      <c r="CW941" s="74">
        <v>2022</v>
      </c>
      <c r="CX941" s="74">
        <v>0</v>
      </c>
      <c r="CY941" s="74">
        <v>4.229032324004347E-7</v>
      </c>
      <c r="CZ941" s="74">
        <v>0</v>
      </c>
      <c r="DA941" s="74">
        <v>0</v>
      </c>
      <c r="DB941" s="74">
        <v>0</v>
      </c>
      <c r="DC941" s="74">
        <v>0</v>
      </c>
      <c r="DD941" s="74">
        <v>5.0739075797640973</v>
      </c>
      <c r="DE941" s="74">
        <v>0.68414811484627203</v>
      </c>
      <c r="DF941" s="74">
        <v>2.80964787594286</v>
      </c>
      <c r="DG941" s="74">
        <v>1.580111588974966</v>
      </c>
      <c r="DH941" s="74">
        <v>0</v>
      </c>
      <c r="DI941" s="74">
        <v>0</v>
      </c>
      <c r="DJ941" s="74">
        <v>0</v>
      </c>
      <c r="DK941" s="74">
        <v>0</v>
      </c>
      <c r="DL941" s="74">
        <v>0</v>
      </c>
      <c r="DM941" s="74">
        <v>0</v>
      </c>
      <c r="DN941" s="74">
        <v>6.1607129294123983E-6</v>
      </c>
      <c r="DO941" s="74">
        <v>0</v>
      </c>
      <c r="DP941" s="74">
        <v>0</v>
      </c>
      <c r="DQ941" s="74">
        <v>0</v>
      </c>
      <c r="DR941" s="74">
        <v>2.1457719163833032E-6</v>
      </c>
      <c r="DS941" s="74">
        <v>0</v>
      </c>
      <c r="DT941" s="74">
        <v>2.1457719163833032E-6</v>
      </c>
      <c r="DU941" s="74">
        <v>0</v>
      </c>
      <c r="DV941" s="74">
        <v>0</v>
      </c>
      <c r="DW941" s="74">
        <v>0</v>
      </c>
      <c r="DX941" s="74">
        <v>0</v>
      </c>
      <c r="DY941" s="74">
        <v>0</v>
      </c>
      <c r="DZ941" s="74">
        <v>0</v>
      </c>
      <c r="EA941" s="74">
        <v>0</v>
      </c>
      <c r="EB941" s="74">
        <v>0</v>
      </c>
      <c r="EC941" s="74">
        <v>0</v>
      </c>
      <c r="ED941" s="74">
        <v>0</v>
      </c>
      <c r="EE941" s="74">
        <v>0</v>
      </c>
      <c r="EF941" s="74">
        <v>0</v>
      </c>
      <c r="ER941" s="74" t="s">
        <v>455</v>
      </c>
      <c r="ES941" s="74" t="s">
        <v>194</v>
      </c>
      <c r="ET941" s="74" t="s">
        <v>539</v>
      </c>
      <c r="EU941" s="74" t="s">
        <v>327</v>
      </c>
      <c r="EV941" s="74" t="s">
        <v>302</v>
      </c>
      <c r="EW941" s="74" t="s">
        <v>456</v>
      </c>
      <c r="EX941" s="74">
        <v>2022</v>
      </c>
      <c r="EY941" s="74">
        <v>3.183898049563108E-7</v>
      </c>
      <c r="EZ941" s="74">
        <v>587.15197799999999</v>
      </c>
      <c r="FA941" s="74">
        <v>1.8694320375513209E-4</v>
      </c>
      <c r="FB941" s="74">
        <v>2022</v>
      </c>
      <c r="FC941" s="74" t="s">
        <v>209</v>
      </c>
      <c r="FD941" s="74">
        <v>4.6366130773367584E-2</v>
      </c>
      <c r="FE941" s="74">
        <v>1</v>
      </c>
      <c r="FF941" s="74">
        <v>0</v>
      </c>
      <c r="FG941" s="74" t="s">
        <v>457</v>
      </c>
      <c r="FH941" s="74">
        <v>0</v>
      </c>
      <c r="FI941" s="74">
        <v>0</v>
      </c>
      <c r="FJ941" s="74">
        <v>8.8092604999395928E-5</v>
      </c>
      <c r="FK941" s="74">
        <v>4.229032324004347E-7</v>
      </c>
      <c r="FL941" s="74">
        <v>0</v>
      </c>
      <c r="FM941" s="74">
        <v>0</v>
      </c>
      <c r="FN941" s="74">
        <v>0</v>
      </c>
      <c r="FO941" s="74">
        <v>0</v>
      </c>
      <c r="FP941" s="74">
        <v>0</v>
      </c>
      <c r="FQ941" s="74">
        <v>0</v>
      </c>
      <c r="FR941" s="74">
        <v>0</v>
      </c>
      <c r="FS941" s="74">
        <v>0</v>
      </c>
      <c r="GV941" s="229"/>
      <c r="GW941" s="229"/>
    </row>
    <row r="942" spans="98:205" x14ac:dyDescent="0.25">
      <c r="CT942" s="74" t="s">
        <v>194</v>
      </c>
      <c r="CU942" s="74" t="s">
        <v>539</v>
      </c>
      <c r="CV942" s="74" t="s">
        <v>327</v>
      </c>
      <c r="CW942" s="74">
        <v>2023</v>
      </c>
      <c r="CX942" s="74">
        <v>0</v>
      </c>
      <c r="CY942" s="74">
        <v>0</v>
      </c>
      <c r="CZ942" s="74">
        <v>6.375032845048366E-7</v>
      </c>
      <c r="DA942" s="74">
        <v>0</v>
      </c>
      <c r="DB942" s="74">
        <v>0</v>
      </c>
      <c r="DC942" s="74">
        <v>0</v>
      </c>
      <c r="DD942" s="74">
        <v>5.1712462144137756</v>
      </c>
      <c r="DE942" s="74">
        <v>0.68414811484627192</v>
      </c>
      <c r="DF942" s="74">
        <v>2.9069865105925379</v>
      </c>
      <c r="DG942" s="74">
        <v>1.580111588974966</v>
      </c>
      <c r="DH942" s="74">
        <v>0</v>
      </c>
      <c r="DI942" s="74">
        <v>0</v>
      </c>
      <c r="DJ942" s="74">
        <v>0</v>
      </c>
      <c r="DK942" s="74">
        <v>0</v>
      </c>
      <c r="DL942" s="74">
        <v>0</v>
      </c>
      <c r="DM942" s="74">
        <v>0</v>
      </c>
      <c r="DN942" s="74">
        <v>6.1747332632032273E-6</v>
      </c>
      <c r="DO942" s="74">
        <v>0</v>
      </c>
      <c r="DP942" s="74">
        <v>0</v>
      </c>
      <c r="DQ942" s="74">
        <v>0</v>
      </c>
      <c r="DR942" s="74">
        <v>0</v>
      </c>
      <c r="DS942" s="74">
        <v>0</v>
      </c>
      <c r="DT942" s="74">
        <v>0</v>
      </c>
      <c r="DU942" s="74">
        <v>3.2966864466719846E-6</v>
      </c>
      <c r="DV942" s="74">
        <v>0</v>
      </c>
      <c r="DW942" s="74">
        <v>3.2966864466719846E-6</v>
      </c>
      <c r="DX942" s="74">
        <v>0</v>
      </c>
      <c r="DY942" s="74">
        <v>0</v>
      </c>
      <c r="DZ942" s="74">
        <v>0</v>
      </c>
      <c r="EA942" s="74">
        <v>0</v>
      </c>
      <c r="EB942" s="74">
        <v>0</v>
      </c>
      <c r="EC942" s="74">
        <v>0</v>
      </c>
      <c r="ED942" s="74">
        <v>0</v>
      </c>
      <c r="EE942" s="74">
        <v>0</v>
      </c>
      <c r="EF942" s="74">
        <v>0</v>
      </c>
      <c r="ER942" s="74" t="s">
        <v>455</v>
      </c>
      <c r="ES942" s="74" t="s">
        <v>194</v>
      </c>
      <c r="ET942" s="74" t="s">
        <v>539</v>
      </c>
      <c r="EU942" s="74" t="s">
        <v>327</v>
      </c>
      <c r="EV942" s="74" t="s">
        <v>302</v>
      </c>
      <c r="EW942" s="74" t="s">
        <v>456</v>
      </c>
      <c r="EX942" s="74">
        <v>2023</v>
      </c>
      <c r="EY942" s="74">
        <v>3.1803533920217982E-7</v>
      </c>
      <c r="EZ942" s="74">
        <v>587.15197799999999</v>
      </c>
      <c r="FA942" s="74">
        <v>1.8673507848646081E-4</v>
      </c>
      <c r="FB942" s="74">
        <v>2023</v>
      </c>
      <c r="FC942" s="74" t="s">
        <v>209</v>
      </c>
      <c r="FD942" s="74">
        <v>4.6366130773367584E-2</v>
      </c>
      <c r="FE942" s="74">
        <v>1</v>
      </c>
      <c r="FF942" s="74">
        <v>0</v>
      </c>
      <c r="FG942" s="74" t="s">
        <v>457</v>
      </c>
      <c r="FH942" s="74">
        <v>0</v>
      </c>
      <c r="FI942" s="74">
        <v>0</v>
      </c>
      <c r="FJ942" s="74">
        <v>0</v>
      </c>
      <c r="FK942" s="74">
        <v>0</v>
      </c>
      <c r="FL942" s="74">
        <v>8.772880372998034E-5</v>
      </c>
      <c r="FM942" s="74">
        <v>6.375032845048366E-7</v>
      </c>
      <c r="FN942" s="74">
        <v>0</v>
      </c>
      <c r="FO942" s="74">
        <v>0</v>
      </c>
      <c r="FP942" s="74">
        <v>0</v>
      </c>
      <c r="FQ942" s="74">
        <v>0</v>
      </c>
      <c r="FR942" s="74">
        <v>0</v>
      </c>
      <c r="FS942" s="74">
        <v>0</v>
      </c>
      <c r="GV942" s="229"/>
      <c r="GW942" s="229"/>
    </row>
    <row r="943" spans="98:205" x14ac:dyDescent="0.25">
      <c r="CT943" s="74" t="s">
        <v>194</v>
      </c>
      <c r="CU943" s="74" t="s">
        <v>539</v>
      </c>
      <c r="CV943" s="74" t="s">
        <v>327</v>
      </c>
      <c r="CW943" s="74">
        <v>2024</v>
      </c>
      <c r="CX943" s="74">
        <v>0</v>
      </c>
      <c r="CY943" s="74">
        <v>0</v>
      </c>
      <c r="CZ943" s="74">
        <v>0</v>
      </c>
      <c r="DA943" s="74">
        <v>6.375032845048366E-7</v>
      </c>
      <c r="DB943" s="74">
        <v>0</v>
      </c>
      <c r="DC943" s="74">
        <v>0</v>
      </c>
      <c r="DD943" s="74">
        <v>5.1712462144137756</v>
      </c>
      <c r="DE943" s="74">
        <v>0.68414811484627192</v>
      </c>
      <c r="DF943" s="74">
        <v>2.9069865105925379</v>
      </c>
      <c r="DG943" s="74">
        <v>1.580111588974966</v>
      </c>
      <c r="DH943" s="74">
        <v>0</v>
      </c>
      <c r="DI943" s="74">
        <v>0</v>
      </c>
      <c r="DJ943" s="74">
        <v>0</v>
      </c>
      <c r="DK943" s="74">
        <v>0</v>
      </c>
      <c r="DL943" s="74">
        <v>0</v>
      </c>
      <c r="DM943" s="74">
        <v>0</v>
      </c>
      <c r="DN943" s="74">
        <v>6.1747332632032273E-6</v>
      </c>
      <c r="DO943" s="74">
        <v>0</v>
      </c>
      <c r="DP943" s="74">
        <v>0</v>
      </c>
      <c r="DQ943" s="74">
        <v>0</v>
      </c>
      <c r="DR943" s="74">
        <v>0</v>
      </c>
      <c r="DS943" s="74">
        <v>0</v>
      </c>
      <c r="DT943" s="74">
        <v>0</v>
      </c>
      <c r="DU943" s="74">
        <v>0</v>
      </c>
      <c r="DV943" s="74">
        <v>0</v>
      </c>
      <c r="DW943" s="74">
        <v>0</v>
      </c>
      <c r="DX943" s="74">
        <v>3.2966864466719846E-6</v>
      </c>
      <c r="DY943" s="74">
        <v>0</v>
      </c>
      <c r="DZ943" s="74">
        <v>3.2966864466719846E-6</v>
      </c>
      <c r="EA943" s="74">
        <v>0</v>
      </c>
      <c r="EB943" s="74">
        <v>0</v>
      </c>
      <c r="EC943" s="74">
        <v>0</v>
      </c>
      <c r="ED943" s="74">
        <v>0</v>
      </c>
      <c r="EE943" s="74">
        <v>0</v>
      </c>
      <c r="EF943" s="74">
        <v>0</v>
      </c>
      <c r="ER943" s="74" t="s">
        <v>455</v>
      </c>
      <c r="ES943" s="74" t="s">
        <v>194</v>
      </c>
      <c r="ET943" s="74" t="s">
        <v>539</v>
      </c>
      <c r="EU943" s="74" t="s">
        <v>327</v>
      </c>
      <c r="EV943" s="74" t="s">
        <v>302</v>
      </c>
      <c r="EW943" s="74" t="s">
        <v>456</v>
      </c>
      <c r="EX943" s="74">
        <v>2024</v>
      </c>
      <c r="EY943" s="74">
        <v>3.1803533920217982E-7</v>
      </c>
      <c r="EZ943" s="74">
        <v>587.15197799999999</v>
      </c>
      <c r="FA943" s="74">
        <v>1.8673507848646081E-4</v>
      </c>
      <c r="FB943" s="74">
        <v>2024</v>
      </c>
      <c r="FC943" s="74" t="s">
        <v>209</v>
      </c>
      <c r="FD943" s="74">
        <v>4.6366130773367584E-2</v>
      </c>
      <c r="FE943" s="74">
        <v>1</v>
      </c>
      <c r="FF943" s="74">
        <v>0</v>
      </c>
      <c r="FG943" s="74" t="s">
        <v>457</v>
      </c>
      <c r="FH943" s="74">
        <v>0</v>
      </c>
      <c r="FI943" s="74">
        <v>0</v>
      </c>
      <c r="FJ943" s="74">
        <v>0</v>
      </c>
      <c r="FK943" s="74">
        <v>0</v>
      </c>
      <c r="FL943" s="74">
        <v>0</v>
      </c>
      <c r="FM943" s="74">
        <v>0</v>
      </c>
      <c r="FN943" s="74">
        <v>8.772880372998034E-5</v>
      </c>
      <c r="FO943" s="74">
        <v>6.375032845048366E-7</v>
      </c>
      <c r="FP943" s="74">
        <v>0</v>
      </c>
      <c r="FQ943" s="74">
        <v>0</v>
      </c>
      <c r="FR943" s="74">
        <v>0</v>
      </c>
      <c r="FS943" s="74">
        <v>0</v>
      </c>
      <c r="GV943" s="229"/>
      <c r="GW943" s="229"/>
    </row>
    <row r="944" spans="98:205" x14ac:dyDescent="0.25">
      <c r="CT944" s="74" t="s">
        <v>194</v>
      </c>
      <c r="CU944" s="74" t="s">
        <v>539</v>
      </c>
      <c r="CV944" s="74" t="s">
        <v>327</v>
      </c>
      <c r="CW944" s="74">
        <v>2025</v>
      </c>
      <c r="CX944" s="74">
        <v>0</v>
      </c>
      <c r="CY944" s="74">
        <v>0</v>
      </c>
      <c r="CZ944" s="74">
        <v>0</v>
      </c>
      <c r="DA944" s="74">
        <v>0</v>
      </c>
      <c r="DB944" s="74">
        <v>6.375032845048366E-7</v>
      </c>
      <c r="DC944" s="74">
        <v>0</v>
      </c>
      <c r="DD944" s="74">
        <v>5.1712462144137756</v>
      </c>
      <c r="DE944" s="74">
        <v>0.68414811484627192</v>
      </c>
      <c r="DF944" s="74">
        <v>2.9069865105925379</v>
      </c>
      <c r="DG944" s="74">
        <v>1.580111588974966</v>
      </c>
      <c r="DH944" s="74">
        <v>0</v>
      </c>
      <c r="DI944" s="74">
        <v>0</v>
      </c>
      <c r="DJ944" s="74">
        <v>0</v>
      </c>
      <c r="DK944" s="74">
        <v>0</v>
      </c>
      <c r="DL944" s="74">
        <v>0</v>
      </c>
      <c r="DM944" s="74">
        <v>0</v>
      </c>
      <c r="DN944" s="74">
        <v>6.1747332632032273E-6</v>
      </c>
      <c r="DO944" s="74">
        <v>0</v>
      </c>
      <c r="DP944" s="74">
        <v>0</v>
      </c>
      <c r="DQ944" s="74">
        <v>0</v>
      </c>
      <c r="DR944" s="74">
        <v>0</v>
      </c>
      <c r="DS944" s="74">
        <v>0</v>
      </c>
      <c r="DT944" s="74">
        <v>0</v>
      </c>
      <c r="DU944" s="74">
        <v>0</v>
      </c>
      <c r="DV944" s="74">
        <v>0</v>
      </c>
      <c r="DW944" s="74">
        <v>0</v>
      </c>
      <c r="DX944" s="74">
        <v>0</v>
      </c>
      <c r="DY944" s="74">
        <v>0</v>
      </c>
      <c r="DZ944" s="74">
        <v>0</v>
      </c>
      <c r="EA944" s="74">
        <v>3.2966864466719846E-6</v>
      </c>
      <c r="EB944" s="74">
        <v>0</v>
      </c>
      <c r="EC944" s="74">
        <v>3.2966864466719846E-6</v>
      </c>
      <c r="ED944" s="74">
        <v>0</v>
      </c>
      <c r="EE944" s="74">
        <v>0</v>
      </c>
      <c r="EF944" s="74">
        <v>0</v>
      </c>
      <c r="ER944" s="74" t="s">
        <v>455</v>
      </c>
      <c r="ES944" s="74" t="s">
        <v>194</v>
      </c>
      <c r="ET944" s="74" t="s">
        <v>539</v>
      </c>
      <c r="EU944" s="74" t="s">
        <v>327</v>
      </c>
      <c r="EV944" s="74" t="s">
        <v>302</v>
      </c>
      <c r="EW944" s="74" t="s">
        <v>456</v>
      </c>
      <c r="EX944" s="74">
        <v>2025</v>
      </c>
      <c r="EY944" s="74">
        <v>3.1803533920217982E-7</v>
      </c>
      <c r="EZ944" s="74">
        <v>587.15197799999999</v>
      </c>
      <c r="FA944" s="74">
        <v>1.8673507848646081E-4</v>
      </c>
      <c r="FB944" s="74">
        <v>2025</v>
      </c>
      <c r="FC944" s="74" t="s">
        <v>209</v>
      </c>
      <c r="FD944" s="74">
        <v>4.6366130773367584E-2</v>
      </c>
      <c r="FE944" s="74">
        <v>1</v>
      </c>
      <c r="FF944" s="74">
        <v>0</v>
      </c>
      <c r="FG944" s="74" t="s">
        <v>457</v>
      </c>
      <c r="FH944" s="74">
        <v>0</v>
      </c>
      <c r="FI944" s="74">
        <v>0</v>
      </c>
      <c r="FJ944" s="74">
        <v>0</v>
      </c>
      <c r="FK944" s="74">
        <v>0</v>
      </c>
      <c r="FL944" s="74">
        <v>0</v>
      </c>
      <c r="FM944" s="74">
        <v>0</v>
      </c>
      <c r="FN944" s="74">
        <v>0</v>
      </c>
      <c r="FO944" s="74">
        <v>0</v>
      </c>
      <c r="FP944" s="74">
        <v>8.772880372998034E-5</v>
      </c>
      <c r="FQ944" s="74">
        <v>6.375032845048366E-7</v>
      </c>
      <c r="FR944" s="74">
        <v>0</v>
      </c>
      <c r="FS944" s="74">
        <v>0</v>
      </c>
      <c r="GV944" s="229"/>
      <c r="GW944" s="229"/>
    </row>
    <row r="945" spans="98:205" x14ac:dyDescent="0.25">
      <c r="CT945" s="74" t="s">
        <v>194</v>
      </c>
      <c r="CU945" s="74" t="s">
        <v>539</v>
      </c>
      <c r="CV945" s="74" t="s">
        <v>327</v>
      </c>
      <c r="CW945" s="74">
        <v>2026</v>
      </c>
      <c r="CX945" s="74">
        <v>0</v>
      </c>
      <c r="CY945" s="74">
        <v>0</v>
      </c>
      <c r="CZ945" s="74">
        <v>0</v>
      </c>
      <c r="DA945" s="74">
        <v>0</v>
      </c>
      <c r="DB945" s="74">
        <v>0</v>
      </c>
      <c r="DC945" s="74">
        <v>6.375032845048366E-7</v>
      </c>
      <c r="DD945" s="74">
        <v>5.1712462144137756</v>
      </c>
      <c r="DE945" s="74">
        <v>0.68414811484627192</v>
      </c>
      <c r="DF945" s="74">
        <v>2.9069865105925379</v>
      </c>
      <c r="DG945" s="74">
        <v>1.580111588974966</v>
      </c>
      <c r="DH945" s="74">
        <v>0</v>
      </c>
      <c r="DI945" s="74">
        <v>0</v>
      </c>
      <c r="DJ945" s="74">
        <v>0</v>
      </c>
      <c r="DK945" s="74">
        <v>0</v>
      </c>
      <c r="DL945" s="74">
        <v>0</v>
      </c>
      <c r="DM945" s="74">
        <v>0</v>
      </c>
      <c r="DN945" s="74">
        <v>6.1747332632032273E-6</v>
      </c>
      <c r="DO945" s="74">
        <v>0</v>
      </c>
      <c r="DP945" s="74">
        <v>0</v>
      </c>
      <c r="DQ945" s="74">
        <v>0</v>
      </c>
      <c r="DR945" s="74">
        <v>0</v>
      </c>
      <c r="DS945" s="74">
        <v>0</v>
      </c>
      <c r="DT945" s="74">
        <v>0</v>
      </c>
      <c r="DU945" s="74">
        <v>0</v>
      </c>
      <c r="DV945" s="74">
        <v>0</v>
      </c>
      <c r="DW945" s="74">
        <v>0</v>
      </c>
      <c r="DX945" s="74">
        <v>0</v>
      </c>
      <c r="DY945" s="74">
        <v>0</v>
      </c>
      <c r="DZ945" s="74">
        <v>0</v>
      </c>
      <c r="EA945" s="74">
        <v>0</v>
      </c>
      <c r="EB945" s="74">
        <v>0</v>
      </c>
      <c r="EC945" s="74">
        <v>0</v>
      </c>
      <c r="ED945" s="74">
        <v>3.2966864466719846E-6</v>
      </c>
      <c r="EE945" s="74">
        <v>0</v>
      </c>
      <c r="EF945" s="74">
        <v>3.2966864466719846E-6</v>
      </c>
      <c r="ER945" s="74" t="s">
        <v>455</v>
      </c>
      <c r="ES945" s="74" t="s">
        <v>194</v>
      </c>
      <c r="ET945" s="74" t="s">
        <v>539</v>
      </c>
      <c r="EU945" s="74" t="s">
        <v>327</v>
      </c>
      <c r="EV945" s="74" t="s">
        <v>302</v>
      </c>
      <c r="EW945" s="74" t="s">
        <v>456</v>
      </c>
      <c r="EX945" s="74">
        <v>2026</v>
      </c>
      <c r="EY945" s="74">
        <v>3.1803533920217982E-7</v>
      </c>
      <c r="EZ945" s="74">
        <v>587.15197799999999</v>
      </c>
      <c r="FA945" s="74">
        <v>1.8673507848646081E-4</v>
      </c>
      <c r="FB945" s="74">
        <v>2026</v>
      </c>
      <c r="FC945" s="74" t="s">
        <v>209</v>
      </c>
      <c r="FD945" s="74">
        <v>4.6366130773367584E-2</v>
      </c>
      <c r="FE945" s="74">
        <v>1</v>
      </c>
      <c r="FF945" s="74">
        <v>0</v>
      </c>
      <c r="FG945" s="74" t="s">
        <v>457</v>
      </c>
      <c r="FH945" s="74">
        <v>0</v>
      </c>
      <c r="FI945" s="74">
        <v>0</v>
      </c>
      <c r="FJ945" s="74">
        <v>0</v>
      </c>
      <c r="FK945" s="74">
        <v>0</v>
      </c>
      <c r="FL945" s="74">
        <v>0</v>
      </c>
      <c r="FM945" s="74">
        <v>0</v>
      </c>
      <c r="FN945" s="74">
        <v>0</v>
      </c>
      <c r="FO945" s="74">
        <v>0</v>
      </c>
      <c r="FP945" s="74">
        <v>0</v>
      </c>
      <c r="FQ945" s="74">
        <v>0</v>
      </c>
      <c r="FR945" s="74">
        <v>8.772880372998034E-5</v>
      </c>
      <c r="FS945" s="74">
        <v>6.375032845048366E-7</v>
      </c>
      <c r="GV945" s="229"/>
      <c r="GW945" s="229"/>
    </row>
    <row r="946" spans="98:205" x14ac:dyDescent="0.25">
      <c r="CT946" s="74" t="s">
        <v>194</v>
      </c>
      <c r="CU946" s="74" t="s">
        <v>539</v>
      </c>
      <c r="CV946" s="74" t="s">
        <v>328</v>
      </c>
      <c r="CW946" s="74">
        <v>2021</v>
      </c>
      <c r="CX946" s="74">
        <v>1.8631793871066164E-4</v>
      </c>
      <c r="CY946" s="74">
        <v>0</v>
      </c>
      <c r="CZ946" s="74">
        <v>0</v>
      </c>
      <c r="DA946" s="74">
        <v>0</v>
      </c>
      <c r="DB946" s="74">
        <v>0</v>
      </c>
      <c r="DC946" s="74">
        <v>0</v>
      </c>
      <c r="DD946" s="74">
        <v>7.786131613567944E-2</v>
      </c>
      <c r="DE946" s="74">
        <v>3.6425060683954513E-2</v>
      </c>
      <c r="DF946" s="74">
        <v>1.541613253274161E-3</v>
      </c>
      <c r="DG946" s="74">
        <v>3.9894642198450757E-2</v>
      </c>
      <c r="DH946" s="74">
        <v>0</v>
      </c>
      <c r="DI946" s="74">
        <v>0</v>
      </c>
      <c r="DJ946" s="74">
        <v>0</v>
      </c>
      <c r="DK946" s="74">
        <v>0</v>
      </c>
      <c r="DL946" s="74">
        <v>0</v>
      </c>
      <c r="DM946" s="74">
        <v>0</v>
      </c>
      <c r="DN946" s="74">
        <v>1.440315343349306E-3</v>
      </c>
      <c r="DO946" s="74">
        <v>1.4506959927698973E-5</v>
      </c>
      <c r="DP946" s="74">
        <v>0</v>
      </c>
      <c r="DQ946" s="74">
        <v>1.4506959927698973E-5</v>
      </c>
      <c r="DR946" s="74">
        <v>0</v>
      </c>
      <c r="DS946" s="74">
        <v>0</v>
      </c>
      <c r="DT946" s="74">
        <v>0</v>
      </c>
      <c r="DU946" s="74">
        <v>0</v>
      </c>
      <c r="DV946" s="74">
        <v>0</v>
      </c>
      <c r="DW946" s="74">
        <v>0</v>
      </c>
      <c r="DX946" s="74">
        <v>0</v>
      </c>
      <c r="DY946" s="74">
        <v>0</v>
      </c>
      <c r="DZ946" s="74">
        <v>0</v>
      </c>
      <c r="EA946" s="74">
        <v>0</v>
      </c>
      <c r="EB946" s="74">
        <v>0</v>
      </c>
      <c r="EC946" s="74">
        <v>0</v>
      </c>
      <c r="ED946" s="74">
        <v>0</v>
      </c>
      <c r="EE946" s="74">
        <v>0</v>
      </c>
      <c r="EF946" s="74">
        <v>0</v>
      </c>
      <c r="ER946" s="74" t="s">
        <v>455</v>
      </c>
      <c r="ES946" s="74" t="s">
        <v>194</v>
      </c>
      <c r="ET946" s="74" t="s">
        <v>539</v>
      </c>
      <c r="EU946" s="74" t="s">
        <v>328</v>
      </c>
      <c r="EV946" s="74" t="s">
        <v>302</v>
      </c>
      <c r="EW946" s="74" t="s">
        <v>456</v>
      </c>
      <c r="EX946" s="74">
        <v>2021</v>
      </c>
      <c r="EY946" s="74">
        <v>1.4300961605114769E-4</v>
      </c>
      <c r="EZ946" s="74">
        <v>587.15197799999999</v>
      </c>
      <c r="FA946" s="74">
        <v>8.3968378937451918E-2</v>
      </c>
      <c r="FB946" s="74">
        <v>2021</v>
      </c>
      <c r="FC946" s="74" t="s">
        <v>209</v>
      </c>
      <c r="FD946" s="74">
        <v>4.6366130773367584E-2</v>
      </c>
      <c r="FE946" s="74">
        <v>1</v>
      </c>
      <c r="FF946" s="74">
        <v>0</v>
      </c>
      <c r="FG946" s="74" t="s">
        <v>457</v>
      </c>
      <c r="FH946" s="74">
        <v>3.8810846835993826E-2</v>
      </c>
      <c r="FI946" s="74">
        <v>1.8631793871066164E-4</v>
      </c>
      <c r="FJ946" s="74">
        <v>0</v>
      </c>
      <c r="FK946" s="74">
        <v>0</v>
      </c>
      <c r="FL946" s="74">
        <v>0</v>
      </c>
      <c r="FM946" s="74">
        <v>0</v>
      </c>
      <c r="FN946" s="74">
        <v>0</v>
      </c>
      <c r="FO946" s="74">
        <v>0</v>
      </c>
      <c r="FP946" s="74">
        <v>0</v>
      </c>
      <c r="FQ946" s="74">
        <v>0</v>
      </c>
      <c r="FR946" s="74">
        <v>0</v>
      </c>
      <c r="FS946" s="74">
        <v>0</v>
      </c>
      <c r="GV946" s="229"/>
      <c r="GW946" s="229"/>
    </row>
    <row r="947" spans="98:205" x14ac:dyDescent="0.25">
      <c r="CT947" s="74" t="s">
        <v>194</v>
      </c>
      <c r="CU947" s="74" t="s">
        <v>539</v>
      </c>
      <c r="CV947" s="74" t="s">
        <v>328</v>
      </c>
      <c r="CW947" s="74">
        <v>2022</v>
      </c>
      <c r="CX947" s="74">
        <v>0</v>
      </c>
      <c r="CY947" s="74">
        <v>1.863517439485301E-4</v>
      </c>
      <c r="CZ947" s="74">
        <v>0</v>
      </c>
      <c r="DA947" s="74">
        <v>0</v>
      </c>
      <c r="DB947" s="74">
        <v>0</v>
      </c>
      <c r="DC947" s="74">
        <v>0</v>
      </c>
      <c r="DD947" s="74">
        <v>7.7861316135679426E-2</v>
      </c>
      <c r="DE947" s="74">
        <v>3.6425060683954499E-2</v>
      </c>
      <c r="DF947" s="74">
        <v>1.541613253274161E-3</v>
      </c>
      <c r="DG947" s="74">
        <v>3.989464219845075E-2</v>
      </c>
      <c r="DH947" s="74">
        <v>0</v>
      </c>
      <c r="DI947" s="74">
        <v>0</v>
      </c>
      <c r="DJ947" s="74">
        <v>0</v>
      </c>
      <c r="DK947" s="74">
        <v>0</v>
      </c>
      <c r="DL947" s="74">
        <v>0</v>
      </c>
      <c r="DM947" s="74">
        <v>0</v>
      </c>
      <c r="DN947" s="74">
        <v>1.413724302311372E-3</v>
      </c>
      <c r="DO947" s="74">
        <v>0</v>
      </c>
      <c r="DP947" s="74">
        <v>0</v>
      </c>
      <c r="DQ947" s="74">
        <v>0</v>
      </c>
      <c r="DR947" s="74">
        <v>1.4509592048011688E-5</v>
      </c>
      <c r="DS947" s="74">
        <v>0</v>
      </c>
      <c r="DT947" s="74">
        <v>1.4509592048011688E-5</v>
      </c>
      <c r="DU947" s="74">
        <v>0</v>
      </c>
      <c r="DV947" s="74">
        <v>0</v>
      </c>
      <c r="DW947" s="74">
        <v>0</v>
      </c>
      <c r="DX947" s="74">
        <v>0</v>
      </c>
      <c r="DY947" s="74">
        <v>0</v>
      </c>
      <c r="DZ947" s="74">
        <v>0</v>
      </c>
      <c r="EA947" s="74">
        <v>0</v>
      </c>
      <c r="EB947" s="74">
        <v>0</v>
      </c>
      <c r="EC947" s="74">
        <v>0</v>
      </c>
      <c r="ED947" s="74">
        <v>0</v>
      </c>
      <c r="EE947" s="74">
        <v>0</v>
      </c>
      <c r="EF947" s="74">
        <v>0</v>
      </c>
      <c r="ER947" s="74" t="s">
        <v>455</v>
      </c>
      <c r="ES947" s="74" t="s">
        <v>194</v>
      </c>
      <c r="ET947" s="74" t="s">
        <v>539</v>
      </c>
      <c r="EU947" s="74" t="s">
        <v>328</v>
      </c>
      <c r="EV947" s="74" t="s">
        <v>302</v>
      </c>
      <c r="EW947" s="74" t="s">
        <v>456</v>
      </c>
      <c r="EX947" s="74">
        <v>2022</v>
      </c>
      <c r="EY947" s="74">
        <v>1.4029804187654129E-4</v>
      </c>
      <c r="EZ947" s="74">
        <v>587.15197799999999</v>
      </c>
      <c r="FA947" s="74">
        <v>8.2376272797338043E-2</v>
      </c>
      <c r="FB947" s="74">
        <v>2022</v>
      </c>
      <c r="FC947" s="74" t="s">
        <v>209</v>
      </c>
      <c r="FD947" s="74">
        <v>4.6366130773367584E-2</v>
      </c>
      <c r="FE947" s="74">
        <v>1</v>
      </c>
      <c r="FF947" s="74">
        <v>0</v>
      </c>
      <c r="FG947" s="74" t="s">
        <v>457</v>
      </c>
      <c r="FH947" s="74">
        <v>0</v>
      </c>
      <c r="FI947" s="74">
        <v>0</v>
      </c>
      <c r="FJ947" s="74">
        <v>3.8817888615858109E-2</v>
      </c>
      <c r="FK947" s="74">
        <v>1.863517439485301E-4</v>
      </c>
      <c r="FL947" s="74">
        <v>0</v>
      </c>
      <c r="FM947" s="74">
        <v>0</v>
      </c>
      <c r="FN947" s="74">
        <v>0</v>
      </c>
      <c r="FO947" s="74">
        <v>0</v>
      </c>
      <c r="FP947" s="74">
        <v>0</v>
      </c>
      <c r="FQ947" s="74">
        <v>0</v>
      </c>
      <c r="FR947" s="74">
        <v>0</v>
      </c>
      <c r="FS947" s="74">
        <v>0</v>
      </c>
      <c r="GV947" s="229"/>
      <c r="GW947" s="229"/>
    </row>
    <row r="948" spans="98:205" x14ac:dyDescent="0.25">
      <c r="CT948" s="74" t="s">
        <v>194</v>
      </c>
      <c r="CU948" s="74" t="s">
        <v>539</v>
      </c>
      <c r="CV948" s="74" t="s">
        <v>328</v>
      </c>
      <c r="CW948" s="74">
        <v>2023</v>
      </c>
      <c r="CX948" s="74">
        <v>0</v>
      </c>
      <c r="CY948" s="74">
        <v>0</v>
      </c>
      <c r="CZ948" s="74">
        <v>2.8050550909862557E-4</v>
      </c>
      <c r="DA948" s="74">
        <v>0</v>
      </c>
      <c r="DB948" s="74">
        <v>0</v>
      </c>
      <c r="DC948" s="74">
        <v>0</v>
      </c>
      <c r="DD948" s="74">
        <v>7.7900575334948527E-2</v>
      </c>
      <c r="DE948" s="74">
        <v>3.6425060683954513E-2</v>
      </c>
      <c r="DF948" s="74">
        <v>1.5808724525432679E-3</v>
      </c>
      <c r="DG948" s="74">
        <v>3.9894642198450757E-2</v>
      </c>
      <c r="DH948" s="74">
        <v>0</v>
      </c>
      <c r="DI948" s="74">
        <v>0</v>
      </c>
      <c r="DJ948" s="74">
        <v>0</v>
      </c>
      <c r="DK948" s="74">
        <v>0</v>
      </c>
      <c r="DL948" s="74">
        <v>0</v>
      </c>
      <c r="DM948" s="74">
        <v>0</v>
      </c>
      <c r="DN948" s="74">
        <v>1.416346491585861E-3</v>
      </c>
      <c r="DO948" s="74">
        <v>0</v>
      </c>
      <c r="DP948" s="74">
        <v>0</v>
      </c>
      <c r="DQ948" s="74">
        <v>0</v>
      </c>
      <c r="DR948" s="74">
        <v>0</v>
      </c>
      <c r="DS948" s="74">
        <v>0</v>
      </c>
      <c r="DT948" s="74">
        <v>0</v>
      </c>
      <c r="DU948" s="74">
        <v>2.185154054340557E-5</v>
      </c>
      <c r="DV948" s="74">
        <v>0</v>
      </c>
      <c r="DW948" s="74">
        <v>2.185154054340557E-5</v>
      </c>
      <c r="DX948" s="74">
        <v>0</v>
      </c>
      <c r="DY948" s="74">
        <v>0</v>
      </c>
      <c r="DZ948" s="74">
        <v>0</v>
      </c>
      <c r="EA948" s="74">
        <v>0</v>
      </c>
      <c r="EB948" s="74">
        <v>0</v>
      </c>
      <c r="EC948" s="74">
        <v>0</v>
      </c>
      <c r="ED948" s="74">
        <v>0</v>
      </c>
      <c r="EE948" s="74">
        <v>0</v>
      </c>
      <c r="EF948" s="74">
        <v>0</v>
      </c>
      <c r="ER948" s="74" t="s">
        <v>455</v>
      </c>
      <c r="ES948" s="74" t="s">
        <v>194</v>
      </c>
      <c r="ET948" s="74" t="s">
        <v>539</v>
      </c>
      <c r="EU948" s="74" t="s">
        <v>328</v>
      </c>
      <c r="EV948" s="74" t="s">
        <v>302</v>
      </c>
      <c r="EW948" s="74" t="s">
        <v>456</v>
      </c>
      <c r="EX948" s="74">
        <v>2023</v>
      </c>
      <c r="EY948" s="74">
        <v>1.3993757664096349E-4</v>
      </c>
      <c r="EZ948" s="74">
        <v>587.15197799999999</v>
      </c>
      <c r="FA948" s="74">
        <v>8.2164624921268303E-2</v>
      </c>
      <c r="FB948" s="74">
        <v>2023</v>
      </c>
      <c r="FC948" s="74" t="s">
        <v>209</v>
      </c>
      <c r="FD948" s="74">
        <v>4.6366130773367584E-2</v>
      </c>
      <c r="FE948" s="74">
        <v>1</v>
      </c>
      <c r="FF948" s="74">
        <v>0</v>
      </c>
      <c r="FG948" s="74" t="s">
        <v>457</v>
      </c>
      <c r="FH948" s="74">
        <v>0</v>
      </c>
      <c r="FI948" s="74">
        <v>0</v>
      </c>
      <c r="FJ948" s="74">
        <v>0</v>
      </c>
      <c r="FK948" s="74">
        <v>0</v>
      </c>
      <c r="FL948" s="74">
        <v>3.8601232889341829E-2</v>
      </c>
      <c r="FM948" s="74">
        <v>2.8050550909862557E-4</v>
      </c>
      <c r="FN948" s="74">
        <v>0</v>
      </c>
      <c r="FO948" s="74">
        <v>0</v>
      </c>
      <c r="FP948" s="74">
        <v>0</v>
      </c>
      <c r="FQ948" s="74">
        <v>0</v>
      </c>
      <c r="FR948" s="74">
        <v>0</v>
      </c>
      <c r="FS948" s="74">
        <v>0</v>
      </c>
      <c r="GV948" s="229"/>
      <c r="GW948" s="229"/>
    </row>
    <row r="949" spans="98:205" x14ac:dyDescent="0.25">
      <c r="CT949" s="74" t="s">
        <v>194</v>
      </c>
      <c r="CU949" s="74" t="s">
        <v>539</v>
      </c>
      <c r="CV949" s="74" t="s">
        <v>328</v>
      </c>
      <c r="CW949" s="74">
        <v>2024</v>
      </c>
      <c r="CX949" s="74">
        <v>0</v>
      </c>
      <c r="CY949" s="74">
        <v>0</v>
      </c>
      <c r="CZ949" s="74">
        <v>0</v>
      </c>
      <c r="DA949" s="74">
        <v>2.8050550909862557E-4</v>
      </c>
      <c r="DB949" s="74">
        <v>0</v>
      </c>
      <c r="DC949" s="74">
        <v>0</v>
      </c>
      <c r="DD949" s="74">
        <v>7.7900575334948527E-2</v>
      </c>
      <c r="DE949" s="74">
        <v>3.6425060683954513E-2</v>
      </c>
      <c r="DF949" s="74">
        <v>1.5808724525432679E-3</v>
      </c>
      <c r="DG949" s="74">
        <v>3.9894642198450757E-2</v>
      </c>
      <c r="DH949" s="74">
        <v>0</v>
      </c>
      <c r="DI949" s="74">
        <v>0</v>
      </c>
      <c r="DJ949" s="74">
        <v>0</v>
      </c>
      <c r="DK949" s="74">
        <v>0</v>
      </c>
      <c r="DL949" s="74">
        <v>0</v>
      </c>
      <c r="DM949" s="74">
        <v>0</v>
      </c>
      <c r="DN949" s="74">
        <v>1.416346491585861E-3</v>
      </c>
      <c r="DO949" s="74">
        <v>0</v>
      </c>
      <c r="DP949" s="74">
        <v>0</v>
      </c>
      <c r="DQ949" s="74">
        <v>0</v>
      </c>
      <c r="DR949" s="74">
        <v>0</v>
      </c>
      <c r="DS949" s="74">
        <v>0</v>
      </c>
      <c r="DT949" s="74">
        <v>0</v>
      </c>
      <c r="DU949" s="74">
        <v>0</v>
      </c>
      <c r="DV949" s="74">
        <v>0</v>
      </c>
      <c r="DW949" s="74">
        <v>0</v>
      </c>
      <c r="DX949" s="74">
        <v>2.185154054340557E-5</v>
      </c>
      <c r="DY949" s="74">
        <v>0</v>
      </c>
      <c r="DZ949" s="74">
        <v>2.185154054340557E-5</v>
      </c>
      <c r="EA949" s="74">
        <v>0</v>
      </c>
      <c r="EB949" s="74">
        <v>0</v>
      </c>
      <c r="EC949" s="74">
        <v>0</v>
      </c>
      <c r="ED949" s="74">
        <v>0</v>
      </c>
      <c r="EE949" s="74">
        <v>0</v>
      </c>
      <c r="EF949" s="74">
        <v>0</v>
      </c>
      <c r="ER949" s="74" t="s">
        <v>455</v>
      </c>
      <c r="ES949" s="74" t="s">
        <v>194</v>
      </c>
      <c r="ET949" s="74" t="s">
        <v>539</v>
      </c>
      <c r="EU949" s="74" t="s">
        <v>328</v>
      </c>
      <c r="EV949" s="74" t="s">
        <v>302</v>
      </c>
      <c r="EW949" s="74" t="s">
        <v>456</v>
      </c>
      <c r="EX949" s="74">
        <v>2024</v>
      </c>
      <c r="EY949" s="74">
        <v>1.3993757664096349E-4</v>
      </c>
      <c r="EZ949" s="74">
        <v>587.15197799999999</v>
      </c>
      <c r="FA949" s="74">
        <v>8.2164624921268303E-2</v>
      </c>
      <c r="FB949" s="74">
        <v>2024</v>
      </c>
      <c r="FC949" s="74" t="s">
        <v>209</v>
      </c>
      <c r="FD949" s="74">
        <v>4.6366130773367584E-2</v>
      </c>
      <c r="FE949" s="74">
        <v>1</v>
      </c>
      <c r="FF949" s="74">
        <v>0</v>
      </c>
      <c r="FG949" s="74" t="s">
        <v>457</v>
      </c>
      <c r="FH949" s="74">
        <v>0</v>
      </c>
      <c r="FI949" s="74">
        <v>0</v>
      </c>
      <c r="FJ949" s="74">
        <v>0</v>
      </c>
      <c r="FK949" s="74">
        <v>0</v>
      </c>
      <c r="FL949" s="74">
        <v>0</v>
      </c>
      <c r="FM949" s="74">
        <v>0</v>
      </c>
      <c r="FN949" s="74">
        <v>3.8601232889341829E-2</v>
      </c>
      <c r="FO949" s="74">
        <v>2.8050550909862557E-4</v>
      </c>
      <c r="FP949" s="74">
        <v>0</v>
      </c>
      <c r="FQ949" s="74">
        <v>0</v>
      </c>
      <c r="FR949" s="74">
        <v>0</v>
      </c>
      <c r="FS949" s="74">
        <v>0</v>
      </c>
      <c r="GV949" s="229"/>
      <c r="GW949" s="229"/>
    </row>
    <row r="950" spans="98:205" x14ac:dyDescent="0.25">
      <c r="CT950" s="74" t="s">
        <v>194</v>
      </c>
      <c r="CU950" s="74" t="s">
        <v>539</v>
      </c>
      <c r="CV950" s="74" t="s">
        <v>328</v>
      </c>
      <c r="CW950" s="74">
        <v>2025</v>
      </c>
      <c r="CX950" s="74">
        <v>0</v>
      </c>
      <c r="CY950" s="74">
        <v>0</v>
      </c>
      <c r="CZ950" s="74">
        <v>0</v>
      </c>
      <c r="DA950" s="74">
        <v>0</v>
      </c>
      <c r="DB950" s="74">
        <v>2.8050550909862557E-4</v>
      </c>
      <c r="DC950" s="74">
        <v>0</v>
      </c>
      <c r="DD950" s="74">
        <v>7.7900575334948527E-2</v>
      </c>
      <c r="DE950" s="74">
        <v>3.6425060683954513E-2</v>
      </c>
      <c r="DF950" s="74">
        <v>1.5808724525432679E-3</v>
      </c>
      <c r="DG950" s="74">
        <v>3.9894642198450757E-2</v>
      </c>
      <c r="DH950" s="74">
        <v>0</v>
      </c>
      <c r="DI950" s="74">
        <v>0</v>
      </c>
      <c r="DJ950" s="74">
        <v>0</v>
      </c>
      <c r="DK950" s="74">
        <v>0</v>
      </c>
      <c r="DL950" s="74">
        <v>0</v>
      </c>
      <c r="DM950" s="74">
        <v>0</v>
      </c>
      <c r="DN950" s="74">
        <v>1.416346491585861E-3</v>
      </c>
      <c r="DO950" s="74">
        <v>0</v>
      </c>
      <c r="DP950" s="74">
        <v>0</v>
      </c>
      <c r="DQ950" s="74">
        <v>0</v>
      </c>
      <c r="DR950" s="74">
        <v>0</v>
      </c>
      <c r="DS950" s="74">
        <v>0</v>
      </c>
      <c r="DT950" s="74">
        <v>0</v>
      </c>
      <c r="DU950" s="74">
        <v>0</v>
      </c>
      <c r="DV950" s="74">
        <v>0</v>
      </c>
      <c r="DW950" s="74">
        <v>0</v>
      </c>
      <c r="DX950" s="74">
        <v>0</v>
      </c>
      <c r="DY950" s="74">
        <v>0</v>
      </c>
      <c r="DZ950" s="74">
        <v>0</v>
      </c>
      <c r="EA950" s="74">
        <v>2.185154054340557E-5</v>
      </c>
      <c r="EB950" s="74">
        <v>0</v>
      </c>
      <c r="EC950" s="74">
        <v>2.185154054340557E-5</v>
      </c>
      <c r="ED950" s="74">
        <v>0</v>
      </c>
      <c r="EE950" s="74">
        <v>0</v>
      </c>
      <c r="EF950" s="74">
        <v>0</v>
      </c>
      <c r="ER950" s="74" t="s">
        <v>455</v>
      </c>
      <c r="ES950" s="74" t="s">
        <v>194</v>
      </c>
      <c r="ET950" s="74" t="s">
        <v>539</v>
      </c>
      <c r="EU950" s="74" t="s">
        <v>328</v>
      </c>
      <c r="EV950" s="74" t="s">
        <v>302</v>
      </c>
      <c r="EW950" s="74" t="s">
        <v>456</v>
      </c>
      <c r="EX950" s="74">
        <v>2025</v>
      </c>
      <c r="EY950" s="74">
        <v>1.3993757664096349E-4</v>
      </c>
      <c r="EZ950" s="74">
        <v>587.15197799999999</v>
      </c>
      <c r="FA950" s="74">
        <v>8.2164624921268303E-2</v>
      </c>
      <c r="FB950" s="74">
        <v>2025</v>
      </c>
      <c r="FC950" s="74" t="s">
        <v>209</v>
      </c>
      <c r="FD950" s="74">
        <v>4.6366130773367584E-2</v>
      </c>
      <c r="FE950" s="74">
        <v>1</v>
      </c>
      <c r="FF950" s="74">
        <v>0</v>
      </c>
      <c r="FG950" s="74" t="s">
        <v>457</v>
      </c>
      <c r="FH950" s="74">
        <v>0</v>
      </c>
      <c r="FI950" s="74">
        <v>0</v>
      </c>
      <c r="FJ950" s="74">
        <v>0</v>
      </c>
      <c r="FK950" s="74">
        <v>0</v>
      </c>
      <c r="FL950" s="74">
        <v>0</v>
      </c>
      <c r="FM950" s="74">
        <v>0</v>
      </c>
      <c r="FN950" s="74">
        <v>0</v>
      </c>
      <c r="FO950" s="74">
        <v>0</v>
      </c>
      <c r="FP950" s="74">
        <v>3.8601232889341829E-2</v>
      </c>
      <c r="FQ950" s="74">
        <v>2.8050550909862557E-4</v>
      </c>
      <c r="FR950" s="74">
        <v>0</v>
      </c>
      <c r="FS950" s="74">
        <v>0</v>
      </c>
      <c r="GV950" s="229"/>
      <c r="GW950" s="229"/>
    </row>
    <row r="951" spans="98:205" x14ac:dyDescent="0.25">
      <c r="CT951" s="74" t="s">
        <v>194</v>
      </c>
      <c r="CU951" s="74" t="s">
        <v>539</v>
      </c>
      <c r="CV951" s="74" t="s">
        <v>328</v>
      </c>
      <c r="CW951" s="74">
        <v>2026</v>
      </c>
      <c r="CX951" s="74">
        <v>0</v>
      </c>
      <c r="CY951" s="74">
        <v>0</v>
      </c>
      <c r="CZ951" s="74">
        <v>0</v>
      </c>
      <c r="DA951" s="74">
        <v>0</v>
      </c>
      <c r="DB951" s="74">
        <v>0</v>
      </c>
      <c r="DC951" s="74">
        <v>2.8050550909862557E-4</v>
      </c>
      <c r="DD951" s="74">
        <v>7.7900575334948527E-2</v>
      </c>
      <c r="DE951" s="74">
        <v>3.6425060683954513E-2</v>
      </c>
      <c r="DF951" s="74">
        <v>1.5808724525432679E-3</v>
      </c>
      <c r="DG951" s="74">
        <v>3.9894642198450757E-2</v>
      </c>
      <c r="DH951" s="74">
        <v>0</v>
      </c>
      <c r="DI951" s="74">
        <v>0</v>
      </c>
      <c r="DJ951" s="74">
        <v>0</v>
      </c>
      <c r="DK951" s="74">
        <v>0</v>
      </c>
      <c r="DL951" s="74">
        <v>0</v>
      </c>
      <c r="DM951" s="74">
        <v>0</v>
      </c>
      <c r="DN951" s="74">
        <v>1.416346491585861E-3</v>
      </c>
      <c r="DO951" s="74">
        <v>0</v>
      </c>
      <c r="DP951" s="74">
        <v>0</v>
      </c>
      <c r="DQ951" s="74">
        <v>0</v>
      </c>
      <c r="DR951" s="74">
        <v>0</v>
      </c>
      <c r="DS951" s="74">
        <v>0</v>
      </c>
      <c r="DT951" s="74">
        <v>0</v>
      </c>
      <c r="DU951" s="74">
        <v>0</v>
      </c>
      <c r="DV951" s="74">
        <v>0</v>
      </c>
      <c r="DW951" s="74">
        <v>0</v>
      </c>
      <c r="DX951" s="74">
        <v>0</v>
      </c>
      <c r="DY951" s="74">
        <v>0</v>
      </c>
      <c r="DZ951" s="74">
        <v>0</v>
      </c>
      <c r="EA951" s="74">
        <v>0</v>
      </c>
      <c r="EB951" s="74">
        <v>0</v>
      </c>
      <c r="EC951" s="74">
        <v>0</v>
      </c>
      <c r="ED951" s="74">
        <v>2.185154054340557E-5</v>
      </c>
      <c r="EE951" s="74">
        <v>0</v>
      </c>
      <c r="EF951" s="74">
        <v>2.185154054340557E-5</v>
      </c>
      <c r="ER951" s="74" t="s">
        <v>455</v>
      </c>
      <c r="ES951" s="74" t="s">
        <v>194</v>
      </c>
      <c r="ET951" s="74" t="s">
        <v>539</v>
      </c>
      <c r="EU951" s="74" t="s">
        <v>328</v>
      </c>
      <c r="EV951" s="74" t="s">
        <v>302</v>
      </c>
      <c r="EW951" s="74" t="s">
        <v>456</v>
      </c>
      <c r="EX951" s="74">
        <v>2026</v>
      </c>
      <c r="EY951" s="74">
        <v>1.3993757664096349E-4</v>
      </c>
      <c r="EZ951" s="74">
        <v>587.15197799999999</v>
      </c>
      <c r="FA951" s="74">
        <v>8.2164624921268303E-2</v>
      </c>
      <c r="FB951" s="74">
        <v>2026</v>
      </c>
      <c r="FC951" s="74" t="s">
        <v>209</v>
      </c>
      <c r="FD951" s="74">
        <v>4.6366130773367584E-2</v>
      </c>
      <c r="FE951" s="74">
        <v>1</v>
      </c>
      <c r="FF951" s="74">
        <v>0</v>
      </c>
      <c r="FG951" s="74" t="s">
        <v>457</v>
      </c>
      <c r="FH951" s="74">
        <v>0</v>
      </c>
      <c r="FI951" s="74">
        <v>0</v>
      </c>
      <c r="FJ951" s="74">
        <v>0</v>
      </c>
      <c r="FK951" s="74">
        <v>0</v>
      </c>
      <c r="FL951" s="74">
        <v>0</v>
      </c>
      <c r="FM951" s="74">
        <v>0</v>
      </c>
      <c r="FN951" s="74">
        <v>0</v>
      </c>
      <c r="FO951" s="74">
        <v>0</v>
      </c>
      <c r="FP951" s="74">
        <v>0</v>
      </c>
      <c r="FQ951" s="74">
        <v>0</v>
      </c>
      <c r="FR951" s="74">
        <v>3.8601232889341829E-2</v>
      </c>
      <c r="FS951" s="74">
        <v>2.8050550909862557E-4</v>
      </c>
      <c r="GV951" s="229"/>
      <c r="GW951" s="229"/>
    </row>
    <row r="952" spans="98:205" x14ac:dyDescent="0.25">
      <c r="CT952" s="74" t="s">
        <v>194</v>
      </c>
      <c r="CU952" s="74" t="s">
        <v>539</v>
      </c>
      <c r="CV952" s="74" t="s">
        <v>321</v>
      </c>
      <c r="CW952" s="74">
        <v>2021</v>
      </c>
      <c r="CX952" s="74">
        <v>1.1446422174289703E-6</v>
      </c>
      <c r="CY952" s="74">
        <v>0</v>
      </c>
      <c r="CZ952" s="74">
        <v>0</v>
      </c>
      <c r="DA952" s="74">
        <v>0</v>
      </c>
      <c r="DB952" s="74">
        <v>0</v>
      </c>
      <c r="DC952" s="74">
        <v>0</v>
      </c>
      <c r="DD952" s="74">
        <v>13887.861023877969</v>
      </c>
      <c r="DE952" s="74">
        <v>212.40338927922949</v>
      </c>
      <c r="DF952" s="74">
        <v>8426.4429804796055</v>
      </c>
      <c r="DG952" s="74">
        <v>5249.0146541191434</v>
      </c>
      <c r="DH952" s="74">
        <v>0</v>
      </c>
      <c r="DI952" s="74">
        <v>0</v>
      </c>
      <c r="DJ952" s="74">
        <v>0</v>
      </c>
      <c r="DK952" s="74">
        <v>0</v>
      </c>
      <c r="DL952" s="74">
        <v>0</v>
      </c>
      <c r="DM952" s="74">
        <v>0</v>
      </c>
      <c r="DN952" s="74">
        <v>3.638349220332946E-6</v>
      </c>
      <c r="DO952" s="74">
        <v>1.5896632037717049E-2</v>
      </c>
      <c r="DP952" s="74">
        <v>0</v>
      </c>
      <c r="DQ952" s="74">
        <v>1.5896632037717049E-2</v>
      </c>
      <c r="DR952" s="74">
        <v>0</v>
      </c>
      <c r="DS952" s="74">
        <v>0</v>
      </c>
      <c r="DT952" s="74">
        <v>0</v>
      </c>
      <c r="DU952" s="74">
        <v>0</v>
      </c>
      <c r="DV952" s="74">
        <v>0</v>
      </c>
      <c r="DW952" s="74">
        <v>0</v>
      </c>
      <c r="DX952" s="74">
        <v>0</v>
      </c>
      <c r="DY952" s="74">
        <v>0</v>
      </c>
      <c r="DZ952" s="74">
        <v>0</v>
      </c>
      <c r="EA952" s="74">
        <v>0</v>
      </c>
      <c r="EB952" s="74">
        <v>0</v>
      </c>
      <c r="EC952" s="74">
        <v>0</v>
      </c>
      <c r="ED952" s="74">
        <v>0</v>
      </c>
      <c r="EE952" s="74">
        <v>0</v>
      </c>
      <c r="EF952" s="74">
        <v>0</v>
      </c>
      <c r="ER952" s="74" t="s">
        <v>455</v>
      </c>
      <c r="ES952" s="74" t="s">
        <v>194</v>
      </c>
      <c r="ET952" s="74" t="s">
        <v>539</v>
      </c>
      <c r="EU952" s="74" t="s">
        <v>321</v>
      </c>
      <c r="EV952" s="74" t="s">
        <v>302</v>
      </c>
      <c r="EW952" s="74" t="s">
        <v>456</v>
      </c>
      <c r="EX952" s="74">
        <v>2021</v>
      </c>
      <c r="EY952" s="74">
        <v>8.785780111310576E-7</v>
      </c>
      <c r="EZ952" s="74">
        <v>587.15197799999999</v>
      </c>
      <c r="FA952" s="74">
        <v>5.1585881706290649E-4</v>
      </c>
      <c r="FB952" s="74">
        <v>2021</v>
      </c>
      <c r="FC952" s="74" t="s">
        <v>209</v>
      </c>
      <c r="FD952" s="74">
        <v>4.6366130773367584E-2</v>
      </c>
      <c r="FE952" s="74">
        <v>1</v>
      </c>
      <c r="FF952" s="74">
        <v>0</v>
      </c>
      <c r="FG952" s="74" t="s">
        <v>457</v>
      </c>
      <c r="FH952" s="74">
        <v>2.3843401279592419E-4</v>
      </c>
      <c r="FI952" s="74">
        <v>1.1446422174289703E-6</v>
      </c>
      <c r="FJ952" s="74">
        <v>0</v>
      </c>
      <c r="FK952" s="74">
        <v>0</v>
      </c>
      <c r="FL952" s="74">
        <v>0</v>
      </c>
      <c r="FM952" s="74">
        <v>0</v>
      </c>
      <c r="FN952" s="74">
        <v>0</v>
      </c>
      <c r="FO952" s="74">
        <v>0</v>
      </c>
      <c r="FP952" s="74">
        <v>0</v>
      </c>
      <c r="FQ952" s="74">
        <v>0</v>
      </c>
      <c r="FR952" s="74">
        <v>0</v>
      </c>
      <c r="FS952" s="74">
        <v>0</v>
      </c>
      <c r="GV952" s="229"/>
      <c r="GW952" s="229"/>
    </row>
    <row r="953" spans="98:205" x14ac:dyDescent="0.25">
      <c r="CT953" s="74" t="s">
        <v>194</v>
      </c>
      <c r="CU953" s="74" t="s">
        <v>539</v>
      </c>
      <c r="CV953" s="74" t="s">
        <v>321</v>
      </c>
      <c r="CW953" s="74">
        <v>2022</v>
      </c>
      <c r="CX953" s="74">
        <v>0</v>
      </c>
      <c r="CY953" s="74">
        <v>1.1360915938844565E-6</v>
      </c>
      <c r="CZ953" s="74">
        <v>0</v>
      </c>
      <c r="DA953" s="74">
        <v>0</v>
      </c>
      <c r="DB953" s="74">
        <v>0</v>
      </c>
      <c r="DC953" s="74">
        <v>0</v>
      </c>
      <c r="DD953" s="74">
        <v>13650.165455412071</v>
      </c>
      <c r="DE953" s="74">
        <v>202.84766498243039</v>
      </c>
      <c r="DF953" s="74">
        <v>8286.6933897120016</v>
      </c>
      <c r="DG953" s="74">
        <v>5160.624400717631</v>
      </c>
      <c r="DH953" s="74">
        <v>0</v>
      </c>
      <c r="DI953" s="74">
        <v>0</v>
      </c>
      <c r="DJ953" s="74">
        <v>0</v>
      </c>
      <c r="DK953" s="74">
        <v>0</v>
      </c>
      <c r="DL953" s="74">
        <v>0</v>
      </c>
      <c r="DM953" s="74">
        <v>0</v>
      </c>
      <c r="DN953" s="74">
        <v>3.5212430868023902E-6</v>
      </c>
      <c r="DO953" s="74">
        <v>0</v>
      </c>
      <c r="DP953" s="74">
        <v>0</v>
      </c>
      <c r="DQ953" s="74">
        <v>0</v>
      </c>
      <c r="DR953" s="74">
        <v>1.5507838229025647E-2</v>
      </c>
      <c r="DS953" s="74">
        <v>0</v>
      </c>
      <c r="DT953" s="74">
        <v>1.5507838229025647E-2</v>
      </c>
      <c r="DU953" s="74">
        <v>0</v>
      </c>
      <c r="DV953" s="74">
        <v>0</v>
      </c>
      <c r="DW953" s="74">
        <v>0</v>
      </c>
      <c r="DX953" s="74">
        <v>0</v>
      </c>
      <c r="DY953" s="74">
        <v>0</v>
      </c>
      <c r="DZ953" s="74">
        <v>0</v>
      </c>
      <c r="EA953" s="74">
        <v>0</v>
      </c>
      <c r="EB953" s="74">
        <v>0</v>
      </c>
      <c r="EC953" s="74">
        <v>0</v>
      </c>
      <c r="ED953" s="74">
        <v>0</v>
      </c>
      <c r="EE953" s="74">
        <v>0</v>
      </c>
      <c r="EF953" s="74">
        <v>0</v>
      </c>
      <c r="ER953" s="74" t="s">
        <v>455</v>
      </c>
      <c r="ES953" s="74" t="s">
        <v>194</v>
      </c>
      <c r="ET953" s="74" t="s">
        <v>539</v>
      </c>
      <c r="EU953" s="74" t="s">
        <v>321</v>
      </c>
      <c r="EV953" s="74" t="s">
        <v>302</v>
      </c>
      <c r="EW953" s="74" t="s">
        <v>456</v>
      </c>
      <c r="EX953" s="74">
        <v>2022</v>
      </c>
      <c r="EY953" s="74">
        <v>8.5532564727922024E-7</v>
      </c>
      <c r="EZ953" s="74">
        <v>587.15197799999999</v>
      </c>
      <c r="FA953" s="74">
        <v>5.0220614563412449E-4</v>
      </c>
      <c r="FB953" s="74">
        <v>2022</v>
      </c>
      <c r="FC953" s="74" t="s">
        <v>209</v>
      </c>
      <c r="FD953" s="74">
        <v>4.6366130773367584E-2</v>
      </c>
      <c r="FE953" s="74">
        <v>1</v>
      </c>
      <c r="FF953" s="74">
        <v>0</v>
      </c>
      <c r="FG953" s="74" t="s">
        <v>457</v>
      </c>
      <c r="FH953" s="74">
        <v>0</v>
      </c>
      <c r="FI953" s="74">
        <v>0</v>
      </c>
      <c r="FJ953" s="74">
        <v>2.3665288027033455E-4</v>
      </c>
      <c r="FK953" s="74">
        <v>1.1360915938844565E-6</v>
      </c>
      <c r="FL953" s="74">
        <v>0</v>
      </c>
      <c r="FM953" s="74">
        <v>0</v>
      </c>
      <c r="FN953" s="74">
        <v>0</v>
      </c>
      <c r="FO953" s="74">
        <v>0</v>
      </c>
      <c r="FP953" s="74">
        <v>0</v>
      </c>
      <c r="FQ953" s="74">
        <v>0</v>
      </c>
      <c r="FR953" s="74">
        <v>0</v>
      </c>
      <c r="FS953" s="74">
        <v>0</v>
      </c>
      <c r="GV953" s="229"/>
      <c r="GW953" s="229"/>
    </row>
    <row r="954" spans="98:205" x14ac:dyDescent="0.25">
      <c r="CT954" s="74" t="s">
        <v>194</v>
      </c>
      <c r="CU954" s="74" t="s">
        <v>539</v>
      </c>
      <c r="CV954" s="74" t="s">
        <v>321</v>
      </c>
      <c r="CW954" s="74">
        <v>2023</v>
      </c>
      <c r="CX954" s="74">
        <v>0</v>
      </c>
      <c r="CY954" s="74">
        <v>0</v>
      </c>
      <c r="CZ954" s="74">
        <v>1.7719217946440205E-6</v>
      </c>
      <c r="DA954" s="74">
        <v>0</v>
      </c>
      <c r="DB954" s="74">
        <v>0</v>
      </c>
      <c r="DC954" s="74">
        <v>0</v>
      </c>
      <c r="DD954" s="74">
        <v>13668.06699741239</v>
      </c>
      <c r="DE954" s="74">
        <v>202.84766498243039</v>
      </c>
      <c r="DF954" s="74">
        <v>8304.5949317123268</v>
      </c>
      <c r="DG954" s="74">
        <v>5160.6244007176329</v>
      </c>
      <c r="DH954" s="74">
        <v>0</v>
      </c>
      <c r="DI954" s="74">
        <v>0</v>
      </c>
      <c r="DJ954" s="74">
        <v>0</v>
      </c>
      <c r="DK954" s="74">
        <v>0</v>
      </c>
      <c r="DL954" s="74">
        <v>0</v>
      </c>
      <c r="DM954" s="74">
        <v>0</v>
      </c>
      <c r="DN954" s="74">
        <v>3.6565174195846791E-6</v>
      </c>
      <c r="DO954" s="74">
        <v>0</v>
      </c>
      <c r="DP954" s="74">
        <v>0</v>
      </c>
      <c r="DQ954" s="74">
        <v>0</v>
      </c>
      <c r="DR954" s="74">
        <v>0</v>
      </c>
      <c r="DS954" s="74">
        <v>0</v>
      </c>
      <c r="DT954" s="74">
        <v>0</v>
      </c>
      <c r="DU954" s="74">
        <v>2.4218745803369673E-2</v>
      </c>
      <c r="DV954" s="74">
        <v>0</v>
      </c>
      <c r="DW954" s="74">
        <v>2.4218745803369673E-2</v>
      </c>
      <c r="DX954" s="74">
        <v>0</v>
      </c>
      <c r="DY954" s="74">
        <v>0</v>
      </c>
      <c r="DZ954" s="74">
        <v>0</v>
      </c>
      <c r="EA954" s="74">
        <v>0</v>
      </c>
      <c r="EB954" s="74">
        <v>0</v>
      </c>
      <c r="EC954" s="74">
        <v>0</v>
      </c>
      <c r="ED954" s="74">
        <v>0</v>
      </c>
      <c r="EE954" s="74">
        <v>0</v>
      </c>
      <c r="EF954" s="74">
        <v>0</v>
      </c>
      <c r="ER954" s="74" t="s">
        <v>455</v>
      </c>
      <c r="ES954" s="74" t="s">
        <v>194</v>
      </c>
      <c r="ET954" s="74" t="s">
        <v>539</v>
      </c>
      <c r="EU954" s="74" t="s">
        <v>321</v>
      </c>
      <c r="EV954" s="74" t="s">
        <v>302</v>
      </c>
      <c r="EW954" s="74" t="s">
        <v>456</v>
      </c>
      <c r="EX954" s="74">
        <v>2023</v>
      </c>
      <c r="EY954" s="74">
        <v>8.8396995387569779E-7</v>
      </c>
      <c r="EZ954" s="74">
        <v>587.15197799999999</v>
      </c>
      <c r="FA954" s="74">
        <v>5.190247069106847E-4</v>
      </c>
      <c r="FB954" s="74">
        <v>2023</v>
      </c>
      <c r="FC954" s="74" t="s">
        <v>209</v>
      </c>
      <c r="FD954" s="74">
        <v>4.6366130773367584E-2</v>
      </c>
      <c r="FE954" s="74">
        <v>1</v>
      </c>
      <c r="FF954" s="74">
        <v>0</v>
      </c>
      <c r="FG954" s="74" t="s">
        <v>457</v>
      </c>
      <c r="FH954" s="74">
        <v>0</v>
      </c>
      <c r="FI954" s="74">
        <v>0</v>
      </c>
      <c r="FJ954" s="74">
        <v>0</v>
      </c>
      <c r="FK954" s="74">
        <v>0</v>
      </c>
      <c r="FL954" s="74">
        <v>2.4383965247793237E-4</v>
      </c>
      <c r="FM954" s="74">
        <v>1.7719217946440205E-6</v>
      </c>
      <c r="FN954" s="74">
        <v>0</v>
      </c>
      <c r="FO954" s="74">
        <v>0</v>
      </c>
      <c r="FP954" s="74">
        <v>0</v>
      </c>
      <c r="FQ954" s="74">
        <v>0</v>
      </c>
      <c r="FR954" s="74">
        <v>0</v>
      </c>
      <c r="FS954" s="74">
        <v>0</v>
      </c>
      <c r="GV954" s="229"/>
      <c r="GW954" s="229"/>
    </row>
    <row r="955" spans="98:205" x14ac:dyDescent="0.25">
      <c r="CT955" s="74" t="s">
        <v>194</v>
      </c>
      <c r="CU955" s="74" t="s">
        <v>539</v>
      </c>
      <c r="CV955" s="74" t="s">
        <v>321</v>
      </c>
      <c r="CW955" s="74">
        <v>2024</v>
      </c>
      <c r="CX955" s="74">
        <v>0</v>
      </c>
      <c r="CY955" s="74">
        <v>0</v>
      </c>
      <c r="CZ955" s="74">
        <v>0</v>
      </c>
      <c r="DA955" s="74">
        <v>1.7719217946440205E-6</v>
      </c>
      <c r="DB955" s="74">
        <v>0</v>
      </c>
      <c r="DC955" s="74">
        <v>0</v>
      </c>
      <c r="DD955" s="74">
        <v>13668.06699741239</v>
      </c>
      <c r="DE955" s="74">
        <v>202.84766498243039</v>
      </c>
      <c r="DF955" s="74">
        <v>8304.5949317123268</v>
      </c>
      <c r="DG955" s="74">
        <v>5160.6244007176329</v>
      </c>
      <c r="DH955" s="74">
        <v>0</v>
      </c>
      <c r="DI955" s="74">
        <v>0</v>
      </c>
      <c r="DJ955" s="74">
        <v>0</v>
      </c>
      <c r="DK955" s="74">
        <v>0</v>
      </c>
      <c r="DL955" s="74">
        <v>0</v>
      </c>
      <c r="DM955" s="74">
        <v>0</v>
      </c>
      <c r="DN955" s="74">
        <v>3.6565174195846791E-6</v>
      </c>
      <c r="DO955" s="74">
        <v>0</v>
      </c>
      <c r="DP955" s="74">
        <v>0</v>
      </c>
      <c r="DQ955" s="74">
        <v>0</v>
      </c>
      <c r="DR955" s="74">
        <v>0</v>
      </c>
      <c r="DS955" s="74">
        <v>0</v>
      </c>
      <c r="DT955" s="74">
        <v>0</v>
      </c>
      <c r="DU955" s="74">
        <v>0</v>
      </c>
      <c r="DV955" s="74">
        <v>0</v>
      </c>
      <c r="DW955" s="74">
        <v>0</v>
      </c>
      <c r="DX955" s="74">
        <v>2.4218745803369673E-2</v>
      </c>
      <c r="DY955" s="74">
        <v>0</v>
      </c>
      <c r="DZ955" s="74">
        <v>2.4218745803369673E-2</v>
      </c>
      <c r="EA955" s="74">
        <v>0</v>
      </c>
      <c r="EB955" s="74">
        <v>0</v>
      </c>
      <c r="EC955" s="74">
        <v>0</v>
      </c>
      <c r="ED955" s="74">
        <v>0</v>
      </c>
      <c r="EE955" s="74">
        <v>0</v>
      </c>
      <c r="EF955" s="74">
        <v>0</v>
      </c>
      <c r="ER955" s="74" t="s">
        <v>455</v>
      </c>
      <c r="ES955" s="74" t="s">
        <v>194</v>
      </c>
      <c r="ET955" s="74" t="s">
        <v>539</v>
      </c>
      <c r="EU955" s="74" t="s">
        <v>321</v>
      </c>
      <c r="EV955" s="74" t="s">
        <v>302</v>
      </c>
      <c r="EW955" s="74" t="s">
        <v>456</v>
      </c>
      <c r="EX955" s="74">
        <v>2024</v>
      </c>
      <c r="EY955" s="74">
        <v>8.8396995387569779E-7</v>
      </c>
      <c r="EZ955" s="74">
        <v>587.15197799999999</v>
      </c>
      <c r="FA955" s="74">
        <v>5.190247069106847E-4</v>
      </c>
      <c r="FB955" s="74">
        <v>2024</v>
      </c>
      <c r="FC955" s="74" t="s">
        <v>209</v>
      </c>
      <c r="FD955" s="74">
        <v>4.6366130773367584E-2</v>
      </c>
      <c r="FE955" s="74">
        <v>1</v>
      </c>
      <c r="FF955" s="74">
        <v>0</v>
      </c>
      <c r="FG955" s="74" t="s">
        <v>457</v>
      </c>
      <c r="FH955" s="74">
        <v>0</v>
      </c>
      <c r="FI955" s="74">
        <v>0</v>
      </c>
      <c r="FJ955" s="74">
        <v>0</v>
      </c>
      <c r="FK955" s="74">
        <v>0</v>
      </c>
      <c r="FL955" s="74">
        <v>0</v>
      </c>
      <c r="FM955" s="74">
        <v>0</v>
      </c>
      <c r="FN955" s="74">
        <v>2.4383965247793237E-4</v>
      </c>
      <c r="FO955" s="74">
        <v>1.7719217946440205E-6</v>
      </c>
      <c r="FP955" s="74">
        <v>0</v>
      </c>
      <c r="FQ955" s="74">
        <v>0</v>
      </c>
      <c r="FR955" s="74">
        <v>0</v>
      </c>
      <c r="FS955" s="74">
        <v>0</v>
      </c>
      <c r="GV955" s="229"/>
      <c r="GW955" s="229"/>
    </row>
    <row r="956" spans="98:205" x14ac:dyDescent="0.25">
      <c r="CT956" s="74" t="s">
        <v>194</v>
      </c>
      <c r="CU956" s="74" t="s">
        <v>539</v>
      </c>
      <c r="CV956" s="74" t="s">
        <v>321</v>
      </c>
      <c r="CW956" s="74">
        <v>2025</v>
      </c>
      <c r="CX956" s="74">
        <v>0</v>
      </c>
      <c r="CY956" s="74">
        <v>0</v>
      </c>
      <c r="CZ956" s="74">
        <v>0</v>
      </c>
      <c r="DA956" s="74">
        <v>0</v>
      </c>
      <c r="DB956" s="74">
        <v>1.7719217946440205E-6</v>
      </c>
      <c r="DC956" s="74">
        <v>0</v>
      </c>
      <c r="DD956" s="74">
        <v>13668.06699741239</v>
      </c>
      <c r="DE956" s="74">
        <v>202.84766498243039</v>
      </c>
      <c r="DF956" s="74">
        <v>8304.5949317123268</v>
      </c>
      <c r="DG956" s="74">
        <v>5160.6244007176329</v>
      </c>
      <c r="DH956" s="74">
        <v>0</v>
      </c>
      <c r="DI956" s="74">
        <v>0</v>
      </c>
      <c r="DJ956" s="74">
        <v>0</v>
      </c>
      <c r="DK956" s="74">
        <v>0</v>
      </c>
      <c r="DL956" s="74">
        <v>0</v>
      </c>
      <c r="DM956" s="74">
        <v>0</v>
      </c>
      <c r="DN956" s="74">
        <v>3.6565174195846791E-6</v>
      </c>
      <c r="DO956" s="74">
        <v>0</v>
      </c>
      <c r="DP956" s="74">
        <v>0</v>
      </c>
      <c r="DQ956" s="74">
        <v>0</v>
      </c>
      <c r="DR956" s="74">
        <v>0</v>
      </c>
      <c r="DS956" s="74">
        <v>0</v>
      </c>
      <c r="DT956" s="74">
        <v>0</v>
      </c>
      <c r="DU956" s="74">
        <v>0</v>
      </c>
      <c r="DV956" s="74">
        <v>0</v>
      </c>
      <c r="DW956" s="74">
        <v>0</v>
      </c>
      <c r="DX956" s="74">
        <v>0</v>
      </c>
      <c r="DY956" s="74">
        <v>0</v>
      </c>
      <c r="DZ956" s="74">
        <v>0</v>
      </c>
      <c r="EA956" s="74">
        <v>2.4218745803369673E-2</v>
      </c>
      <c r="EB956" s="74">
        <v>0</v>
      </c>
      <c r="EC956" s="74">
        <v>2.4218745803369673E-2</v>
      </c>
      <c r="ED956" s="74">
        <v>0</v>
      </c>
      <c r="EE956" s="74">
        <v>0</v>
      </c>
      <c r="EF956" s="74">
        <v>0</v>
      </c>
      <c r="ER956" s="74" t="s">
        <v>455</v>
      </c>
      <c r="ES956" s="74" t="s">
        <v>194</v>
      </c>
      <c r="ET956" s="74" t="s">
        <v>539</v>
      </c>
      <c r="EU956" s="74" t="s">
        <v>321</v>
      </c>
      <c r="EV956" s="74" t="s">
        <v>302</v>
      </c>
      <c r="EW956" s="74" t="s">
        <v>456</v>
      </c>
      <c r="EX956" s="74">
        <v>2025</v>
      </c>
      <c r="EY956" s="74">
        <v>8.8396995387569779E-7</v>
      </c>
      <c r="EZ956" s="74">
        <v>587.15197799999999</v>
      </c>
      <c r="FA956" s="74">
        <v>5.190247069106847E-4</v>
      </c>
      <c r="FB956" s="74">
        <v>2025</v>
      </c>
      <c r="FC956" s="74" t="s">
        <v>209</v>
      </c>
      <c r="FD956" s="74">
        <v>4.6366130773367584E-2</v>
      </c>
      <c r="FE956" s="74">
        <v>1</v>
      </c>
      <c r="FF956" s="74">
        <v>0</v>
      </c>
      <c r="FG956" s="74" t="s">
        <v>457</v>
      </c>
      <c r="FH956" s="74">
        <v>0</v>
      </c>
      <c r="FI956" s="74">
        <v>0</v>
      </c>
      <c r="FJ956" s="74">
        <v>0</v>
      </c>
      <c r="FK956" s="74">
        <v>0</v>
      </c>
      <c r="FL956" s="74">
        <v>0</v>
      </c>
      <c r="FM956" s="74">
        <v>0</v>
      </c>
      <c r="FN956" s="74">
        <v>0</v>
      </c>
      <c r="FO956" s="74">
        <v>0</v>
      </c>
      <c r="FP956" s="74">
        <v>2.4383965247793237E-4</v>
      </c>
      <c r="FQ956" s="74">
        <v>1.7719217946440205E-6</v>
      </c>
      <c r="FR956" s="74">
        <v>0</v>
      </c>
      <c r="FS956" s="74">
        <v>0</v>
      </c>
      <c r="GV956" s="229"/>
      <c r="GW956" s="229"/>
    </row>
    <row r="957" spans="98:205" x14ac:dyDescent="0.25">
      <c r="CT957" s="74" t="s">
        <v>194</v>
      </c>
      <c r="CU957" s="74" t="s">
        <v>539</v>
      </c>
      <c r="CV957" s="74" t="s">
        <v>321</v>
      </c>
      <c r="CW957" s="74">
        <v>2026</v>
      </c>
      <c r="CX957" s="74">
        <v>0</v>
      </c>
      <c r="CY957" s="74">
        <v>0</v>
      </c>
      <c r="CZ957" s="74">
        <v>0</v>
      </c>
      <c r="DA957" s="74">
        <v>0</v>
      </c>
      <c r="DB957" s="74">
        <v>0</v>
      </c>
      <c r="DC957" s="74">
        <v>1.7719217946440205E-6</v>
      </c>
      <c r="DD957" s="74">
        <v>13668.06699741239</v>
      </c>
      <c r="DE957" s="74">
        <v>202.84766498243039</v>
      </c>
      <c r="DF957" s="74">
        <v>8304.5949317123268</v>
      </c>
      <c r="DG957" s="74">
        <v>5160.6244007176329</v>
      </c>
      <c r="DH957" s="74">
        <v>0</v>
      </c>
      <c r="DI957" s="74">
        <v>0</v>
      </c>
      <c r="DJ957" s="74">
        <v>0</v>
      </c>
      <c r="DK957" s="74">
        <v>0</v>
      </c>
      <c r="DL957" s="74">
        <v>0</v>
      </c>
      <c r="DM957" s="74">
        <v>0</v>
      </c>
      <c r="DN957" s="74">
        <v>3.6565174195846791E-6</v>
      </c>
      <c r="DO957" s="74">
        <v>0</v>
      </c>
      <c r="DP957" s="74">
        <v>0</v>
      </c>
      <c r="DQ957" s="74">
        <v>0</v>
      </c>
      <c r="DR957" s="74">
        <v>0</v>
      </c>
      <c r="DS957" s="74">
        <v>0</v>
      </c>
      <c r="DT957" s="74">
        <v>0</v>
      </c>
      <c r="DU957" s="74">
        <v>0</v>
      </c>
      <c r="DV957" s="74">
        <v>0</v>
      </c>
      <c r="DW957" s="74">
        <v>0</v>
      </c>
      <c r="DX957" s="74">
        <v>0</v>
      </c>
      <c r="DY957" s="74">
        <v>0</v>
      </c>
      <c r="DZ957" s="74">
        <v>0</v>
      </c>
      <c r="EA957" s="74">
        <v>0</v>
      </c>
      <c r="EB957" s="74">
        <v>0</v>
      </c>
      <c r="EC957" s="74">
        <v>0</v>
      </c>
      <c r="ED957" s="74">
        <v>2.4218745803369673E-2</v>
      </c>
      <c r="EE957" s="74">
        <v>0</v>
      </c>
      <c r="EF957" s="74">
        <v>2.4218745803369673E-2</v>
      </c>
      <c r="ER957" s="74" t="s">
        <v>455</v>
      </c>
      <c r="ES957" s="74" t="s">
        <v>194</v>
      </c>
      <c r="ET957" s="74" t="s">
        <v>539</v>
      </c>
      <c r="EU957" s="74" t="s">
        <v>321</v>
      </c>
      <c r="EV957" s="74" t="s">
        <v>302</v>
      </c>
      <c r="EW957" s="74" t="s">
        <v>456</v>
      </c>
      <c r="EX957" s="74">
        <v>2026</v>
      </c>
      <c r="EY957" s="74">
        <v>8.8396995387569779E-7</v>
      </c>
      <c r="EZ957" s="74">
        <v>587.15197799999999</v>
      </c>
      <c r="FA957" s="74">
        <v>5.190247069106847E-4</v>
      </c>
      <c r="FB957" s="74">
        <v>2026</v>
      </c>
      <c r="FC957" s="74" t="s">
        <v>209</v>
      </c>
      <c r="FD957" s="74">
        <v>4.6366130773367584E-2</v>
      </c>
      <c r="FE957" s="74">
        <v>1</v>
      </c>
      <c r="FF957" s="74">
        <v>0</v>
      </c>
      <c r="FG957" s="74" t="s">
        <v>457</v>
      </c>
      <c r="FH957" s="74">
        <v>0</v>
      </c>
      <c r="FI957" s="74">
        <v>0</v>
      </c>
      <c r="FJ957" s="74">
        <v>0</v>
      </c>
      <c r="FK957" s="74">
        <v>0</v>
      </c>
      <c r="FL957" s="74">
        <v>0</v>
      </c>
      <c r="FM957" s="74">
        <v>0</v>
      </c>
      <c r="FN957" s="74">
        <v>0</v>
      </c>
      <c r="FO957" s="74">
        <v>0</v>
      </c>
      <c r="FP957" s="74">
        <v>0</v>
      </c>
      <c r="FQ957" s="74">
        <v>0</v>
      </c>
      <c r="FR957" s="74">
        <v>2.4383965247793237E-4</v>
      </c>
      <c r="FS957" s="74">
        <v>1.7719217946440205E-6</v>
      </c>
      <c r="GV957" s="229"/>
      <c r="GW957" s="229"/>
    </row>
    <row r="958" spans="98:205" x14ac:dyDescent="0.25">
      <c r="CT958" s="74" t="s">
        <v>194</v>
      </c>
      <c r="CU958" s="74" t="s">
        <v>539</v>
      </c>
      <c r="CV958" s="74" t="s">
        <v>323</v>
      </c>
      <c r="CW958" s="74">
        <v>2021</v>
      </c>
      <c r="CX958" s="74">
        <v>2.333720691710016E-7</v>
      </c>
      <c r="CY958" s="74">
        <v>0</v>
      </c>
      <c r="CZ958" s="74">
        <v>0</v>
      </c>
      <c r="DA958" s="74">
        <v>0</v>
      </c>
      <c r="DB958" s="74">
        <v>0</v>
      </c>
      <c r="DC958" s="74">
        <v>0</v>
      </c>
      <c r="DD958" s="74">
        <v>8638.8463697588322</v>
      </c>
      <c r="DE958" s="74">
        <v>212.40338927922949</v>
      </c>
      <c r="DF958" s="74">
        <v>8426.4429804796018</v>
      </c>
      <c r="DG958" s="74">
        <v>0</v>
      </c>
      <c r="DH958" s="74">
        <v>0</v>
      </c>
      <c r="DI958" s="74">
        <v>0</v>
      </c>
      <c r="DJ958" s="74">
        <v>0</v>
      </c>
      <c r="DK958" s="74">
        <v>0</v>
      </c>
      <c r="DL958" s="74">
        <v>0</v>
      </c>
      <c r="DM958" s="74">
        <v>0</v>
      </c>
      <c r="DN958" s="74">
        <v>5.5609082309182538E-7</v>
      </c>
      <c r="DO958" s="74">
        <v>2.0160654525610143E-3</v>
      </c>
      <c r="DP958" s="74">
        <v>0</v>
      </c>
      <c r="DQ958" s="74">
        <v>2.0160654525610143E-3</v>
      </c>
      <c r="DR958" s="74">
        <v>0</v>
      </c>
      <c r="DS958" s="74">
        <v>0</v>
      </c>
      <c r="DT958" s="74">
        <v>0</v>
      </c>
      <c r="DU958" s="74">
        <v>0</v>
      </c>
      <c r="DV958" s="74">
        <v>0</v>
      </c>
      <c r="DW958" s="74">
        <v>0</v>
      </c>
      <c r="DX958" s="74">
        <v>0</v>
      </c>
      <c r="DY958" s="74">
        <v>0</v>
      </c>
      <c r="DZ958" s="74">
        <v>0</v>
      </c>
      <c r="EA958" s="74">
        <v>0</v>
      </c>
      <c r="EB958" s="74">
        <v>0</v>
      </c>
      <c r="EC958" s="74">
        <v>0</v>
      </c>
      <c r="ED958" s="74">
        <v>0</v>
      </c>
      <c r="EE958" s="74">
        <v>0</v>
      </c>
      <c r="EF958" s="74">
        <v>0</v>
      </c>
      <c r="ER958" s="74" t="s">
        <v>455</v>
      </c>
      <c r="ES958" s="74" t="s">
        <v>194</v>
      </c>
      <c r="ET958" s="74" t="s">
        <v>539</v>
      </c>
      <c r="EU958" s="74" t="s">
        <v>323</v>
      </c>
      <c r="EV958" s="74" t="s">
        <v>302</v>
      </c>
      <c r="EW958" s="74" t="s">
        <v>456</v>
      </c>
      <c r="EX958" s="74">
        <v>2021</v>
      </c>
      <c r="EY958" s="74">
        <v>1.7912633770082089E-7</v>
      </c>
      <c r="EZ958" s="74">
        <v>587.15197799999999</v>
      </c>
      <c r="FA958" s="74">
        <v>1.0517438349293296E-4</v>
      </c>
      <c r="FB958" s="74">
        <v>2021</v>
      </c>
      <c r="FC958" s="74" t="s">
        <v>209</v>
      </c>
      <c r="FD958" s="74">
        <v>4.6366130773367584E-2</v>
      </c>
      <c r="FE958" s="74">
        <v>1</v>
      </c>
      <c r="FF958" s="74">
        <v>0</v>
      </c>
      <c r="FG958" s="74" t="s">
        <v>457</v>
      </c>
      <c r="FH958" s="74">
        <v>4.8612429350993094E-5</v>
      </c>
      <c r="FI958" s="74">
        <v>2.333720691710016E-7</v>
      </c>
      <c r="FJ958" s="74">
        <v>0</v>
      </c>
      <c r="FK958" s="74">
        <v>0</v>
      </c>
      <c r="FL958" s="74">
        <v>0</v>
      </c>
      <c r="FM958" s="74">
        <v>0</v>
      </c>
      <c r="FN958" s="74">
        <v>0</v>
      </c>
      <c r="FO958" s="74">
        <v>0</v>
      </c>
      <c r="FP958" s="74">
        <v>0</v>
      </c>
      <c r="FQ958" s="74">
        <v>0</v>
      </c>
      <c r="FR958" s="74">
        <v>0</v>
      </c>
      <c r="FS958" s="74">
        <v>0</v>
      </c>
      <c r="GV958" s="229"/>
      <c r="GW958" s="229"/>
    </row>
    <row r="959" spans="98:205" x14ac:dyDescent="0.25">
      <c r="CT959" s="74" t="s">
        <v>194</v>
      </c>
      <c r="CU959" s="74" t="s">
        <v>539</v>
      </c>
      <c r="CV959" s="74" t="s">
        <v>323</v>
      </c>
      <c r="CW959" s="74">
        <v>2022</v>
      </c>
      <c r="CX959" s="74">
        <v>0</v>
      </c>
      <c r="CY959" s="74">
        <v>2.3161866073148107E-7</v>
      </c>
      <c r="CZ959" s="74">
        <v>0</v>
      </c>
      <c r="DA959" s="74">
        <v>0</v>
      </c>
      <c r="DB959" s="74">
        <v>0</v>
      </c>
      <c r="DC959" s="74">
        <v>0</v>
      </c>
      <c r="DD959" s="74">
        <v>8489.5410546944313</v>
      </c>
      <c r="DE959" s="74">
        <v>202.84766498243039</v>
      </c>
      <c r="DF959" s="74">
        <v>8286.6933897119998</v>
      </c>
      <c r="DG959" s="74">
        <v>0</v>
      </c>
      <c r="DH959" s="74">
        <v>0</v>
      </c>
      <c r="DI959" s="74">
        <v>0</v>
      </c>
      <c r="DJ959" s="74">
        <v>0</v>
      </c>
      <c r="DK959" s="74">
        <v>0</v>
      </c>
      <c r="DL959" s="74">
        <v>0</v>
      </c>
      <c r="DM959" s="74">
        <v>0</v>
      </c>
      <c r="DN959" s="74">
        <v>5.3849630211634415E-7</v>
      </c>
      <c r="DO959" s="74">
        <v>0</v>
      </c>
      <c r="DP959" s="74">
        <v>0</v>
      </c>
      <c r="DQ959" s="74">
        <v>0</v>
      </c>
      <c r="DR959" s="74">
        <v>1.9663361293132493E-3</v>
      </c>
      <c r="DS959" s="74">
        <v>0</v>
      </c>
      <c r="DT959" s="74">
        <v>1.9663361293132493E-3</v>
      </c>
      <c r="DU959" s="74">
        <v>0</v>
      </c>
      <c r="DV959" s="74">
        <v>0</v>
      </c>
      <c r="DW959" s="74">
        <v>0</v>
      </c>
      <c r="DX959" s="74">
        <v>0</v>
      </c>
      <c r="DY959" s="74">
        <v>0</v>
      </c>
      <c r="DZ959" s="74">
        <v>0</v>
      </c>
      <c r="EA959" s="74">
        <v>0</v>
      </c>
      <c r="EB959" s="74">
        <v>0</v>
      </c>
      <c r="EC959" s="74">
        <v>0</v>
      </c>
      <c r="ED959" s="74">
        <v>0</v>
      </c>
      <c r="EE959" s="74">
        <v>0</v>
      </c>
      <c r="EF959" s="74">
        <v>0</v>
      </c>
      <c r="ER959" s="74" t="s">
        <v>455</v>
      </c>
      <c r="ES959" s="74" t="s">
        <v>194</v>
      </c>
      <c r="ET959" s="74" t="s">
        <v>539</v>
      </c>
      <c r="EU959" s="74" t="s">
        <v>323</v>
      </c>
      <c r="EV959" s="74" t="s">
        <v>302</v>
      </c>
      <c r="EW959" s="74" t="s">
        <v>456</v>
      </c>
      <c r="EX959" s="74">
        <v>2022</v>
      </c>
      <c r="EY959" s="74">
        <v>1.7437800083947141E-7</v>
      </c>
      <c r="EZ959" s="74">
        <v>587.15197799999999</v>
      </c>
      <c r="FA959" s="74">
        <v>1.0238638811258129E-4</v>
      </c>
      <c r="FB959" s="74">
        <v>2022</v>
      </c>
      <c r="FC959" s="74" t="s">
        <v>209</v>
      </c>
      <c r="FD959" s="74">
        <v>4.6366130773367584E-2</v>
      </c>
      <c r="FE959" s="74">
        <v>1</v>
      </c>
      <c r="FF959" s="74">
        <v>0</v>
      </c>
      <c r="FG959" s="74" t="s">
        <v>457</v>
      </c>
      <c r="FH959" s="74">
        <v>0</v>
      </c>
      <c r="FI959" s="74">
        <v>0</v>
      </c>
      <c r="FJ959" s="74">
        <v>4.824718665424531E-5</v>
      </c>
      <c r="FK959" s="74">
        <v>2.3161866073148107E-7</v>
      </c>
      <c r="FL959" s="74">
        <v>0</v>
      </c>
      <c r="FM959" s="74">
        <v>0</v>
      </c>
      <c r="FN959" s="74">
        <v>0</v>
      </c>
      <c r="FO959" s="74">
        <v>0</v>
      </c>
      <c r="FP959" s="74">
        <v>0</v>
      </c>
      <c r="FQ959" s="74">
        <v>0</v>
      </c>
      <c r="FR959" s="74">
        <v>0</v>
      </c>
      <c r="FS959" s="74">
        <v>0</v>
      </c>
      <c r="GV959" s="229"/>
      <c r="GW959" s="229"/>
    </row>
    <row r="960" spans="98:205" x14ac:dyDescent="0.25">
      <c r="CT960" s="74" t="s">
        <v>194</v>
      </c>
      <c r="CU960" s="74" t="s">
        <v>539</v>
      </c>
      <c r="CV960" s="74" t="s">
        <v>323</v>
      </c>
      <c r="CW960" s="74">
        <v>2023</v>
      </c>
      <c r="CX960" s="74">
        <v>0</v>
      </c>
      <c r="CY960" s="74">
        <v>0</v>
      </c>
      <c r="CZ960" s="74">
        <v>3.6124741632241169E-7</v>
      </c>
      <c r="DA960" s="74">
        <v>0</v>
      </c>
      <c r="DB960" s="74">
        <v>0</v>
      </c>
      <c r="DC960" s="74">
        <v>0</v>
      </c>
      <c r="DD960" s="74">
        <v>8507.4425966947547</v>
      </c>
      <c r="DE960" s="74">
        <v>202.84766498243039</v>
      </c>
      <c r="DF960" s="74">
        <v>8304.594931712325</v>
      </c>
      <c r="DG960" s="74">
        <v>0</v>
      </c>
      <c r="DH960" s="74">
        <v>0</v>
      </c>
      <c r="DI960" s="74">
        <v>0</v>
      </c>
      <c r="DJ960" s="74">
        <v>0</v>
      </c>
      <c r="DK960" s="74">
        <v>0</v>
      </c>
      <c r="DL960" s="74">
        <v>0</v>
      </c>
      <c r="DM960" s="74">
        <v>0</v>
      </c>
      <c r="DN960" s="74">
        <v>5.5889733146430705E-7</v>
      </c>
      <c r="DO960" s="74">
        <v>0</v>
      </c>
      <c r="DP960" s="74">
        <v>0</v>
      </c>
      <c r="DQ960" s="74">
        <v>0</v>
      </c>
      <c r="DR960" s="74">
        <v>0</v>
      </c>
      <c r="DS960" s="74">
        <v>0</v>
      </c>
      <c r="DT960" s="74">
        <v>0</v>
      </c>
      <c r="DU960" s="74">
        <v>3.0732916575672091E-3</v>
      </c>
      <c r="DV960" s="74">
        <v>0</v>
      </c>
      <c r="DW960" s="74">
        <v>3.0732916575672091E-3</v>
      </c>
      <c r="DX960" s="74">
        <v>0</v>
      </c>
      <c r="DY960" s="74">
        <v>0</v>
      </c>
      <c r="DZ960" s="74">
        <v>0</v>
      </c>
      <c r="EA960" s="74">
        <v>0</v>
      </c>
      <c r="EB960" s="74">
        <v>0</v>
      </c>
      <c r="EC960" s="74">
        <v>0</v>
      </c>
      <c r="ED960" s="74">
        <v>0</v>
      </c>
      <c r="EE960" s="74">
        <v>0</v>
      </c>
      <c r="EF960" s="74">
        <v>0</v>
      </c>
      <c r="ER960" s="74" t="s">
        <v>455</v>
      </c>
      <c r="ES960" s="74" t="s">
        <v>194</v>
      </c>
      <c r="ET960" s="74" t="s">
        <v>539</v>
      </c>
      <c r="EU960" s="74" t="s">
        <v>323</v>
      </c>
      <c r="EV960" s="74" t="s">
        <v>302</v>
      </c>
      <c r="EW960" s="74" t="s">
        <v>456</v>
      </c>
      <c r="EX960" s="74">
        <v>2023</v>
      </c>
      <c r="EY960" s="74">
        <v>1.802178080937207E-7</v>
      </c>
      <c r="EZ960" s="74">
        <v>587.15197799999999</v>
      </c>
      <c r="FA960" s="74">
        <v>1.0581524249305251E-4</v>
      </c>
      <c r="FB960" s="74">
        <v>2023</v>
      </c>
      <c r="FC960" s="74" t="s">
        <v>209</v>
      </c>
      <c r="FD960" s="74">
        <v>4.6366130773367584E-2</v>
      </c>
      <c r="FE960" s="74">
        <v>1</v>
      </c>
      <c r="FF960" s="74">
        <v>0</v>
      </c>
      <c r="FG960" s="74" t="s">
        <v>457</v>
      </c>
      <c r="FH960" s="74">
        <v>0</v>
      </c>
      <c r="FI960" s="74">
        <v>0</v>
      </c>
      <c r="FJ960" s="74">
        <v>0</v>
      </c>
      <c r="FK960" s="74">
        <v>0</v>
      </c>
      <c r="FL960" s="74">
        <v>4.9712377104264022E-5</v>
      </c>
      <c r="FM960" s="74">
        <v>3.6124741632241169E-7</v>
      </c>
      <c r="FN960" s="74">
        <v>0</v>
      </c>
      <c r="FO960" s="74">
        <v>0</v>
      </c>
      <c r="FP960" s="74">
        <v>0</v>
      </c>
      <c r="FQ960" s="74">
        <v>0</v>
      </c>
      <c r="FR960" s="74">
        <v>0</v>
      </c>
      <c r="FS960" s="74">
        <v>0</v>
      </c>
      <c r="GV960" s="229"/>
      <c r="GW960" s="229"/>
    </row>
    <row r="961" spans="98:205" x14ac:dyDescent="0.25">
      <c r="CT961" s="74" t="s">
        <v>194</v>
      </c>
      <c r="CU961" s="74" t="s">
        <v>539</v>
      </c>
      <c r="CV961" s="74" t="s">
        <v>323</v>
      </c>
      <c r="CW961" s="74">
        <v>2024</v>
      </c>
      <c r="CX961" s="74">
        <v>0</v>
      </c>
      <c r="CY961" s="74">
        <v>0</v>
      </c>
      <c r="CZ961" s="74">
        <v>0</v>
      </c>
      <c r="DA961" s="74">
        <v>3.6124741632241169E-7</v>
      </c>
      <c r="DB961" s="74">
        <v>0</v>
      </c>
      <c r="DC961" s="74">
        <v>0</v>
      </c>
      <c r="DD961" s="74">
        <v>8507.4425966947547</v>
      </c>
      <c r="DE961" s="74">
        <v>202.84766498243039</v>
      </c>
      <c r="DF961" s="74">
        <v>8304.594931712325</v>
      </c>
      <c r="DG961" s="74">
        <v>0</v>
      </c>
      <c r="DH961" s="74">
        <v>0</v>
      </c>
      <c r="DI961" s="74">
        <v>0</v>
      </c>
      <c r="DJ961" s="74">
        <v>0</v>
      </c>
      <c r="DK961" s="74">
        <v>0</v>
      </c>
      <c r="DL961" s="74">
        <v>0</v>
      </c>
      <c r="DM961" s="74">
        <v>0</v>
      </c>
      <c r="DN961" s="74">
        <v>5.5889733146430705E-7</v>
      </c>
      <c r="DO961" s="74">
        <v>0</v>
      </c>
      <c r="DP961" s="74">
        <v>0</v>
      </c>
      <c r="DQ961" s="74">
        <v>0</v>
      </c>
      <c r="DR961" s="74">
        <v>0</v>
      </c>
      <c r="DS961" s="74">
        <v>0</v>
      </c>
      <c r="DT961" s="74">
        <v>0</v>
      </c>
      <c r="DU961" s="74">
        <v>0</v>
      </c>
      <c r="DV961" s="74">
        <v>0</v>
      </c>
      <c r="DW961" s="74">
        <v>0</v>
      </c>
      <c r="DX961" s="74">
        <v>3.0732916575672091E-3</v>
      </c>
      <c r="DY961" s="74">
        <v>0</v>
      </c>
      <c r="DZ961" s="74">
        <v>3.0732916575672091E-3</v>
      </c>
      <c r="EA961" s="74">
        <v>0</v>
      </c>
      <c r="EB961" s="74">
        <v>0</v>
      </c>
      <c r="EC961" s="74">
        <v>0</v>
      </c>
      <c r="ED961" s="74">
        <v>0</v>
      </c>
      <c r="EE961" s="74">
        <v>0</v>
      </c>
      <c r="EF961" s="74">
        <v>0</v>
      </c>
      <c r="ER961" s="74" t="s">
        <v>455</v>
      </c>
      <c r="ES961" s="74" t="s">
        <v>194</v>
      </c>
      <c r="ET961" s="74" t="s">
        <v>539</v>
      </c>
      <c r="EU961" s="74" t="s">
        <v>323</v>
      </c>
      <c r="EV961" s="74" t="s">
        <v>302</v>
      </c>
      <c r="EW961" s="74" t="s">
        <v>456</v>
      </c>
      <c r="EX961" s="74">
        <v>2024</v>
      </c>
      <c r="EY961" s="74">
        <v>1.802178080937207E-7</v>
      </c>
      <c r="EZ961" s="74">
        <v>587.15197799999999</v>
      </c>
      <c r="FA961" s="74">
        <v>1.0581524249305251E-4</v>
      </c>
      <c r="FB961" s="74">
        <v>2024</v>
      </c>
      <c r="FC961" s="74" t="s">
        <v>209</v>
      </c>
      <c r="FD961" s="74">
        <v>4.6366130773367584E-2</v>
      </c>
      <c r="FE961" s="74">
        <v>1</v>
      </c>
      <c r="FF961" s="74">
        <v>0</v>
      </c>
      <c r="FG961" s="74" t="s">
        <v>457</v>
      </c>
      <c r="FH961" s="74">
        <v>0</v>
      </c>
      <c r="FI961" s="74">
        <v>0</v>
      </c>
      <c r="FJ961" s="74">
        <v>0</v>
      </c>
      <c r="FK961" s="74">
        <v>0</v>
      </c>
      <c r="FL961" s="74">
        <v>0</v>
      </c>
      <c r="FM961" s="74">
        <v>0</v>
      </c>
      <c r="FN961" s="74">
        <v>4.9712377104264022E-5</v>
      </c>
      <c r="FO961" s="74">
        <v>3.6124741632241169E-7</v>
      </c>
      <c r="FP961" s="74">
        <v>0</v>
      </c>
      <c r="FQ961" s="74">
        <v>0</v>
      </c>
      <c r="FR961" s="74">
        <v>0</v>
      </c>
      <c r="FS961" s="74">
        <v>0</v>
      </c>
      <c r="GV961" s="229"/>
      <c r="GW961" s="229"/>
    </row>
    <row r="962" spans="98:205" x14ac:dyDescent="0.25">
      <c r="CT962" s="74" t="s">
        <v>194</v>
      </c>
      <c r="CU962" s="74" t="s">
        <v>539</v>
      </c>
      <c r="CV962" s="74" t="s">
        <v>323</v>
      </c>
      <c r="CW962" s="74">
        <v>2025</v>
      </c>
      <c r="CX962" s="74">
        <v>0</v>
      </c>
      <c r="CY962" s="74">
        <v>0</v>
      </c>
      <c r="CZ962" s="74">
        <v>0</v>
      </c>
      <c r="DA962" s="74">
        <v>0</v>
      </c>
      <c r="DB962" s="74">
        <v>3.6124741632241169E-7</v>
      </c>
      <c r="DC962" s="74">
        <v>0</v>
      </c>
      <c r="DD962" s="74">
        <v>8507.4425966947547</v>
      </c>
      <c r="DE962" s="74">
        <v>202.84766498243039</v>
      </c>
      <c r="DF962" s="74">
        <v>8304.594931712325</v>
      </c>
      <c r="DG962" s="74">
        <v>0</v>
      </c>
      <c r="DH962" s="74">
        <v>0</v>
      </c>
      <c r="DI962" s="74">
        <v>0</v>
      </c>
      <c r="DJ962" s="74">
        <v>0</v>
      </c>
      <c r="DK962" s="74">
        <v>0</v>
      </c>
      <c r="DL962" s="74">
        <v>0</v>
      </c>
      <c r="DM962" s="74">
        <v>0</v>
      </c>
      <c r="DN962" s="74">
        <v>5.5889733146430705E-7</v>
      </c>
      <c r="DO962" s="74">
        <v>0</v>
      </c>
      <c r="DP962" s="74">
        <v>0</v>
      </c>
      <c r="DQ962" s="74">
        <v>0</v>
      </c>
      <c r="DR962" s="74">
        <v>0</v>
      </c>
      <c r="DS962" s="74">
        <v>0</v>
      </c>
      <c r="DT962" s="74">
        <v>0</v>
      </c>
      <c r="DU962" s="74">
        <v>0</v>
      </c>
      <c r="DV962" s="74">
        <v>0</v>
      </c>
      <c r="DW962" s="74">
        <v>0</v>
      </c>
      <c r="DX962" s="74">
        <v>0</v>
      </c>
      <c r="DY962" s="74">
        <v>0</v>
      </c>
      <c r="DZ962" s="74">
        <v>0</v>
      </c>
      <c r="EA962" s="74">
        <v>3.0732916575672091E-3</v>
      </c>
      <c r="EB962" s="74">
        <v>0</v>
      </c>
      <c r="EC962" s="74">
        <v>3.0732916575672091E-3</v>
      </c>
      <c r="ED962" s="74">
        <v>0</v>
      </c>
      <c r="EE962" s="74">
        <v>0</v>
      </c>
      <c r="EF962" s="74">
        <v>0</v>
      </c>
      <c r="ER962" s="74" t="s">
        <v>455</v>
      </c>
      <c r="ES962" s="74" t="s">
        <v>194</v>
      </c>
      <c r="ET962" s="74" t="s">
        <v>539</v>
      </c>
      <c r="EU962" s="74" t="s">
        <v>323</v>
      </c>
      <c r="EV962" s="74" t="s">
        <v>302</v>
      </c>
      <c r="EW962" s="74" t="s">
        <v>456</v>
      </c>
      <c r="EX962" s="74">
        <v>2025</v>
      </c>
      <c r="EY962" s="74">
        <v>1.802178080937207E-7</v>
      </c>
      <c r="EZ962" s="74">
        <v>587.15197799999999</v>
      </c>
      <c r="FA962" s="74">
        <v>1.0581524249305251E-4</v>
      </c>
      <c r="FB962" s="74">
        <v>2025</v>
      </c>
      <c r="FC962" s="74" t="s">
        <v>209</v>
      </c>
      <c r="FD962" s="74">
        <v>4.6366130773367584E-2</v>
      </c>
      <c r="FE962" s="74">
        <v>1</v>
      </c>
      <c r="FF962" s="74">
        <v>0</v>
      </c>
      <c r="FG962" s="74" t="s">
        <v>457</v>
      </c>
      <c r="FH962" s="74">
        <v>0</v>
      </c>
      <c r="FI962" s="74">
        <v>0</v>
      </c>
      <c r="FJ962" s="74">
        <v>0</v>
      </c>
      <c r="FK962" s="74">
        <v>0</v>
      </c>
      <c r="FL962" s="74">
        <v>0</v>
      </c>
      <c r="FM962" s="74">
        <v>0</v>
      </c>
      <c r="FN962" s="74">
        <v>0</v>
      </c>
      <c r="FO962" s="74">
        <v>0</v>
      </c>
      <c r="FP962" s="74">
        <v>4.9712377104264022E-5</v>
      </c>
      <c r="FQ962" s="74">
        <v>3.6124741632241169E-7</v>
      </c>
      <c r="FR962" s="74">
        <v>0</v>
      </c>
      <c r="FS962" s="74">
        <v>0</v>
      </c>
      <c r="GV962" s="229"/>
      <c r="GW962" s="229"/>
    </row>
    <row r="963" spans="98:205" x14ac:dyDescent="0.25">
      <c r="CT963" s="74" t="s">
        <v>194</v>
      </c>
      <c r="CU963" s="74" t="s">
        <v>539</v>
      </c>
      <c r="CV963" s="74" t="s">
        <v>323</v>
      </c>
      <c r="CW963" s="74">
        <v>2026</v>
      </c>
      <c r="CX963" s="74">
        <v>0</v>
      </c>
      <c r="CY963" s="74">
        <v>0</v>
      </c>
      <c r="CZ963" s="74">
        <v>0</v>
      </c>
      <c r="DA963" s="74">
        <v>0</v>
      </c>
      <c r="DB963" s="74">
        <v>0</v>
      </c>
      <c r="DC963" s="74">
        <v>3.6124741632241169E-7</v>
      </c>
      <c r="DD963" s="74">
        <v>8507.4425966947547</v>
      </c>
      <c r="DE963" s="74">
        <v>202.84766498243039</v>
      </c>
      <c r="DF963" s="74">
        <v>8304.594931712325</v>
      </c>
      <c r="DG963" s="74">
        <v>0</v>
      </c>
      <c r="DH963" s="74">
        <v>0</v>
      </c>
      <c r="DI963" s="74">
        <v>0</v>
      </c>
      <c r="DJ963" s="74">
        <v>0</v>
      </c>
      <c r="DK963" s="74">
        <v>0</v>
      </c>
      <c r="DL963" s="74">
        <v>0</v>
      </c>
      <c r="DM963" s="74">
        <v>0</v>
      </c>
      <c r="DN963" s="74">
        <v>5.5889733146430705E-7</v>
      </c>
      <c r="DO963" s="74">
        <v>0</v>
      </c>
      <c r="DP963" s="74">
        <v>0</v>
      </c>
      <c r="DQ963" s="74">
        <v>0</v>
      </c>
      <c r="DR963" s="74">
        <v>0</v>
      </c>
      <c r="DS963" s="74">
        <v>0</v>
      </c>
      <c r="DT963" s="74">
        <v>0</v>
      </c>
      <c r="DU963" s="74">
        <v>0</v>
      </c>
      <c r="DV963" s="74">
        <v>0</v>
      </c>
      <c r="DW963" s="74">
        <v>0</v>
      </c>
      <c r="DX963" s="74">
        <v>0</v>
      </c>
      <c r="DY963" s="74">
        <v>0</v>
      </c>
      <c r="DZ963" s="74">
        <v>0</v>
      </c>
      <c r="EA963" s="74">
        <v>0</v>
      </c>
      <c r="EB963" s="74">
        <v>0</v>
      </c>
      <c r="EC963" s="74">
        <v>0</v>
      </c>
      <c r="ED963" s="74">
        <v>3.0732916575672091E-3</v>
      </c>
      <c r="EE963" s="74">
        <v>0</v>
      </c>
      <c r="EF963" s="74">
        <v>3.0732916575672091E-3</v>
      </c>
      <c r="ER963" s="74" t="s">
        <v>455</v>
      </c>
      <c r="ES963" s="74" t="s">
        <v>194</v>
      </c>
      <c r="ET963" s="74" t="s">
        <v>539</v>
      </c>
      <c r="EU963" s="74" t="s">
        <v>323</v>
      </c>
      <c r="EV963" s="74" t="s">
        <v>302</v>
      </c>
      <c r="EW963" s="74" t="s">
        <v>456</v>
      </c>
      <c r="EX963" s="74">
        <v>2026</v>
      </c>
      <c r="EY963" s="74">
        <v>1.802178080937207E-7</v>
      </c>
      <c r="EZ963" s="74">
        <v>587.15197799999999</v>
      </c>
      <c r="FA963" s="74">
        <v>1.0581524249305251E-4</v>
      </c>
      <c r="FB963" s="74">
        <v>2026</v>
      </c>
      <c r="FC963" s="74" t="s">
        <v>209</v>
      </c>
      <c r="FD963" s="74">
        <v>4.6366130773367584E-2</v>
      </c>
      <c r="FE963" s="74">
        <v>1</v>
      </c>
      <c r="FF963" s="74">
        <v>0</v>
      </c>
      <c r="FG963" s="74" t="s">
        <v>457</v>
      </c>
      <c r="FH963" s="74">
        <v>0</v>
      </c>
      <c r="FI963" s="74">
        <v>0</v>
      </c>
      <c r="FJ963" s="74">
        <v>0</v>
      </c>
      <c r="FK963" s="74">
        <v>0</v>
      </c>
      <c r="FL963" s="74">
        <v>0</v>
      </c>
      <c r="FM963" s="74">
        <v>0</v>
      </c>
      <c r="FN963" s="74">
        <v>0</v>
      </c>
      <c r="FO963" s="74">
        <v>0</v>
      </c>
      <c r="FP963" s="74">
        <v>0</v>
      </c>
      <c r="FQ963" s="74">
        <v>0</v>
      </c>
      <c r="FR963" s="74">
        <v>4.9712377104264022E-5</v>
      </c>
      <c r="FS963" s="74">
        <v>3.6124741632241169E-7</v>
      </c>
      <c r="GV963" s="229"/>
      <c r="GW963" s="229"/>
    </row>
    <row r="964" spans="98:205" x14ac:dyDescent="0.25">
      <c r="CT964" s="74" t="s">
        <v>194</v>
      </c>
      <c r="CU964" s="74" t="s">
        <v>539</v>
      </c>
      <c r="CV964" s="74" t="s">
        <v>329</v>
      </c>
      <c r="CW964" s="74">
        <v>2021</v>
      </c>
      <c r="CX964" s="74">
        <v>4.3420122313788322E-6</v>
      </c>
      <c r="CY964" s="74">
        <v>0</v>
      </c>
      <c r="CZ964" s="74">
        <v>0</v>
      </c>
      <c r="DA964" s="74">
        <v>0</v>
      </c>
      <c r="DB964" s="74">
        <v>0</v>
      </c>
      <c r="DC964" s="74">
        <v>0</v>
      </c>
      <c r="DD964" s="74">
        <v>5.1077508752881391</v>
      </c>
      <c r="DE964" s="74">
        <v>0.69026898617840471</v>
      </c>
      <c r="DF964" s="74">
        <v>2.826372167532806</v>
      </c>
      <c r="DG964" s="74">
        <v>1.591109721576927</v>
      </c>
      <c r="DH964" s="74">
        <v>0</v>
      </c>
      <c r="DI964" s="74">
        <v>0</v>
      </c>
      <c r="DJ964" s="74">
        <v>0</v>
      </c>
      <c r="DK964" s="74">
        <v>0</v>
      </c>
      <c r="DL964" s="74">
        <v>0</v>
      </c>
      <c r="DM964" s="74">
        <v>0</v>
      </c>
      <c r="DN964" s="74">
        <v>1.013427269612423E-5</v>
      </c>
      <c r="DO964" s="74">
        <v>2.2177916775337036E-5</v>
      </c>
      <c r="DP964" s="74">
        <v>0</v>
      </c>
      <c r="DQ964" s="74">
        <v>2.2177916775337036E-5</v>
      </c>
      <c r="DR964" s="74">
        <v>0</v>
      </c>
      <c r="DS964" s="74">
        <v>0</v>
      </c>
      <c r="DT964" s="74">
        <v>0</v>
      </c>
      <c r="DU964" s="74">
        <v>0</v>
      </c>
      <c r="DV964" s="74">
        <v>0</v>
      </c>
      <c r="DW964" s="74">
        <v>0</v>
      </c>
      <c r="DX964" s="74">
        <v>0</v>
      </c>
      <c r="DY964" s="74">
        <v>0</v>
      </c>
      <c r="DZ964" s="74">
        <v>0</v>
      </c>
      <c r="EA964" s="74">
        <v>0</v>
      </c>
      <c r="EB964" s="74">
        <v>0</v>
      </c>
      <c r="EC964" s="74">
        <v>0</v>
      </c>
      <c r="ED964" s="74">
        <v>0</v>
      </c>
      <c r="EE964" s="74">
        <v>0</v>
      </c>
      <c r="EF964" s="74">
        <v>0</v>
      </c>
      <c r="ER964" s="74" t="s">
        <v>455</v>
      </c>
      <c r="ES964" s="74" t="s">
        <v>194</v>
      </c>
      <c r="ET964" s="74" t="s">
        <v>539</v>
      </c>
      <c r="EU964" s="74" t="s">
        <v>329</v>
      </c>
      <c r="EV964" s="74" t="s">
        <v>302</v>
      </c>
      <c r="EW964" s="74" t="s">
        <v>456</v>
      </c>
      <c r="EX964" s="74">
        <v>2021</v>
      </c>
      <c r="EY964" s="74">
        <v>3.3327413688445952E-6</v>
      </c>
      <c r="EZ964" s="74">
        <v>587.15197799999999</v>
      </c>
      <c r="FA964" s="74">
        <v>1.9568256868795317E-3</v>
      </c>
      <c r="FB964" s="74">
        <v>2021</v>
      </c>
      <c r="FC964" s="74" t="s">
        <v>209</v>
      </c>
      <c r="FD964" s="74">
        <v>4.6366130773367584E-2</v>
      </c>
      <c r="FE964" s="74">
        <v>1</v>
      </c>
      <c r="FF964" s="74">
        <v>0</v>
      </c>
      <c r="FG964" s="74" t="s">
        <v>457</v>
      </c>
      <c r="FH964" s="74">
        <v>9.0446026205641254E-4</v>
      </c>
      <c r="FI964" s="74">
        <v>4.3420122313788322E-6</v>
      </c>
      <c r="FJ964" s="74">
        <v>0</v>
      </c>
      <c r="FK964" s="74">
        <v>0</v>
      </c>
      <c r="FL964" s="74">
        <v>0</v>
      </c>
      <c r="FM964" s="74">
        <v>0</v>
      </c>
      <c r="FN964" s="74">
        <v>0</v>
      </c>
      <c r="FO964" s="74">
        <v>0</v>
      </c>
      <c r="FP964" s="74">
        <v>0</v>
      </c>
      <c r="FQ964" s="74">
        <v>0</v>
      </c>
      <c r="FR964" s="74">
        <v>0</v>
      </c>
      <c r="FS964" s="74">
        <v>0</v>
      </c>
      <c r="GV964" s="229"/>
      <c r="GW964" s="229"/>
    </row>
    <row r="965" spans="98:205" x14ac:dyDescent="0.25">
      <c r="CT965" s="74" t="s">
        <v>194</v>
      </c>
      <c r="CU965" s="74" t="s">
        <v>539</v>
      </c>
      <c r="CV965" s="74" t="s">
        <v>329</v>
      </c>
      <c r="CW965" s="74">
        <v>2022</v>
      </c>
      <c r="CX965" s="74">
        <v>0</v>
      </c>
      <c r="CY965" s="74">
        <v>4.3096506493501529E-6</v>
      </c>
      <c r="CZ965" s="74">
        <v>0</v>
      </c>
      <c r="DA965" s="74">
        <v>0</v>
      </c>
      <c r="DB965" s="74">
        <v>0</v>
      </c>
      <c r="DC965" s="74">
        <v>0</v>
      </c>
      <c r="DD965" s="74">
        <v>5.0739075797640956</v>
      </c>
      <c r="DE965" s="74">
        <v>0.6841481148462718</v>
      </c>
      <c r="DF965" s="74">
        <v>2.8096478759428591</v>
      </c>
      <c r="DG965" s="74">
        <v>1.580111588974966</v>
      </c>
      <c r="DH965" s="74">
        <v>0</v>
      </c>
      <c r="DI965" s="74">
        <v>0</v>
      </c>
      <c r="DJ965" s="74">
        <v>0</v>
      </c>
      <c r="DK965" s="74">
        <v>0</v>
      </c>
      <c r="DL965" s="74">
        <v>0</v>
      </c>
      <c r="DM965" s="74">
        <v>0</v>
      </c>
      <c r="DN965" s="74">
        <v>9.8120962314918949E-6</v>
      </c>
      <c r="DO965" s="74">
        <v>0</v>
      </c>
      <c r="DP965" s="74">
        <v>0</v>
      </c>
      <c r="DQ965" s="74">
        <v>0</v>
      </c>
      <c r="DR965" s="74">
        <v>2.1866769095872997E-5</v>
      </c>
      <c r="DS965" s="74">
        <v>0</v>
      </c>
      <c r="DT965" s="74">
        <v>2.1866769095872997E-5</v>
      </c>
      <c r="DU965" s="74">
        <v>0</v>
      </c>
      <c r="DV965" s="74">
        <v>0</v>
      </c>
      <c r="DW965" s="74">
        <v>0</v>
      </c>
      <c r="DX965" s="74">
        <v>0</v>
      </c>
      <c r="DY965" s="74">
        <v>0</v>
      </c>
      <c r="DZ965" s="74">
        <v>0</v>
      </c>
      <c r="EA965" s="74">
        <v>0</v>
      </c>
      <c r="EB965" s="74">
        <v>0</v>
      </c>
      <c r="EC965" s="74">
        <v>0</v>
      </c>
      <c r="ED965" s="74">
        <v>0</v>
      </c>
      <c r="EE965" s="74">
        <v>0</v>
      </c>
      <c r="EF965" s="74">
        <v>0</v>
      </c>
      <c r="ER965" s="74" t="s">
        <v>455</v>
      </c>
      <c r="ES965" s="74" t="s">
        <v>194</v>
      </c>
      <c r="ET965" s="74" t="s">
        <v>539</v>
      </c>
      <c r="EU965" s="74" t="s">
        <v>329</v>
      </c>
      <c r="EV965" s="74" t="s">
        <v>302</v>
      </c>
      <c r="EW965" s="74" t="s">
        <v>456</v>
      </c>
      <c r="EX965" s="74">
        <v>2022</v>
      </c>
      <c r="EY965" s="74">
        <v>3.244592910505791E-6</v>
      </c>
      <c r="EZ965" s="74">
        <v>587.15197799999999</v>
      </c>
      <c r="FA965" s="74">
        <v>1.9050691452082522E-3</v>
      </c>
      <c r="FB965" s="74">
        <v>2022</v>
      </c>
      <c r="FC965" s="74" t="s">
        <v>209</v>
      </c>
      <c r="FD965" s="74">
        <v>4.6366130773367584E-2</v>
      </c>
      <c r="FE965" s="74">
        <v>1</v>
      </c>
      <c r="FF965" s="74">
        <v>0</v>
      </c>
      <c r="FG965" s="74" t="s">
        <v>457</v>
      </c>
      <c r="FH965" s="74">
        <v>0</v>
      </c>
      <c r="FI965" s="74">
        <v>0</v>
      </c>
      <c r="FJ965" s="74">
        <v>8.9771920205877081E-4</v>
      </c>
      <c r="FK965" s="74">
        <v>4.3096506493501529E-6</v>
      </c>
      <c r="FL965" s="74">
        <v>0</v>
      </c>
      <c r="FM965" s="74">
        <v>0</v>
      </c>
      <c r="FN965" s="74">
        <v>0</v>
      </c>
      <c r="FO965" s="74">
        <v>0</v>
      </c>
      <c r="FP965" s="74">
        <v>0</v>
      </c>
      <c r="FQ965" s="74">
        <v>0</v>
      </c>
      <c r="FR965" s="74">
        <v>0</v>
      </c>
      <c r="FS965" s="74">
        <v>0</v>
      </c>
      <c r="GV965" s="229"/>
      <c r="GW965" s="229"/>
    </row>
    <row r="966" spans="98:205" x14ac:dyDescent="0.25">
      <c r="CT966" s="74" t="s">
        <v>194</v>
      </c>
      <c r="CU966" s="74" t="s">
        <v>539</v>
      </c>
      <c r="CV966" s="74" t="s">
        <v>329</v>
      </c>
      <c r="CW966" s="74">
        <v>2023</v>
      </c>
      <c r="CX966" s="74">
        <v>0</v>
      </c>
      <c r="CY966" s="74">
        <v>0</v>
      </c>
      <c r="CZ966" s="74">
        <v>6.7216093790250573E-6</v>
      </c>
      <c r="DA966" s="74">
        <v>0</v>
      </c>
      <c r="DB966" s="74">
        <v>0</v>
      </c>
      <c r="DC966" s="74">
        <v>0</v>
      </c>
      <c r="DD966" s="74">
        <v>5.1712462144137739</v>
      </c>
      <c r="DE966" s="74">
        <v>0.68414811484627169</v>
      </c>
      <c r="DF966" s="74">
        <v>2.906986510592537</v>
      </c>
      <c r="DG966" s="74">
        <v>1.5801115889749651</v>
      </c>
      <c r="DH966" s="74">
        <v>0</v>
      </c>
      <c r="DI966" s="74">
        <v>0</v>
      </c>
      <c r="DJ966" s="74">
        <v>0</v>
      </c>
      <c r="DK966" s="74">
        <v>0</v>
      </c>
      <c r="DL966" s="74">
        <v>0</v>
      </c>
      <c r="DM966" s="74">
        <v>0</v>
      </c>
      <c r="DN966" s="74">
        <v>1.018317172085805E-5</v>
      </c>
      <c r="DO966" s="74">
        <v>0</v>
      </c>
      <c r="DP966" s="74">
        <v>0</v>
      </c>
      <c r="DQ966" s="74">
        <v>0</v>
      </c>
      <c r="DR966" s="74">
        <v>0</v>
      </c>
      <c r="DS966" s="74">
        <v>0</v>
      </c>
      <c r="DT966" s="74">
        <v>0</v>
      </c>
      <c r="DU966" s="74">
        <v>3.4759097056051446E-5</v>
      </c>
      <c r="DV966" s="74">
        <v>0</v>
      </c>
      <c r="DW966" s="74">
        <v>3.4759097056051446E-5</v>
      </c>
      <c r="DX966" s="74">
        <v>0</v>
      </c>
      <c r="DY966" s="74">
        <v>0</v>
      </c>
      <c r="DZ966" s="74">
        <v>0</v>
      </c>
      <c r="EA966" s="74">
        <v>0</v>
      </c>
      <c r="EB966" s="74">
        <v>0</v>
      </c>
      <c r="EC966" s="74">
        <v>0</v>
      </c>
      <c r="ED966" s="74">
        <v>0</v>
      </c>
      <c r="EE966" s="74">
        <v>0</v>
      </c>
      <c r="EF966" s="74">
        <v>0</v>
      </c>
      <c r="ER966" s="74" t="s">
        <v>455</v>
      </c>
      <c r="ES966" s="74" t="s">
        <v>194</v>
      </c>
      <c r="ET966" s="74" t="s">
        <v>539</v>
      </c>
      <c r="EU966" s="74" t="s">
        <v>329</v>
      </c>
      <c r="EV966" s="74" t="s">
        <v>302</v>
      </c>
      <c r="EW966" s="74" t="s">
        <v>456</v>
      </c>
      <c r="EX966" s="74">
        <v>2023</v>
      </c>
      <c r="EY966" s="74">
        <v>3.3532522432463941E-6</v>
      </c>
      <c r="EZ966" s="74">
        <v>587.15197799999999</v>
      </c>
      <c r="FA966" s="74">
        <v>1.9688686873550573E-3</v>
      </c>
      <c r="FB966" s="74">
        <v>2023</v>
      </c>
      <c r="FC966" s="74" t="s">
        <v>209</v>
      </c>
      <c r="FD966" s="74">
        <v>4.6366130773367584E-2</v>
      </c>
      <c r="FE966" s="74">
        <v>1</v>
      </c>
      <c r="FF966" s="74">
        <v>0</v>
      </c>
      <c r="FG966" s="74" t="s">
        <v>457</v>
      </c>
      <c r="FH966" s="74">
        <v>0</v>
      </c>
      <c r="FI966" s="74">
        <v>0</v>
      </c>
      <c r="FJ966" s="74">
        <v>0</v>
      </c>
      <c r="FK966" s="74">
        <v>0</v>
      </c>
      <c r="FL966" s="74">
        <v>9.2498150879348224E-4</v>
      </c>
      <c r="FM966" s="74">
        <v>6.7216093790250573E-6</v>
      </c>
      <c r="FN966" s="74">
        <v>0</v>
      </c>
      <c r="FO966" s="74">
        <v>0</v>
      </c>
      <c r="FP966" s="74">
        <v>0</v>
      </c>
      <c r="FQ966" s="74">
        <v>0</v>
      </c>
      <c r="FR966" s="74">
        <v>0</v>
      </c>
      <c r="FS966" s="74">
        <v>0</v>
      </c>
      <c r="GV966" s="229"/>
      <c r="GW966" s="229"/>
    </row>
    <row r="967" spans="98:205" x14ac:dyDescent="0.25">
      <c r="CT967" s="74" t="s">
        <v>194</v>
      </c>
      <c r="CU967" s="74" t="s">
        <v>539</v>
      </c>
      <c r="CV967" s="74" t="s">
        <v>329</v>
      </c>
      <c r="CW967" s="74">
        <v>2024</v>
      </c>
      <c r="CX967" s="74">
        <v>0</v>
      </c>
      <c r="CY967" s="74">
        <v>0</v>
      </c>
      <c r="CZ967" s="74">
        <v>0</v>
      </c>
      <c r="DA967" s="74">
        <v>6.7216093790250573E-6</v>
      </c>
      <c r="DB967" s="74">
        <v>0</v>
      </c>
      <c r="DC967" s="74">
        <v>0</v>
      </c>
      <c r="DD967" s="74">
        <v>5.1712462144137739</v>
      </c>
      <c r="DE967" s="74">
        <v>0.68414811484627169</v>
      </c>
      <c r="DF967" s="74">
        <v>2.906986510592537</v>
      </c>
      <c r="DG967" s="74">
        <v>1.5801115889749651</v>
      </c>
      <c r="DH967" s="74">
        <v>0</v>
      </c>
      <c r="DI967" s="74">
        <v>0</v>
      </c>
      <c r="DJ967" s="74">
        <v>0</v>
      </c>
      <c r="DK967" s="74">
        <v>0</v>
      </c>
      <c r="DL967" s="74">
        <v>0</v>
      </c>
      <c r="DM967" s="74">
        <v>0</v>
      </c>
      <c r="DN967" s="74">
        <v>1.018317172085805E-5</v>
      </c>
      <c r="DO967" s="74">
        <v>0</v>
      </c>
      <c r="DP967" s="74">
        <v>0</v>
      </c>
      <c r="DQ967" s="74">
        <v>0</v>
      </c>
      <c r="DR967" s="74">
        <v>0</v>
      </c>
      <c r="DS967" s="74">
        <v>0</v>
      </c>
      <c r="DT967" s="74">
        <v>0</v>
      </c>
      <c r="DU967" s="74">
        <v>0</v>
      </c>
      <c r="DV967" s="74">
        <v>0</v>
      </c>
      <c r="DW967" s="74">
        <v>0</v>
      </c>
      <c r="DX967" s="74">
        <v>3.4759097056051446E-5</v>
      </c>
      <c r="DY967" s="74">
        <v>0</v>
      </c>
      <c r="DZ967" s="74">
        <v>3.4759097056051446E-5</v>
      </c>
      <c r="EA967" s="74">
        <v>0</v>
      </c>
      <c r="EB967" s="74">
        <v>0</v>
      </c>
      <c r="EC967" s="74">
        <v>0</v>
      </c>
      <c r="ED967" s="74">
        <v>0</v>
      </c>
      <c r="EE967" s="74">
        <v>0</v>
      </c>
      <c r="EF967" s="74">
        <v>0</v>
      </c>
      <c r="ER967" s="74" t="s">
        <v>455</v>
      </c>
      <c r="ES967" s="74" t="s">
        <v>194</v>
      </c>
      <c r="ET967" s="74" t="s">
        <v>539</v>
      </c>
      <c r="EU967" s="74" t="s">
        <v>329</v>
      </c>
      <c r="EV967" s="74" t="s">
        <v>302</v>
      </c>
      <c r="EW967" s="74" t="s">
        <v>456</v>
      </c>
      <c r="EX967" s="74">
        <v>2024</v>
      </c>
      <c r="EY967" s="74">
        <v>3.3532522432463941E-6</v>
      </c>
      <c r="EZ967" s="74">
        <v>587.15197799999999</v>
      </c>
      <c r="FA967" s="74">
        <v>1.9688686873550573E-3</v>
      </c>
      <c r="FB967" s="74">
        <v>2024</v>
      </c>
      <c r="FC967" s="74" t="s">
        <v>209</v>
      </c>
      <c r="FD967" s="74">
        <v>4.6366130773367584E-2</v>
      </c>
      <c r="FE967" s="74">
        <v>1</v>
      </c>
      <c r="FF967" s="74">
        <v>0</v>
      </c>
      <c r="FG967" s="74" t="s">
        <v>457</v>
      </c>
      <c r="FH967" s="74">
        <v>0</v>
      </c>
      <c r="FI967" s="74">
        <v>0</v>
      </c>
      <c r="FJ967" s="74">
        <v>0</v>
      </c>
      <c r="FK967" s="74">
        <v>0</v>
      </c>
      <c r="FL967" s="74">
        <v>0</v>
      </c>
      <c r="FM967" s="74">
        <v>0</v>
      </c>
      <c r="FN967" s="74">
        <v>9.2498150879348224E-4</v>
      </c>
      <c r="FO967" s="74">
        <v>6.7216093790250573E-6</v>
      </c>
      <c r="FP967" s="74">
        <v>0</v>
      </c>
      <c r="FQ967" s="74">
        <v>0</v>
      </c>
      <c r="FR967" s="74">
        <v>0</v>
      </c>
      <c r="FS967" s="74">
        <v>0</v>
      </c>
      <c r="GV967" s="229"/>
      <c r="GW967" s="229"/>
    </row>
    <row r="968" spans="98:205" x14ac:dyDescent="0.25">
      <c r="CT968" s="74" t="s">
        <v>194</v>
      </c>
      <c r="CU968" s="74" t="s">
        <v>539</v>
      </c>
      <c r="CV968" s="74" t="s">
        <v>329</v>
      </c>
      <c r="CW968" s="74">
        <v>2025</v>
      </c>
      <c r="CX968" s="74">
        <v>0</v>
      </c>
      <c r="CY968" s="74">
        <v>0</v>
      </c>
      <c r="CZ968" s="74">
        <v>0</v>
      </c>
      <c r="DA968" s="74">
        <v>0</v>
      </c>
      <c r="DB968" s="74">
        <v>6.7216093790250573E-6</v>
      </c>
      <c r="DC968" s="74">
        <v>0</v>
      </c>
      <c r="DD968" s="74">
        <v>5.1712462144137739</v>
      </c>
      <c r="DE968" s="74">
        <v>0.68414811484627169</v>
      </c>
      <c r="DF968" s="74">
        <v>2.906986510592537</v>
      </c>
      <c r="DG968" s="74">
        <v>1.5801115889749651</v>
      </c>
      <c r="DH968" s="74">
        <v>0</v>
      </c>
      <c r="DI968" s="74">
        <v>0</v>
      </c>
      <c r="DJ968" s="74">
        <v>0</v>
      </c>
      <c r="DK968" s="74">
        <v>0</v>
      </c>
      <c r="DL968" s="74">
        <v>0</v>
      </c>
      <c r="DM968" s="74">
        <v>0</v>
      </c>
      <c r="DN968" s="74">
        <v>1.018317172085805E-5</v>
      </c>
      <c r="DO968" s="74">
        <v>0</v>
      </c>
      <c r="DP968" s="74">
        <v>0</v>
      </c>
      <c r="DQ968" s="74">
        <v>0</v>
      </c>
      <c r="DR968" s="74">
        <v>0</v>
      </c>
      <c r="DS968" s="74">
        <v>0</v>
      </c>
      <c r="DT968" s="74">
        <v>0</v>
      </c>
      <c r="DU968" s="74">
        <v>0</v>
      </c>
      <c r="DV968" s="74">
        <v>0</v>
      </c>
      <c r="DW968" s="74">
        <v>0</v>
      </c>
      <c r="DX968" s="74">
        <v>0</v>
      </c>
      <c r="DY968" s="74">
        <v>0</v>
      </c>
      <c r="DZ968" s="74">
        <v>0</v>
      </c>
      <c r="EA968" s="74">
        <v>3.4759097056051446E-5</v>
      </c>
      <c r="EB968" s="74">
        <v>0</v>
      </c>
      <c r="EC968" s="74">
        <v>3.4759097056051446E-5</v>
      </c>
      <c r="ED968" s="74">
        <v>0</v>
      </c>
      <c r="EE968" s="74">
        <v>0</v>
      </c>
      <c r="EF968" s="74">
        <v>0</v>
      </c>
      <c r="ER968" s="74" t="s">
        <v>455</v>
      </c>
      <c r="ES968" s="74" t="s">
        <v>194</v>
      </c>
      <c r="ET968" s="74" t="s">
        <v>539</v>
      </c>
      <c r="EU968" s="74" t="s">
        <v>329</v>
      </c>
      <c r="EV968" s="74" t="s">
        <v>302</v>
      </c>
      <c r="EW968" s="74" t="s">
        <v>456</v>
      </c>
      <c r="EX968" s="74">
        <v>2025</v>
      </c>
      <c r="EY968" s="74">
        <v>3.3532522432463941E-6</v>
      </c>
      <c r="EZ968" s="74">
        <v>587.15197799999999</v>
      </c>
      <c r="FA968" s="74">
        <v>1.9688686873550573E-3</v>
      </c>
      <c r="FB968" s="74">
        <v>2025</v>
      </c>
      <c r="FC968" s="74" t="s">
        <v>209</v>
      </c>
      <c r="FD968" s="74">
        <v>4.6366130773367584E-2</v>
      </c>
      <c r="FE968" s="74">
        <v>1</v>
      </c>
      <c r="FF968" s="74">
        <v>0</v>
      </c>
      <c r="FG968" s="74" t="s">
        <v>457</v>
      </c>
      <c r="FH968" s="74">
        <v>0</v>
      </c>
      <c r="FI968" s="74">
        <v>0</v>
      </c>
      <c r="FJ968" s="74">
        <v>0</v>
      </c>
      <c r="FK968" s="74">
        <v>0</v>
      </c>
      <c r="FL968" s="74">
        <v>0</v>
      </c>
      <c r="FM968" s="74">
        <v>0</v>
      </c>
      <c r="FN968" s="74">
        <v>0</v>
      </c>
      <c r="FO968" s="74">
        <v>0</v>
      </c>
      <c r="FP968" s="74">
        <v>9.2498150879348224E-4</v>
      </c>
      <c r="FQ968" s="74">
        <v>6.7216093790250573E-6</v>
      </c>
      <c r="FR968" s="74">
        <v>0</v>
      </c>
      <c r="FS968" s="74">
        <v>0</v>
      </c>
      <c r="GV968" s="229"/>
      <c r="GW968" s="229"/>
    </row>
    <row r="969" spans="98:205" x14ac:dyDescent="0.25">
      <c r="CT969" s="74" t="s">
        <v>194</v>
      </c>
      <c r="CU969" s="74" t="s">
        <v>539</v>
      </c>
      <c r="CV969" s="74" t="s">
        <v>329</v>
      </c>
      <c r="CW969" s="74">
        <v>2026</v>
      </c>
      <c r="CX969" s="74">
        <v>0</v>
      </c>
      <c r="CY969" s="74">
        <v>0</v>
      </c>
      <c r="CZ969" s="74">
        <v>0</v>
      </c>
      <c r="DA969" s="74">
        <v>0</v>
      </c>
      <c r="DB969" s="74">
        <v>0</v>
      </c>
      <c r="DC969" s="74">
        <v>6.7216093790250573E-6</v>
      </c>
      <c r="DD969" s="74">
        <v>5.1712462144137739</v>
      </c>
      <c r="DE969" s="74">
        <v>0.68414811484627169</v>
      </c>
      <c r="DF969" s="74">
        <v>2.906986510592537</v>
      </c>
      <c r="DG969" s="74">
        <v>1.5801115889749651</v>
      </c>
      <c r="DH969" s="74">
        <v>0</v>
      </c>
      <c r="DI969" s="74">
        <v>0</v>
      </c>
      <c r="DJ969" s="74">
        <v>0</v>
      </c>
      <c r="DK969" s="74">
        <v>0</v>
      </c>
      <c r="DL969" s="74">
        <v>0</v>
      </c>
      <c r="DM969" s="74">
        <v>0</v>
      </c>
      <c r="DN969" s="74">
        <v>1.018317172085805E-5</v>
      </c>
      <c r="DO969" s="74">
        <v>0</v>
      </c>
      <c r="DP969" s="74">
        <v>0</v>
      </c>
      <c r="DQ969" s="74">
        <v>0</v>
      </c>
      <c r="DR969" s="74">
        <v>0</v>
      </c>
      <c r="DS969" s="74">
        <v>0</v>
      </c>
      <c r="DT969" s="74">
        <v>0</v>
      </c>
      <c r="DU969" s="74">
        <v>0</v>
      </c>
      <c r="DV969" s="74">
        <v>0</v>
      </c>
      <c r="DW969" s="74">
        <v>0</v>
      </c>
      <c r="DX969" s="74">
        <v>0</v>
      </c>
      <c r="DY969" s="74">
        <v>0</v>
      </c>
      <c r="DZ969" s="74">
        <v>0</v>
      </c>
      <c r="EA969" s="74">
        <v>0</v>
      </c>
      <c r="EB969" s="74">
        <v>0</v>
      </c>
      <c r="EC969" s="74">
        <v>0</v>
      </c>
      <c r="ED969" s="74">
        <v>3.4759097056051446E-5</v>
      </c>
      <c r="EE969" s="74">
        <v>0</v>
      </c>
      <c r="EF969" s="74">
        <v>3.4759097056051446E-5</v>
      </c>
      <c r="ER969" s="74" t="s">
        <v>455</v>
      </c>
      <c r="ES969" s="74" t="s">
        <v>194</v>
      </c>
      <c r="ET969" s="74" t="s">
        <v>539</v>
      </c>
      <c r="EU969" s="74" t="s">
        <v>329</v>
      </c>
      <c r="EV969" s="74" t="s">
        <v>302</v>
      </c>
      <c r="EW969" s="74" t="s">
        <v>456</v>
      </c>
      <c r="EX969" s="74">
        <v>2026</v>
      </c>
      <c r="EY969" s="74">
        <v>3.3532522432463941E-6</v>
      </c>
      <c r="EZ969" s="74">
        <v>587.15197799999999</v>
      </c>
      <c r="FA969" s="74">
        <v>1.9688686873550573E-3</v>
      </c>
      <c r="FB969" s="74">
        <v>2026</v>
      </c>
      <c r="FC969" s="74" t="s">
        <v>209</v>
      </c>
      <c r="FD969" s="74">
        <v>4.6366130773367584E-2</v>
      </c>
      <c r="FE969" s="74">
        <v>1</v>
      </c>
      <c r="FF969" s="74">
        <v>0</v>
      </c>
      <c r="FG969" s="74" t="s">
        <v>457</v>
      </c>
      <c r="FH969" s="74">
        <v>0</v>
      </c>
      <c r="FI969" s="74">
        <v>0</v>
      </c>
      <c r="FJ969" s="74">
        <v>0</v>
      </c>
      <c r="FK969" s="74">
        <v>0</v>
      </c>
      <c r="FL969" s="74">
        <v>0</v>
      </c>
      <c r="FM969" s="74">
        <v>0</v>
      </c>
      <c r="FN969" s="74">
        <v>0</v>
      </c>
      <c r="FO969" s="74">
        <v>0</v>
      </c>
      <c r="FP969" s="74">
        <v>0</v>
      </c>
      <c r="FQ969" s="74">
        <v>0</v>
      </c>
      <c r="FR969" s="74">
        <v>9.2498150879348224E-4</v>
      </c>
      <c r="FS969" s="74">
        <v>6.7216093790250573E-6</v>
      </c>
      <c r="GV969" s="229"/>
      <c r="GW969" s="229"/>
    </row>
    <row r="970" spans="98:205" x14ac:dyDescent="0.25">
      <c r="CT970" s="74" t="s">
        <v>194</v>
      </c>
      <c r="CU970" s="74" t="s">
        <v>539</v>
      </c>
      <c r="CV970" s="74" t="s">
        <v>330</v>
      </c>
      <c r="CW970" s="74">
        <v>2021</v>
      </c>
      <c r="CX970" s="74">
        <v>3.0108736460253404E-5</v>
      </c>
      <c r="CY970" s="74">
        <v>0</v>
      </c>
      <c r="CZ970" s="74">
        <v>0</v>
      </c>
      <c r="DA970" s="74">
        <v>0</v>
      </c>
      <c r="DB970" s="74">
        <v>0</v>
      </c>
      <c r="DC970" s="74">
        <v>0</v>
      </c>
      <c r="DD970" s="74">
        <v>7.7861316135679384E-2</v>
      </c>
      <c r="DE970" s="74">
        <v>3.6425060683954499E-2</v>
      </c>
      <c r="DF970" s="74">
        <v>1.541613253274161E-3</v>
      </c>
      <c r="DG970" s="74">
        <v>3.9894642198450743E-2</v>
      </c>
      <c r="DH970" s="74">
        <v>0</v>
      </c>
      <c r="DI970" s="74">
        <v>0</v>
      </c>
      <c r="DJ970" s="74">
        <v>0</v>
      </c>
      <c r="DK970" s="74">
        <v>0</v>
      </c>
      <c r="DL970" s="74">
        <v>0</v>
      </c>
      <c r="DM970" s="74">
        <v>0</v>
      </c>
      <c r="DN970" s="74">
        <v>2.1687592589728489E-4</v>
      </c>
      <c r="DO970" s="74">
        <v>2.3443058479776466E-6</v>
      </c>
      <c r="DP970" s="74">
        <v>0</v>
      </c>
      <c r="DQ970" s="74">
        <v>2.3443058479776466E-6</v>
      </c>
      <c r="DR970" s="74">
        <v>0</v>
      </c>
      <c r="DS970" s="74">
        <v>0</v>
      </c>
      <c r="DT970" s="74">
        <v>0</v>
      </c>
      <c r="DU970" s="74">
        <v>0</v>
      </c>
      <c r="DV970" s="74">
        <v>0</v>
      </c>
      <c r="DW970" s="74">
        <v>0</v>
      </c>
      <c r="DX970" s="74">
        <v>0</v>
      </c>
      <c r="DY970" s="74">
        <v>0</v>
      </c>
      <c r="DZ970" s="74">
        <v>0</v>
      </c>
      <c r="EA970" s="74">
        <v>0</v>
      </c>
      <c r="EB970" s="74">
        <v>0</v>
      </c>
      <c r="EC970" s="74">
        <v>0</v>
      </c>
      <c r="ED970" s="74">
        <v>0</v>
      </c>
      <c r="EE970" s="74">
        <v>0</v>
      </c>
      <c r="EF970" s="74">
        <v>0</v>
      </c>
      <c r="ER970" s="74" t="s">
        <v>455</v>
      </c>
      <c r="ES970" s="74" t="s">
        <v>194</v>
      </c>
      <c r="ET970" s="74" t="s">
        <v>539</v>
      </c>
      <c r="EU970" s="74" t="s">
        <v>330</v>
      </c>
      <c r="EV970" s="74" t="s">
        <v>302</v>
      </c>
      <c r="EW970" s="74" t="s">
        <v>456</v>
      </c>
      <c r="EX970" s="74">
        <v>2021</v>
      </c>
      <c r="EY970" s="74">
        <v>2.311016787091387E-5</v>
      </c>
      <c r="EZ970" s="74">
        <v>587.15197799999999</v>
      </c>
      <c r="FA970" s="74">
        <v>1.3569180777319128E-2</v>
      </c>
      <c r="FB970" s="74">
        <v>2021</v>
      </c>
      <c r="FC970" s="74" t="s">
        <v>209</v>
      </c>
      <c r="FD970" s="74">
        <v>4.6366130773367584E-2</v>
      </c>
      <c r="FE970" s="74">
        <v>1</v>
      </c>
      <c r="FF970" s="74">
        <v>0</v>
      </c>
      <c r="FG970" s="74" t="s">
        <v>457</v>
      </c>
      <c r="FH970" s="74">
        <v>6.2717823483377259E-3</v>
      </c>
      <c r="FI970" s="74">
        <v>3.0108736460253404E-5</v>
      </c>
      <c r="FJ970" s="74">
        <v>0</v>
      </c>
      <c r="FK970" s="74">
        <v>0</v>
      </c>
      <c r="FL970" s="74">
        <v>0</v>
      </c>
      <c r="FM970" s="74">
        <v>0</v>
      </c>
      <c r="FN970" s="74">
        <v>0</v>
      </c>
      <c r="FO970" s="74">
        <v>0</v>
      </c>
      <c r="FP970" s="74">
        <v>0</v>
      </c>
      <c r="FQ970" s="74">
        <v>0</v>
      </c>
      <c r="FR970" s="74">
        <v>0</v>
      </c>
      <c r="FS970" s="74">
        <v>0</v>
      </c>
      <c r="GV970" s="229"/>
      <c r="GW970" s="229"/>
    </row>
    <row r="971" spans="98:205" x14ac:dyDescent="0.25">
      <c r="CT971" s="74" t="s">
        <v>194</v>
      </c>
      <c r="CU971" s="74" t="s">
        <v>539</v>
      </c>
      <c r="CV971" s="74" t="s">
        <v>330</v>
      </c>
      <c r="CW971" s="74">
        <v>2022</v>
      </c>
      <c r="CX971" s="74">
        <v>0</v>
      </c>
      <c r="CY971" s="74">
        <v>3.0120998069697526E-5</v>
      </c>
      <c r="CZ971" s="74">
        <v>0</v>
      </c>
      <c r="DA971" s="74">
        <v>0</v>
      </c>
      <c r="DB971" s="74">
        <v>0</v>
      </c>
      <c r="DC971" s="74">
        <v>0</v>
      </c>
      <c r="DD971" s="74">
        <v>7.7861316135679426E-2</v>
      </c>
      <c r="DE971" s="74">
        <v>3.6425060683954499E-2</v>
      </c>
      <c r="DF971" s="74">
        <v>1.541613253274161E-3</v>
      </c>
      <c r="DG971" s="74">
        <v>3.989464219845075E-2</v>
      </c>
      <c r="DH971" s="74">
        <v>0</v>
      </c>
      <c r="DI971" s="74">
        <v>0</v>
      </c>
      <c r="DJ971" s="74">
        <v>0</v>
      </c>
      <c r="DK971" s="74">
        <v>0</v>
      </c>
      <c r="DL971" s="74">
        <v>0</v>
      </c>
      <c r="DM971" s="74">
        <v>0</v>
      </c>
      <c r="DN971" s="74">
        <v>2.1145779283278E-4</v>
      </c>
      <c r="DO971" s="74">
        <v>0</v>
      </c>
      <c r="DP971" s="74">
        <v>0</v>
      </c>
      <c r="DQ971" s="74">
        <v>0</v>
      </c>
      <c r="DR971" s="74">
        <v>2.3452605530269087E-6</v>
      </c>
      <c r="DS971" s="74">
        <v>0</v>
      </c>
      <c r="DT971" s="74">
        <v>2.3452605530269087E-6</v>
      </c>
      <c r="DU971" s="74">
        <v>0</v>
      </c>
      <c r="DV971" s="74">
        <v>0</v>
      </c>
      <c r="DW971" s="74">
        <v>0</v>
      </c>
      <c r="DX971" s="74">
        <v>0</v>
      </c>
      <c r="DY971" s="74">
        <v>0</v>
      </c>
      <c r="DZ971" s="74">
        <v>0</v>
      </c>
      <c r="EA971" s="74">
        <v>0</v>
      </c>
      <c r="EB971" s="74">
        <v>0</v>
      </c>
      <c r="EC971" s="74">
        <v>0</v>
      </c>
      <c r="ED971" s="74">
        <v>0</v>
      </c>
      <c r="EE971" s="74">
        <v>0</v>
      </c>
      <c r="EF971" s="74">
        <v>0</v>
      </c>
      <c r="ER971" s="74" t="s">
        <v>455</v>
      </c>
      <c r="ES971" s="74" t="s">
        <v>194</v>
      </c>
      <c r="ET971" s="74" t="s">
        <v>539</v>
      </c>
      <c r="EU971" s="74" t="s">
        <v>330</v>
      </c>
      <c r="EV971" s="74" t="s">
        <v>302</v>
      </c>
      <c r="EW971" s="74" t="s">
        <v>456</v>
      </c>
      <c r="EX971" s="74">
        <v>2022</v>
      </c>
      <c r="EY971" s="74">
        <v>2.267709954843691E-5</v>
      </c>
      <c r="EZ971" s="74">
        <v>587.15197799999999</v>
      </c>
      <c r="FA971" s="74">
        <v>1.3314903855167638E-2</v>
      </c>
      <c r="FB971" s="74">
        <v>2022</v>
      </c>
      <c r="FC971" s="74" t="s">
        <v>209</v>
      </c>
      <c r="FD971" s="74">
        <v>4.6366130773367584E-2</v>
      </c>
      <c r="FE971" s="74">
        <v>1</v>
      </c>
      <c r="FF971" s="74">
        <v>0</v>
      </c>
      <c r="FG971" s="74" t="s">
        <v>457</v>
      </c>
      <c r="FH971" s="74">
        <v>0</v>
      </c>
      <c r="FI971" s="74">
        <v>0</v>
      </c>
      <c r="FJ971" s="74">
        <v>6.2743364955625807E-3</v>
      </c>
      <c r="FK971" s="74">
        <v>3.0120998069697526E-5</v>
      </c>
      <c r="FL971" s="74">
        <v>0</v>
      </c>
      <c r="FM971" s="74">
        <v>0</v>
      </c>
      <c r="FN971" s="74">
        <v>0</v>
      </c>
      <c r="FO971" s="74">
        <v>0</v>
      </c>
      <c r="FP971" s="74">
        <v>0</v>
      </c>
      <c r="FQ971" s="74">
        <v>0</v>
      </c>
      <c r="FR971" s="74">
        <v>0</v>
      </c>
      <c r="FS971" s="74">
        <v>0</v>
      </c>
      <c r="GV971" s="229"/>
      <c r="GW971" s="229"/>
    </row>
    <row r="972" spans="98:205" x14ac:dyDescent="0.25">
      <c r="CT972" s="74" t="s">
        <v>194</v>
      </c>
      <c r="CU972" s="74" t="s">
        <v>539</v>
      </c>
      <c r="CV972" s="74" t="s">
        <v>330</v>
      </c>
      <c r="CW972" s="74">
        <v>2023</v>
      </c>
      <c r="CX972" s="74">
        <v>0</v>
      </c>
      <c r="CY972" s="74">
        <v>0</v>
      </c>
      <c r="CZ972" s="74">
        <v>4.6910177210911455E-5</v>
      </c>
      <c r="DA972" s="74">
        <v>0</v>
      </c>
      <c r="DB972" s="74">
        <v>0</v>
      </c>
      <c r="DC972" s="74">
        <v>0</v>
      </c>
      <c r="DD972" s="74">
        <v>7.7900575334948527E-2</v>
      </c>
      <c r="DE972" s="74">
        <v>3.642506068395452E-2</v>
      </c>
      <c r="DF972" s="74">
        <v>1.5808724525432679E-3</v>
      </c>
      <c r="DG972" s="74">
        <v>3.9894642198450757E-2</v>
      </c>
      <c r="DH972" s="74">
        <v>0</v>
      </c>
      <c r="DI972" s="74">
        <v>0</v>
      </c>
      <c r="DJ972" s="74">
        <v>0</v>
      </c>
      <c r="DK972" s="74">
        <v>0</v>
      </c>
      <c r="DL972" s="74">
        <v>0</v>
      </c>
      <c r="DM972" s="74">
        <v>0</v>
      </c>
      <c r="DN972" s="74">
        <v>2.1936378765763389E-4</v>
      </c>
      <c r="DO972" s="74">
        <v>0</v>
      </c>
      <c r="DP972" s="74">
        <v>0</v>
      </c>
      <c r="DQ972" s="74">
        <v>0</v>
      </c>
      <c r="DR972" s="74">
        <v>0</v>
      </c>
      <c r="DS972" s="74">
        <v>0</v>
      </c>
      <c r="DT972" s="74">
        <v>0</v>
      </c>
      <c r="DU972" s="74">
        <v>3.6543297937943935E-6</v>
      </c>
      <c r="DV972" s="74">
        <v>0</v>
      </c>
      <c r="DW972" s="74">
        <v>3.6543297937943935E-6</v>
      </c>
      <c r="DX972" s="74">
        <v>0</v>
      </c>
      <c r="DY972" s="74">
        <v>0</v>
      </c>
      <c r="DZ972" s="74">
        <v>0</v>
      </c>
      <c r="EA972" s="74">
        <v>0</v>
      </c>
      <c r="EB972" s="74">
        <v>0</v>
      </c>
      <c r="EC972" s="74">
        <v>0</v>
      </c>
      <c r="ED972" s="74">
        <v>0</v>
      </c>
      <c r="EE972" s="74">
        <v>0</v>
      </c>
      <c r="EF972" s="74">
        <v>0</v>
      </c>
      <c r="ER972" s="74" t="s">
        <v>455</v>
      </c>
      <c r="ES972" s="74" t="s">
        <v>194</v>
      </c>
      <c r="ET972" s="74" t="s">
        <v>539</v>
      </c>
      <c r="EU972" s="74" t="s">
        <v>330</v>
      </c>
      <c r="EV972" s="74" t="s">
        <v>302</v>
      </c>
      <c r="EW972" s="74" t="s">
        <v>456</v>
      </c>
      <c r="EX972" s="74">
        <v>2023</v>
      </c>
      <c r="EY972" s="74">
        <v>2.3402380009531391E-5</v>
      </c>
      <c r="EZ972" s="74">
        <v>587.15197799999999</v>
      </c>
      <c r="FA972" s="74">
        <v>1.3740753712504014E-2</v>
      </c>
      <c r="FB972" s="74">
        <v>2023</v>
      </c>
      <c r="FC972" s="74" t="s">
        <v>209</v>
      </c>
      <c r="FD972" s="74">
        <v>4.6366130773367584E-2</v>
      </c>
      <c r="FE972" s="74">
        <v>1</v>
      </c>
      <c r="FF972" s="74">
        <v>0</v>
      </c>
      <c r="FG972" s="74" t="s">
        <v>457</v>
      </c>
      <c r="FH972" s="74">
        <v>0</v>
      </c>
      <c r="FI972" s="74">
        <v>0</v>
      </c>
      <c r="FJ972" s="74">
        <v>0</v>
      </c>
      <c r="FK972" s="74">
        <v>0</v>
      </c>
      <c r="FL972" s="74">
        <v>6.455454943532021E-3</v>
      </c>
      <c r="FM972" s="74">
        <v>4.6910177210911455E-5</v>
      </c>
      <c r="FN972" s="74">
        <v>0</v>
      </c>
      <c r="FO972" s="74">
        <v>0</v>
      </c>
      <c r="FP972" s="74">
        <v>0</v>
      </c>
      <c r="FQ972" s="74">
        <v>0</v>
      </c>
      <c r="FR972" s="74">
        <v>0</v>
      </c>
      <c r="FS972" s="74">
        <v>0</v>
      </c>
      <c r="GV972" s="229"/>
      <c r="GW972" s="229"/>
    </row>
    <row r="973" spans="98:205" x14ac:dyDescent="0.25">
      <c r="CT973" s="74" t="s">
        <v>194</v>
      </c>
      <c r="CU973" s="74" t="s">
        <v>539</v>
      </c>
      <c r="CV973" s="74" t="s">
        <v>330</v>
      </c>
      <c r="CW973" s="74">
        <v>2024</v>
      </c>
      <c r="CX973" s="74">
        <v>0</v>
      </c>
      <c r="CY973" s="74">
        <v>0</v>
      </c>
      <c r="CZ973" s="74">
        <v>0</v>
      </c>
      <c r="DA973" s="74">
        <v>4.6910177210911455E-5</v>
      </c>
      <c r="DB973" s="74">
        <v>0</v>
      </c>
      <c r="DC973" s="74">
        <v>0</v>
      </c>
      <c r="DD973" s="74">
        <v>7.7900575334948527E-2</v>
      </c>
      <c r="DE973" s="74">
        <v>3.642506068395452E-2</v>
      </c>
      <c r="DF973" s="74">
        <v>1.5808724525432679E-3</v>
      </c>
      <c r="DG973" s="74">
        <v>3.9894642198450757E-2</v>
      </c>
      <c r="DH973" s="74">
        <v>0</v>
      </c>
      <c r="DI973" s="74">
        <v>0</v>
      </c>
      <c r="DJ973" s="74">
        <v>0</v>
      </c>
      <c r="DK973" s="74">
        <v>0</v>
      </c>
      <c r="DL973" s="74">
        <v>0</v>
      </c>
      <c r="DM973" s="74">
        <v>0</v>
      </c>
      <c r="DN973" s="74">
        <v>2.1936378765763389E-4</v>
      </c>
      <c r="DO973" s="74">
        <v>0</v>
      </c>
      <c r="DP973" s="74">
        <v>0</v>
      </c>
      <c r="DQ973" s="74">
        <v>0</v>
      </c>
      <c r="DR973" s="74">
        <v>0</v>
      </c>
      <c r="DS973" s="74">
        <v>0</v>
      </c>
      <c r="DT973" s="74">
        <v>0</v>
      </c>
      <c r="DU973" s="74">
        <v>0</v>
      </c>
      <c r="DV973" s="74">
        <v>0</v>
      </c>
      <c r="DW973" s="74">
        <v>0</v>
      </c>
      <c r="DX973" s="74">
        <v>3.6543297937943935E-6</v>
      </c>
      <c r="DY973" s="74">
        <v>0</v>
      </c>
      <c r="DZ973" s="74">
        <v>3.6543297937943935E-6</v>
      </c>
      <c r="EA973" s="74">
        <v>0</v>
      </c>
      <c r="EB973" s="74">
        <v>0</v>
      </c>
      <c r="EC973" s="74">
        <v>0</v>
      </c>
      <c r="ED973" s="74">
        <v>0</v>
      </c>
      <c r="EE973" s="74">
        <v>0</v>
      </c>
      <c r="EF973" s="74">
        <v>0</v>
      </c>
      <c r="ER973" s="74" t="s">
        <v>455</v>
      </c>
      <c r="ES973" s="74" t="s">
        <v>194</v>
      </c>
      <c r="ET973" s="74" t="s">
        <v>539</v>
      </c>
      <c r="EU973" s="74" t="s">
        <v>330</v>
      </c>
      <c r="EV973" s="74" t="s">
        <v>302</v>
      </c>
      <c r="EW973" s="74" t="s">
        <v>456</v>
      </c>
      <c r="EX973" s="74">
        <v>2024</v>
      </c>
      <c r="EY973" s="74">
        <v>2.3402380009531391E-5</v>
      </c>
      <c r="EZ973" s="74">
        <v>587.15197799999999</v>
      </c>
      <c r="FA973" s="74">
        <v>1.3740753712504014E-2</v>
      </c>
      <c r="FB973" s="74">
        <v>2024</v>
      </c>
      <c r="FC973" s="74" t="s">
        <v>209</v>
      </c>
      <c r="FD973" s="74">
        <v>4.6366130773367584E-2</v>
      </c>
      <c r="FE973" s="74">
        <v>1</v>
      </c>
      <c r="FF973" s="74">
        <v>0</v>
      </c>
      <c r="FG973" s="74" t="s">
        <v>457</v>
      </c>
      <c r="FH973" s="74">
        <v>0</v>
      </c>
      <c r="FI973" s="74">
        <v>0</v>
      </c>
      <c r="FJ973" s="74">
        <v>0</v>
      </c>
      <c r="FK973" s="74">
        <v>0</v>
      </c>
      <c r="FL973" s="74">
        <v>0</v>
      </c>
      <c r="FM973" s="74">
        <v>0</v>
      </c>
      <c r="FN973" s="74">
        <v>6.455454943532021E-3</v>
      </c>
      <c r="FO973" s="74">
        <v>4.6910177210911455E-5</v>
      </c>
      <c r="FP973" s="74">
        <v>0</v>
      </c>
      <c r="FQ973" s="74">
        <v>0</v>
      </c>
      <c r="FR973" s="74">
        <v>0</v>
      </c>
      <c r="FS973" s="74">
        <v>0</v>
      </c>
      <c r="GV973" s="229"/>
      <c r="GW973" s="229"/>
    </row>
    <row r="974" spans="98:205" x14ac:dyDescent="0.25">
      <c r="CT974" s="74" t="s">
        <v>194</v>
      </c>
      <c r="CU974" s="74" t="s">
        <v>539</v>
      </c>
      <c r="CV974" s="74" t="s">
        <v>330</v>
      </c>
      <c r="CW974" s="74">
        <v>2025</v>
      </c>
      <c r="CX974" s="74">
        <v>0</v>
      </c>
      <c r="CY974" s="74">
        <v>0</v>
      </c>
      <c r="CZ974" s="74">
        <v>0</v>
      </c>
      <c r="DA974" s="74">
        <v>0</v>
      </c>
      <c r="DB974" s="74">
        <v>4.6910177210911455E-5</v>
      </c>
      <c r="DC974" s="74">
        <v>0</v>
      </c>
      <c r="DD974" s="74">
        <v>7.7900575334948527E-2</v>
      </c>
      <c r="DE974" s="74">
        <v>3.642506068395452E-2</v>
      </c>
      <c r="DF974" s="74">
        <v>1.5808724525432679E-3</v>
      </c>
      <c r="DG974" s="74">
        <v>3.9894642198450757E-2</v>
      </c>
      <c r="DH974" s="74">
        <v>0</v>
      </c>
      <c r="DI974" s="74">
        <v>0</v>
      </c>
      <c r="DJ974" s="74">
        <v>0</v>
      </c>
      <c r="DK974" s="74">
        <v>0</v>
      </c>
      <c r="DL974" s="74">
        <v>0</v>
      </c>
      <c r="DM974" s="74">
        <v>0</v>
      </c>
      <c r="DN974" s="74">
        <v>2.1936378765763389E-4</v>
      </c>
      <c r="DO974" s="74">
        <v>0</v>
      </c>
      <c r="DP974" s="74">
        <v>0</v>
      </c>
      <c r="DQ974" s="74">
        <v>0</v>
      </c>
      <c r="DR974" s="74">
        <v>0</v>
      </c>
      <c r="DS974" s="74">
        <v>0</v>
      </c>
      <c r="DT974" s="74">
        <v>0</v>
      </c>
      <c r="DU974" s="74">
        <v>0</v>
      </c>
      <c r="DV974" s="74">
        <v>0</v>
      </c>
      <c r="DW974" s="74">
        <v>0</v>
      </c>
      <c r="DX974" s="74">
        <v>0</v>
      </c>
      <c r="DY974" s="74">
        <v>0</v>
      </c>
      <c r="DZ974" s="74">
        <v>0</v>
      </c>
      <c r="EA974" s="74">
        <v>3.6543297937943935E-6</v>
      </c>
      <c r="EB974" s="74">
        <v>0</v>
      </c>
      <c r="EC974" s="74">
        <v>3.6543297937943935E-6</v>
      </c>
      <c r="ED974" s="74">
        <v>0</v>
      </c>
      <c r="EE974" s="74">
        <v>0</v>
      </c>
      <c r="EF974" s="74">
        <v>0</v>
      </c>
      <c r="ER974" s="74" t="s">
        <v>455</v>
      </c>
      <c r="ES974" s="74" t="s">
        <v>194</v>
      </c>
      <c r="ET974" s="74" t="s">
        <v>539</v>
      </c>
      <c r="EU974" s="74" t="s">
        <v>330</v>
      </c>
      <c r="EV974" s="74" t="s">
        <v>302</v>
      </c>
      <c r="EW974" s="74" t="s">
        <v>456</v>
      </c>
      <c r="EX974" s="74">
        <v>2025</v>
      </c>
      <c r="EY974" s="74">
        <v>2.3402380009531391E-5</v>
      </c>
      <c r="EZ974" s="74">
        <v>587.15197799999999</v>
      </c>
      <c r="FA974" s="74">
        <v>1.3740753712504014E-2</v>
      </c>
      <c r="FB974" s="74">
        <v>2025</v>
      </c>
      <c r="FC974" s="74" t="s">
        <v>209</v>
      </c>
      <c r="FD974" s="74">
        <v>4.6366130773367584E-2</v>
      </c>
      <c r="FE974" s="74">
        <v>1</v>
      </c>
      <c r="FF974" s="74">
        <v>0</v>
      </c>
      <c r="FG974" s="74" t="s">
        <v>457</v>
      </c>
      <c r="FH974" s="74">
        <v>0</v>
      </c>
      <c r="FI974" s="74">
        <v>0</v>
      </c>
      <c r="FJ974" s="74">
        <v>0</v>
      </c>
      <c r="FK974" s="74">
        <v>0</v>
      </c>
      <c r="FL974" s="74">
        <v>0</v>
      </c>
      <c r="FM974" s="74">
        <v>0</v>
      </c>
      <c r="FN974" s="74">
        <v>0</v>
      </c>
      <c r="FO974" s="74">
        <v>0</v>
      </c>
      <c r="FP974" s="74">
        <v>6.455454943532021E-3</v>
      </c>
      <c r="FQ974" s="74">
        <v>4.6910177210911455E-5</v>
      </c>
      <c r="FR974" s="74">
        <v>0</v>
      </c>
      <c r="FS974" s="74">
        <v>0</v>
      </c>
      <c r="GV974" s="229"/>
      <c r="GW974" s="229"/>
    </row>
    <row r="975" spans="98:205" x14ac:dyDescent="0.25">
      <c r="CT975" s="74" t="s">
        <v>194</v>
      </c>
      <c r="CU975" s="74" t="s">
        <v>539</v>
      </c>
      <c r="CV975" s="74" t="s">
        <v>330</v>
      </c>
      <c r="CW975" s="74">
        <v>2026</v>
      </c>
      <c r="CX975" s="74">
        <v>0</v>
      </c>
      <c r="CY975" s="74">
        <v>0</v>
      </c>
      <c r="CZ975" s="74">
        <v>0</v>
      </c>
      <c r="DA975" s="74">
        <v>0</v>
      </c>
      <c r="DB975" s="74">
        <v>0</v>
      </c>
      <c r="DC975" s="74">
        <v>4.6910177210911455E-5</v>
      </c>
      <c r="DD975" s="74">
        <v>7.7900575334948527E-2</v>
      </c>
      <c r="DE975" s="74">
        <v>3.642506068395452E-2</v>
      </c>
      <c r="DF975" s="74">
        <v>1.5808724525432679E-3</v>
      </c>
      <c r="DG975" s="74">
        <v>3.9894642198450757E-2</v>
      </c>
      <c r="DH975" s="74">
        <v>0</v>
      </c>
      <c r="DI975" s="74">
        <v>0</v>
      </c>
      <c r="DJ975" s="74">
        <v>0</v>
      </c>
      <c r="DK975" s="74">
        <v>0</v>
      </c>
      <c r="DL975" s="74">
        <v>0</v>
      </c>
      <c r="DM975" s="74">
        <v>0</v>
      </c>
      <c r="DN975" s="74">
        <v>2.1936378765763389E-4</v>
      </c>
      <c r="DO975" s="74">
        <v>0</v>
      </c>
      <c r="DP975" s="74">
        <v>0</v>
      </c>
      <c r="DQ975" s="74">
        <v>0</v>
      </c>
      <c r="DR975" s="74">
        <v>0</v>
      </c>
      <c r="DS975" s="74">
        <v>0</v>
      </c>
      <c r="DT975" s="74">
        <v>0</v>
      </c>
      <c r="DU975" s="74">
        <v>0</v>
      </c>
      <c r="DV975" s="74">
        <v>0</v>
      </c>
      <c r="DW975" s="74">
        <v>0</v>
      </c>
      <c r="DX975" s="74">
        <v>0</v>
      </c>
      <c r="DY975" s="74">
        <v>0</v>
      </c>
      <c r="DZ975" s="74">
        <v>0</v>
      </c>
      <c r="EA975" s="74">
        <v>0</v>
      </c>
      <c r="EB975" s="74">
        <v>0</v>
      </c>
      <c r="EC975" s="74">
        <v>0</v>
      </c>
      <c r="ED975" s="74">
        <v>3.6543297937943935E-6</v>
      </c>
      <c r="EE975" s="74">
        <v>0</v>
      </c>
      <c r="EF975" s="74">
        <v>3.6543297937943935E-6</v>
      </c>
      <c r="ER975" s="74" t="s">
        <v>455</v>
      </c>
      <c r="ES975" s="74" t="s">
        <v>194</v>
      </c>
      <c r="ET975" s="74" t="s">
        <v>539</v>
      </c>
      <c r="EU975" s="74" t="s">
        <v>330</v>
      </c>
      <c r="EV975" s="74" t="s">
        <v>302</v>
      </c>
      <c r="EW975" s="74" t="s">
        <v>456</v>
      </c>
      <c r="EX975" s="74">
        <v>2026</v>
      </c>
      <c r="EY975" s="74">
        <v>2.3402380009531391E-5</v>
      </c>
      <c r="EZ975" s="74">
        <v>587.15197799999999</v>
      </c>
      <c r="FA975" s="74">
        <v>1.3740753712504014E-2</v>
      </c>
      <c r="FB975" s="74">
        <v>2026</v>
      </c>
      <c r="FC975" s="74" t="s">
        <v>209</v>
      </c>
      <c r="FD975" s="74">
        <v>4.6366130773367584E-2</v>
      </c>
      <c r="FE975" s="74">
        <v>1</v>
      </c>
      <c r="FF975" s="74">
        <v>0</v>
      </c>
      <c r="FG975" s="74" t="s">
        <v>457</v>
      </c>
      <c r="FH975" s="74">
        <v>0</v>
      </c>
      <c r="FI975" s="74">
        <v>0</v>
      </c>
      <c r="FJ975" s="74">
        <v>0</v>
      </c>
      <c r="FK975" s="74">
        <v>0</v>
      </c>
      <c r="FL975" s="74">
        <v>0</v>
      </c>
      <c r="FM975" s="74">
        <v>0</v>
      </c>
      <c r="FN975" s="74">
        <v>0</v>
      </c>
      <c r="FO975" s="74">
        <v>0</v>
      </c>
      <c r="FP975" s="74">
        <v>0</v>
      </c>
      <c r="FQ975" s="74">
        <v>0</v>
      </c>
      <c r="FR975" s="74">
        <v>6.455454943532021E-3</v>
      </c>
      <c r="FS975" s="74">
        <v>4.6910177210911455E-5</v>
      </c>
      <c r="GV975" s="229"/>
      <c r="GW975" s="229"/>
    </row>
    <row r="976" spans="98:205" x14ac:dyDescent="0.25">
      <c r="CT976" s="74" t="s">
        <v>194</v>
      </c>
      <c r="CU976" s="74" t="s">
        <v>540</v>
      </c>
      <c r="CV976" s="74" t="s">
        <v>318</v>
      </c>
      <c r="CW976" s="74">
        <v>2021</v>
      </c>
      <c r="CX976" s="74">
        <v>3.6160616565938432E-10</v>
      </c>
      <c r="CY976" s="74">
        <v>0</v>
      </c>
      <c r="CZ976" s="74">
        <v>0</v>
      </c>
      <c r="DA976" s="74">
        <v>0</v>
      </c>
      <c r="DB976" s="74">
        <v>0</v>
      </c>
      <c r="DC976" s="74">
        <v>0</v>
      </c>
      <c r="DD976" s="74">
        <v>13887.861023877969</v>
      </c>
      <c r="DE976" s="74">
        <v>212.40338927922949</v>
      </c>
      <c r="DF976" s="74">
        <v>8426.4429804796036</v>
      </c>
      <c r="DG976" s="74">
        <v>5249.0146541191407</v>
      </c>
      <c r="DH976" s="74">
        <v>0</v>
      </c>
      <c r="DI976" s="74">
        <v>0</v>
      </c>
      <c r="DJ976" s="74">
        <v>0</v>
      </c>
      <c r="DK976" s="74">
        <v>0</v>
      </c>
      <c r="DL976" s="74">
        <v>0</v>
      </c>
      <c r="DM976" s="74">
        <v>0</v>
      </c>
      <c r="DN976" s="74">
        <v>3.5926723538191248E-7</v>
      </c>
      <c r="DO976" s="74">
        <v>5.0219361740549236E-6</v>
      </c>
      <c r="DP976" s="74">
        <v>0</v>
      </c>
      <c r="DQ976" s="74">
        <v>5.0219361740549236E-6</v>
      </c>
      <c r="DR976" s="74">
        <v>0</v>
      </c>
      <c r="DS976" s="74">
        <v>0</v>
      </c>
      <c r="DT976" s="74">
        <v>0</v>
      </c>
      <c r="DU976" s="74">
        <v>0</v>
      </c>
      <c r="DV976" s="74">
        <v>0</v>
      </c>
      <c r="DW976" s="74">
        <v>0</v>
      </c>
      <c r="DX976" s="74">
        <v>0</v>
      </c>
      <c r="DY976" s="74">
        <v>0</v>
      </c>
      <c r="DZ976" s="74">
        <v>0</v>
      </c>
      <c r="EA976" s="74">
        <v>0</v>
      </c>
      <c r="EB976" s="74">
        <v>0</v>
      </c>
      <c r="EC976" s="74">
        <v>0</v>
      </c>
      <c r="ED976" s="74">
        <v>0</v>
      </c>
      <c r="EE976" s="74">
        <v>0</v>
      </c>
      <c r="EF976" s="74">
        <v>0</v>
      </c>
      <c r="ER976" s="74" t="s">
        <v>455</v>
      </c>
      <c r="ES976" s="74" t="s">
        <v>194</v>
      </c>
      <c r="ET976" s="74" t="s">
        <v>540</v>
      </c>
      <c r="EU976" s="74" t="s">
        <v>318</v>
      </c>
      <c r="EV976" s="74" t="s">
        <v>302</v>
      </c>
      <c r="EW976" s="74" t="s">
        <v>456</v>
      </c>
      <c r="EX976" s="74">
        <v>2021</v>
      </c>
      <c r="EY976" s="74">
        <v>1.0642699619897639E-8</v>
      </c>
      <c r="EZ976" s="74">
        <v>1707.29669299999</v>
      </c>
      <c r="FA976" s="74">
        <v>1.8170245865643492E-5</v>
      </c>
      <c r="FB976" s="74">
        <v>2021</v>
      </c>
      <c r="FC976" s="74" t="s">
        <v>209</v>
      </c>
      <c r="FD976" s="74">
        <v>4.6366130773367584E-2</v>
      </c>
      <c r="FE976" s="74">
        <v>1</v>
      </c>
      <c r="FF976" s="74">
        <v>0</v>
      </c>
      <c r="FG976" s="74" t="s">
        <v>457</v>
      </c>
      <c r="FH976" s="74">
        <v>7.5324156157349648E-8</v>
      </c>
      <c r="FI976" s="74">
        <v>3.6160616565938432E-10</v>
      </c>
      <c r="FJ976" s="74">
        <v>0</v>
      </c>
      <c r="FK976" s="74">
        <v>0</v>
      </c>
      <c r="FL976" s="74">
        <v>0</v>
      </c>
      <c r="FM976" s="74">
        <v>0</v>
      </c>
      <c r="FN976" s="74">
        <v>0</v>
      </c>
      <c r="FO976" s="74">
        <v>0</v>
      </c>
      <c r="FP976" s="74">
        <v>0</v>
      </c>
      <c r="FQ976" s="74">
        <v>0</v>
      </c>
      <c r="FR976" s="74">
        <v>0</v>
      </c>
      <c r="FS976" s="74">
        <v>0</v>
      </c>
      <c r="GV976" s="229"/>
      <c r="GW976" s="229"/>
    </row>
    <row r="977" spans="98:205" x14ac:dyDescent="0.25">
      <c r="CT977" s="74" t="s">
        <v>194</v>
      </c>
      <c r="CU977" s="74" t="s">
        <v>540</v>
      </c>
      <c r="CV977" s="74" t="s">
        <v>318</v>
      </c>
      <c r="CW977" s="74">
        <v>2022</v>
      </c>
      <c r="CX977" s="74">
        <v>0</v>
      </c>
      <c r="CY977" s="74">
        <v>3.5914226836791081E-10</v>
      </c>
      <c r="CZ977" s="74">
        <v>0</v>
      </c>
      <c r="DA977" s="74">
        <v>0</v>
      </c>
      <c r="DB977" s="74">
        <v>0</v>
      </c>
      <c r="DC977" s="74">
        <v>0</v>
      </c>
      <c r="DD977" s="74">
        <v>13650.16545541206</v>
      </c>
      <c r="DE977" s="74">
        <v>202.84766498243039</v>
      </c>
      <c r="DF977" s="74">
        <v>8286.6933897119998</v>
      </c>
      <c r="DG977" s="74">
        <v>5160.6244007176319</v>
      </c>
      <c r="DH977" s="74">
        <v>0</v>
      </c>
      <c r="DI977" s="74">
        <v>0</v>
      </c>
      <c r="DJ977" s="74">
        <v>0</v>
      </c>
      <c r="DK977" s="74">
        <v>0</v>
      </c>
      <c r="DL977" s="74">
        <v>0</v>
      </c>
      <c r="DM977" s="74">
        <v>0</v>
      </c>
      <c r="DN977" s="74">
        <v>3.5085313422091412E-7</v>
      </c>
      <c r="DO977" s="74">
        <v>0</v>
      </c>
      <c r="DP977" s="74">
        <v>0</v>
      </c>
      <c r="DQ977" s="74">
        <v>0</v>
      </c>
      <c r="DR977" s="74">
        <v>4.9023513852539837E-6</v>
      </c>
      <c r="DS977" s="74">
        <v>0</v>
      </c>
      <c r="DT977" s="74">
        <v>4.9023513852539837E-6</v>
      </c>
      <c r="DU977" s="74">
        <v>0</v>
      </c>
      <c r="DV977" s="74">
        <v>0</v>
      </c>
      <c r="DW977" s="74">
        <v>0</v>
      </c>
      <c r="DX977" s="74">
        <v>0</v>
      </c>
      <c r="DY977" s="74">
        <v>0</v>
      </c>
      <c r="DZ977" s="74">
        <v>0</v>
      </c>
      <c r="EA977" s="74">
        <v>0</v>
      </c>
      <c r="EB977" s="74">
        <v>0</v>
      </c>
      <c r="EC977" s="74">
        <v>0</v>
      </c>
      <c r="ED977" s="74">
        <v>0</v>
      </c>
      <c r="EE977" s="74">
        <v>0</v>
      </c>
      <c r="EF977" s="74">
        <v>0</v>
      </c>
      <c r="ER977" s="74" t="s">
        <v>455</v>
      </c>
      <c r="ES977" s="74" t="s">
        <v>194</v>
      </c>
      <c r="ET977" s="74" t="s">
        <v>540</v>
      </c>
      <c r="EU977" s="74" t="s">
        <v>318</v>
      </c>
      <c r="EV977" s="74" t="s">
        <v>302</v>
      </c>
      <c r="EW977" s="74" t="s">
        <v>456</v>
      </c>
      <c r="EX977" s="74">
        <v>2022</v>
      </c>
      <c r="EY977" s="74">
        <v>1.037399541470988E-8</v>
      </c>
      <c r="EZ977" s="74">
        <v>1707.29669299999</v>
      </c>
      <c r="FA977" s="74">
        <v>1.7711488064731236E-5</v>
      </c>
      <c r="FB977" s="74">
        <v>2022</v>
      </c>
      <c r="FC977" s="74" t="s">
        <v>209</v>
      </c>
      <c r="FD977" s="74">
        <v>4.6366130773367584E-2</v>
      </c>
      <c r="FE977" s="74">
        <v>1</v>
      </c>
      <c r="FF977" s="74">
        <v>0</v>
      </c>
      <c r="FG977" s="74" t="s">
        <v>457</v>
      </c>
      <c r="FH977" s="74">
        <v>0</v>
      </c>
      <c r="FI977" s="74">
        <v>0</v>
      </c>
      <c r="FJ977" s="74">
        <v>7.4810915505049923E-8</v>
      </c>
      <c r="FK977" s="74">
        <v>3.5914226836791081E-10</v>
      </c>
      <c r="FL977" s="74">
        <v>0</v>
      </c>
      <c r="FM977" s="74">
        <v>0</v>
      </c>
      <c r="FN977" s="74">
        <v>0</v>
      </c>
      <c r="FO977" s="74">
        <v>0</v>
      </c>
      <c r="FP977" s="74">
        <v>0</v>
      </c>
      <c r="FQ977" s="74">
        <v>0</v>
      </c>
      <c r="FR977" s="74">
        <v>0</v>
      </c>
      <c r="FS977" s="74">
        <v>0</v>
      </c>
      <c r="GV977" s="229"/>
      <c r="GW977" s="229"/>
    </row>
    <row r="978" spans="98:205" x14ac:dyDescent="0.25">
      <c r="CT978" s="74" t="s">
        <v>194</v>
      </c>
      <c r="CU978" s="74" t="s">
        <v>540</v>
      </c>
      <c r="CV978" s="74" t="s">
        <v>318</v>
      </c>
      <c r="CW978" s="74">
        <v>2023</v>
      </c>
      <c r="CX978" s="74">
        <v>0</v>
      </c>
      <c r="CY978" s="74">
        <v>0</v>
      </c>
      <c r="CZ978" s="74">
        <v>5.4243857806807224E-10</v>
      </c>
      <c r="DA978" s="74">
        <v>0</v>
      </c>
      <c r="DB978" s="74">
        <v>0</v>
      </c>
      <c r="DC978" s="74">
        <v>0</v>
      </c>
      <c r="DD978" s="74">
        <v>13668.06699741239</v>
      </c>
      <c r="DE978" s="74">
        <v>202.84766498243039</v>
      </c>
      <c r="DF978" s="74">
        <v>8304.5949317123268</v>
      </c>
      <c r="DG978" s="74">
        <v>5160.6244007176338</v>
      </c>
      <c r="DH978" s="74">
        <v>0</v>
      </c>
      <c r="DI978" s="74">
        <v>0</v>
      </c>
      <c r="DJ978" s="74">
        <v>0</v>
      </c>
      <c r="DK978" s="74">
        <v>0</v>
      </c>
      <c r="DL978" s="74">
        <v>0</v>
      </c>
      <c r="DM978" s="74">
        <v>0</v>
      </c>
      <c r="DN978" s="74">
        <v>3.5063914928681463E-7</v>
      </c>
      <c r="DO978" s="74">
        <v>0</v>
      </c>
      <c r="DP978" s="74">
        <v>0</v>
      </c>
      <c r="DQ978" s="74">
        <v>0</v>
      </c>
      <c r="DR978" s="74">
        <v>0</v>
      </c>
      <c r="DS978" s="74">
        <v>0</v>
      </c>
      <c r="DT978" s="74">
        <v>0</v>
      </c>
      <c r="DU978" s="74">
        <v>7.4140868270155224E-6</v>
      </c>
      <c r="DV978" s="74">
        <v>0</v>
      </c>
      <c r="DW978" s="74">
        <v>7.4140868270155224E-6</v>
      </c>
      <c r="DX978" s="74">
        <v>0</v>
      </c>
      <c r="DY978" s="74">
        <v>0</v>
      </c>
      <c r="DZ978" s="74">
        <v>0</v>
      </c>
      <c r="EA978" s="74">
        <v>0</v>
      </c>
      <c r="EB978" s="74">
        <v>0</v>
      </c>
      <c r="EC978" s="74">
        <v>0</v>
      </c>
      <c r="ED978" s="74">
        <v>0</v>
      </c>
      <c r="EE978" s="74">
        <v>0</v>
      </c>
      <c r="EF978" s="74">
        <v>0</v>
      </c>
      <c r="ER978" s="74" t="s">
        <v>455</v>
      </c>
      <c r="ES978" s="74" t="s">
        <v>194</v>
      </c>
      <c r="ET978" s="74" t="s">
        <v>540</v>
      </c>
      <c r="EU978" s="74" t="s">
        <v>318</v>
      </c>
      <c r="EV978" s="74" t="s">
        <v>302</v>
      </c>
      <c r="EW978" s="74" t="s">
        <v>456</v>
      </c>
      <c r="EX978" s="74">
        <v>2023</v>
      </c>
      <c r="EY978" s="74">
        <v>1.0362445967928659E-8</v>
      </c>
      <c r="EZ978" s="74">
        <v>1707.29669299999</v>
      </c>
      <c r="FA978" s="74">
        <v>1.7691769732435682E-5</v>
      </c>
      <c r="FB978" s="74">
        <v>2023</v>
      </c>
      <c r="FC978" s="74" t="s">
        <v>209</v>
      </c>
      <c r="FD978" s="74">
        <v>4.6366130773367584E-2</v>
      </c>
      <c r="FE978" s="74">
        <v>1</v>
      </c>
      <c r="FF978" s="74">
        <v>0</v>
      </c>
      <c r="FG978" s="74" t="s">
        <v>457</v>
      </c>
      <c r="FH978" s="74">
        <v>0</v>
      </c>
      <c r="FI978" s="74">
        <v>0</v>
      </c>
      <c r="FJ978" s="74">
        <v>0</v>
      </c>
      <c r="FK978" s="74">
        <v>0</v>
      </c>
      <c r="FL978" s="74">
        <v>7.4646654703694308E-8</v>
      </c>
      <c r="FM978" s="74">
        <v>5.4243857806807224E-10</v>
      </c>
      <c r="FN978" s="74">
        <v>0</v>
      </c>
      <c r="FO978" s="74">
        <v>0</v>
      </c>
      <c r="FP978" s="74">
        <v>0</v>
      </c>
      <c r="FQ978" s="74">
        <v>0</v>
      </c>
      <c r="FR978" s="74">
        <v>0</v>
      </c>
      <c r="FS978" s="74">
        <v>0</v>
      </c>
      <c r="GV978" s="229"/>
      <c r="GW978" s="229"/>
    </row>
    <row r="979" spans="98:205" x14ac:dyDescent="0.25">
      <c r="CT979" s="74" t="s">
        <v>194</v>
      </c>
      <c r="CU979" s="74" t="s">
        <v>540</v>
      </c>
      <c r="CV979" s="74" t="s">
        <v>318</v>
      </c>
      <c r="CW979" s="74">
        <v>2024</v>
      </c>
      <c r="CX979" s="74">
        <v>0</v>
      </c>
      <c r="CY979" s="74">
        <v>0</v>
      </c>
      <c r="CZ979" s="74">
        <v>0</v>
      </c>
      <c r="DA979" s="74">
        <v>5.4243857806807224E-10</v>
      </c>
      <c r="DB979" s="74">
        <v>0</v>
      </c>
      <c r="DC979" s="74">
        <v>0</v>
      </c>
      <c r="DD979" s="74">
        <v>13668.06699741239</v>
      </c>
      <c r="DE979" s="74">
        <v>202.84766498243039</v>
      </c>
      <c r="DF979" s="74">
        <v>8304.5949317123268</v>
      </c>
      <c r="DG979" s="74">
        <v>5160.6244007176338</v>
      </c>
      <c r="DH979" s="74">
        <v>0</v>
      </c>
      <c r="DI979" s="74">
        <v>0</v>
      </c>
      <c r="DJ979" s="74">
        <v>0</v>
      </c>
      <c r="DK979" s="74">
        <v>0</v>
      </c>
      <c r="DL979" s="74">
        <v>0</v>
      </c>
      <c r="DM979" s="74">
        <v>0</v>
      </c>
      <c r="DN979" s="74">
        <v>3.5063914928681463E-7</v>
      </c>
      <c r="DO979" s="74">
        <v>0</v>
      </c>
      <c r="DP979" s="74">
        <v>0</v>
      </c>
      <c r="DQ979" s="74">
        <v>0</v>
      </c>
      <c r="DR979" s="74">
        <v>0</v>
      </c>
      <c r="DS979" s="74">
        <v>0</v>
      </c>
      <c r="DT979" s="74">
        <v>0</v>
      </c>
      <c r="DU979" s="74">
        <v>0</v>
      </c>
      <c r="DV979" s="74">
        <v>0</v>
      </c>
      <c r="DW979" s="74">
        <v>0</v>
      </c>
      <c r="DX979" s="74">
        <v>7.4140868270155224E-6</v>
      </c>
      <c r="DY979" s="74">
        <v>0</v>
      </c>
      <c r="DZ979" s="74">
        <v>7.4140868270155224E-6</v>
      </c>
      <c r="EA979" s="74">
        <v>0</v>
      </c>
      <c r="EB979" s="74">
        <v>0</v>
      </c>
      <c r="EC979" s="74">
        <v>0</v>
      </c>
      <c r="ED979" s="74">
        <v>0</v>
      </c>
      <c r="EE979" s="74">
        <v>0</v>
      </c>
      <c r="EF979" s="74">
        <v>0</v>
      </c>
      <c r="ER979" s="74" t="s">
        <v>455</v>
      </c>
      <c r="ES979" s="74" t="s">
        <v>194</v>
      </c>
      <c r="ET979" s="74" t="s">
        <v>540</v>
      </c>
      <c r="EU979" s="74" t="s">
        <v>318</v>
      </c>
      <c r="EV979" s="74" t="s">
        <v>302</v>
      </c>
      <c r="EW979" s="74" t="s">
        <v>456</v>
      </c>
      <c r="EX979" s="74">
        <v>2024</v>
      </c>
      <c r="EY979" s="74">
        <v>1.0362445967928659E-8</v>
      </c>
      <c r="EZ979" s="74">
        <v>1707.29669299999</v>
      </c>
      <c r="FA979" s="74">
        <v>1.7691769732435682E-5</v>
      </c>
      <c r="FB979" s="74">
        <v>2024</v>
      </c>
      <c r="FC979" s="74" t="s">
        <v>209</v>
      </c>
      <c r="FD979" s="74">
        <v>4.6366130773367584E-2</v>
      </c>
      <c r="FE979" s="74">
        <v>1</v>
      </c>
      <c r="FF979" s="74">
        <v>0</v>
      </c>
      <c r="FG979" s="74" t="s">
        <v>457</v>
      </c>
      <c r="FH979" s="74">
        <v>0</v>
      </c>
      <c r="FI979" s="74">
        <v>0</v>
      </c>
      <c r="FJ979" s="74">
        <v>0</v>
      </c>
      <c r="FK979" s="74">
        <v>0</v>
      </c>
      <c r="FL979" s="74">
        <v>0</v>
      </c>
      <c r="FM979" s="74">
        <v>0</v>
      </c>
      <c r="FN979" s="74">
        <v>7.4646654703694308E-8</v>
      </c>
      <c r="FO979" s="74">
        <v>5.4243857806807224E-10</v>
      </c>
      <c r="FP979" s="74">
        <v>0</v>
      </c>
      <c r="FQ979" s="74">
        <v>0</v>
      </c>
      <c r="FR979" s="74">
        <v>0</v>
      </c>
      <c r="FS979" s="74">
        <v>0</v>
      </c>
      <c r="GV979" s="229"/>
      <c r="GW979" s="229"/>
    </row>
    <row r="980" spans="98:205" x14ac:dyDescent="0.25">
      <c r="CT980" s="74" t="s">
        <v>194</v>
      </c>
      <c r="CU980" s="74" t="s">
        <v>540</v>
      </c>
      <c r="CV980" s="74" t="s">
        <v>318</v>
      </c>
      <c r="CW980" s="74">
        <v>2025</v>
      </c>
      <c r="CX980" s="74">
        <v>0</v>
      </c>
      <c r="CY980" s="74">
        <v>0</v>
      </c>
      <c r="CZ980" s="74">
        <v>0</v>
      </c>
      <c r="DA980" s="74">
        <v>0</v>
      </c>
      <c r="DB980" s="74">
        <v>5.4243857806807224E-10</v>
      </c>
      <c r="DC980" s="74">
        <v>0</v>
      </c>
      <c r="DD980" s="74">
        <v>13668.06699741239</v>
      </c>
      <c r="DE980" s="74">
        <v>202.84766498243039</v>
      </c>
      <c r="DF980" s="74">
        <v>8304.5949317123268</v>
      </c>
      <c r="DG980" s="74">
        <v>5160.6244007176338</v>
      </c>
      <c r="DH980" s="74">
        <v>0</v>
      </c>
      <c r="DI980" s="74">
        <v>0</v>
      </c>
      <c r="DJ980" s="74">
        <v>0</v>
      </c>
      <c r="DK980" s="74">
        <v>0</v>
      </c>
      <c r="DL980" s="74">
        <v>0</v>
      </c>
      <c r="DM980" s="74">
        <v>0</v>
      </c>
      <c r="DN980" s="74">
        <v>3.5063914928681463E-7</v>
      </c>
      <c r="DO980" s="74">
        <v>0</v>
      </c>
      <c r="DP980" s="74">
        <v>0</v>
      </c>
      <c r="DQ980" s="74">
        <v>0</v>
      </c>
      <c r="DR980" s="74">
        <v>0</v>
      </c>
      <c r="DS980" s="74">
        <v>0</v>
      </c>
      <c r="DT980" s="74">
        <v>0</v>
      </c>
      <c r="DU980" s="74">
        <v>0</v>
      </c>
      <c r="DV980" s="74">
        <v>0</v>
      </c>
      <c r="DW980" s="74">
        <v>0</v>
      </c>
      <c r="DX980" s="74">
        <v>0</v>
      </c>
      <c r="DY980" s="74">
        <v>0</v>
      </c>
      <c r="DZ980" s="74">
        <v>0</v>
      </c>
      <c r="EA980" s="74">
        <v>7.4140868270155224E-6</v>
      </c>
      <c r="EB980" s="74">
        <v>0</v>
      </c>
      <c r="EC980" s="74">
        <v>7.4140868270155224E-6</v>
      </c>
      <c r="ED980" s="74">
        <v>0</v>
      </c>
      <c r="EE980" s="74">
        <v>0</v>
      </c>
      <c r="EF980" s="74">
        <v>0</v>
      </c>
      <c r="ER980" s="74" t="s">
        <v>455</v>
      </c>
      <c r="ES980" s="74" t="s">
        <v>194</v>
      </c>
      <c r="ET980" s="74" t="s">
        <v>540</v>
      </c>
      <c r="EU980" s="74" t="s">
        <v>318</v>
      </c>
      <c r="EV980" s="74" t="s">
        <v>302</v>
      </c>
      <c r="EW980" s="74" t="s">
        <v>456</v>
      </c>
      <c r="EX980" s="74">
        <v>2025</v>
      </c>
      <c r="EY980" s="74">
        <v>1.0362445967928659E-8</v>
      </c>
      <c r="EZ980" s="74">
        <v>1707.29669299999</v>
      </c>
      <c r="FA980" s="74">
        <v>1.7691769732435682E-5</v>
      </c>
      <c r="FB980" s="74">
        <v>2025</v>
      </c>
      <c r="FC980" s="74" t="s">
        <v>209</v>
      </c>
      <c r="FD980" s="74">
        <v>4.6366130773367584E-2</v>
      </c>
      <c r="FE980" s="74">
        <v>1</v>
      </c>
      <c r="FF980" s="74">
        <v>0</v>
      </c>
      <c r="FG980" s="74" t="s">
        <v>457</v>
      </c>
      <c r="FH980" s="74">
        <v>0</v>
      </c>
      <c r="FI980" s="74">
        <v>0</v>
      </c>
      <c r="FJ980" s="74">
        <v>0</v>
      </c>
      <c r="FK980" s="74">
        <v>0</v>
      </c>
      <c r="FL980" s="74">
        <v>0</v>
      </c>
      <c r="FM980" s="74">
        <v>0</v>
      </c>
      <c r="FN980" s="74">
        <v>0</v>
      </c>
      <c r="FO980" s="74">
        <v>0</v>
      </c>
      <c r="FP980" s="74">
        <v>7.4646654703694308E-8</v>
      </c>
      <c r="FQ980" s="74">
        <v>5.4243857806807224E-10</v>
      </c>
      <c r="FR980" s="74">
        <v>0</v>
      </c>
      <c r="FS980" s="74">
        <v>0</v>
      </c>
      <c r="GV980" s="229"/>
      <c r="GW980" s="229"/>
    </row>
    <row r="981" spans="98:205" x14ac:dyDescent="0.25">
      <c r="CT981" s="74" t="s">
        <v>194</v>
      </c>
      <c r="CU981" s="74" t="s">
        <v>540</v>
      </c>
      <c r="CV981" s="74" t="s">
        <v>318</v>
      </c>
      <c r="CW981" s="74">
        <v>2026</v>
      </c>
      <c r="CX981" s="74">
        <v>0</v>
      </c>
      <c r="CY981" s="74">
        <v>0</v>
      </c>
      <c r="CZ981" s="74">
        <v>0</v>
      </c>
      <c r="DA981" s="74">
        <v>0</v>
      </c>
      <c r="DB981" s="74">
        <v>0</v>
      </c>
      <c r="DC981" s="74">
        <v>5.4243857806807224E-10</v>
      </c>
      <c r="DD981" s="74">
        <v>13668.06699741239</v>
      </c>
      <c r="DE981" s="74">
        <v>202.84766498243039</v>
      </c>
      <c r="DF981" s="74">
        <v>8304.5949317123268</v>
      </c>
      <c r="DG981" s="74">
        <v>5160.6244007176338</v>
      </c>
      <c r="DH981" s="74">
        <v>0</v>
      </c>
      <c r="DI981" s="74">
        <v>0</v>
      </c>
      <c r="DJ981" s="74">
        <v>0</v>
      </c>
      <c r="DK981" s="74">
        <v>0</v>
      </c>
      <c r="DL981" s="74">
        <v>0</v>
      </c>
      <c r="DM981" s="74">
        <v>0</v>
      </c>
      <c r="DN981" s="74">
        <v>3.5063914928681463E-7</v>
      </c>
      <c r="DO981" s="74">
        <v>0</v>
      </c>
      <c r="DP981" s="74">
        <v>0</v>
      </c>
      <c r="DQ981" s="74">
        <v>0</v>
      </c>
      <c r="DR981" s="74">
        <v>0</v>
      </c>
      <c r="DS981" s="74">
        <v>0</v>
      </c>
      <c r="DT981" s="74">
        <v>0</v>
      </c>
      <c r="DU981" s="74">
        <v>0</v>
      </c>
      <c r="DV981" s="74">
        <v>0</v>
      </c>
      <c r="DW981" s="74">
        <v>0</v>
      </c>
      <c r="DX981" s="74">
        <v>0</v>
      </c>
      <c r="DY981" s="74">
        <v>0</v>
      </c>
      <c r="DZ981" s="74">
        <v>0</v>
      </c>
      <c r="EA981" s="74">
        <v>0</v>
      </c>
      <c r="EB981" s="74">
        <v>0</v>
      </c>
      <c r="EC981" s="74">
        <v>0</v>
      </c>
      <c r="ED981" s="74">
        <v>7.4140868270155224E-6</v>
      </c>
      <c r="EE981" s="74">
        <v>0</v>
      </c>
      <c r="EF981" s="74">
        <v>7.4140868270155224E-6</v>
      </c>
      <c r="ER981" s="74" t="s">
        <v>455</v>
      </c>
      <c r="ES981" s="74" t="s">
        <v>194</v>
      </c>
      <c r="ET981" s="74" t="s">
        <v>540</v>
      </c>
      <c r="EU981" s="74" t="s">
        <v>318</v>
      </c>
      <c r="EV981" s="74" t="s">
        <v>302</v>
      </c>
      <c r="EW981" s="74" t="s">
        <v>456</v>
      </c>
      <c r="EX981" s="74">
        <v>2026</v>
      </c>
      <c r="EY981" s="74">
        <v>1.0362445967928659E-8</v>
      </c>
      <c r="EZ981" s="74">
        <v>1707.29669299999</v>
      </c>
      <c r="FA981" s="74">
        <v>1.7691769732435682E-5</v>
      </c>
      <c r="FB981" s="74">
        <v>2026</v>
      </c>
      <c r="FC981" s="74" t="s">
        <v>209</v>
      </c>
      <c r="FD981" s="74">
        <v>4.6366130773367584E-2</v>
      </c>
      <c r="FE981" s="74">
        <v>1</v>
      </c>
      <c r="FF981" s="74">
        <v>0</v>
      </c>
      <c r="FG981" s="74" t="s">
        <v>457</v>
      </c>
      <c r="FH981" s="74">
        <v>0</v>
      </c>
      <c r="FI981" s="74">
        <v>0</v>
      </c>
      <c r="FJ981" s="74">
        <v>0</v>
      </c>
      <c r="FK981" s="74">
        <v>0</v>
      </c>
      <c r="FL981" s="74">
        <v>0</v>
      </c>
      <c r="FM981" s="74">
        <v>0</v>
      </c>
      <c r="FN981" s="74">
        <v>0</v>
      </c>
      <c r="FO981" s="74">
        <v>0</v>
      </c>
      <c r="FP981" s="74">
        <v>0</v>
      </c>
      <c r="FQ981" s="74">
        <v>0</v>
      </c>
      <c r="FR981" s="74">
        <v>7.4646654703694308E-8</v>
      </c>
      <c r="FS981" s="74">
        <v>5.4243857806807224E-10</v>
      </c>
      <c r="GV981" s="229"/>
      <c r="GW981" s="229"/>
    </row>
    <row r="982" spans="98:205" x14ac:dyDescent="0.25">
      <c r="CT982" s="74" t="s">
        <v>194</v>
      </c>
      <c r="CU982" s="74" t="s">
        <v>540</v>
      </c>
      <c r="CV982" s="74" t="s">
        <v>320</v>
      </c>
      <c r="CW982" s="74">
        <v>2021</v>
      </c>
      <c r="CX982" s="74">
        <v>1.6365222791441248E-9</v>
      </c>
      <c r="CY982" s="74">
        <v>0</v>
      </c>
      <c r="CZ982" s="74">
        <v>0</v>
      </c>
      <c r="DA982" s="74">
        <v>0</v>
      </c>
      <c r="DB982" s="74">
        <v>0</v>
      </c>
      <c r="DC982" s="74">
        <v>0</v>
      </c>
      <c r="DD982" s="74">
        <v>8638.8463697588322</v>
      </c>
      <c r="DE982" s="74">
        <v>212.40338927922949</v>
      </c>
      <c r="DF982" s="74">
        <v>8426.4429804796036</v>
      </c>
      <c r="DG982" s="74">
        <v>0</v>
      </c>
      <c r="DH982" s="74">
        <v>0</v>
      </c>
      <c r="DI982" s="74">
        <v>0</v>
      </c>
      <c r="DJ982" s="74">
        <v>0</v>
      </c>
      <c r="DK982" s="74">
        <v>0</v>
      </c>
      <c r="DL982" s="74">
        <v>0</v>
      </c>
      <c r="DM982" s="74">
        <v>0</v>
      </c>
      <c r="DN982" s="74">
        <v>3.9101602391727161E-7</v>
      </c>
      <c r="DO982" s="74">
        <v>1.4137664550213673E-5</v>
      </c>
      <c r="DP982" s="74">
        <v>0</v>
      </c>
      <c r="DQ982" s="74">
        <v>1.4137664550213673E-5</v>
      </c>
      <c r="DR982" s="74">
        <v>0</v>
      </c>
      <c r="DS982" s="74">
        <v>0</v>
      </c>
      <c r="DT982" s="74">
        <v>0</v>
      </c>
      <c r="DU982" s="74">
        <v>0</v>
      </c>
      <c r="DV982" s="74">
        <v>0</v>
      </c>
      <c r="DW982" s="74">
        <v>0</v>
      </c>
      <c r="DX982" s="74">
        <v>0</v>
      </c>
      <c r="DY982" s="74">
        <v>0</v>
      </c>
      <c r="DZ982" s="74">
        <v>0</v>
      </c>
      <c r="EA982" s="74">
        <v>0</v>
      </c>
      <c r="EB982" s="74">
        <v>0</v>
      </c>
      <c r="EC982" s="74">
        <v>0</v>
      </c>
      <c r="ED982" s="74">
        <v>0</v>
      </c>
      <c r="EE982" s="74">
        <v>0</v>
      </c>
      <c r="EF982" s="74">
        <v>0</v>
      </c>
      <c r="ER982" s="74" t="s">
        <v>455</v>
      </c>
      <c r="ES982" s="74" t="s">
        <v>194</v>
      </c>
      <c r="ET982" s="74" t="s">
        <v>540</v>
      </c>
      <c r="EU982" s="74" t="s">
        <v>320</v>
      </c>
      <c r="EV982" s="74" t="s">
        <v>302</v>
      </c>
      <c r="EW982" s="74" t="s">
        <v>456</v>
      </c>
      <c r="EX982" s="74">
        <v>2021</v>
      </c>
      <c r="EY982" s="74">
        <v>4.8165702613066572E-8</v>
      </c>
      <c r="EZ982" s="74">
        <v>1707.29669299999</v>
      </c>
      <c r="FA982" s="74">
        <v>8.2233144787309539E-5</v>
      </c>
      <c r="FB982" s="74">
        <v>2021</v>
      </c>
      <c r="FC982" s="74" t="s">
        <v>209</v>
      </c>
      <c r="FD982" s="74">
        <v>4.6366130773367584E-2</v>
      </c>
      <c r="FE982" s="74">
        <v>1</v>
      </c>
      <c r="FF982" s="74">
        <v>0</v>
      </c>
      <c r="FG982" s="74" t="s">
        <v>457</v>
      </c>
      <c r="FH982" s="74">
        <v>3.4089479498905422E-7</v>
      </c>
      <c r="FI982" s="74">
        <v>1.6365222791441248E-9</v>
      </c>
      <c r="FJ982" s="74">
        <v>0</v>
      </c>
      <c r="FK982" s="74">
        <v>0</v>
      </c>
      <c r="FL982" s="74">
        <v>0</v>
      </c>
      <c r="FM982" s="74">
        <v>0</v>
      </c>
      <c r="FN982" s="74">
        <v>0</v>
      </c>
      <c r="FO982" s="74">
        <v>0</v>
      </c>
      <c r="FP982" s="74">
        <v>0</v>
      </c>
      <c r="FQ982" s="74">
        <v>0</v>
      </c>
      <c r="FR982" s="74">
        <v>0</v>
      </c>
      <c r="FS982" s="74">
        <v>0</v>
      </c>
      <c r="GV982" s="229"/>
      <c r="GW982" s="229"/>
    </row>
    <row r="983" spans="98:205" x14ac:dyDescent="0.25">
      <c r="CT983" s="74" t="s">
        <v>194</v>
      </c>
      <c r="CU983" s="74" t="s">
        <v>540</v>
      </c>
      <c r="CV983" s="74" t="s">
        <v>320</v>
      </c>
      <c r="CW983" s="74">
        <v>2022</v>
      </c>
      <c r="CX983" s="74">
        <v>0</v>
      </c>
      <c r="CY983" s="74">
        <v>1.6254233098122375E-9</v>
      </c>
      <c r="CZ983" s="74">
        <v>0</v>
      </c>
      <c r="DA983" s="74">
        <v>0</v>
      </c>
      <c r="DB983" s="74">
        <v>0</v>
      </c>
      <c r="DC983" s="74">
        <v>0</v>
      </c>
      <c r="DD983" s="74">
        <v>8489.5410546944368</v>
      </c>
      <c r="DE983" s="74">
        <v>202.8476649824305</v>
      </c>
      <c r="DF983" s="74">
        <v>8286.693389712007</v>
      </c>
      <c r="DG983" s="74">
        <v>0</v>
      </c>
      <c r="DH983" s="74">
        <v>0</v>
      </c>
      <c r="DI983" s="74">
        <v>0</v>
      </c>
      <c r="DJ983" s="74">
        <v>0</v>
      </c>
      <c r="DK983" s="74">
        <v>0</v>
      </c>
      <c r="DL983" s="74">
        <v>0</v>
      </c>
      <c r="DM983" s="74">
        <v>0</v>
      </c>
      <c r="DN983" s="74">
        <v>3.814298653060152E-7</v>
      </c>
      <c r="DO983" s="74">
        <v>0</v>
      </c>
      <c r="DP983" s="74">
        <v>0</v>
      </c>
      <c r="DQ983" s="74">
        <v>0</v>
      </c>
      <c r="DR983" s="74">
        <v>1.3799097919908304E-5</v>
      </c>
      <c r="DS983" s="74">
        <v>0</v>
      </c>
      <c r="DT983" s="74">
        <v>1.3799097919908304E-5</v>
      </c>
      <c r="DU983" s="74">
        <v>0</v>
      </c>
      <c r="DV983" s="74">
        <v>0</v>
      </c>
      <c r="DW983" s="74">
        <v>0</v>
      </c>
      <c r="DX983" s="74">
        <v>0</v>
      </c>
      <c r="DY983" s="74">
        <v>0</v>
      </c>
      <c r="DZ983" s="74">
        <v>0</v>
      </c>
      <c r="EA983" s="74">
        <v>0</v>
      </c>
      <c r="EB983" s="74">
        <v>0</v>
      </c>
      <c r="EC983" s="74">
        <v>0</v>
      </c>
      <c r="ED983" s="74">
        <v>0</v>
      </c>
      <c r="EE983" s="74">
        <v>0</v>
      </c>
      <c r="EF983" s="74">
        <v>0</v>
      </c>
      <c r="ER983" s="74" t="s">
        <v>455</v>
      </c>
      <c r="ES983" s="74" t="s">
        <v>194</v>
      </c>
      <c r="ET983" s="74" t="s">
        <v>540</v>
      </c>
      <c r="EU983" s="74" t="s">
        <v>320</v>
      </c>
      <c r="EV983" s="74" t="s">
        <v>302</v>
      </c>
      <c r="EW983" s="74" t="s">
        <v>456</v>
      </c>
      <c r="EX983" s="74">
        <v>2022</v>
      </c>
      <c r="EY983" s="74">
        <v>4.695112619181009E-8</v>
      </c>
      <c r="EZ983" s="74">
        <v>1707.29669299999</v>
      </c>
      <c r="FA983" s="74">
        <v>8.0159502479902579E-5</v>
      </c>
      <c r="FB983" s="74">
        <v>2022</v>
      </c>
      <c r="FC983" s="74" t="s">
        <v>209</v>
      </c>
      <c r="FD983" s="74">
        <v>4.6366130773367584E-2</v>
      </c>
      <c r="FE983" s="74">
        <v>1</v>
      </c>
      <c r="FF983" s="74">
        <v>0</v>
      </c>
      <c r="FG983" s="74" t="s">
        <v>457</v>
      </c>
      <c r="FH983" s="74">
        <v>0</v>
      </c>
      <c r="FI983" s="74">
        <v>0</v>
      </c>
      <c r="FJ983" s="74">
        <v>3.3858283081771258E-7</v>
      </c>
      <c r="FK983" s="74">
        <v>1.6254233098122375E-9</v>
      </c>
      <c r="FL983" s="74">
        <v>0</v>
      </c>
      <c r="FM983" s="74">
        <v>0</v>
      </c>
      <c r="FN983" s="74">
        <v>0</v>
      </c>
      <c r="FO983" s="74">
        <v>0</v>
      </c>
      <c r="FP983" s="74">
        <v>0</v>
      </c>
      <c r="FQ983" s="74">
        <v>0</v>
      </c>
      <c r="FR983" s="74">
        <v>0</v>
      </c>
      <c r="FS983" s="74">
        <v>0</v>
      </c>
      <c r="GV983" s="229"/>
      <c r="GW983" s="229"/>
    </row>
    <row r="984" spans="98:205" x14ac:dyDescent="0.25">
      <c r="CT984" s="74" t="s">
        <v>194</v>
      </c>
      <c r="CU984" s="74" t="s">
        <v>540</v>
      </c>
      <c r="CV984" s="74" t="s">
        <v>320</v>
      </c>
      <c r="CW984" s="74">
        <v>2023</v>
      </c>
      <c r="CX984" s="74">
        <v>0</v>
      </c>
      <c r="CY984" s="74">
        <v>0</v>
      </c>
      <c r="CZ984" s="74">
        <v>2.4549945428033829E-9</v>
      </c>
      <c r="DA984" s="74">
        <v>0</v>
      </c>
      <c r="DB984" s="74">
        <v>0</v>
      </c>
      <c r="DC984" s="74">
        <v>0</v>
      </c>
      <c r="DD984" s="74">
        <v>8507.4425966947565</v>
      </c>
      <c r="DE984" s="74">
        <v>202.84766498243039</v>
      </c>
      <c r="DF984" s="74">
        <v>8304.594931712325</v>
      </c>
      <c r="DG984" s="74">
        <v>0</v>
      </c>
      <c r="DH984" s="74">
        <v>0</v>
      </c>
      <c r="DI984" s="74">
        <v>0</v>
      </c>
      <c r="DJ984" s="74">
        <v>0</v>
      </c>
      <c r="DK984" s="74">
        <v>0</v>
      </c>
      <c r="DL984" s="74">
        <v>0</v>
      </c>
      <c r="DM984" s="74">
        <v>0</v>
      </c>
      <c r="DN984" s="74">
        <v>3.815460080546818E-7</v>
      </c>
      <c r="DO984" s="74">
        <v>0</v>
      </c>
      <c r="DP984" s="74">
        <v>0</v>
      </c>
      <c r="DQ984" s="74">
        <v>0</v>
      </c>
      <c r="DR984" s="74">
        <v>0</v>
      </c>
      <c r="DS984" s="74">
        <v>0</v>
      </c>
      <c r="DT984" s="74">
        <v>0</v>
      </c>
      <c r="DU984" s="74">
        <v>2.088572514809867E-5</v>
      </c>
      <c r="DV984" s="74">
        <v>0</v>
      </c>
      <c r="DW984" s="74">
        <v>2.088572514809867E-5</v>
      </c>
      <c r="DX984" s="74">
        <v>0</v>
      </c>
      <c r="DY984" s="74">
        <v>0</v>
      </c>
      <c r="DZ984" s="74">
        <v>0</v>
      </c>
      <c r="EA984" s="74">
        <v>0</v>
      </c>
      <c r="EB984" s="74">
        <v>0</v>
      </c>
      <c r="EC984" s="74">
        <v>0</v>
      </c>
      <c r="ED984" s="74">
        <v>0</v>
      </c>
      <c r="EE984" s="74">
        <v>0</v>
      </c>
      <c r="EF984" s="74">
        <v>0</v>
      </c>
      <c r="ER984" s="74" t="s">
        <v>455</v>
      </c>
      <c r="ES984" s="74" t="s">
        <v>194</v>
      </c>
      <c r="ET984" s="74" t="s">
        <v>540</v>
      </c>
      <c r="EU984" s="74" t="s">
        <v>320</v>
      </c>
      <c r="EV984" s="74" t="s">
        <v>302</v>
      </c>
      <c r="EW984" s="74" t="s">
        <v>456</v>
      </c>
      <c r="EX984" s="74">
        <v>2023</v>
      </c>
      <c r="EY984" s="74">
        <v>4.6898855151425587E-8</v>
      </c>
      <c r="EZ984" s="74">
        <v>1707.29669299999</v>
      </c>
      <c r="FA984" s="74">
        <v>8.0070260305514446E-5</v>
      </c>
      <c r="FB984" s="74">
        <v>2023</v>
      </c>
      <c r="FC984" s="74" t="s">
        <v>209</v>
      </c>
      <c r="FD984" s="74">
        <v>4.6366130773367584E-2</v>
      </c>
      <c r="FE984" s="74">
        <v>1</v>
      </c>
      <c r="FF984" s="74">
        <v>0</v>
      </c>
      <c r="FG984" s="74" t="s">
        <v>457</v>
      </c>
      <c r="FH984" s="74">
        <v>0</v>
      </c>
      <c r="FI984" s="74">
        <v>0</v>
      </c>
      <c r="FJ984" s="74">
        <v>0</v>
      </c>
      <c r="FK984" s="74">
        <v>0</v>
      </c>
      <c r="FL984" s="74">
        <v>3.3783941140170992E-7</v>
      </c>
      <c r="FM984" s="74">
        <v>2.4549945428033829E-9</v>
      </c>
      <c r="FN984" s="74">
        <v>0</v>
      </c>
      <c r="FO984" s="74">
        <v>0</v>
      </c>
      <c r="FP984" s="74">
        <v>0</v>
      </c>
      <c r="FQ984" s="74">
        <v>0</v>
      </c>
      <c r="FR984" s="74">
        <v>0</v>
      </c>
      <c r="FS984" s="74">
        <v>0</v>
      </c>
      <c r="GV984" s="229"/>
      <c r="GW984" s="229"/>
    </row>
    <row r="985" spans="98:205" x14ac:dyDescent="0.25">
      <c r="CT985" s="74" t="s">
        <v>194</v>
      </c>
      <c r="CU985" s="74" t="s">
        <v>540</v>
      </c>
      <c r="CV985" s="74" t="s">
        <v>320</v>
      </c>
      <c r="CW985" s="74">
        <v>2024</v>
      </c>
      <c r="CX985" s="74">
        <v>0</v>
      </c>
      <c r="CY985" s="74">
        <v>0</v>
      </c>
      <c r="CZ985" s="74">
        <v>0</v>
      </c>
      <c r="DA985" s="74">
        <v>2.4549945428033829E-9</v>
      </c>
      <c r="DB985" s="74">
        <v>0</v>
      </c>
      <c r="DC985" s="74">
        <v>0</v>
      </c>
      <c r="DD985" s="74">
        <v>8507.4425966947565</v>
      </c>
      <c r="DE985" s="74">
        <v>202.84766498243039</v>
      </c>
      <c r="DF985" s="74">
        <v>8304.594931712325</v>
      </c>
      <c r="DG985" s="74">
        <v>0</v>
      </c>
      <c r="DH985" s="74">
        <v>0</v>
      </c>
      <c r="DI985" s="74">
        <v>0</v>
      </c>
      <c r="DJ985" s="74">
        <v>0</v>
      </c>
      <c r="DK985" s="74">
        <v>0</v>
      </c>
      <c r="DL985" s="74">
        <v>0</v>
      </c>
      <c r="DM985" s="74">
        <v>0</v>
      </c>
      <c r="DN985" s="74">
        <v>3.815460080546818E-7</v>
      </c>
      <c r="DO985" s="74">
        <v>0</v>
      </c>
      <c r="DP985" s="74">
        <v>0</v>
      </c>
      <c r="DQ985" s="74">
        <v>0</v>
      </c>
      <c r="DR985" s="74">
        <v>0</v>
      </c>
      <c r="DS985" s="74">
        <v>0</v>
      </c>
      <c r="DT985" s="74">
        <v>0</v>
      </c>
      <c r="DU985" s="74">
        <v>0</v>
      </c>
      <c r="DV985" s="74">
        <v>0</v>
      </c>
      <c r="DW985" s="74">
        <v>0</v>
      </c>
      <c r="DX985" s="74">
        <v>2.088572514809867E-5</v>
      </c>
      <c r="DY985" s="74">
        <v>0</v>
      </c>
      <c r="DZ985" s="74">
        <v>2.088572514809867E-5</v>
      </c>
      <c r="EA985" s="74">
        <v>0</v>
      </c>
      <c r="EB985" s="74">
        <v>0</v>
      </c>
      <c r="EC985" s="74">
        <v>0</v>
      </c>
      <c r="ED985" s="74">
        <v>0</v>
      </c>
      <c r="EE985" s="74">
        <v>0</v>
      </c>
      <c r="EF985" s="74">
        <v>0</v>
      </c>
      <c r="ER985" s="74" t="s">
        <v>455</v>
      </c>
      <c r="ES985" s="74" t="s">
        <v>194</v>
      </c>
      <c r="ET985" s="74" t="s">
        <v>540</v>
      </c>
      <c r="EU985" s="74" t="s">
        <v>320</v>
      </c>
      <c r="EV985" s="74" t="s">
        <v>302</v>
      </c>
      <c r="EW985" s="74" t="s">
        <v>456</v>
      </c>
      <c r="EX985" s="74">
        <v>2024</v>
      </c>
      <c r="EY985" s="74">
        <v>4.6898855151425587E-8</v>
      </c>
      <c r="EZ985" s="74">
        <v>1707.29669299999</v>
      </c>
      <c r="FA985" s="74">
        <v>8.0070260305514446E-5</v>
      </c>
      <c r="FB985" s="74">
        <v>2024</v>
      </c>
      <c r="FC985" s="74" t="s">
        <v>209</v>
      </c>
      <c r="FD985" s="74">
        <v>4.6366130773367584E-2</v>
      </c>
      <c r="FE985" s="74">
        <v>1</v>
      </c>
      <c r="FF985" s="74">
        <v>0</v>
      </c>
      <c r="FG985" s="74" t="s">
        <v>457</v>
      </c>
      <c r="FH985" s="74">
        <v>0</v>
      </c>
      <c r="FI985" s="74">
        <v>0</v>
      </c>
      <c r="FJ985" s="74">
        <v>0</v>
      </c>
      <c r="FK985" s="74">
        <v>0</v>
      </c>
      <c r="FL985" s="74">
        <v>0</v>
      </c>
      <c r="FM985" s="74">
        <v>0</v>
      </c>
      <c r="FN985" s="74">
        <v>3.3783941140170992E-7</v>
      </c>
      <c r="FO985" s="74">
        <v>2.4549945428033829E-9</v>
      </c>
      <c r="FP985" s="74">
        <v>0</v>
      </c>
      <c r="FQ985" s="74">
        <v>0</v>
      </c>
      <c r="FR985" s="74">
        <v>0</v>
      </c>
      <c r="FS985" s="74">
        <v>0</v>
      </c>
      <c r="GV985" s="229"/>
      <c r="GW985" s="229"/>
    </row>
    <row r="986" spans="98:205" x14ac:dyDescent="0.25">
      <c r="CT986" s="74" t="s">
        <v>194</v>
      </c>
      <c r="CU986" s="74" t="s">
        <v>540</v>
      </c>
      <c r="CV986" s="74" t="s">
        <v>320</v>
      </c>
      <c r="CW986" s="74">
        <v>2025</v>
      </c>
      <c r="CX986" s="74">
        <v>0</v>
      </c>
      <c r="CY986" s="74">
        <v>0</v>
      </c>
      <c r="CZ986" s="74">
        <v>0</v>
      </c>
      <c r="DA986" s="74">
        <v>0</v>
      </c>
      <c r="DB986" s="74">
        <v>2.4549945428033829E-9</v>
      </c>
      <c r="DC986" s="74">
        <v>0</v>
      </c>
      <c r="DD986" s="74">
        <v>8507.4425966947565</v>
      </c>
      <c r="DE986" s="74">
        <v>202.84766498243039</v>
      </c>
      <c r="DF986" s="74">
        <v>8304.594931712325</v>
      </c>
      <c r="DG986" s="74">
        <v>0</v>
      </c>
      <c r="DH986" s="74">
        <v>0</v>
      </c>
      <c r="DI986" s="74">
        <v>0</v>
      </c>
      <c r="DJ986" s="74">
        <v>0</v>
      </c>
      <c r="DK986" s="74">
        <v>0</v>
      </c>
      <c r="DL986" s="74">
        <v>0</v>
      </c>
      <c r="DM986" s="74">
        <v>0</v>
      </c>
      <c r="DN986" s="74">
        <v>3.815460080546818E-7</v>
      </c>
      <c r="DO986" s="74">
        <v>0</v>
      </c>
      <c r="DP986" s="74">
        <v>0</v>
      </c>
      <c r="DQ986" s="74">
        <v>0</v>
      </c>
      <c r="DR986" s="74">
        <v>0</v>
      </c>
      <c r="DS986" s="74">
        <v>0</v>
      </c>
      <c r="DT986" s="74">
        <v>0</v>
      </c>
      <c r="DU986" s="74">
        <v>0</v>
      </c>
      <c r="DV986" s="74">
        <v>0</v>
      </c>
      <c r="DW986" s="74">
        <v>0</v>
      </c>
      <c r="DX986" s="74">
        <v>0</v>
      </c>
      <c r="DY986" s="74">
        <v>0</v>
      </c>
      <c r="DZ986" s="74">
        <v>0</v>
      </c>
      <c r="EA986" s="74">
        <v>2.088572514809867E-5</v>
      </c>
      <c r="EB986" s="74">
        <v>0</v>
      </c>
      <c r="EC986" s="74">
        <v>2.088572514809867E-5</v>
      </c>
      <c r="ED986" s="74">
        <v>0</v>
      </c>
      <c r="EE986" s="74">
        <v>0</v>
      </c>
      <c r="EF986" s="74">
        <v>0</v>
      </c>
      <c r="ER986" s="74" t="s">
        <v>455</v>
      </c>
      <c r="ES986" s="74" t="s">
        <v>194</v>
      </c>
      <c r="ET986" s="74" t="s">
        <v>540</v>
      </c>
      <c r="EU986" s="74" t="s">
        <v>320</v>
      </c>
      <c r="EV986" s="74" t="s">
        <v>302</v>
      </c>
      <c r="EW986" s="74" t="s">
        <v>456</v>
      </c>
      <c r="EX986" s="74">
        <v>2025</v>
      </c>
      <c r="EY986" s="74">
        <v>4.6898855151425587E-8</v>
      </c>
      <c r="EZ986" s="74">
        <v>1707.29669299999</v>
      </c>
      <c r="FA986" s="74">
        <v>8.0070260305514446E-5</v>
      </c>
      <c r="FB986" s="74">
        <v>2025</v>
      </c>
      <c r="FC986" s="74" t="s">
        <v>209</v>
      </c>
      <c r="FD986" s="74">
        <v>4.6366130773367584E-2</v>
      </c>
      <c r="FE986" s="74">
        <v>1</v>
      </c>
      <c r="FF986" s="74">
        <v>0</v>
      </c>
      <c r="FG986" s="74" t="s">
        <v>457</v>
      </c>
      <c r="FH986" s="74">
        <v>0</v>
      </c>
      <c r="FI986" s="74">
        <v>0</v>
      </c>
      <c r="FJ986" s="74">
        <v>0</v>
      </c>
      <c r="FK986" s="74">
        <v>0</v>
      </c>
      <c r="FL986" s="74">
        <v>0</v>
      </c>
      <c r="FM986" s="74">
        <v>0</v>
      </c>
      <c r="FN986" s="74">
        <v>0</v>
      </c>
      <c r="FO986" s="74">
        <v>0</v>
      </c>
      <c r="FP986" s="74">
        <v>3.3783941140170992E-7</v>
      </c>
      <c r="FQ986" s="74">
        <v>2.4549945428033829E-9</v>
      </c>
      <c r="FR986" s="74">
        <v>0</v>
      </c>
      <c r="FS986" s="74">
        <v>0</v>
      </c>
      <c r="GV986" s="229"/>
      <c r="GW986" s="229"/>
    </row>
    <row r="987" spans="98:205" x14ac:dyDescent="0.25">
      <c r="CT987" s="74" t="s">
        <v>194</v>
      </c>
      <c r="CU987" s="74" t="s">
        <v>540</v>
      </c>
      <c r="CV987" s="74" t="s">
        <v>320</v>
      </c>
      <c r="CW987" s="74">
        <v>2026</v>
      </c>
      <c r="CX987" s="74">
        <v>0</v>
      </c>
      <c r="CY987" s="74">
        <v>0</v>
      </c>
      <c r="CZ987" s="74">
        <v>0</v>
      </c>
      <c r="DA987" s="74">
        <v>0</v>
      </c>
      <c r="DB987" s="74">
        <v>0</v>
      </c>
      <c r="DC987" s="74">
        <v>2.4549945428033829E-9</v>
      </c>
      <c r="DD987" s="74">
        <v>8507.4425966947565</v>
      </c>
      <c r="DE987" s="74">
        <v>202.84766498243039</v>
      </c>
      <c r="DF987" s="74">
        <v>8304.594931712325</v>
      </c>
      <c r="DG987" s="74">
        <v>0</v>
      </c>
      <c r="DH987" s="74">
        <v>0</v>
      </c>
      <c r="DI987" s="74">
        <v>0</v>
      </c>
      <c r="DJ987" s="74">
        <v>0</v>
      </c>
      <c r="DK987" s="74">
        <v>0</v>
      </c>
      <c r="DL987" s="74">
        <v>0</v>
      </c>
      <c r="DM987" s="74">
        <v>0</v>
      </c>
      <c r="DN987" s="74">
        <v>3.815460080546818E-7</v>
      </c>
      <c r="DO987" s="74">
        <v>0</v>
      </c>
      <c r="DP987" s="74">
        <v>0</v>
      </c>
      <c r="DQ987" s="74">
        <v>0</v>
      </c>
      <c r="DR987" s="74">
        <v>0</v>
      </c>
      <c r="DS987" s="74">
        <v>0</v>
      </c>
      <c r="DT987" s="74">
        <v>0</v>
      </c>
      <c r="DU987" s="74">
        <v>0</v>
      </c>
      <c r="DV987" s="74">
        <v>0</v>
      </c>
      <c r="DW987" s="74">
        <v>0</v>
      </c>
      <c r="DX987" s="74">
        <v>0</v>
      </c>
      <c r="DY987" s="74">
        <v>0</v>
      </c>
      <c r="DZ987" s="74">
        <v>0</v>
      </c>
      <c r="EA987" s="74">
        <v>0</v>
      </c>
      <c r="EB987" s="74">
        <v>0</v>
      </c>
      <c r="EC987" s="74">
        <v>0</v>
      </c>
      <c r="ED987" s="74">
        <v>2.088572514809867E-5</v>
      </c>
      <c r="EE987" s="74">
        <v>0</v>
      </c>
      <c r="EF987" s="74">
        <v>2.088572514809867E-5</v>
      </c>
      <c r="ER987" s="74" t="s">
        <v>455</v>
      </c>
      <c r="ES987" s="74" t="s">
        <v>194</v>
      </c>
      <c r="ET987" s="74" t="s">
        <v>540</v>
      </c>
      <c r="EU987" s="74" t="s">
        <v>320</v>
      </c>
      <c r="EV987" s="74" t="s">
        <v>302</v>
      </c>
      <c r="EW987" s="74" t="s">
        <v>456</v>
      </c>
      <c r="EX987" s="74">
        <v>2026</v>
      </c>
      <c r="EY987" s="74">
        <v>4.6898855151425587E-8</v>
      </c>
      <c r="EZ987" s="74">
        <v>1707.29669299999</v>
      </c>
      <c r="FA987" s="74">
        <v>8.0070260305514446E-5</v>
      </c>
      <c r="FB987" s="74">
        <v>2026</v>
      </c>
      <c r="FC987" s="74" t="s">
        <v>209</v>
      </c>
      <c r="FD987" s="74">
        <v>4.6366130773367584E-2</v>
      </c>
      <c r="FE987" s="74">
        <v>1</v>
      </c>
      <c r="FF987" s="74">
        <v>0</v>
      </c>
      <c r="FG987" s="74" t="s">
        <v>457</v>
      </c>
      <c r="FH987" s="74">
        <v>0</v>
      </c>
      <c r="FI987" s="74">
        <v>0</v>
      </c>
      <c r="FJ987" s="74">
        <v>0</v>
      </c>
      <c r="FK987" s="74">
        <v>0</v>
      </c>
      <c r="FL987" s="74">
        <v>0</v>
      </c>
      <c r="FM987" s="74">
        <v>0</v>
      </c>
      <c r="FN987" s="74">
        <v>0</v>
      </c>
      <c r="FO987" s="74">
        <v>0</v>
      </c>
      <c r="FP987" s="74">
        <v>0</v>
      </c>
      <c r="FQ987" s="74">
        <v>0</v>
      </c>
      <c r="FR987" s="74">
        <v>3.3783941140170992E-7</v>
      </c>
      <c r="FS987" s="74">
        <v>2.4549945428033829E-9</v>
      </c>
      <c r="GV987" s="229"/>
      <c r="GW987" s="229"/>
    </row>
    <row r="988" spans="98:205" x14ac:dyDescent="0.25">
      <c r="CT988" s="74" t="s">
        <v>194</v>
      </c>
      <c r="CU988" s="74" t="s">
        <v>540</v>
      </c>
      <c r="CV988" s="74" t="s">
        <v>327</v>
      </c>
      <c r="CW988" s="74">
        <v>2021</v>
      </c>
      <c r="CX988" s="74">
        <v>2.4448964417957598E-7</v>
      </c>
      <c r="CY988" s="74">
        <v>0</v>
      </c>
      <c r="CZ988" s="74">
        <v>0</v>
      </c>
      <c r="DA988" s="74">
        <v>0</v>
      </c>
      <c r="DB988" s="74">
        <v>0</v>
      </c>
      <c r="DC988" s="74">
        <v>0</v>
      </c>
      <c r="DD988" s="74">
        <v>5.1077508752881364</v>
      </c>
      <c r="DE988" s="74">
        <v>0.69026898617840438</v>
      </c>
      <c r="DF988" s="74">
        <v>2.826372167532806</v>
      </c>
      <c r="DG988" s="74">
        <v>1.591109721576927</v>
      </c>
      <c r="DH988" s="74">
        <v>0</v>
      </c>
      <c r="DI988" s="74">
        <v>0</v>
      </c>
      <c r="DJ988" s="74">
        <v>0</v>
      </c>
      <c r="DK988" s="74">
        <v>0</v>
      </c>
      <c r="DL988" s="74">
        <v>0</v>
      </c>
      <c r="DM988" s="74">
        <v>0</v>
      </c>
      <c r="DN988" s="74">
        <v>4.7308394373296622E-5</v>
      </c>
      <c r="DO988" s="74">
        <v>1.2487921940571142E-6</v>
      </c>
      <c r="DP988" s="74">
        <v>0</v>
      </c>
      <c r="DQ988" s="74">
        <v>1.2487921940571142E-6</v>
      </c>
      <c r="DR988" s="74">
        <v>0</v>
      </c>
      <c r="DS988" s="74">
        <v>0</v>
      </c>
      <c r="DT988" s="74">
        <v>0</v>
      </c>
      <c r="DU988" s="74">
        <v>0</v>
      </c>
      <c r="DV988" s="74">
        <v>0</v>
      </c>
      <c r="DW988" s="74">
        <v>0</v>
      </c>
      <c r="DX988" s="74">
        <v>0</v>
      </c>
      <c r="DY988" s="74">
        <v>0</v>
      </c>
      <c r="DZ988" s="74">
        <v>0</v>
      </c>
      <c r="EA988" s="74">
        <v>0</v>
      </c>
      <c r="EB988" s="74">
        <v>0</v>
      </c>
      <c r="EC988" s="74">
        <v>0</v>
      </c>
      <c r="ED988" s="74">
        <v>0</v>
      </c>
      <c r="EE988" s="74">
        <v>0</v>
      </c>
      <c r="EF988" s="74">
        <v>0</v>
      </c>
      <c r="ER988" s="74" t="s">
        <v>455</v>
      </c>
      <c r="ES988" s="74" t="s">
        <v>194</v>
      </c>
      <c r="ET988" s="74" t="s">
        <v>540</v>
      </c>
      <c r="EU988" s="74" t="s">
        <v>327</v>
      </c>
      <c r="EV988" s="74" t="s">
        <v>302</v>
      </c>
      <c r="EW988" s="74" t="s">
        <v>456</v>
      </c>
      <c r="EX988" s="74">
        <v>2021</v>
      </c>
      <c r="EY988" s="74">
        <v>7.1957562958975358E-6</v>
      </c>
      <c r="EZ988" s="74">
        <v>1707.29669299999</v>
      </c>
      <c r="FA988" s="74">
        <v>1.228529092761972E-2</v>
      </c>
      <c r="FB988" s="74">
        <v>2021</v>
      </c>
      <c r="FC988" s="74" t="s">
        <v>209</v>
      </c>
      <c r="FD988" s="74">
        <v>4.6366130773367584E-2</v>
      </c>
      <c r="FE988" s="74">
        <v>1</v>
      </c>
      <c r="FF988" s="74">
        <v>0</v>
      </c>
      <c r="FG988" s="74" t="s">
        <v>457</v>
      </c>
      <c r="FH988" s="74">
        <v>5.0928269166693902E-5</v>
      </c>
      <c r="FI988" s="74">
        <v>2.4448964417957598E-7</v>
      </c>
      <c r="FJ988" s="74">
        <v>0</v>
      </c>
      <c r="FK988" s="74">
        <v>0</v>
      </c>
      <c r="FL988" s="74">
        <v>0</v>
      </c>
      <c r="FM988" s="74">
        <v>0</v>
      </c>
      <c r="FN988" s="74">
        <v>0</v>
      </c>
      <c r="FO988" s="74">
        <v>0</v>
      </c>
      <c r="FP988" s="74">
        <v>0</v>
      </c>
      <c r="FQ988" s="74">
        <v>0</v>
      </c>
      <c r="FR988" s="74">
        <v>0</v>
      </c>
      <c r="FS988" s="74">
        <v>0</v>
      </c>
      <c r="GV988" s="229"/>
      <c r="GW988" s="229"/>
    </row>
    <row r="989" spans="98:205" x14ac:dyDescent="0.25">
      <c r="CT989" s="74" t="s">
        <v>194</v>
      </c>
      <c r="CU989" s="74" t="s">
        <v>540</v>
      </c>
      <c r="CV989" s="74" t="s">
        <v>327</v>
      </c>
      <c r="CW989" s="74">
        <v>2022</v>
      </c>
      <c r="CX989" s="74">
        <v>0</v>
      </c>
      <c r="CY989" s="74">
        <v>2.4264527027673034E-7</v>
      </c>
      <c r="CZ989" s="74">
        <v>0</v>
      </c>
      <c r="DA989" s="74">
        <v>0</v>
      </c>
      <c r="DB989" s="74">
        <v>0</v>
      </c>
      <c r="DC989" s="74">
        <v>0</v>
      </c>
      <c r="DD989" s="74">
        <v>5.0739075797640982</v>
      </c>
      <c r="DE989" s="74">
        <v>0.68414811484627214</v>
      </c>
      <c r="DF989" s="74">
        <v>2.80964787594286</v>
      </c>
      <c r="DG989" s="74">
        <v>1.580111588974966</v>
      </c>
      <c r="DH989" s="74">
        <v>0</v>
      </c>
      <c r="DI989" s="74">
        <v>0</v>
      </c>
      <c r="DJ989" s="74">
        <v>0</v>
      </c>
      <c r="DK989" s="74">
        <v>0</v>
      </c>
      <c r="DL989" s="74">
        <v>0</v>
      </c>
      <c r="DM989" s="74">
        <v>0</v>
      </c>
      <c r="DN989" s="74">
        <v>4.6121804364533613E-5</v>
      </c>
      <c r="DO989" s="74">
        <v>0</v>
      </c>
      <c r="DP989" s="74">
        <v>0</v>
      </c>
      <c r="DQ989" s="74">
        <v>0</v>
      </c>
      <c r="DR989" s="74">
        <v>1.2311596760510102E-6</v>
      </c>
      <c r="DS989" s="74">
        <v>0</v>
      </c>
      <c r="DT989" s="74">
        <v>1.2311596760510102E-6</v>
      </c>
      <c r="DU989" s="74">
        <v>0</v>
      </c>
      <c r="DV989" s="74">
        <v>0</v>
      </c>
      <c r="DW989" s="74">
        <v>0</v>
      </c>
      <c r="DX989" s="74">
        <v>0</v>
      </c>
      <c r="DY989" s="74">
        <v>0</v>
      </c>
      <c r="DZ989" s="74">
        <v>0</v>
      </c>
      <c r="EA989" s="74">
        <v>0</v>
      </c>
      <c r="EB989" s="74">
        <v>0</v>
      </c>
      <c r="EC989" s="74">
        <v>0</v>
      </c>
      <c r="ED989" s="74">
        <v>0</v>
      </c>
      <c r="EE989" s="74">
        <v>0</v>
      </c>
      <c r="EF989" s="74">
        <v>0</v>
      </c>
      <c r="ER989" s="74" t="s">
        <v>455</v>
      </c>
      <c r="ES989" s="74" t="s">
        <v>194</v>
      </c>
      <c r="ET989" s="74" t="s">
        <v>540</v>
      </c>
      <c r="EU989" s="74" t="s">
        <v>327</v>
      </c>
      <c r="EV989" s="74" t="s">
        <v>302</v>
      </c>
      <c r="EW989" s="74" t="s">
        <v>456</v>
      </c>
      <c r="EX989" s="74">
        <v>2022</v>
      </c>
      <c r="EY989" s="74">
        <v>7.0089241589162674E-6</v>
      </c>
      <c r="EZ989" s="74">
        <v>1707.29669299999</v>
      </c>
      <c r="FA989" s="74">
        <v>1.196631303800548E-2</v>
      </c>
      <c r="FB989" s="74">
        <v>2022</v>
      </c>
      <c r="FC989" s="74" t="s">
        <v>209</v>
      </c>
      <c r="FD989" s="74">
        <v>4.6366130773367584E-2</v>
      </c>
      <c r="FE989" s="74">
        <v>1</v>
      </c>
      <c r="FF989" s="74">
        <v>0</v>
      </c>
      <c r="FG989" s="74" t="s">
        <v>457</v>
      </c>
      <c r="FH989" s="74">
        <v>0</v>
      </c>
      <c r="FI989" s="74">
        <v>0</v>
      </c>
      <c r="FJ989" s="74">
        <v>5.0544077963490389E-5</v>
      </c>
      <c r="FK989" s="74">
        <v>2.4264527027673034E-7</v>
      </c>
      <c r="FL989" s="74">
        <v>0</v>
      </c>
      <c r="FM989" s="74">
        <v>0</v>
      </c>
      <c r="FN989" s="74">
        <v>0</v>
      </c>
      <c r="FO989" s="74">
        <v>0</v>
      </c>
      <c r="FP989" s="74">
        <v>0</v>
      </c>
      <c r="FQ989" s="74">
        <v>0</v>
      </c>
      <c r="FR989" s="74">
        <v>0</v>
      </c>
      <c r="FS989" s="74">
        <v>0</v>
      </c>
      <c r="GV989" s="229"/>
      <c r="GW989" s="229"/>
    </row>
    <row r="990" spans="98:205" x14ac:dyDescent="0.25">
      <c r="CT990" s="74" t="s">
        <v>194</v>
      </c>
      <c r="CU990" s="74" t="s">
        <v>540</v>
      </c>
      <c r="CV990" s="74" t="s">
        <v>327</v>
      </c>
      <c r="CW990" s="74">
        <v>2023</v>
      </c>
      <c r="CX990" s="74">
        <v>0</v>
      </c>
      <c r="CY990" s="74">
        <v>0</v>
      </c>
      <c r="CZ990" s="74">
        <v>3.6648472479162193E-7</v>
      </c>
      <c r="DA990" s="74">
        <v>0</v>
      </c>
      <c r="DB990" s="74">
        <v>0</v>
      </c>
      <c r="DC990" s="74">
        <v>0</v>
      </c>
      <c r="DD990" s="74">
        <v>5.1712462144137756</v>
      </c>
      <c r="DE990" s="74">
        <v>0.6841481148462718</v>
      </c>
      <c r="DF990" s="74">
        <v>2.906986510592537</v>
      </c>
      <c r="DG990" s="74">
        <v>1.580111588974966</v>
      </c>
      <c r="DH990" s="74">
        <v>0</v>
      </c>
      <c r="DI990" s="74">
        <v>0</v>
      </c>
      <c r="DJ990" s="74">
        <v>0</v>
      </c>
      <c r="DK990" s="74">
        <v>0</v>
      </c>
      <c r="DL990" s="74">
        <v>0</v>
      </c>
      <c r="DM990" s="74">
        <v>0</v>
      </c>
      <c r="DN990" s="74">
        <v>4.6143239174834047E-5</v>
      </c>
      <c r="DO990" s="74">
        <v>0</v>
      </c>
      <c r="DP990" s="74">
        <v>0</v>
      </c>
      <c r="DQ990" s="74">
        <v>0</v>
      </c>
      <c r="DR990" s="74">
        <v>0</v>
      </c>
      <c r="DS990" s="74">
        <v>0</v>
      </c>
      <c r="DT990" s="74">
        <v>0</v>
      </c>
      <c r="DU990" s="74">
        <v>1.8951827457191492E-6</v>
      </c>
      <c r="DV990" s="74">
        <v>0</v>
      </c>
      <c r="DW990" s="74">
        <v>1.8951827457191492E-6</v>
      </c>
      <c r="DX990" s="74">
        <v>0</v>
      </c>
      <c r="DY990" s="74">
        <v>0</v>
      </c>
      <c r="DZ990" s="74">
        <v>0</v>
      </c>
      <c r="EA990" s="74">
        <v>0</v>
      </c>
      <c r="EB990" s="74">
        <v>0</v>
      </c>
      <c r="EC990" s="74">
        <v>0</v>
      </c>
      <c r="ED990" s="74">
        <v>0</v>
      </c>
      <c r="EE990" s="74">
        <v>0</v>
      </c>
      <c r="EF990" s="74">
        <v>0</v>
      </c>
      <c r="ER990" s="74" t="s">
        <v>455</v>
      </c>
      <c r="ES990" s="74" t="s">
        <v>194</v>
      </c>
      <c r="ET990" s="74" t="s">
        <v>540</v>
      </c>
      <c r="EU990" s="74" t="s">
        <v>327</v>
      </c>
      <c r="EV990" s="74" t="s">
        <v>302</v>
      </c>
      <c r="EW990" s="74" t="s">
        <v>456</v>
      </c>
      <c r="EX990" s="74">
        <v>2023</v>
      </c>
      <c r="EY990" s="74">
        <v>7.0011210711635727E-6</v>
      </c>
      <c r="EZ990" s="74">
        <v>1707.29669299999</v>
      </c>
      <c r="FA990" s="74">
        <v>1.1952990852090116E-2</v>
      </c>
      <c r="FB990" s="74">
        <v>2023</v>
      </c>
      <c r="FC990" s="74" t="s">
        <v>209</v>
      </c>
      <c r="FD990" s="74">
        <v>4.6366130773367584E-2</v>
      </c>
      <c r="FE990" s="74">
        <v>1</v>
      </c>
      <c r="FF990" s="74">
        <v>0</v>
      </c>
      <c r="FG990" s="74" t="s">
        <v>457</v>
      </c>
      <c r="FH990" s="74">
        <v>0</v>
      </c>
      <c r="FI990" s="74">
        <v>0</v>
      </c>
      <c r="FJ990" s="74">
        <v>0</v>
      </c>
      <c r="FK990" s="74">
        <v>0</v>
      </c>
      <c r="FL990" s="74">
        <v>5.0433099362386323E-5</v>
      </c>
      <c r="FM990" s="74">
        <v>3.6648472479162193E-7</v>
      </c>
      <c r="FN990" s="74">
        <v>0</v>
      </c>
      <c r="FO990" s="74">
        <v>0</v>
      </c>
      <c r="FP990" s="74">
        <v>0</v>
      </c>
      <c r="FQ990" s="74">
        <v>0</v>
      </c>
      <c r="FR990" s="74">
        <v>0</v>
      </c>
      <c r="FS990" s="74">
        <v>0</v>
      </c>
      <c r="GV990" s="229"/>
      <c r="GW990" s="229"/>
    </row>
    <row r="991" spans="98:205" x14ac:dyDescent="0.25">
      <c r="CT991" s="74" t="s">
        <v>194</v>
      </c>
      <c r="CU991" s="74" t="s">
        <v>540</v>
      </c>
      <c r="CV991" s="74" t="s">
        <v>327</v>
      </c>
      <c r="CW991" s="74">
        <v>2024</v>
      </c>
      <c r="CX991" s="74">
        <v>0</v>
      </c>
      <c r="CY991" s="74">
        <v>0</v>
      </c>
      <c r="CZ991" s="74">
        <v>0</v>
      </c>
      <c r="DA991" s="74">
        <v>3.6648472479162193E-7</v>
      </c>
      <c r="DB991" s="74">
        <v>0</v>
      </c>
      <c r="DC991" s="74">
        <v>0</v>
      </c>
      <c r="DD991" s="74">
        <v>5.1712462144137756</v>
      </c>
      <c r="DE991" s="74">
        <v>0.6841481148462718</v>
      </c>
      <c r="DF991" s="74">
        <v>2.906986510592537</v>
      </c>
      <c r="DG991" s="74">
        <v>1.580111588974966</v>
      </c>
      <c r="DH991" s="74">
        <v>0</v>
      </c>
      <c r="DI991" s="74">
        <v>0</v>
      </c>
      <c r="DJ991" s="74">
        <v>0</v>
      </c>
      <c r="DK991" s="74">
        <v>0</v>
      </c>
      <c r="DL991" s="74">
        <v>0</v>
      </c>
      <c r="DM991" s="74">
        <v>0</v>
      </c>
      <c r="DN991" s="74">
        <v>4.6143239174834047E-5</v>
      </c>
      <c r="DO991" s="74">
        <v>0</v>
      </c>
      <c r="DP991" s="74">
        <v>0</v>
      </c>
      <c r="DQ991" s="74">
        <v>0</v>
      </c>
      <c r="DR991" s="74">
        <v>0</v>
      </c>
      <c r="DS991" s="74">
        <v>0</v>
      </c>
      <c r="DT991" s="74">
        <v>0</v>
      </c>
      <c r="DU991" s="74">
        <v>0</v>
      </c>
      <c r="DV991" s="74">
        <v>0</v>
      </c>
      <c r="DW991" s="74">
        <v>0</v>
      </c>
      <c r="DX991" s="74">
        <v>1.8951827457191492E-6</v>
      </c>
      <c r="DY991" s="74">
        <v>0</v>
      </c>
      <c r="DZ991" s="74">
        <v>1.8951827457191492E-6</v>
      </c>
      <c r="EA991" s="74">
        <v>0</v>
      </c>
      <c r="EB991" s="74">
        <v>0</v>
      </c>
      <c r="EC991" s="74">
        <v>0</v>
      </c>
      <c r="ED991" s="74">
        <v>0</v>
      </c>
      <c r="EE991" s="74">
        <v>0</v>
      </c>
      <c r="EF991" s="74">
        <v>0</v>
      </c>
      <c r="ER991" s="74" t="s">
        <v>455</v>
      </c>
      <c r="ES991" s="74" t="s">
        <v>194</v>
      </c>
      <c r="ET991" s="74" t="s">
        <v>540</v>
      </c>
      <c r="EU991" s="74" t="s">
        <v>327</v>
      </c>
      <c r="EV991" s="74" t="s">
        <v>302</v>
      </c>
      <c r="EW991" s="74" t="s">
        <v>456</v>
      </c>
      <c r="EX991" s="74">
        <v>2024</v>
      </c>
      <c r="EY991" s="74">
        <v>7.0011210711635727E-6</v>
      </c>
      <c r="EZ991" s="74">
        <v>1707.29669299999</v>
      </c>
      <c r="FA991" s="74">
        <v>1.1952990852090116E-2</v>
      </c>
      <c r="FB991" s="74">
        <v>2024</v>
      </c>
      <c r="FC991" s="74" t="s">
        <v>209</v>
      </c>
      <c r="FD991" s="74">
        <v>4.6366130773367584E-2</v>
      </c>
      <c r="FE991" s="74">
        <v>1</v>
      </c>
      <c r="FF991" s="74">
        <v>0</v>
      </c>
      <c r="FG991" s="74" t="s">
        <v>457</v>
      </c>
      <c r="FH991" s="74">
        <v>0</v>
      </c>
      <c r="FI991" s="74">
        <v>0</v>
      </c>
      <c r="FJ991" s="74">
        <v>0</v>
      </c>
      <c r="FK991" s="74">
        <v>0</v>
      </c>
      <c r="FL991" s="74">
        <v>0</v>
      </c>
      <c r="FM991" s="74">
        <v>0</v>
      </c>
      <c r="FN991" s="74">
        <v>5.0433099362386323E-5</v>
      </c>
      <c r="FO991" s="74">
        <v>3.6648472479162193E-7</v>
      </c>
      <c r="FP991" s="74">
        <v>0</v>
      </c>
      <c r="FQ991" s="74">
        <v>0</v>
      </c>
      <c r="FR991" s="74">
        <v>0</v>
      </c>
      <c r="FS991" s="74">
        <v>0</v>
      </c>
      <c r="GV991" s="229"/>
      <c r="GW991" s="229"/>
    </row>
    <row r="992" spans="98:205" x14ac:dyDescent="0.25">
      <c r="CT992" s="74" t="s">
        <v>194</v>
      </c>
      <c r="CU992" s="74" t="s">
        <v>540</v>
      </c>
      <c r="CV992" s="74" t="s">
        <v>327</v>
      </c>
      <c r="CW992" s="74">
        <v>2025</v>
      </c>
      <c r="CX992" s="74">
        <v>0</v>
      </c>
      <c r="CY992" s="74">
        <v>0</v>
      </c>
      <c r="CZ992" s="74">
        <v>0</v>
      </c>
      <c r="DA992" s="74">
        <v>0</v>
      </c>
      <c r="DB992" s="74">
        <v>3.6648472479162193E-7</v>
      </c>
      <c r="DC992" s="74">
        <v>0</v>
      </c>
      <c r="DD992" s="74">
        <v>5.1712462144137756</v>
      </c>
      <c r="DE992" s="74">
        <v>0.6841481148462718</v>
      </c>
      <c r="DF992" s="74">
        <v>2.906986510592537</v>
      </c>
      <c r="DG992" s="74">
        <v>1.580111588974966</v>
      </c>
      <c r="DH992" s="74">
        <v>0</v>
      </c>
      <c r="DI992" s="74">
        <v>0</v>
      </c>
      <c r="DJ992" s="74">
        <v>0</v>
      </c>
      <c r="DK992" s="74">
        <v>0</v>
      </c>
      <c r="DL992" s="74">
        <v>0</v>
      </c>
      <c r="DM992" s="74">
        <v>0</v>
      </c>
      <c r="DN992" s="74">
        <v>4.6143239174834047E-5</v>
      </c>
      <c r="DO992" s="74">
        <v>0</v>
      </c>
      <c r="DP992" s="74">
        <v>0</v>
      </c>
      <c r="DQ992" s="74">
        <v>0</v>
      </c>
      <c r="DR992" s="74">
        <v>0</v>
      </c>
      <c r="DS992" s="74">
        <v>0</v>
      </c>
      <c r="DT992" s="74">
        <v>0</v>
      </c>
      <c r="DU992" s="74">
        <v>0</v>
      </c>
      <c r="DV992" s="74">
        <v>0</v>
      </c>
      <c r="DW992" s="74">
        <v>0</v>
      </c>
      <c r="DX992" s="74">
        <v>0</v>
      </c>
      <c r="DY992" s="74">
        <v>0</v>
      </c>
      <c r="DZ992" s="74">
        <v>0</v>
      </c>
      <c r="EA992" s="74">
        <v>1.8951827457191492E-6</v>
      </c>
      <c r="EB992" s="74">
        <v>0</v>
      </c>
      <c r="EC992" s="74">
        <v>1.8951827457191492E-6</v>
      </c>
      <c r="ED992" s="74">
        <v>0</v>
      </c>
      <c r="EE992" s="74">
        <v>0</v>
      </c>
      <c r="EF992" s="74">
        <v>0</v>
      </c>
      <c r="ER992" s="74" t="s">
        <v>455</v>
      </c>
      <c r="ES992" s="74" t="s">
        <v>194</v>
      </c>
      <c r="ET992" s="74" t="s">
        <v>540</v>
      </c>
      <c r="EU992" s="74" t="s">
        <v>327</v>
      </c>
      <c r="EV992" s="74" t="s">
        <v>302</v>
      </c>
      <c r="EW992" s="74" t="s">
        <v>456</v>
      </c>
      <c r="EX992" s="74">
        <v>2025</v>
      </c>
      <c r="EY992" s="74">
        <v>7.0011210711635727E-6</v>
      </c>
      <c r="EZ992" s="74">
        <v>1707.29669299999</v>
      </c>
      <c r="FA992" s="74">
        <v>1.1952990852090116E-2</v>
      </c>
      <c r="FB992" s="74">
        <v>2025</v>
      </c>
      <c r="FC992" s="74" t="s">
        <v>209</v>
      </c>
      <c r="FD992" s="74">
        <v>4.6366130773367584E-2</v>
      </c>
      <c r="FE992" s="74">
        <v>1</v>
      </c>
      <c r="FF992" s="74">
        <v>0</v>
      </c>
      <c r="FG992" s="74" t="s">
        <v>457</v>
      </c>
      <c r="FH992" s="74">
        <v>0</v>
      </c>
      <c r="FI992" s="74">
        <v>0</v>
      </c>
      <c r="FJ992" s="74">
        <v>0</v>
      </c>
      <c r="FK992" s="74">
        <v>0</v>
      </c>
      <c r="FL992" s="74">
        <v>0</v>
      </c>
      <c r="FM992" s="74">
        <v>0</v>
      </c>
      <c r="FN992" s="74">
        <v>0</v>
      </c>
      <c r="FO992" s="74">
        <v>0</v>
      </c>
      <c r="FP992" s="74">
        <v>5.0433099362386323E-5</v>
      </c>
      <c r="FQ992" s="74">
        <v>3.6648472479162193E-7</v>
      </c>
      <c r="FR992" s="74">
        <v>0</v>
      </c>
      <c r="FS992" s="74">
        <v>0</v>
      </c>
      <c r="GV992" s="229"/>
      <c r="GW992" s="229"/>
    </row>
    <row r="993" spans="98:205" x14ac:dyDescent="0.25">
      <c r="CT993" s="74" t="s">
        <v>194</v>
      </c>
      <c r="CU993" s="74" t="s">
        <v>540</v>
      </c>
      <c r="CV993" s="74" t="s">
        <v>327</v>
      </c>
      <c r="CW993" s="74">
        <v>2026</v>
      </c>
      <c r="CX993" s="74">
        <v>0</v>
      </c>
      <c r="CY993" s="74">
        <v>0</v>
      </c>
      <c r="CZ993" s="74">
        <v>0</v>
      </c>
      <c r="DA993" s="74">
        <v>0</v>
      </c>
      <c r="DB993" s="74">
        <v>0</v>
      </c>
      <c r="DC993" s="74">
        <v>3.6648472479162193E-7</v>
      </c>
      <c r="DD993" s="74">
        <v>5.1712462144137756</v>
      </c>
      <c r="DE993" s="74">
        <v>0.6841481148462718</v>
      </c>
      <c r="DF993" s="74">
        <v>2.906986510592537</v>
      </c>
      <c r="DG993" s="74">
        <v>1.580111588974966</v>
      </c>
      <c r="DH993" s="74">
        <v>0</v>
      </c>
      <c r="DI993" s="74">
        <v>0</v>
      </c>
      <c r="DJ993" s="74">
        <v>0</v>
      </c>
      <c r="DK993" s="74">
        <v>0</v>
      </c>
      <c r="DL993" s="74">
        <v>0</v>
      </c>
      <c r="DM993" s="74">
        <v>0</v>
      </c>
      <c r="DN993" s="74">
        <v>4.6143239174834047E-5</v>
      </c>
      <c r="DO993" s="74">
        <v>0</v>
      </c>
      <c r="DP993" s="74">
        <v>0</v>
      </c>
      <c r="DQ993" s="74">
        <v>0</v>
      </c>
      <c r="DR993" s="74">
        <v>0</v>
      </c>
      <c r="DS993" s="74">
        <v>0</v>
      </c>
      <c r="DT993" s="74">
        <v>0</v>
      </c>
      <c r="DU993" s="74">
        <v>0</v>
      </c>
      <c r="DV993" s="74">
        <v>0</v>
      </c>
      <c r="DW993" s="74">
        <v>0</v>
      </c>
      <c r="DX993" s="74">
        <v>0</v>
      </c>
      <c r="DY993" s="74">
        <v>0</v>
      </c>
      <c r="DZ993" s="74">
        <v>0</v>
      </c>
      <c r="EA993" s="74">
        <v>0</v>
      </c>
      <c r="EB993" s="74">
        <v>0</v>
      </c>
      <c r="EC993" s="74">
        <v>0</v>
      </c>
      <c r="ED993" s="74">
        <v>1.8951827457191492E-6</v>
      </c>
      <c r="EE993" s="74">
        <v>0</v>
      </c>
      <c r="EF993" s="74">
        <v>1.8951827457191492E-6</v>
      </c>
      <c r="ER993" s="74" t="s">
        <v>455</v>
      </c>
      <c r="ES993" s="74" t="s">
        <v>194</v>
      </c>
      <c r="ET993" s="74" t="s">
        <v>540</v>
      </c>
      <c r="EU993" s="74" t="s">
        <v>327</v>
      </c>
      <c r="EV993" s="74" t="s">
        <v>302</v>
      </c>
      <c r="EW993" s="74" t="s">
        <v>456</v>
      </c>
      <c r="EX993" s="74">
        <v>2026</v>
      </c>
      <c r="EY993" s="74">
        <v>7.0011210711635727E-6</v>
      </c>
      <c r="EZ993" s="74">
        <v>1707.29669299999</v>
      </c>
      <c r="FA993" s="74">
        <v>1.1952990852090116E-2</v>
      </c>
      <c r="FB993" s="74">
        <v>2026</v>
      </c>
      <c r="FC993" s="74" t="s">
        <v>209</v>
      </c>
      <c r="FD993" s="74">
        <v>4.6366130773367584E-2</v>
      </c>
      <c r="FE993" s="74">
        <v>1</v>
      </c>
      <c r="FF993" s="74">
        <v>0</v>
      </c>
      <c r="FG993" s="74" t="s">
        <v>457</v>
      </c>
      <c r="FH993" s="74">
        <v>0</v>
      </c>
      <c r="FI993" s="74">
        <v>0</v>
      </c>
      <c r="FJ993" s="74">
        <v>0</v>
      </c>
      <c r="FK993" s="74">
        <v>0</v>
      </c>
      <c r="FL993" s="74">
        <v>0</v>
      </c>
      <c r="FM993" s="74">
        <v>0</v>
      </c>
      <c r="FN993" s="74">
        <v>0</v>
      </c>
      <c r="FO993" s="74">
        <v>0</v>
      </c>
      <c r="FP993" s="74">
        <v>0</v>
      </c>
      <c r="FQ993" s="74">
        <v>0</v>
      </c>
      <c r="FR993" s="74">
        <v>5.0433099362386323E-5</v>
      </c>
      <c r="FS993" s="74">
        <v>3.6648472479162193E-7</v>
      </c>
      <c r="GV993" s="229"/>
      <c r="GW993" s="229"/>
    </row>
    <row r="994" spans="98:205" x14ac:dyDescent="0.25">
      <c r="CT994" s="74" t="s">
        <v>194</v>
      </c>
      <c r="CU994" s="74" t="s">
        <v>540</v>
      </c>
      <c r="CV994" s="74" t="s">
        <v>328</v>
      </c>
      <c r="CW994" s="74">
        <v>2021</v>
      </c>
      <c r="CX994" s="74">
        <v>1.9885639907085305E-4</v>
      </c>
      <c r="CY994" s="74">
        <v>0</v>
      </c>
      <c r="CZ994" s="74">
        <v>0</v>
      </c>
      <c r="DA994" s="74">
        <v>0</v>
      </c>
      <c r="DB994" s="74">
        <v>0</v>
      </c>
      <c r="DC994" s="74">
        <v>0</v>
      </c>
      <c r="DD994" s="74">
        <v>7.7861316135679426E-2</v>
      </c>
      <c r="DE994" s="74">
        <v>3.6425060683954513E-2</v>
      </c>
      <c r="DF994" s="74">
        <v>1.541613253274161E-3</v>
      </c>
      <c r="DG994" s="74">
        <v>3.989464219845075E-2</v>
      </c>
      <c r="DH994" s="74">
        <v>0</v>
      </c>
      <c r="DI994" s="74">
        <v>0</v>
      </c>
      <c r="DJ994" s="74">
        <v>0</v>
      </c>
      <c r="DK994" s="74">
        <v>0</v>
      </c>
      <c r="DL994" s="74">
        <v>0</v>
      </c>
      <c r="DM994" s="74">
        <v>0</v>
      </c>
      <c r="DN994" s="74">
        <v>1.815040221836222E-2</v>
      </c>
      <c r="DO994" s="74">
        <v>1.5483220953658518E-5</v>
      </c>
      <c r="DP994" s="74">
        <v>0</v>
      </c>
      <c r="DQ994" s="74">
        <v>1.5483220953658518E-5</v>
      </c>
      <c r="DR994" s="74">
        <v>0</v>
      </c>
      <c r="DS994" s="74">
        <v>0</v>
      </c>
      <c r="DT994" s="74">
        <v>0</v>
      </c>
      <c r="DU994" s="74">
        <v>0</v>
      </c>
      <c r="DV994" s="74">
        <v>0</v>
      </c>
      <c r="DW994" s="74">
        <v>0</v>
      </c>
      <c r="DX994" s="74">
        <v>0</v>
      </c>
      <c r="DY994" s="74">
        <v>0</v>
      </c>
      <c r="DZ994" s="74">
        <v>0</v>
      </c>
      <c r="EA994" s="74">
        <v>0</v>
      </c>
      <c r="EB994" s="74">
        <v>0</v>
      </c>
      <c r="EC994" s="74">
        <v>0</v>
      </c>
      <c r="ED994" s="74">
        <v>0</v>
      </c>
      <c r="EE994" s="74">
        <v>0</v>
      </c>
      <c r="EF994" s="74">
        <v>0</v>
      </c>
      <c r="ER994" s="74" t="s">
        <v>455</v>
      </c>
      <c r="ES994" s="74" t="s">
        <v>194</v>
      </c>
      <c r="ET994" s="74" t="s">
        <v>540</v>
      </c>
      <c r="EU994" s="74" t="s">
        <v>328</v>
      </c>
      <c r="EV994" s="74" t="s">
        <v>302</v>
      </c>
      <c r="EW994" s="74" t="s">
        <v>456</v>
      </c>
      <c r="EX994" s="74">
        <v>2021</v>
      </c>
      <c r="EY994" s="74">
        <v>5.8526903681147364E-3</v>
      </c>
      <c r="EZ994" s="74">
        <v>1707.29669299999</v>
      </c>
      <c r="FA994" s="74">
        <v>9.9922789106351839</v>
      </c>
      <c r="FB994" s="74">
        <v>2021</v>
      </c>
      <c r="FC994" s="74" t="s">
        <v>209</v>
      </c>
      <c r="FD994" s="74">
        <v>4.6366130773367584E-2</v>
      </c>
      <c r="FE994" s="74">
        <v>1</v>
      </c>
      <c r="FF994" s="74">
        <v>0</v>
      </c>
      <c r="FG994" s="74" t="s">
        <v>457</v>
      </c>
      <c r="FH994" s="74">
        <v>4.1422663325410163E-2</v>
      </c>
      <c r="FI994" s="74">
        <v>1.9885639907085305E-4</v>
      </c>
      <c r="FJ994" s="74">
        <v>0</v>
      </c>
      <c r="FK994" s="74">
        <v>0</v>
      </c>
      <c r="FL994" s="74">
        <v>0</v>
      </c>
      <c r="FM994" s="74">
        <v>0</v>
      </c>
      <c r="FN994" s="74">
        <v>0</v>
      </c>
      <c r="FO994" s="74">
        <v>0</v>
      </c>
      <c r="FP994" s="74">
        <v>0</v>
      </c>
      <c r="FQ994" s="74">
        <v>0</v>
      </c>
      <c r="FR994" s="74">
        <v>0</v>
      </c>
      <c r="FS994" s="74">
        <v>0</v>
      </c>
      <c r="GV994" s="229"/>
      <c r="GW994" s="229"/>
    </row>
    <row r="995" spans="98:205" x14ac:dyDescent="0.25">
      <c r="CT995" s="74" t="s">
        <v>194</v>
      </c>
      <c r="CU995" s="74" t="s">
        <v>540</v>
      </c>
      <c r="CV995" s="74" t="s">
        <v>328</v>
      </c>
      <c r="CW995" s="74">
        <v>2022</v>
      </c>
      <c r="CX995" s="74">
        <v>0</v>
      </c>
      <c r="CY995" s="74">
        <v>1.9889282575290488E-4</v>
      </c>
      <c r="CZ995" s="74">
        <v>0</v>
      </c>
      <c r="DA995" s="74">
        <v>0</v>
      </c>
      <c r="DB995" s="74">
        <v>0</v>
      </c>
      <c r="DC995" s="74">
        <v>0</v>
      </c>
      <c r="DD995" s="74">
        <v>7.7861316135679412E-2</v>
      </c>
      <c r="DE995" s="74">
        <v>3.6425060683954492E-2</v>
      </c>
      <c r="DF995" s="74">
        <v>1.5416132532741599E-3</v>
      </c>
      <c r="DG995" s="74">
        <v>3.9894642198450743E-2</v>
      </c>
      <c r="DH995" s="74">
        <v>0</v>
      </c>
      <c r="DI995" s="74">
        <v>0</v>
      </c>
      <c r="DJ995" s="74">
        <v>0</v>
      </c>
      <c r="DK995" s="74">
        <v>0</v>
      </c>
      <c r="DL995" s="74">
        <v>0</v>
      </c>
      <c r="DM995" s="74">
        <v>0</v>
      </c>
      <c r="DN995" s="74">
        <v>1.781978242471725E-2</v>
      </c>
      <c r="DO995" s="74">
        <v>0</v>
      </c>
      <c r="DP995" s="74">
        <v>0</v>
      </c>
      <c r="DQ995" s="74">
        <v>0</v>
      </c>
      <c r="DR995" s="74">
        <v>1.5486057183065527E-5</v>
      </c>
      <c r="DS995" s="74">
        <v>0</v>
      </c>
      <c r="DT995" s="74">
        <v>1.5486057183065527E-5</v>
      </c>
      <c r="DU995" s="74">
        <v>0</v>
      </c>
      <c r="DV995" s="74">
        <v>0</v>
      </c>
      <c r="DW995" s="74">
        <v>0</v>
      </c>
      <c r="DX995" s="74">
        <v>0</v>
      </c>
      <c r="DY995" s="74">
        <v>0</v>
      </c>
      <c r="DZ995" s="74">
        <v>0</v>
      </c>
      <c r="EA995" s="74">
        <v>0</v>
      </c>
      <c r="EB995" s="74">
        <v>0</v>
      </c>
      <c r="EC995" s="74">
        <v>0</v>
      </c>
      <c r="ED995" s="74">
        <v>0</v>
      </c>
      <c r="EE995" s="74">
        <v>0</v>
      </c>
      <c r="EF995" s="74">
        <v>0</v>
      </c>
      <c r="ER995" s="74" t="s">
        <v>455</v>
      </c>
      <c r="ES995" s="74" t="s">
        <v>194</v>
      </c>
      <c r="ET995" s="74" t="s">
        <v>540</v>
      </c>
      <c r="EU995" s="74" t="s">
        <v>328</v>
      </c>
      <c r="EV995" s="74" t="s">
        <v>302</v>
      </c>
      <c r="EW995" s="74" t="s">
        <v>456</v>
      </c>
      <c r="EX995" s="74">
        <v>2022</v>
      </c>
      <c r="EY995" s="74">
        <v>5.7451139676648593E-3</v>
      </c>
      <c r="EZ995" s="74">
        <v>1707.29669299999</v>
      </c>
      <c r="FA995" s="74">
        <v>9.8086140779022664</v>
      </c>
      <c r="FB995" s="74">
        <v>2022</v>
      </c>
      <c r="FC995" s="74" t="s">
        <v>209</v>
      </c>
      <c r="FD995" s="74">
        <v>4.6366130773367584E-2</v>
      </c>
      <c r="FE995" s="74">
        <v>1</v>
      </c>
      <c r="FF995" s="74">
        <v>0</v>
      </c>
      <c r="FG995" s="74" t="s">
        <v>457</v>
      </c>
      <c r="FH995" s="74">
        <v>0</v>
      </c>
      <c r="FI995" s="74">
        <v>0</v>
      </c>
      <c r="FJ995" s="74">
        <v>4.1430251163637875E-2</v>
      </c>
      <c r="FK995" s="74">
        <v>1.9889282575290488E-4</v>
      </c>
      <c r="FL995" s="74">
        <v>0</v>
      </c>
      <c r="FM995" s="74">
        <v>0</v>
      </c>
      <c r="FN995" s="74">
        <v>0</v>
      </c>
      <c r="FO995" s="74">
        <v>0</v>
      </c>
      <c r="FP995" s="74">
        <v>0</v>
      </c>
      <c r="FQ995" s="74">
        <v>0</v>
      </c>
      <c r="FR995" s="74">
        <v>0</v>
      </c>
      <c r="FS995" s="74">
        <v>0</v>
      </c>
      <c r="GV995" s="229"/>
      <c r="GW995" s="229"/>
    </row>
    <row r="996" spans="98:205" x14ac:dyDescent="0.25">
      <c r="CT996" s="74" t="s">
        <v>194</v>
      </c>
      <c r="CU996" s="74" t="s">
        <v>540</v>
      </c>
      <c r="CV996" s="74" t="s">
        <v>328</v>
      </c>
      <c r="CW996" s="74">
        <v>2023</v>
      </c>
      <c r="CX996" s="74">
        <v>0</v>
      </c>
      <c r="CY996" s="74">
        <v>0</v>
      </c>
      <c r="CZ996" s="74">
        <v>2.9996437365855153E-4</v>
      </c>
      <c r="DA996" s="74">
        <v>0</v>
      </c>
      <c r="DB996" s="74">
        <v>0</v>
      </c>
      <c r="DC996" s="74">
        <v>0</v>
      </c>
      <c r="DD996" s="74">
        <v>7.7900575334948485E-2</v>
      </c>
      <c r="DE996" s="74">
        <v>3.6425060683954492E-2</v>
      </c>
      <c r="DF996" s="74">
        <v>1.5808724525432679E-3</v>
      </c>
      <c r="DG996" s="74">
        <v>3.9894642198450743E-2</v>
      </c>
      <c r="DH996" s="74">
        <v>0</v>
      </c>
      <c r="DI996" s="74">
        <v>0</v>
      </c>
      <c r="DJ996" s="74">
        <v>0</v>
      </c>
      <c r="DK996" s="74">
        <v>0</v>
      </c>
      <c r="DL996" s="74">
        <v>0</v>
      </c>
      <c r="DM996" s="74">
        <v>0</v>
      </c>
      <c r="DN996" s="74">
        <v>1.7804726356295809E-2</v>
      </c>
      <c r="DO996" s="74">
        <v>0</v>
      </c>
      <c r="DP996" s="74">
        <v>0</v>
      </c>
      <c r="DQ996" s="74">
        <v>0</v>
      </c>
      <c r="DR996" s="74">
        <v>0</v>
      </c>
      <c r="DS996" s="74">
        <v>0</v>
      </c>
      <c r="DT996" s="74">
        <v>0</v>
      </c>
      <c r="DU996" s="74">
        <v>2.3367397287988632E-5</v>
      </c>
      <c r="DV996" s="74">
        <v>0</v>
      </c>
      <c r="DW996" s="74">
        <v>2.3367397287988632E-5</v>
      </c>
      <c r="DX996" s="74">
        <v>0</v>
      </c>
      <c r="DY996" s="74">
        <v>0</v>
      </c>
      <c r="DZ996" s="74">
        <v>0</v>
      </c>
      <c r="EA996" s="74">
        <v>0</v>
      </c>
      <c r="EB996" s="74">
        <v>0</v>
      </c>
      <c r="EC996" s="74">
        <v>0</v>
      </c>
      <c r="ED996" s="74">
        <v>0</v>
      </c>
      <c r="EE996" s="74">
        <v>0</v>
      </c>
      <c r="EF996" s="74">
        <v>0</v>
      </c>
      <c r="ER996" s="74" t="s">
        <v>455</v>
      </c>
      <c r="ES996" s="74" t="s">
        <v>194</v>
      </c>
      <c r="ET996" s="74" t="s">
        <v>540</v>
      </c>
      <c r="EU996" s="74" t="s">
        <v>328</v>
      </c>
      <c r="EV996" s="74" t="s">
        <v>302</v>
      </c>
      <c r="EW996" s="74" t="s">
        <v>456</v>
      </c>
      <c r="EX996" s="74">
        <v>2023</v>
      </c>
      <c r="EY996" s="74">
        <v>5.7303531496799729E-3</v>
      </c>
      <c r="EZ996" s="74">
        <v>1707.29669299999</v>
      </c>
      <c r="FA996" s="74">
        <v>9.7834129821706952</v>
      </c>
      <c r="FB996" s="74">
        <v>2023</v>
      </c>
      <c r="FC996" s="74" t="s">
        <v>209</v>
      </c>
      <c r="FD996" s="74">
        <v>4.6366130773367584E-2</v>
      </c>
      <c r="FE996" s="74">
        <v>1</v>
      </c>
      <c r="FF996" s="74">
        <v>0</v>
      </c>
      <c r="FG996" s="74" t="s">
        <v>457</v>
      </c>
      <c r="FH996" s="74">
        <v>0</v>
      </c>
      <c r="FI996" s="74">
        <v>0</v>
      </c>
      <c r="FJ996" s="74">
        <v>0</v>
      </c>
      <c r="FK996" s="74">
        <v>0</v>
      </c>
      <c r="FL996" s="74">
        <v>4.1279027578842074E-2</v>
      </c>
      <c r="FM996" s="74">
        <v>2.9996437365855153E-4</v>
      </c>
      <c r="FN996" s="74">
        <v>0</v>
      </c>
      <c r="FO996" s="74">
        <v>0</v>
      </c>
      <c r="FP996" s="74">
        <v>0</v>
      </c>
      <c r="FQ996" s="74">
        <v>0</v>
      </c>
      <c r="FR996" s="74">
        <v>0</v>
      </c>
      <c r="FS996" s="74">
        <v>0</v>
      </c>
      <c r="GV996" s="229"/>
      <c r="GW996" s="229"/>
    </row>
    <row r="997" spans="98:205" x14ac:dyDescent="0.25">
      <c r="CT997" s="74" t="s">
        <v>194</v>
      </c>
      <c r="CU997" s="74" t="s">
        <v>540</v>
      </c>
      <c r="CV997" s="74" t="s">
        <v>328</v>
      </c>
      <c r="CW997" s="74">
        <v>2024</v>
      </c>
      <c r="CX997" s="74">
        <v>0</v>
      </c>
      <c r="CY997" s="74">
        <v>0</v>
      </c>
      <c r="CZ997" s="74">
        <v>0</v>
      </c>
      <c r="DA997" s="74">
        <v>2.9996437365855153E-4</v>
      </c>
      <c r="DB997" s="74">
        <v>0</v>
      </c>
      <c r="DC997" s="74">
        <v>0</v>
      </c>
      <c r="DD997" s="74">
        <v>7.7900575334948485E-2</v>
      </c>
      <c r="DE997" s="74">
        <v>3.6425060683954492E-2</v>
      </c>
      <c r="DF997" s="74">
        <v>1.5808724525432679E-3</v>
      </c>
      <c r="DG997" s="74">
        <v>3.9894642198450743E-2</v>
      </c>
      <c r="DH997" s="74">
        <v>0</v>
      </c>
      <c r="DI997" s="74">
        <v>0</v>
      </c>
      <c r="DJ997" s="74">
        <v>0</v>
      </c>
      <c r="DK997" s="74">
        <v>0</v>
      </c>
      <c r="DL997" s="74">
        <v>0</v>
      </c>
      <c r="DM997" s="74">
        <v>0</v>
      </c>
      <c r="DN997" s="74">
        <v>1.7804726356295809E-2</v>
      </c>
      <c r="DO997" s="74">
        <v>0</v>
      </c>
      <c r="DP997" s="74">
        <v>0</v>
      </c>
      <c r="DQ997" s="74">
        <v>0</v>
      </c>
      <c r="DR997" s="74">
        <v>0</v>
      </c>
      <c r="DS997" s="74">
        <v>0</v>
      </c>
      <c r="DT997" s="74">
        <v>0</v>
      </c>
      <c r="DU997" s="74">
        <v>0</v>
      </c>
      <c r="DV997" s="74">
        <v>0</v>
      </c>
      <c r="DW997" s="74">
        <v>0</v>
      </c>
      <c r="DX997" s="74">
        <v>2.3367397287988632E-5</v>
      </c>
      <c r="DY997" s="74">
        <v>0</v>
      </c>
      <c r="DZ997" s="74">
        <v>2.3367397287988632E-5</v>
      </c>
      <c r="EA997" s="74">
        <v>0</v>
      </c>
      <c r="EB997" s="74">
        <v>0</v>
      </c>
      <c r="EC997" s="74">
        <v>0</v>
      </c>
      <c r="ED997" s="74">
        <v>0</v>
      </c>
      <c r="EE997" s="74">
        <v>0</v>
      </c>
      <c r="EF997" s="74">
        <v>0</v>
      </c>
      <c r="ER997" s="74" t="s">
        <v>455</v>
      </c>
      <c r="ES997" s="74" t="s">
        <v>194</v>
      </c>
      <c r="ET997" s="74" t="s">
        <v>540</v>
      </c>
      <c r="EU997" s="74" t="s">
        <v>328</v>
      </c>
      <c r="EV997" s="74" t="s">
        <v>302</v>
      </c>
      <c r="EW997" s="74" t="s">
        <v>456</v>
      </c>
      <c r="EX997" s="74">
        <v>2024</v>
      </c>
      <c r="EY997" s="74">
        <v>5.7303531496799729E-3</v>
      </c>
      <c r="EZ997" s="74">
        <v>1707.29669299999</v>
      </c>
      <c r="FA997" s="74">
        <v>9.7834129821706952</v>
      </c>
      <c r="FB997" s="74">
        <v>2024</v>
      </c>
      <c r="FC997" s="74" t="s">
        <v>209</v>
      </c>
      <c r="FD997" s="74">
        <v>4.6366130773367584E-2</v>
      </c>
      <c r="FE997" s="74">
        <v>1</v>
      </c>
      <c r="FF997" s="74">
        <v>0</v>
      </c>
      <c r="FG997" s="74" t="s">
        <v>457</v>
      </c>
      <c r="FH997" s="74">
        <v>0</v>
      </c>
      <c r="FI997" s="74">
        <v>0</v>
      </c>
      <c r="FJ997" s="74">
        <v>0</v>
      </c>
      <c r="FK997" s="74">
        <v>0</v>
      </c>
      <c r="FL997" s="74">
        <v>0</v>
      </c>
      <c r="FM997" s="74">
        <v>0</v>
      </c>
      <c r="FN997" s="74">
        <v>4.1279027578842074E-2</v>
      </c>
      <c r="FO997" s="74">
        <v>2.9996437365855153E-4</v>
      </c>
      <c r="FP997" s="74">
        <v>0</v>
      </c>
      <c r="FQ997" s="74">
        <v>0</v>
      </c>
      <c r="FR997" s="74">
        <v>0</v>
      </c>
      <c r="FS997" s="74">
        <v>0</v>
      </c>
      <c r="GV997" s="229"/>
      <c r="GW997" s="229"/>
    </row>
    <row r="998" spans="98:205" x14ac:dyDescent="0.25">
      <c r="CT998" s="74" t="s">
        <v>194</v>
      </c>
      <c r="CU998" s="74" t="s">
        <v>540</v>
      </c>
      <c r="CV998" s="74" t="s">
        <v>328</v>
      </c>
      <c r="CW998" s="74">
        <v>2025</v>
      </c>
      <c r="CX998" s="74">
        <v>0</v>
      </c>
      <c r="CY998" s="74">
        <v>0</v>
      </c>
      <c r="CZ998" s="74">
        <v>0</v>
      </c>
      <c r="DA998" s="74">
        <v>0</v>
      </c>
      <c r="DB998" s="74">
        <v>2.9996437365855153E-4</v>
      </c>
      <c r="DC998" s="74">
        <v>0</v>
      </c>
      <c r="DD998" s="74">
        <v>7.7900575334948485E-2</v>
      </c>
      <c r="DE998" s="74">
        <v>3.6425060683954492E-2</v>
      </c>
      <c r="DF998" s="74">
        <v>1.5808724525432679E-3</v>
      </c>
      <c r="DG998" s="74">
        <v>3.9894642198450743E-2</v>
      </c>
      <c r="DH998" s="74">
        <v>0</v>
      </c>
      <c r="DI998" s="74">
        <v>0</v>
      </c>
      <c r="DJ998" s="74">
        <v>0</v>
      </c>
      <c r="DK998" s="74">
        <v>0</v>
      </c>
      <c r="DL998" s="74">
        <v>0</v>
      </c>
      <c r="DM998" s="74">
        <v>0</v>
      </c>
      <c r="DN998" s="74">
        <v>1.7804726356295809E-2</v>
      </c>
      <c r="DO998" s="74">
        <v>0</v>
      </c>
      <c r="DP998" s="74">
        <v>0</v>
      </c>
      <c r="DQ998" s="74">
        <v>0</v>
      </c>
      <c r="DR998" s="74">
        <v>0</v>
      </c>
      <c r="DS998" s="74">
        <v>0</v>
      </c>
      <c r="DT998" s="74">
        <v>0</v>
      </c>
      <c r="DU998" s="74">
        <v>0</v>
      </c>
      <c r="DV998" s="74">
        <v>0</v>
      </c>
      <c r="DW998" s="74">
        <v>0</v>
      </c>
      <c r="DX998" s="74">
        <v>0</v>
      </c>
      <c r="DY998" s="74">
        <v>0</v>
      </c>
      <c r="DZ998" s="74">
        <v>0</v>
      </c>
      <c r="EA998" s="74">
        <v>2.3367397287988632E-5</v>
      </c>
      <c r="EB998" s="74">
        <v>0</v>
      </c>
      <c r="EC998" s="74">
        <v>2.3367397287988632E-5</v>
      </c>
      <c r="ED998" s="74">
        <v>0</v>
      </c>
      <c r="EE998" s="74">
        <v>0</v>
      </c>
      <c r="EF998" s="74">
        <v>0</v>
      </c>
      <c r="ER998" s="74" t="s">
        <v>455</v>
      </c>
      <c r="ES998" s="74" t="s">
        <v>194</v>
      </c>
      <c r="ET998" s="74" t="s">
        <v>540</v>
      </c>
      <c r="EU998" s="74" t="s">
        <v>328</v>
      </c>
      <c r="EV998" s="74" t="s">
        <v>302</v>
      </c>
      <c r="EW998" s="74" t="s">
        <v>456</v>
      </c>
      <c r="EX998" s="74">
        <v>2025</v>
      </c>
      <c r="EY998" s="74">
        <v>5.7303531496799729E-3</v>
      </c>
      <c r="EZ998" s="74">
        <v>1707.29669299999</v>
      </c>
      <c r="FA998" s="74">
        <v>9.7834129821706952</v>
      </c>
      <c r="FB998" s="74">
        <v>2025</v>
      </c>
      <c r="FC998" s="74" t="s">
        <v>209</v>
      </c>
      <c r="FD998" s="74">
        <v>4.6366130773367584E-2</v>
      </c>
      <c r="FE998" s="74">
        <v>1</v>
      </c>
      <c r="FF998" s="74">
        <v>0</v>
      </c>
      <c r="FG998" s="74" t="s">
        <v>457</v>
      </c>
      <c r="FH998" s="74">
        <v>0</v>
      </c>
      <c r="FI998" s="74">
        <v>0</v>
      </c>
      <c r="FJ998" s="74">
        <v>0</v>
      </c>
      <c r="FK998" s="74">
        <v>0</v>
      </c>
      <c r="FL998" s="74">
        <v>0</v>
      </c>
      <c r="FM998" s="74">
        <v>0</v>
      </c>
      <c r="FN998" s="74">
        <v>0</v>
      </c>
      <c r="FO998" s="74">
        <v>0</v>
      </c>
      <c r="FP998" s="74">
        <v>4.1279027578842074E-2</v>
      </c>
      <c r="FQ998" s="74">
        <v>2.9996437365855153E-4</v>
      </c>
      <c r="FR998" s="74">
        <v>0</v>
      </c>
      <c r="FS998" s="74">
        <v>0</v>
      </c>
      <c r="GV998" s="229"/>
      <c r="GW998" s="229"/>
    </row>
    <row r="999" spans="98:205" x14ac:dyDescent="0.25">
      <c r="CT999" s="74" t="s">
        <v>194</v>
      </c>
      <c r="CU999" s="74" t="s">
        <v>540</v>
      </c>
      <c r="CV999" s="74" t="s">
        <v>328</v>
      </c>
      <c r="CW999" s="74">
        <v>2026</v>
      </c>
      <c r="CX999" s="74">
        <v>0</v>
      </c>
      <c r="CY999" s="74">
        <v>0</v>
      </c>
      <c r="CZ999" s="74">
        <v>0</v>
      </c>
      <c r="DA999" s="74">
        <v>0</v>
      </c>
      <c r="DB999" s="74">
        <v>0</v>
      </c>
      <c r="DC999" s="74">
        <v>2.9996437365855153E-4</v>
      </c>
      <c r="DD999" s="74">
        <v>7.7900575334948485E-2</v>
      </c>
      <c r="DE999" s="74">
        <v>3.6425060683954492E-2</v>
      </c>
      <c r="DF999" s="74">
        <v>1.5808724525432679E-3</v>
      </c>
      <c r="DG999" s="74">
        <v>3.9894642198450743E-2</v>
      </c>
      <c r="DH999" s="74">
        <v>0</v>
      </c>
      <c r="DI999" s="74">
        <v>0</v>
      </c>
      <c r="DJ999" s="74">
        <v>0</v>
      </c>
      <c r="DK999" s="74">
        <v>0</v>
      </c>
      <c r="DL999" s="74">
        <v>0</v>
      </c>
      <c r="DM999" s="74">
        <v>0</v>
      </c>
      <c r="DN999" s="74">
        <v>1.7804726356295809E-2</v>
      </c>
      <c r="DO999" s="74">
        <v>0</v>
      </c>
      <c r="DP999" s="74">
        <v>0</v>
      </c>
      <c r="DQ999" s="74">
        <v>0</v>
      </c>
      <c r="DR999" s="74">
        <v>0</v>
      </c>
      <c r="DS999" s="74">
        <v>0</v>
      </c>
      <c r="DT999" s="74">
        <v>0</v>
      </c>
      <c r="DU999" s="74">
        <v>0</v>
      </c>
      <c r="DV999" s="74">
        <v>0</v>
      </c>
      <c r="DW999" s="74">
        <v>0</v>
      </c>
      <c r="DX999" s="74">
        <v>0</v>
      </c>
      <c r="DY999" s="74">
        <v>0</v>
      </c>
      <c r="DZ999" s="74">
        <v>0</v>
      </c>
      <c r="EA999" s="74">
        <v>0</v>
      </c>
      <c r="EB999" s="74">
        <v>0</v>
      </c>
      <c r="EC999" s="74">
        <v>0</v>
      </c>
      <c r="ED999" s="74">
        <v>2.3367397287988632E-5</v>
      </c>
      <c r="EE999" s="74">
        <v>0</v>
      </c>
      <c r="EF999" s="74">
        <v>2.3367397287988632E-5</v>
      </c>
      <c r="ER999" s="74" t="s">
        <v>455</v>
      </c>
      <c r="ES999" s="74" t="s">
        <v>194</v>
      </c>
      <c r="ET999" s="74" t="s">
        <v>540</v>
      </c>
      <c r="EU999" s="74" t="s">
        <v>328</v>
      </c>
      <c r="EV999" s="74" t="s">
        <v>302</v>
      </c>
      <c r="EW999" s="74" t="s">
        <v>456</v>
      </c>
      <c r="EX999" s="74">
        <v>2026</v>
      </c>
      <c r="EY999" s="74">
        <v>5.7303531496799729E-3</v>
      </c>
      <c r="EZ999" s="74">
        <v>1707.29669299999</v>
      </c>
      <c r="FA999" s="74">
        <v>9.7834129821706952</v>
      </c>
      <c r="FB999" s="74">
        <v>2026</v>
      </c>
      <c r="FC999" s="74" t="s">
        <v>209</v>
      </c>
      <c r="FD999" s="74">
        <v>4.6366130773367584E-2</v>
      </c>
      <c r="FE999" s="74">
        <v>1</v>
      </c>
      <c r="FF999" s="74">
        <v>0</v>
      </c>
      <c r="FG999" s="74" t="s">
        <v>457</v>
      </c>
      <c r="FH999" s="74">
        <v>0</v>
      </c>
      <c r="FI999" s="74">
        <v>0</v>
      </c>
      <c r="FJ999" s="74">
        <v>0</v>
      </c>
      <c r="FK999" s="74">
        <v>0</v>
      </c>
      <c r="FL999" s="74">
        <v>0</v>
      </c>
      <c r="FM999" s="74">
        <v>0</v>
      </c>
      <c r="FN999" s="74">
        <v>0</v>
      </c>
      <c r="FO999" s="74">
        <v>0</v>
      </c>
      <c r="FP999" s="74">
        <v>0</v>
      </c>
      <c r="FQ999" s="74">
        <v>0</v>
      </c>
      <c r="FR999" s="74">
        <v>4.1279027578842074E-2</v>
      </c>
      <c r="FS999" s="74">
        <v>2.9996437365855153E-4</v>
      </c>
      <c r="GV999" s="229"/>
      <c r="GW999" s="229"/>
    </row>
    <row r="1000" spans="98:205" x14ac:dyDescent="0.25">
      <c r="CT1000" s="74" t="s">
        <v>194</v>
      </c>
      <c r="CU1000" s="74" t="s">
        <v>540</v>
      </c>
      <c r="CV1000" s="74" t="s">
        <v>321</v>
      </c>
      <c r="CW1000" s="74">
        <v>2021</v>
      </c>
      <c r="CX1000" s="74">
        <v>7.8612224924371815E-8</v>
      </c>
      <c r="CY1000" s="74">
        <v>0</v>
      </c>
      <c r="CZ1000" s="74">
        <v>0</v>
      </c>
      <c r="DA1000" s="74">
        <v>0</v>
      </c>
      <c r="DB1000" s="74">
        <v>0</v>
      </c>
      <c r="DC1000" s="74">
        <v>0</v>
      </c>
      <c r="DD1000" s="74">
        <v>13887.861023877969</v>
      </c>
      <c r="DE1000" s="74">
        <v>212.40338927922949</v>
      </c>
      <c r="DF1000" s="74">
        <v>8426.4429804796036</v>
      </c>
      <c r="DG1000" s="74">
        <v>5249.0146541191434</v>
      </c>
      <c r="DH1000" s="74">
        <v>0</v>
      </c>
      <c r="DI1000" s="74">
        <v>0</v>
      </c>
      <c r="DJ1000" s="74">
        <v>0</v>
      </c>
      <c r="DK1000" s="74">
        <v>0</v>
      </c>
      <c r="DL1000" s="74">
        <v>0</v>
      </c>
      <c r="DM1000" s="74">
        <v>0</v>
      </c>
      <c r="DN1000" s="74">
        <v>4.4214327722788606E-6</v>
      </c>
      <c r="DO1000" s="74">
        <v>1.0917556545275116E-3</v>
      </c>
      <c r="DP1000" s="74">
        <v>0</v>
      </c>
      <c r="DQ1000" s="74">
        <v>1.0917556545275116E-3</v>
      </c>
      <c r="DR1000" s="74">
        <v>0</v>
      </c>
      <c r="DS1000" s="74">
        <v>0</v>
      </c>
      <c r="DT1000" s="74">
        <v>0</v>
      </c>
      <c r="DU1000" s="74">
        <v>0</v>
      </c>
      <c r="DV1000" s="74">
        <v>0</v>
      </c>
      <c r="DW1000" s="74">
        <v>0</v>
      </c>
      <c r="DX1000" s="74">
        <v>0</v>
      </c>
      <c r="DY1000" s="74">
        <v>0</v>
      </c>
      <c r="DZ1000" s="74">
        <v>0</v>
      </c>
      <c r="EA1000" s="74">
        <v>0</v>
      </c>
      <c r="EB1000" s="74">
        <v>0</v>
      </c>
      <c r="EC1000" s="74">
        <v>0</v>
      </c>
      <c r="ED1000" s="74">
        <v>0</v>
      </c>
      <c r="EE1000" s="74">
        <v>0</v>
      </c>
      <c r="EF1000" s="74">
        <v>0</v>
      </c>
      <c r="ER1000" s="74" t="s">
        <v>455</v>
      </c>
      <c r="ES1000" s="74" t="s">
        <v>194</v>
      </c>
      <c r="ET1000" s="74" t="s">
        <v>540</v>
      </c>
      <c r="EU1000" s="74" t="s">
        <v>321</v>
      </c>
      <c r="EV1000" s="74" t="s">
        <v>302</v>
      </c>
      <c r="EW1000" s="74" t="s">
        <v>456</v>
      </c>
      <c r="EX1000" s="74">
        <v>2021</v>
      </c>
      <c r="EY1000" s="74">
        <v>2.3136947756305692E-6</v>
      </c>
      <c r="EZ1000" s="74">
        <v>1707.29669299999</v>
      </c>
      <c r="FA1000" s="74">
        <v>3.9501634390454246E-3</v>
      </c>
      <c r="FB1000" s="74">
        <v>2021</v>
      </c>
      <c r="FC1000" s="74" t="s">
        <v>209</v>
      </c>
      <c r="FD1000" s="74">
        <v>4.6366130773367584E-2</v>
      </c>
      <c r="FE1000" s="74">
        <v>1</v>
      </c>
      <c r="FF1000" s="74">
        <v>0</v>
      </c>
      <c r="FG1000" s="74" t="s">
        <v>457</v>
      </c>
      <c r="FH1000" s="74">
        <v>1.63752725158391E-5</v>
      </c>
      <c r="FI1000" s="74">
        <v>7.8612224924371815E-8</v>
      </c>
      <c r="FJ1000" s="74">
        <v>0</v>
      </c>
      <c r="FK1000" s="74">
        <v>0</v>
      </c>
      <c r="FL1000" s="74">
        <v>0</v>
      </c>
      <c r="FM1000" s="74">
        <v>0</v>
      </c>
      <c r="FN1000" s="74">
        <v>0</v>
      </c>
      <c r="FO1000" s="74">
        <v>0</v>
      </c>
      <c r="FP1000" s="74">
        <v>0</v>
      </c>
      <c r="FQ1000" s="74">
        <v>0</v>
      </c>
      <c r="FR1000" s="74">
        <v>0</v>
      </c>
      <c r="FS1000" s="74">
        <v>0</v>
      </c>
      <c r="GV1000" s="229"/>
      <c r="GW1000" s="229"/>
    </row>
    <row r="1001" spans="98:205" x14ac:dyDescent="0.25">
      <c r="CT1001" s="74" t="s">
        <v>194</v>
      </c>
      <c r="CU1001" s="74" t="s">
        <v>540</v>
      </c>
      <c r="CV1001" s="74" t="s">
        <v>321</v>
      </c>
      <c r="CW1001" s="74">
        <v>2022</v>
      </c>
      <c r="CX1001" s="74">
        <v>0</v>
      </c>
      <c r="CY1001" s="74">
        <v>7.8041498740381822E-8</v>
      </c>
      <c r="CZ1001" s="74">
        <v>0</v>
      </c>
      <c r="DA1001" s="74">
        <v>0</v>
      </c>
      <c r="DB1001" s="74">
        <v>0</v>
      </c>
      <c r="DC1001" s="74">
        <v>0</v>
      </c>
      <c r="DD1001" s="74">
        <v>13650.165455412071</v>
      </c>
      <c r="DE1001" s="74">
        <v>202.84766498243039</v>
      </c>
      <c r="DF1001" s="74">
        <v>8286.6933897120034</v>
      </c>
      <c r="DG1001" s="74">
        <v>5160.6244007176329</v>
      </c>
      <c r="DH1001" s="74">
        <v>0</v>
      </c>
      <c r="DI1001" s="74">
        <v>0</v>
      </c>
      <c r="DJ1001" s="74">
        <v>0</v>
      </c>
      <c r="DK1001" s="74">
        <v>0</v>
      </c>
      <c r="DL1001" s="74">
        <v>0</v>
      </c>
      <c r="DM1001" s="74">
        <v>0</v>
      </c>
      <c r="DN1001" s="74">
        <v>4.2887308895428683E-6</v>
      </c>
      <c r="DO1001" s="74">
        <v>0</v>
      </c>
      <c r="DP1001" s="74">
        <v>0</v>
      </c>
      <c r="DQ1001" s="74">
        <v>0</v>
      </c>
      <c r="DR1001" s="74">
        <v>1.0652793701945446E-3</v>
      </c>
      <c r="DS1001" s="74">
        <v>0</v>
      </c>
      <c r="DT1001" s="74">
        <v>1.0652793701945446E-3</v>
      </c>
      <c r="DU1001" s="74">
        <v>0</v>
      </c>
      <c r="DV1001" s="74">
        <v>0</v>
      </c>
      <c r="DW1001" s="74">
        <v>0</v>
      </c>
      <c r="DX1001" s="74">
        <v>0</v>
      </c>
      <c r="DY1001" s="74">
        <v>0</v>
      </c>
      <c r="DZ1001" s="74">
        <v>0</v>
      </c>
      <c r="EA1001" s="74">
        <v>0</v>
      </c>
      <c r="EB1001" s="74">
        <v>0</v>
      </c>
      <c r="EC1001" s="74">
        <v>0</v>
      </c>
      <c r="ED1001" s="74">
        <v>0</v>
      </c>
      <c r="EE1001" s="74">
        <v>0</v>
      </c>
      <c r="EF1001" s="74">
        <v>0</v>
      </c>
      <c r="ER1001" s="74" t="s">
        <v>455</v>
      </c>
      <c r="ES1001" s="74" t="s">
        <v>194</v>
      </c>
      <c r="ET1001" s="74" t="s">
        <v>540</v>
      </c>
      <c r="EU1001" s="74" t="s">
        <v>321</v>
      </c>
      <c r="EV1001" s="74" t="s">
        <v>302</v>
      </c>
      <c r="EW1001" s="74" t="s">
        <v>456</v>
      </c>
      <c r="EX1001" s="74">
        <v>2022</v>
      </c>
      <c r="EY1001" s="74">
        <v>2.2542658478183889E-6</v>
      </c>
      <c r="EZ1001" s="74">
        <v>1707.29669299999</v>
      </c>
      <c r="FA1001" s="74">
        <v>3.8487006271231542E-3</v>
      </c>
      <c r="FB1001" s="74">
        <v>2022</v>
      </c>
      <c r="FC1001" s="74" t="s">
        <v>209</v>
      </c>
      <c r="FD1001" s="74">
        <v>4.6366130773367584E-2</v>
      </c>
      <c r="FE1001" s="74">
        <v>1</v>
      </c>
      <c r="FF1001" s="74">
        <v>0</v>
      </c>
      <c r="FG1001" s="74" t="s">
        <v>457</v>
      </c>
      <c r="FH1001" s="74">
        <v>0</v>
      </c>
      <c r="FI1001" s="74">
        <v>0</v>
      </c>
      <c r="FJ1001" s="74">
        <v>1.6256387739282371E-5</v>
      </c>
      <c r="FK1001" s="74">
        <v>7.8041498740381822E-8</v>
      </c>
      <c r="FL1001" s="74">
        <v>0</v>
      </c>
      <c r="FM1001" s="74">
        <v>0</v>
      </c>
      <c r="FN1001" s="74">
        <v>0</v>
      </c>
      <c r="FO1001" s="74">
        <v>0</v>
      </c>
      <c r="FP1001" s="74">
        <v>0</v>
      </c>
      <c r="FQ1001" s="74">
        <v>0</v>
      </c>
      <c r="FR1001" s="74">
        <v>0</v>
      </c>
      <c r="FS1001" s="74">
        <v>0</v>
      </c>
      <c r="GV1001" s="229"/>
      <c r="GW1001" s="229"/>
    </row>
    <row r="1002" spans="98:205" x14ac:dyDescent="0.25">
      <c r="CT1002" s="74" t="s">
        <v>194</v>
      </c>
      <c r="CU1002" s="74" t="s">
        <v>540</v>
      </c>
      <c r="CV1002" s="74" t="s">
        <v>321</v>
      </c>
      <c r="CW1002" s="74">
        <v>2023</v>
      </c>
      <c r="CX1002" s="74">
        <v>0</v>
      </c>
      <c r="CY1002" s="74">
        <v>0</v>
      </c>
      <c r="CZ1002" s="74">
        <v>1.2195494935624727E-7</v>
      </c>
      <c r="DA1002" s="74">
        <v>0</v>
      </c>
      <c r="DB1002" s="74">
        <v>0</v>
      </c>
      <c r="DC1002" s="74">
        <v>0</v>
      </c>
      <c r="DD1002" s="74">
        <v>13668.06699741239</v>
      </c>
      <c r="DE1002" s="74">
        <v>202.84766498243039</v>
      </c>
      <c r="DF1002" s="74">
        <v>8304.5949317123268</v>
      </c>
      <c r="DG1002" s="74">
        <v>5160.6244007176319</v>
      </c>
      <c r="DH1002" s="74">
        <v>0</v>
      </c>
      <c r="DI1002" s="74">
        <v>0</v>
      </c>
      <c r="DJ1002" s="74">
        <v>0</v>
      </c>
      <c r="DK1002" s="74">
        <v>0</v>
      </c>
      <c r="DL1002" s="74">
        <v>0</v>
      </c>
      <c r="DM1002" s="74">
        <v>0</v>
      </c>
      <c r="DN1002" s="74">
        <v>4.4454396284150241E-6</v>
      </c>
      <c r="DO1002" s="74">
        <v>0</v>
      </c>
      <c r="DP1002" s="74">
        <v>0</v>
      </c>
      <c r="DQ1002" s="74">
        <v>0</v>
      </c>
      <c r="DR1002" s="74">
        <v>0</v>
      </c>
      <c r="DS1002" s="74">
        <v>0</v>
      </c>
      <c r="DT1002" s="74">
        <v>0</v>
      </c>
      <c r="DU1002" s="74">
        <v>1.6668884184672227E-3</v>
      </c>
      <c r="DV1002" s="74">
        <v>0</v>
      </c>
      <c r="DW1002" s="74">
        <v>1.6668884184672227E-3</v>
      </c>
      <c r="DX1002" s="74">
        <v>0</v>
      </c>
      <c r="DY1002" s="74">
        <v>0</v>
      </c>
      <c r="DZ1002" s="74">
        <v>0</v>
      </c>
      <c r="EA1002" s="74">
        <v>0</v>
      </c>
      <c r="EB1002" s="74">
        <v>0</v>
      </c>
      <c r="EC1002" s="74">
        <v>0</v>
      </c>
      <c r="ED1002" s="74">
        <v>0</v>
      </c>
      <c r="EE1002" s="74">
        <v>0</v>
      </c>
      <c r="EF1002" s="74">
        <v>0</v>
      </c>
      <c r="ER1002" s="74" t="s">
        <v>455</v>
      </c>
      <c r="ES1002" s="74" t="s">
        <v>194</v>
      </c>
      <c r="ET1002" s="74" t="s">
        <v>540</v>
      </c>
      <c r="EU1002" s="74" t="s">
        <v>321</v>
      </c>
      <c r="EV1002" s="74" t="s">
        <v>302</v>
      </c>
      <c r="EW1002" s="74" t="s">
        <v>456</v>
      </c>
      <c r="EX1002" s="74">
        <v>2023</v>
      </c>
      <c r="EY1002" s="74">
        <v>2.3297597632648401E-6</v>
      </c>
      <c r="EZ1002" s="74">
        <v>1707.29669299999</v>
      </c>
      <c r="FA1002" s="74">
        <v>3.9775911393065012E-3</v>
      </c>
      <c r="FB1002" s="74">
        <v>2023</v>
      </c>
      <c r="FC1002" s="74" t="s">
        <v>209</v>
      </c>
      <c r="FD1002" s="74">
        <v>4.6366130773367584E-2</v>
      </c>
      <c r="FE1002" s="74">
        <v>1</v>
      </c>
      <c r="FF1002" s="74">
        <v>0</v>
      </c>
      <c r="FG1002" s="74" t="s">
        <v>457</v>
      </c>
      <c r="FH1002" s="74">
        <v>0</v>
      </c>
      <c r="FI1002" s="74">
        <v>0</v>
      </c>
      <c r="FJ1002" s="74">
        <v>0</v>
      </c>
      <c r="FK1002" s="74">
        <v>0</v>
      </c>
      <c r="FL1002" s="74">
        <v>1.6782598734819129E-5</v>
      </c>
      <c r="FM1002" s="74">
        <v>1.2195494935624727E-7</v>
      </c>
      <c r="FN1002" s="74">
        <v>0</v>
      </c>
      <c r="FO1002" s="74">
        <v>0</v>
      </c>
      <c r="FP1002" s="74">
        <v>0</v>
      </c>
      <c r="FQ1002" s="74">
        <v>0</v>
      </c>
      <c r="FR1002" s="74">
        <v>0</v>
      </c>
      <c r="FS1002" s="74">
        <v>0</v>
      </c>
      <c r="GV1002" s="229"/>
      <c r="GW1002" s="229"/>
    </row>
    <row r="1003" spans="98:205" x14ac:dyDescent="0.25">
      <c r="CT1003" s="74" t="s">
        <v>194</v>
      </c>
      <c r="CU1003" s="74" t="s">
        <v>540</v>
      </c>
      <c r="CV1003" s="74" t="s">
        <v>321</v>
      </c>
      <c r="CW1003" s="74">
        <v>2024</v>
      </c>
      <c r="CX1003" s="74">
        <v>0</v>
      </c>
      <c r="CY1003" s="74">
        <v>0</v>
      </c>
      <c r="CZ1003" s="74">
        <v>0</v>
      </c>
      <c r="DA1003" s="74">
        <v>1.2195494935624727E-7</v>
      </c>
      <c r="DB1003" s="74">
        <v>0</v>
      </c>
      <c r="DC1003" s="74">
        <v>0</v>
      </c>
      <c r="DD1003" s="74">
        <v>13668.06699741239</v>
      </c>
      <c r="DE1003" s="74">
        <v>202.84766498243039</v>
      </c>
      <c r="DF1003" s="74">
        <v>8304.5949317123268</v>
      </c>
      <c r="DG1003" s="74">
        <v>5160.6244007176319</v>
      </c>
      <c r="DH1003" s="74">
        <v>0</v>
      </c>
      <c r="DI1003" s="74">
        <v>0</v>
      </c>
      <c r="DJ1003" s="74">
        <v>0</v>
      </c>
      <c r="DK1003" s="74">
        <v>0</v>
      </c>
      <c r="DL1003" s="74">
        <v>0</v>
      </c>
      <c r="DM1003" s="74">
        <v>0</v>
      </c>
      <c r="DN1003" s="74">
        <v>4.4454396284150241E-6</v>
      </c>
      <c r="DO1003" s="74">
        <v>0</v>
      </c>
      <c r="DP1003" s="74">
        <v>0</v>
      </c>
      <c r="DQ1003" s="74">
        <v>0</v>
      </c>
      <c r="DR1003" s="74">
        <v>0</v>
      </c>
      <c r="DS1003" s="74">
        <v>0</v>
      </c>
      <c r="DT1003" s="74">
        <v>0</v>
      </c>
      <c r="DU1003" s="74">
        <v>0</v>
      </c>
      <c r="DV1003" s="74">
        <v>0</v>
      </c>
      <c r="DW1003" s="74">
        <v>0</v>
      </c>
      <c r="DX1003" s="74">
        <v>1.6668884184672227E-3</v>
      </c>
      <c r="DY1003" s="74">
        <v>0</v>
      </c>
      <c r="DZ1003" s="74">
        <v>1.6668884184672227E-3</v>
      </c>
      <c r="EA1003" s="74">
        <v>0</v>
      </c>
      <c r="EB1003" s="74">
        <v>0</v>
      </c>
      <c r="EC1003" s="74">
        <v>0</v>
      </c>
      <c r="ED1003" s="74">
        <v>0</v>
      </c>
      <c r="EE1003" s="74">
        <v>0</v>
      </c>
      <c r="EF1003" s="74">
        <v>0</v>
      </c>
      <c r="ER1003" s="74" t="s">
        <v>455</v>
      </c>
      <c r="ES1003" s="74" t="s">
        <v>194</v>
      </c>
      <c r="ET1003" s="74" t="s">
        <v>540</v>
      </c>
      <c r="EU1003" s="74" t="s">
        <v>321</v>
      </c>
      <c r="EV1003" s="74" t="s">
        <v>302</v>
      </c>
      <c r="EW1003" s="74" t="s">
        <v>456</v>
      </c>
      <c r="EX1003" s="74">
        <v>2024</v>
      </c>
      <c r="EY1003" s="74">
        <v>2.3297597632648401E-6</v>
      </c>
      <c r="EZ1003" s="74">
        <v>1707.29669299999</v>
      </c>
      <c r="FA1003" s="74">
        <v>3.9775911393065012E-3</v>
      </c>
      <c r="FB1003" s="74">
        <v>2024</v>
      </c>
      <c r="FC1003" s="74" t="s">
        <v>209</v>
      </c>
      <c r="FD1003" s="74">
        <v>4.6366130773367584E-2</v>
      </c>
      <c r="FE1003" s="74">
        <v>1</v>
      </c>
      <c r="FF1003" s="74">
        <v>0</v>
      </c>
      <c r="FG1003" s="74" t="s">
        <v>457</v>
      </c>
      <c r="FH1003" s="74">
        <v>0</v>
      </c>
      <c r="FI1003" s="74">
        <v>0</v>
      </c>
      <c r="FJ1003" s="74">
        <v>0</v>
      </c>
      <c r="FK1003" s="74">
        <v>0</v>
      </c>
      <c r="FL1003" s="74">
        <v>0</v>
      </c>
      <c r="FM1003" s="74">
        <v>0</v>
      </c>
      <c r="FN1003" s="74">
        <v>1.6782598734819129E-5</v>
      </c>
      <c r="FO1003" s="74">
        <v>1.2195494935624727E-7</v>
      </c>
      <c r="FP1003" s="74">
        <v>0</v>
      </c>
      <c r="FQ1003" s="74">
        <v>0</v>
      </c>
      <c r="FR1003" s="74">
        <v>0</v>
      </c>
      <c r="FS1003" s="74">
        <v>0</v>
      </c>
      <c r="GV1003" s="229"/>
      <c r="GW1003" s="229"/>
    </row>
    <row r="1004" spans="98:205" x14ac:dyDescent="0.25">
      <c r="CT1004" s="74" t="s">
        <v>194</v>
      </c>
      <c r="CU1004" s="74" t="s">
        <v>540</v>
      </c>
      <c r="CV1004" s="74" t="s">
        <v>321</v>
      </c>
      <c r="CW1004" s="74">
        <v>2025</v>
      </c>
      <c r="CX1004" s="74">
        <v>0</v>
      </c>
      <c r="CY1004" s="74">
        <v>0</v>
      </c>
      <c r="CZ1004" s="74">
        <v>0</v>
      </c>
      <c r="DA1004" s="74">
        <v>0</v>
      </c>
      <c r="DB1004" s="74">
        <v>1.2195494935624727E-7</v>
      </c>
      <c r="DC1004" s="74">
        <v>0</v>
      </c>
      <c r="DD1004" s="74">
        <v>13668.06699741239</v>
      </c>
      <c r="DE1004" s="74">
        <v>202.84766498243039</v>
      </c>
      <c r="DF1004" s="74">
        <v>8304.5949317123268</v>
      </c>
      <c r="DG1004" s="74">
        <v>5160.6244007176319</v>
      </c>
      <c r="DH1004" s="74">
        <v>0</v>
      </c>
      <c r="DI1004" s="74">
        <v>0</v>
      </c>
      <c r="DJ1004" s="74">
        <v>0</v>
      </c>
      <c r="DK1004" s="74">
        <v>0</v>
      </c>
      <c r="DL1004" s="74">
        <v>0</v>
      </c>
      <c r="DM1004" s="74">
        <v>0</v>
      </c>
      <c r="DN1004" s="74">
        <v>4.4454396284150241E-6</v>
      </c>
      <c r="DO1004" s="74">
        <v>0</v>
      </c>
      <c r="DP1004" s="74">
        <v>0</v>
      </c>
      <c r="DQ1004" s="74">
        <v>0</v>
      </c>
      <c r="DR1004" s="74">
        <v>0</v>
      </c>
      <c r="DS1004" s="74">
        <v>0</v>
      </c>
      <c r="DT1004" s="74">
        <v>0</v>
      </c>
      <c r="DU1004" s="74">
        <v>0</v>
      </c>
      <c r="DV1004" s="74">
        <v>0</v>
      </c>
      <c r="DW1004" s="74">
        <v>0</v>
      </c>
      <c r="DX1004" s="74">
        <v>0</v>
      </c>
      <c r="DY1004" s="74">
        <v>0</v>
      </c>
      <c r="DZ1004" s="74">
        <v>0</v>
      </c>
      <c r="EA1004" s="74">
        <v>1.6668884184672227E-3</v>
      </c>
      <c r="EB1004" s="74">
        <v>0</v>
      </c>
      <c r="EC1004" s="74">
        <v>1.6668884184672227E-3</v>
      </c>
      <c r="ED1004" s="74">
        <v>0</v>
      </c>
      <c r="EE1004" s="74">
        <v>0</v>
      </c>
      <c r="EF1004" s="74">
        <v>0</v>
      </c>
      <c r="ER1004" s="74" t="s">
        <v>455</v>
      </c>
      <c r="ES1004" s="74" t="s">
        <v>194</v>
      </c>
      <c r="ET1004" s="74" t="s">
        <v>540</v>
      </c>
      <c r="EU1004" s="74" t="s">
        <v>321</v>
      </c>
      <c r="EV1004" s="74" t="s">
        <v>302</v>
      </c>
      <c r="EW1004" s="74" t="s">
        <v>456</v>
      </c>
      <c r="EX1004" s="74">
        <v>2025</v>
      </c>
      <c r="EY1004" s="74">
        <v>2.3297597632648401E-6</v>
      </c>
      <c r="EZ1004" s="74">
        <v>1707.29669299999</v>
      </c>
      <c r="FA1004" s="74">
        <v>3.9775911393065012E-3</v>
      </c>
      <c r="FB1004" s="74">
        <v>2025</v>
      </c>
      <c r="FC1004" s="74" t="s">
        <v>209</v>
      </c>
      <c r="FD1004" s="74">
        <v>4.6366130773367584E-2</v>
      </c>
      <c r="FE1004" s="74">
        <v>1</v>
      </c>
      <c r="FF1004" s="74">
        <v>0</v>
      </c>
      <c r="FG1004" s="74" t="s">
        <v>457</v>
      </c>
      <c r="FH1004" s="74">
        <v>0</v>
      </c>
      <c r="FI1004" s="74">
        <v>0</v>
      </c>
      <c r="FJ1004" s="74">
        <v>0</v>
      </c>
      <c r="FK1004" s="74">
        <v>0</v>
      </c>
      <c r="FL1004" s="74">
        <v>0</v>
      </c>
      <c r="FM1004" s="74">
        <v>0</v>
      </c>
      <c r="FN1004" s="74">
        <v>0</v>
      </c>
      <c r="FO1004" s="74">
        <v>0</v>
      </c>
      <c r="FP1004" s="74">
        <v>1.6782598734819129E-5</v>
      </c>
      <c r="FQ1004" s="74">
        <v>1.2195494935624727E-7</v>
      </c>
      <c r="FR1004" s="74">
        <v>0</v>
      </c>
      <c r="FS1004" s="74">
        <v>0</v>
      </c>
      <c r="GV1004" s="229"/>
      <c r="GW1004" s="229"/>
    </row>
    <row r="1005" spans="98:205" x14ac:dyDescent="0.25">
      <c r="CT1005" s="74" t="s">
        <v>194</v>
      </c>
      <c r="CU1005" s="74" t="s">
        <v>540</v>
      </c>
      <c r="CV1005" s="74" t="s">
        <v>321</v>
      </c>
      <c r="CW1005" s="74">
        <v>2026</v>
      </c>
      <c r="CX1005" s="74">
        <v>0</v>
      </c>
      <c r="CY1005" s="74">
        <v>0</v>
      </c>
      <c r="CZ1005" s="74">
        <v>0</v>
      </c>
      <c r="DA1005" s="74">
        <v>0</v>
      </c>
      <c r="DB1005" s="74">
        <v>0</v>
      </c>
      <c r="DC1005" s="74">
        <v>1.2195494935624727E-7</v>
      </c>
      <c r="DD1005" s="74">
        <v>13668.06699741239</v>
      </c>
      <c r="DE1005" s="74">
        <v>202.84766498243039</v>
      </c>
      <c r="DF1005" s="74">
        <v>8304.5949317123268</v>
      </c>
      <c r="DG1005" s="74">
        <v>5160.6244007176319</v>
      </c>
      <c r="DH1005" s="74">
        <v>0</v>
      </c>
      <c r="DI1005" s="74">
        <v>0</v>
      </c>
      <c r="DJ1005" s="74">
        <v>0</v>
      </c>
      <c r="DK1005" s="74">
        <v>0</v>
      </c>
      <c r="DL1005" s="74">
        <v>0</v>
      </c>
      <c r="DM1005" s="74">
        <v>0</v>
      </c>
      <c r="DN1005" s="74">
        <v>4.4454396284150241E-6</v>
      </c>
      <c r="DO1005" s="74">
        <v>0</v>
      </c>
      <c r="DP1005" s="74">
        <v>0</v>
      </c>
      <c r="DQ1005" s="74">
        <v>0</v>
      </c>
      <c r="DR1005" s="74">
        <v>0</v>
      </c>
      <c r="DS1005" s="74">
        <v>0</v>
      </c>
      <c r="DT1005" s="74">
        <v>0</v>
      </c>
      <c r="DU1005" s="74">
        <v>0</v>
      </c>
      <c r="DV1005" s="74">
        <v>0</v>
      </c>
      <c r="DW1005" s="74">
        <v>0</v>
      </c>
      <c r="DX1005" s="74">
        <v>0</v>
      </c>
      <c r="DY1005" s="74">
        <v>0</v>
      </c>
      <c r="DZ1005" s="74">
        <v>0</v>
      </c>
      <c r="EA1005" s="74">
        <v>0</v>
      </c>
      <c r="EB1005" s="74">
        <v>0</v>
      </c>
      <c r="EC1005" s="74">
        <v>0</v>
      </c>
      <c r="ED1005" s="74">
        <v>1.6668884184672227E-3</v>
      </c>
      <c r="EE1005" s="74">
        <v>0</v>
      </c>
      <c r="EF1005" s="74">
        <v>1.6668884184672227E-3</v>
      </c>
      <c r="ER1005" s="74" t="s">
        <v>455</v>
      </c>
      <c r="ES1005" s="74" t="s">
        <v>194</v>
      </c>
      <c r="ET1005" s="74" t="s">
        <v>540</v>
      </c>
      <c r="EU1005" s="74" t="s">
        <v>321</v>
      </c>
      <c r="EV1005" s="74" t="s">
        <v>302</v>
      </c>
      <c r="EW1005" s="74" t="s">
        <v>456</v>
      </c>
      <c r="EX1005" s="74">
        <v>2026</v>
      </c>
      <c r="EY1005" s="74">
        <v>2.3297597632648401E-6</v>
      </c>
      <c r="EZ1005" s="74">
        <v>1707.29669299999</v>
      </c>
      <c r="FA1005" s="74">
        <v>3.9775911393065012E-3</v>
      </c>
      <c r="FB1005" s="74">
        <v>2026</v>
      </c>
      <c r="FC1005" s="74" t="s">
        <v>209</v>
      </c>
      <c r="FD1005" s="74">
        <v>4.6366130773367584E-2</v>
      </c>
      <c r="FE1005" s="74">
        <v>1</v>
      </c>
      <c r="FF1005" s="74">
        <v>0</v>
      </c>
      <c r="FG1005" s="74" t="s">
        <v>457</v>
      </c>
      <c r="FH1005" s="74">
        <v>0</v>
      </c>
      <c r="FI1005" s="74">
        <v>0</v>
      </c>
      <c r="FJ1005" s="74">
        <v>0</v>
      </c>
      <c r="FK1005" s="74">
        <v>0</v>
      </c>
      <c r="FL1005" s="74">
        <v>0</v>
      </c>
      <c r="FM1005" s="74">
        <v>0</v>
      </c>
      <c r="FN1005" s="74">
        <v>0</v>
      </c>
      <c r="FO1005" s="74">
        <v>0</v>
      </c>
      <c r="FP1005" s="74">
        <v>0</v>
      </c>
      <c r="FQ1005" s="74">
        <v>0</v>
      </c>
      <c r="FR1005" s="74">
        <v>1.6782598734819129E-5</v>
      </c>
      <c r="FS1005" s="74">
        <v>1.2195494935624727E-7</v>
      </c>
      <c r="GV1005" s="229"/>
      <c r="GW1005" s="229"/>
    </row>
    <row r="1006" spans="98:205" x14ac:dyDescent="0.25">
      <c r="CT1006" s="74" t="s">
        <v>194</v>
      </c>
      <c r="CU1006" s="74" t="s">
        <v>540</v>
      </c>
      <c r="CV1006" s="74" t="s">
        <v>323</v>
      </c>
      <c r="CW1006" s="74">
        <v>2021</v>
      </c>
      <c r="CX1006" s="74">
        <v>1.8033147501025703E-8</v>
      </c>
      <c r="CY1006" s="74">
        <v>0</v>
      </c>
      <c r="CZ1006" s="74">
        <v>0</v>
      </c>
      <c r="DA1006" s="74">
        <v>0</v>
      </c>
      <c r="DB1006" s="74">
        <v>0</v>
      </c>
      <c r="DC1006" s="74">
        <v>0</v>
      </c>
      <c r="DD1006" s="74">
        <v>8638.846369758834</v>
      </c>
      <c r="DE1006" s="74">
        <v>212.40338927922949</v>
      </c>
      <c r="DF1006" s="74">
        <v>8426.4429804796055</v>
      </c>
      <c r="DG1006" s="74">
        <v>0</v>
      </c>
      <c r="DH1006" s="74">
        <v>0</v>
      </c>
      <c r="DI1006" s="74">
        <v>0</v>
      </c>
      <c r="DJ1006" s="74">
        <v>0</v>
      </c>
      <c r="DK1006" s="74">
        <v>0</v>
      </c>
      <c r="DL1006" s="74">
        <v>0</v>
      </c>
      <c r="DM1006" s="74">
        <v>0</v>
      </c>
      <c r="DN1006" s="74">
        <v>8.5885178810328261E-7</v>
      </c>
      <c r="DO1006" s="74">
        <v>1.5578559082456148E-4</v>
      </c>
      <c r="DP1006" s="74">
        <v>0</v>
      </c>
      <c r="DQ1006" s="74">
        <v>1.5578559082456148E-4</v>
      </c>
      <c r="DR1006" s="74">
        <v>0</v>
      </c>
      <c r="DS1006" s="74">
        <v>0</v>
      </c>
      <c r="DT1006" s="74">
        <v>0</v>
      </c>
      <c r="DU1006" s="74">
        <v>0</v>
      </c>
      <c r="DV1006" s="74">
        <v>0</v>
      </c>
      <c r="DW1006" s="74">
        <v>0</v>
      </c>
      <c r="DX1006" s="74">
        <v>0</v>
      </c>
      <c r="DY1006" s="74">
        <v>0</v>
      </c>
      <c r="DZ1006" s="74">
        <v>0</v>
      </c>
      <c r="EA1006" s="74">
        <v>0</v>
      </c>
      <c r="EB1006" s="74">
        <v>0</v>
      </c>
      <c r="EC1006" s="74">
        <v>0</v>
      </c>
      <c r="ED1006" s="74">
        <v>0</v>
      </c>
      <c r="EE1006" s="74">
        <v>0</v>
      </c>
      <c r="EF1006" s="74">
        <v>0</v>
      </c>
      <c r="ER1006" s="74" t="s">
        <v>455</v>
      </c>
      <c r="ES1006" s="74" t="s">
        <v>194</v>
      </c>
      <c r="ET1006" s="74" t="s">
        <v>540</v>
      </c>
      <c r="EU1006" s="74" t="s">
        <v>323</v>
      </c>
      <c r="EV1006" s="74" t="s">
        <v>302</v>
      </c>
      <c r="EW1006" s="74" t="s">
        <v>456</v>
      </c>
      <c r="EX1006" s="74">
        <v>2021</v>
      </c>
      <c r="EY1006" s="74">
        <v>5.3074695699604037E-7</v>
      </c>
      <c r="EZ1006" s="74">
        <v>1707.29669299999</v>
      </c>
      <c r="FA1006" s="74">
        <v>9.0614252449914764E-4</v>
      </c>
      <c r="FB1006" s="74">
        <v>2021</v>
      </c>
      <c r="FC1006" s="74" t="s">
        <v>209</v>
      </c>
      <c r="FD1006" s="74">
        <v>4.6366130773367584E-2</v>
      </c>
      <c r="FE1006" s="74">
        <v>1</v>
      </c>
      <c r="FF1006" s="74">
        <v>0</v>
      </c>
      <c r="FG1006" s="74" t="s">
        <v>457</v>
      </c>
      <c r="FH1006" s="74">
        <v>3.7563840093790405E-6</v>
      </c>
      <c r="FI1006" s="74">
        <v>1.8033147501025703E-8</v>
      </c>
      <c r="FJ1006" s="74">
        <v>0</v>
      </c>
      <c r="FK1006" s="74">
        <v>0</v>
      </c>
      <c r="FL1006" s="74">
        <v>0</v>
      </c>
      <c r="FM1006" s="74">
        <v>0</v>
      </c>
      <c r="FN1006" s="74">
        <v>0</v>
      </c>
      <c r="FO1006" s="74">
        <v>0</v>
      </c>
      <c r="FP1006" s="74">
        <v>0</v>
      </c>
      <c r="FQ1006" s="74">
        <v>0</v>
      </c>
      <c r="FR1006" s="74">
        <v>0</v>
      </c>
      <c r="FS1006" s="74">
        <v>0</v>
      </c>
      <c r="GV1006" s="229"/>
      <c r="GW1006" s="229"/>
    </row>
    <row r="1007" spans="98:205" x14ac:dyDescent="0.25">
      <c r="CT1007" s="74" t="s">
        <v>194</v>
      </c>
      <c r="CU1007" s="74" t="s">
        <v>540</v>
      </c>
      <c r="CV1007" s="74" t="s">
        <v>323</v>
      </c>
      <c r="CW1007" s="74">
        <v>2022</v>
      </c>
      <c r="CX1007" s="74">
        <v>0</v>
      </c>
      <c r="CY1007" s="74">
        <v>1.7902624524538478E-8</v>
      </c>
      <c r="CZ1007" s="74">
        <v>0</v>
      </c>
      <c r="DA1007" s="74">
        <v>0</v>
      </c>
      <c r="DB1007" s="74">
        <v>0</v>
      </c>
      <c r="DC1007" s="74">
        <v>0</v>
      </c>
      <c r="DD1007" s="74">
        <v>8489.5410546944295</v>
      </c>
      <c r="DE1007" s="74">
        <v>202.84766498243039</v>
      </c>
      <c r="DF1007" s="74">
        <v>8286.6933897119998</v>
      </c>
      <c r="DG1007" s="74">
        <v>0</v>
      </c>
      <c r="DH1007" s="74">
        <v>0</v>
      </c>
      <c r="DI1007" s="74">
        <v>0</v>
      </c>
      <c r="DJ1007" s="74">
        <v>0</v>
      </c>
      <c r="DK1007" s="74">
        <v>0</v>
      </c>
      <c r="DL1007" s="74">
        <v>0</v>
      </c>
      <c r="DM1007" s="74">
        <v>0</v>
      </c>
      <c r="DN1007" s="74">
        <v>8.3382224951700529E-7</v>
      </c>
      <c r="DO1007" s="74">
        <v>0</v>
      </c>
      <c r="DP1007" s="74">
        <v>0</v>
      </c>
      <c r="DQ1007" s="74">
        <v>0</v>
      </c>
      <c r="DR1007" s="74">
        <v>1.5198506588784874E-4</v>
      </c>
      <c r="DS1007" s="74">
        <v>0</v>
      </c>
      <c r="DT1007" s="74">
        <v>1.5198506588784874E-4</v>
      </c>
      <c r="DU1007" s="74">
        <v>0</v>
      </c>
      <c r="DV1007" s="74">
        <v>0</v>
      </c>
      <c r="DW1007" s="74">
        <v>0</v>
      </c>
      <c r="DX1007" s="74">
        <v>0</v>
      </c>
      <c r="DY1007" s="74">
        <v>0</v>
      </c>
      <c r="DZ1007" s="74">
        <v>0</v>
      </c>
      <c r="EA1007" s="74">
        <v>0</v>
      </c>
      <c r="EB1007" s="74">
        <v>0</v>
      </c>
      <c r="EC1007" s="74">
        <v>0</v>
      </c>
      <c r="ED1007" s="74">
        <v>0</v>
      </c>
      <c r="EE1007" s="74">
        <v>0</v>
      </c>
      <c r="EF1007" s="74">
        <v>0</v>
      </c>
      <c r="ER1007" s="74" t="s">
        <v>455</v>
      </c>
      <c r="ES1007" s="74" t="s">
        <v>194</v>
      </c>
      <c r="ET1007" s="74" t="s">
        <v>540</v>
      </c>
      <c r="EU1007" s="74" t="s">
        <v>323</v>
      </c>
      <c r="EV1007" s="74" t="s">
        <v>302</v>
      </c>
      <c r="EW1007" s="74" t="s">
        <v>456</v>
      </c>
      <c r="EX1007" s="74">
        <v>2022</v>
      </c>
      <c r="EY1007" s="74">
        <v>5.1712583309347093E-7</v>
      </c>
      <c r="EZ1007" s="74">
        <v>1707.29669299999</v>
      </c>
      <c r="FA1007" s="74">
        <v>8.828872247053477E-4</v>
      </c>
      <c r="FB1007" s="74">
        <v>2022</v>
      </c>
      <c r="FC1007" s="74" t="s">
        <v>209</v>
      </c>
      <c r="FD1007" s="74">
        <v>4.6366130773367584E-2</v>
      </c>
      <c r="FE1007" s="74">
        <v>1</v>
      </c>
      <c r="FF1007" s="74">
        <v>0</v>
      </c>
      <c r="FG1007" s="74" t="s">
        <v>457</v>
      </c>
      <c r="FH1007" s="74">
        <v>0</v>
      </c>
      <c r="FI1007" s="74">
        <v>0</v>
      </c>
      <c r="FJ1007" s="74">
        <v>3.7291954987928942E-6</v>
      </c>
      <c r="FK1007" s="74">
        <v>1.7902624524538478E-8</v>
      </c>
      <c r="FL1007" s="74">
        <v>0</v>
      </c>
      <c r="FM1007" s="74">
        <v>0</v>
      </c>
      <c r="FN1007" s="74">
        <v>0</v>
      </c>
      <c r="FO1007" s="74">
        <v>0</v>
      </c>
      <c r="FP1007" s="74">
        <v>0</v>
      </c>
      <c r="FQ1007" s="74">
        <v>0</v>
      </c>
      <c r="FR1007" s="74">
        <v>0</v>
      </c>
      <c r="FS1007" s="74">
        <v>0</v>
      </c>
      <c r="GV1007" s="229"/>
      <c r="GW1007" s="229"/>
    </row>
    <row r="1008" spans="98:205" x14ac:dyDescent="0.25">
      <c r="CT1008" s="74" t="s">
        <v>194</v>
      </c>
      <c r="CU1008" s="74" t="s">
        <v>540</v>
      </c>
      <c r="CV1008" s="74" t="s">
        <v>323</v>
      </c>
      <c r="CW1008" s="74">
        <v>2023</v>
      </c>
      <c r="CX1008" s="74">
        <v>0</v>
      </c>
      <c r="CY1008" s="74">
        <v>0</v>
      </c>
      <c r="CZ1008" s="74">
        <v>2.7976316478712945E-8</v>
      </c>
      <c r="DA1008" s="74">
        <v>0</v>
      </c>
      <c r="DB1008" s="74">
        <v>0</v>
      </c>
      <c r="DC1008" s="74">
        <v>0</v>
      </c>
      <c r="DD1008" s="74">
        <v>8507.4425966947583</v>
      </c>
      <c r="DE1008" s="74">
        <v>202.84766498243039</v>
      </c>
      <c r="DF1008" s="74">
        <v>8304.594931712325</v>
      </c>
      <c r="DG1008" s="74">
        <v>0</v>
      </c>
      <c r="DH1008" s="74">
        <v>0</v>
      </c>
      <c r="DI1008" s="74">
        <v>0</v>
      </c>
      <c r="DJ1008" s="74">
        <v>0</v>
      </c>
      <c r="DK1008" s="74">
        <v>0</v>
      </c>
      <c r="DL1008" s="74">
        <v>0</v>
      </c>
      <c r="DM1008" s="74">
        <v>0</v>
      </c>
      <c r="DN1008" s="74">
        <v>8.6378260246866152E-7</v>
      </c>
      <c r="DO1008" s="74">
        <v>0</v>
      </c>
      <c r="DP1008" s="74">
        <v>0</v>
      </c>
      <c r="DQ1008" s="74">
        <v>0</v>
      </c>
      <c r="DR1008" s="74">
        <v>0</v>
      </c>
      <c r="DS1008" s="74">
        <v>0</v>
      </c>
      <c r="DT1008" s="74">
        <v>0</v>
      </c>
      <c r="DU1008" s="74">
        <v>2.3800690650961601E-4</v>
      </c>
      <c r="DV1008" s="74">
        <v>0</v>
      </c>
      <c r="DW1008" s="74">
        <v>2.3800690650961601E-4</v>
      </c>
      <c r="DX1008" s="74">
        <v>0</v>
      </c>
      <c r="DY1008" s="74">
        <v>0</v>
      </c>
      <c r="DZ1008" s="74">
        <v>0</v>
      </c>
      <c r="EA1008" s="74">
        <v>0</v>
      </c>
      <c r="EB1008" s="74">
        <v>0</v>
      </c>
      <c r="EC1008" s="74">
        <v>0</v>
      </c>
      <c r="ED1008" s="74">
        <v>0</v>
      </c>
      <c r="EE1008" s="74">
        <v>0</v>
      </c>
      <c r="EF1008" s="74">
        <v>0</v>
      </c>
      <c r="ER1008" s="74" t="s">
        <v>455</v>
      </c>
      <c r="ES1008" s="74" t="s">
        <v>194</v>
      </c>
      <c r="ET1008" s="74" t="s">
        <v>540</v>
      </c>
      <c r="EU1008" s="74" t="s">
        <v>323</v>
      </c>
      <c r="EV1008" s="74" t="s">
        <v>302</v>
      </c>
      <c r="EW1008" s="74" t="s">
        <v>456</v>
      </c>
      <c r="EX1008" s="74">
        <v>2023</v>
      </c>
      <c r="EY1008" s="74">
        <v>5.3444404512091006E-7</v>
      </c>
      <c r="EZ1008" s="74">
        <v>1707.29669299999</v>
      </c>
      <c r="FA1008" s="74">
        <v>9.1245455082846719E-4</v>
      </c>
      <c r="FB1008" s="74">
        <v>2023</v>
      </c>
      <c r="FC1008" s="74" t="s">
        <v>209</v>
      </c>
      <c r="FD1008" s="74">
        <v>4.6366130773367584E-2</v>
      </c>
      <c r="FE1008" s="74">
        <v>1</v>
      </c>
      <c r="FF1008" s="74">
        <v>0</v>
      </c>
      <c r="FG1008" s="74" t="s">
        <v>457</v>
      </c>
      <c r="FH1008" s="74">
        <v>0</v>
      </c>
      <c r="FI1008" s="74">
        <v>0</v>
      </c>
      <c r="FJ1008" s="74">
        <v>0</v>
      </c>
      <c r="FK1008" s="74">
        <v>0</v>
      </c>
      <c r="FL1008" s="74">
        <v>3.8499076586799962E-6</v>
      </c>
      <c r="FM1008" s="74">
        <v>2.7976316478712945E-8</v>
      </c>
      <c r="FN1008" s="74">
        <v>0</v>
      </c>
      <c r="FO1008" s="74">
        <v>0</v>
      </c>
      <c r="FP1008" s="74">
        <v>0</v>
      </c>
      <c r="FQ1008" s="74">
        <v>0</v>
      </c>
      <c r="FR1008" s="74">
        <v>0</v>
      </c>
      <c r="FS1008" s="74">
        <v>0</v>
      </c>
      <c r="GV1008" s="229"/>
      <c r="GW1008" s="229"/>
    </row>
    <row r="1009" spans="98:205" x14ac:dyDescent="0.25">
      <c r="CT1009" s="74" t="s">
        <v>194</v>
      </c>
      <c r="CU1009" s="74" t="s">
        <v>540</v>
      </c>
      <c r="CV1009" s="74" t="s">
        <v>323</v>
      </c>
      <c r="CW1009" s="74">
        <v>2024</v>
      </c>
      <c r="CX1009" s="74">
        <v>0</v>
      </c>
      <c r="CY1009" s="74">
        <v>0</v>
      </c>
      <c r="CZ1009" s="74">
        <v>0</v>
      </c>
      <c r="DA1009" s="74">
        <v>2.7976316478712945E-8</v>
      </c>
      <c r="DB1009" s="74">
        <v>0</v>
      </c>
      <c r="DC1009" s="74">
        <v>0</v>
      </c>
      <c r="DD1009" s="74">
        <v>8507.4425966947583</v>
      </c>
      <c r="DE1009" s="74">
        <v>202.84766498243039</v>
      </c>
      <c r="DF1009" s="74">
        <v>8304.594931712325</v>
      </c>
      <c r="DG1009" s="74">
        <v>0</v>
      </c>
      <c r="DH1009" s="74">
        <v>0</v>
      </c>
      <c r="DI1009" s="74">
        <v>0</v>
      </c>
      <c r="DJ1009" s="74">
        <v>0</v>
      </c>
      <c r="DK1009" s="74">
        <v>0</v>
      </c>
      <c r="DL1009" s="74">
        <v>0</v>
      </c>
      <c r="DM1009" s="74">
        <v>0</v>
      </c>
      <c r="DN1009" s="74">
        <v>8.6378260246866152E-7</v>
      </c>
      <c r="DO1009" s="74">
        <v>0</v>
      </c>
      <c r="DP1009" s="74">
        <v>0</v>
      </c>
      <c r="DQ1009" s="74">
        <v>0</v>
      </c>
      <c r="DR1009" s="74">
        <v>0</v>
      </c>
      <c r="DS1009" s="74">
        <v>0</v>
      </c>
      <c r="DT1009" s="74">
        <v>0</v>
      </c>
      <c r="DU1009" s="74">
        <v>0</v>
      </c>
      <c r="DV1009" s="74">
        <v>0</v>
      </c>
      <c r="DW1009" s="74">
        <v>0</v>
      </c>
      <c r="DX1009" s="74">
        <v>2.3800690650961601E-4</v>
      </c>
      <c r="DY1009" s="74">
        <v>0</v>
      </c>
      <c r="DZ1009" s="74">
        <v>2.3800690650961601E-4</v>
      </c>
      <c r="EA1009" s="74">
        <v>0</v>
      </c>
      <c r="EB1009" s="74">
        <v>0</v>
      </c>
      <c r="EC1009" s="74">
        <v>0</v>
      </c>
      <c r="ED1009" s="74">
        <v>0</v>
      </c>
      <c r="EE1009" s="74">
        <v>0</v>
      </c>
      <c r="EF1009" s="74">
        <v>0</v>
      </c>
      <c r="ER1009" s="74" t="s">
        <v>455</v>
      </c>
      <c r="ES1009" s="74" t="s">
        <v>194</v>
      </c>
      <c r="ET1009" s="74" t="s">
        <v>540</v>
      </c>
      <c r="EU1009" s="74" t="s">
        <v>323</v>
      </c>
      <c r="EV1009" s="74" t="s">
        <v>302</v>
      </c>
      <c r="EW1009" s="74" t="s">
        <v>456</v>
      </c>
      <c r="EX1009" s="74">
        <v>2024</v>
      </c>
      <c r="EY1009" s="74">
        <v>5.3444404512091006E-7</v>
      </c>
      <c r="EZ1009" s="74">
        <v>1707.29669299999</v>
      </c>
      <c r="FA1009" s="74">
        <v>9.1245455082846719E-4</v>
      </c>
      <c r="FB1009" s="74">
        <v>2024</v>
      </c>
      <c r="FC1009" s="74" t="s">
        <v>209</v>
      </c>
      <c r="FD1009" s="74">
        <v>4.6366130773367584E-2</v>
      </c>
      <c r="FE1009" s="74">
        <v>1</v>
      </c>
      <c r="FF1009" s="74">
        <v>0</v>
      </c>
      <c r="FG1009" s="74" t="s">
        <v>457</v>
      </c>
      <c r="FH1009" s="74">
        <v>0</v>
      </c>
      <c r="FI1009" s="74">
        <v>0</v>
      </c>
      <c r="FJ1009" s="74">
        <v>0</v>
      </c>
      <c r="FK1009" s="74">
        <v>0</v>
      </c>
      <c r="FL1009" s="74">
        <v>0</v>
      </c>
      <c r="FM1009" s="74">
        <v>0</v>
      </c>
      <c r="FN1009" s="74">
        <v>3.8499076586799962E-6</v>
      </c>
      <c r="FO1009" s="74">
        <v>2.7976316478712945E-8</v>
      </c>
      <c r="FP1009" s="74">
        <v>0</v>
      </c>
      <c r="FQ1009" s="74">
        <v>0</v>
      </c>
      <c r="FR1009" s="74">
        <v>0</v>
      </c>
      <c r="FS1009" s="74">
        <v>0</v>
      </c>
      <c r="GV1009" s="229"/>
      <c r="GW1009" s="229"/>
    </row>
    <row r="1010" spans="98:205" x14ac:dyDescent="0.25">
      <c r="CT1010" s="74" t="s">
        <v>194</v>
      </c>
      <c r="CU1010" s="74" t="s">
        <v>540</v>
      </c>
      <c r="CV1010" s="74" t="s">
        <v>323</v>
      </c>
      <c r="CW1010" s="74">
        <v>2025</v>
      </c>
      <c r="CX1010" s="74">
        <v>0</v>
      </c>
      <c r="CY1010" s="74">
        <v>0</v>
      </c>
      <c r="CZ1010" s="74">
        <v>0</v>
      </c>
      <c r="DA1010" s="74">
        <v>0</v>
      </c>
      <c r="DB1010" s="74">
        <v>2.7976316478712945E-8</v>
      </c>
      <c r="DC1010" s="74">
        <v>0</v>
      </c>
      <c r="DD1010" s="74">
        <v>8507.4425966947583</v>
      </c>
      <c r="DE1010" s="74">
        <v>202.84766498243039</v>
      </c>
      <c r="DF1010" s="74">
        <v>8304.594931712325</v>
      </c>
      <c r="DG1010" s="74">
        <v>0</v>
      </c>
      <c r="DH1010" s="74">
        <v>0</v>
      </c>
      <c r="DI1010" s="74">
        <v>0</v>
      </c>
      <c r="DJ1010" s="74">
        <v>0</v>
      </c>
      <c r="DK1010" s="74">
        <v>0</v>
      </c>
      <c r="DL1010" s="74">
        <v>0</v>
      </c>
      <c r="DM1010" s="74">
        <v>0</v>
      </c>
      <c r="DN1010" s="74">
        <v>8.6378260246866152E-7</v>
      </c>
      <c r="DO1010" s="74">
        <v>0</v>
      </c>
      <c r="DP1010" s="74">
        <v>0</v>
      </c>
      <c r="DQ1010" s="74">
        <v>0</v>
      </c>
      <c r="DR1010" s="74">
        <v>0</v>
      </c>
      <c r="DS1010" s="74">
        <v>0</v>
      </c>
      <c r="DT1010" s="74">
        <v>0</v>
      </c>
      <c r="DU1010" s="74">
        <v>0</v>
      </c>
      <c r="DV1010" s="74">
        <v>0</v>
      </c>
      <c r="DW1010" s="74">
        <v>0</v>
      </c>
      <c r="DX1010" s="74">
        <v>0</v>
      </c>
      <c r="DY1010" s="74">
        <v>0</v>
      </c>
      <c r="DZ1010" s="74">
        <v>0</v>
      </c>
      <c r="EA1010" s="74">
        <v>2.3800690650961601E-4</v>
      </c>
      <c r="EB1010" s="74">
        <v>0</v>
      </c>
      <c r="EC1010" s="74">
        <v>2.3800690650961601E-4</v>
      </c>
      <c r="ED1010" s="74">
        <v>0</v>
      </c>
      <c r="EE1010" s="74">
        <v>0</v>
      </c>
      <c r="EF1010" s="74">
        <v>0</v>
      </c>
      <c r="ER1010" s="74" t="s">
        <v>455</v>
      </c>
      <c r="ES1010" s="74" t="s">
        <v>194</v>
      </c>
      <c r="ET1010" s="74" t="s">
        <v>540</v>
      </c>
      <c r="EU1010" s="74" t="s">
        <v>323</v>
      </c>
      <c r="EV1010" s="74" t="s">
        <v>302</v>
      </c>
      <c r="EW1010" s="74" t="s">
        <v>456</v>
      </c>
      <c r="EX1010" s="74">
        <v>2025</v>
      </c>
      <c r="EY1010" s="74">
        <v>5.3444404512091006E-7</v>
      </c>
      <c r="EZ1010" s="74">
        <v>1707.29669299999</v>
      </c>
      <c r="FA1010" s="74">
        <v>9.1245455082846719E-4</v>
      </c>
      <c r="FB1010" s="74">
        <v>2025</v>
      </c>
      <c r="FC1010" s="74" t="s">
        <v>209</v>
      </c>
      <c r="FD1010" s="74">
        <v>4.6366130773367584E-2</v>
      </c>
      <c r="FE1010" s="74">
        <v>1</v>
      </c>
      <c r="FF1010" s="74">
        <v>0</v>
      </c>
      <c r="FG1010" s="74" t="s">
        <v>457</v>
      </c>
      <c r="FH1010" s="74">
        <v>0</v>
      </c>
      <c r="FI1010" s="74">
        <v>0</v>
      </c>
      <c r="FJ1010" s="74">
        <v>0</v>
      </c>
      <c r="FK1010" s="74">
        <v>0</v>
      </c>
      <c r="FL1010" s="74">
        <v>0</v>
      </c>
      <c r="FM1010" s="74">
        <v>0</v>
      </c>
      <c r="FN1010" s="74">
        <v>0</v>
      </c>
      <c r="FO1010" s="74">
        <v>0</v>
      </c>
      <c r="FP1010" s="74">
        <v>3.8499076586799962E-6</v>
      </c>
      <c r="FQ1010" s="74">
        <v>2.7976316478712945E-8</v>
      </c>
      <c r="FR1010" s="74">
        <v>0</v>
      </c>
      <c r="FS1010" s="74">
        <v>0</v>
      </c>
      <c r="GV1010" s="229"/>
      <c r="GW1010" s="229"/>
    </row>
    <row r="1011" spans="98:205" x14ac:dyDescent="0.25">
      <c r="CT1011" s="74" t="s">
        <v>194</v>
      </c>
      <c r="CU1011" s="74" t="s">
        <v>540</v>
      </c>
      <c r="CV1011" s="74" t="s">
        <v>323</v>
      </c>
      <c r="CW1011" s="74">
        <v>2026</v>
      </c>
      <c r="CX1011" s="74">
        <v>0</v>
      </c>
      <c r="CY1011" s="74">
        <v>0</v>
      </c>
      <c r="CZ1011" s="74">
        <v>0</v>
      </c>
      <c r="DA1011" s="74">
        <v>0</v>
      </c>
      <c r="DB1011" s="74">
        <v>0</v>
      </c>
      <c r="DC1011" s="74">
        <v>2.7976316478712945E-8</v>
      </c>
      <c r="DD1011" s="74">
        <v>8507.4425966947583</v>
      </c>
      <c r="DE1011" s="74">
        <v>202.84766498243039</v>
      </c>
      <c r="DF1011" s="74">
        <v>8304.594931712325</v>
      </c>
      <c r="DG1011" s="74">
        <v>0</v>
      </c>
      <c r="DH1011" s="74">
        <v>0</v>
      </c>
      <c r="DI1011" s="74">
        <v>0</v>
      </c>
      <c r="DJ1011" s="74">
        <v>0</v>
      </c>
      <c r="DK1011" s="74">
        <v>0</v>
      </c>
      <c r="DL1011" s="74">
        <v>0</v>
      </c>
      <c r="DM1011" s="74">
        <v>0</v>
      </c>
      <c r="DN1011" s="74">
        <v>8.6378260246866152E-7</v>
      </c>
      <c r="DO1011" s="74">
        <v>0</v>
      </c>
      <c r="DP1011" s="74">
        <v>0</v>
      </c>
      <c r="DQ1011" s="74">
        <v>0</v>
      </c>
      <c r="DR1011" s="74">
        <v>0</v>
      </c>
      <c r="DS1011" s="74">
        <v>0</v>
      </c>
      <c r="DT1011" s="74">
        <v>0</v>
      </c>
      <c r="DU1011" s="74">
        <v>0</v>
      </c>
      <c r="DV1011" s="74">
        <v>0</v>
      </c>
      <c r="DW1011" s="74">
        <v>0</v>
      </c>
      <c r="DX1011" s="74">
        <v>0</v>
      </c>
      <c r="DY1011" s="74">
        <v>0</v>
      </c>
      <c r="DZ1011" s="74">
        <v>0</v>
      </c>
      <c r="EA1011" s="74">
        <v>0</v>
      </c>
      <c r="EB1011" s="74">
        <v>0</v>
      </c>
      <c r="EC1011" s="74">
        <v>0</v>
      </c>
      <c r="ED1011" s="74">
        <v>2.3800690650961601E-4</v>
      </c>
      <c r="EE1011" s="74">
        <v>0</v>
      </c>
      <c r="EF1011" s="74">
        <v>2.3800690650961601E-4</v>
      </c>
      <c r="ER1011" s="74" t="s">
        <v>455</v>
      </c>
      <c r="ES1011" s="74" t="s">
        <v>194</v>
      </c>
      <c r="ET1011" s="74" t="s">
        <v>540</v>
      </c>
      <c r="EU1011" s="74" t="s">
        <v>323</v>
      </c>
      <c r="EV1011" s="74" t="s">
        <v>302</v>
      </c>
      <c r="EW1011" s="74" t="s">
        <v>456</v>
      </c>
      <c r="EX1011" s="74">
        <v>2026</v>
      </c>
      <c r="EY1011" s="74">
        <v>5.3444404512091006E-7</v>
      </c>
      <c r="EZ1011" s="74">
        <v>1707.29669299999</v>
      </c>
      <c r="FA1011" s="74">
        <v>9.1245455082846719E-4</v>
      </c>
      <c r="FB1011" s="74">
        <v>2026</v>
      </c>
      <c r="FC1011" s="74" t="s">
        <v>209</v>
      </c>
      <c r="FD1011" s="74">
        <v>4.6366130773367584E-2</v>
      </c>
      <c r="FE1011" s="74">
        <v>1</v>
      </c>
      <c r="FF1011" s="74">
        <v>0</v>
      </c>
      <c r="FG1011" s="74" t="s">
        <v>457</v>
      </c>
      <c r="FH1011" s="74">
        <v>0</v>
      </c>
      <c r="FI1011" s="74">
        <v>0</v>
      </c>
      <c r="FJ1011" s="74">
        <v>0</v>
      </c>
      <c r="FK1011" s="74">
        <v>0</v>
      </c>
      <c r="FL1011" s="74">
        <v>0</v>
      </c>
      <c r="FM1011" s="74">
        <v>0</v>
      </c>
      <c r="FN1011" s="74">
        <v>0</v>
      </c>
      <c r="FO1011" s="74">
        <v>0</v>
      </c>
      <c r="FP1011" s="74">
        <v>0</v>
      </c>
      <c r="FQ1011" s="74">
        <v>0</v>
      </c>
      <c r="FR1011" s="74">
        <v>3.8499076586799962E-6</v>
      </c>
      <c r="FS1011" s="74">
        <v>2.7976316478712945E-8</v>
      </c>
      <c r="GV1011" s="229"/>
      <c r="GW1011" s="229"/>
    </row>
    <row r="1012" spans="98:205" x14ac:dyDescent="0.25">
      <c r="CT1012" s="74" t="s">
        <v>194</v>
      </c>
      <c r="CU1012" s="74" t="s">
        <v>540</v>
      </c>
      <c r="CV1012" s="74" t="s">
        <v>329</v>
      </c>
      <c r="CW1012" s="74">
        <v>2021</v>
      </c>
      <c r="CX1012" s="74">
        <v>1.7173212984569694E-6</v>
      </c>
      <c r="CY1012" s="74">
        <v>0</v>
      </c>
      <c r="CZ1012" s="74">
        <v>0</v>
      </c>
      <c r="DA1012" s="74">
        <v>0</v>
      </c>
      <c r="DB1012" s="74">
        <v>0</v>
      </c>
      <c r="DC1012" s="74">
        <v>0</v>
      </c>
      <c r="DD1012" s="74">
        <v>5.1077508752881391</v>
      </c>
      <c r="DE1012" s="74">
        <v>0.6902689861784046</v>
      </c>
      <c r="DF1012" s="74">
        <v>2.826372167532806</v>
      </c>
      <c r="DG1012" s="74">
        <v>1.5911097215769281</v>
      </c>
      <c r="DH1012" s="74">
        <v>0</v>
      </c>
      <c r="DI1012" s="74">
        <v>0</v>
      </c>
      <c r="DJ1012" s="74">
        <v>0</v>
      </c>
      <c r="DK1012" s="74">
        <v>0</v>
      </c>
      <c r="DL1012" s="74">
        <v>0</v>
      </c>
      <c r="DM1012" s="74">
        <v>0</v>
      </c>
      <c r="DN1012" s="74">
        <v>7.4499082681969174E-5</v>
      </c>
      <c r="DO1012" s="74">
        <v>8.7716493653445495E-6</v>
      </c>
      <c r="DP1012" s="74">
        <v>0</v>
      </c>
      <c r="DQ1012" s="74">
        <v>8.7716493653445495E-6</v>
      </c>
      <c r="DR1012" s="74">
        <v>0</v>
      </c>
      <c r="DS1012" s="74">
        <v>0</v>
      </c>
      <c r="DT1012" s="74">
        <v>0</v>
      </c>
      <c r="DU1012" s="74">
        <v>0</v>
      </c>
      <c r="DV1012" s="74">
        <v>0</v>
      </c>
      <c r="DW1012" s="74">
        <v>0</v>
      </c>
      <c r="DX1012" s="74">
        <v>0</v>
      </c>
      <c r="DY1012" s="74">
        <v>0</v>
      </c>
      <c r="DZ1012" s="74">
        <v>0</v>
      </c>
      <c r="EA1012" s="74">
        <v>0</v>
      </c>
      <c r="EB1012" s="74">
        <v>0</v>
      </c>
      <c r="EC1012" s="74">
        <v>0</v>
      </c>
      <c r="ED1012" s="74">
        <v>0</v>
      </c>
      <c r="EE1012" s="74">
        <v>0</v>
      </c>
      <c r="EF1012" s="74">
        <v>0</v>
      </c>
      <c r="ER1012" s="74" t="s">
        <v>455</v>
      </c>
      <c r="ES1012" s="74" t="s">
        <v>194</v>
      </c>
      <c r="ET1012" s="74" t="s">
        <v>540</v>
      </c>
      <c r="EU1012" s="74" t="s">
        <v>329</v>
      </c>
      <c r="EV1012" s="74" t="s">
        <v>302</v>
      </c>
      <c r="EW1012" s="74" t="s">
        <v>456</v>
      </c>
      <c r="EX1012" s="74">
        <v>2021</v>
      </c>
      <c r="EY1012" s="74">
        <v>5.0543758558437032E-5</v>
      </c>
      <c r="EZ1012" s="74">
        <v>1707.29669299999</v>
      </c>
      <c r="FA1012" s="74">
        <v>8.6293191838609493E-2</v>
      </c>
      <c r="FB1012" s="74">
        <v>2021</v>
      </c>
      <c r="FC1012" s="74" t="s">
        <v>209</v>
      </c>
      <c r="FD1012" s="74">
        <v>4.6366130773367584E-2</v>
      </c>
      <c r="FE1012" s="74">
        <v>1</v>
      </c>
      <c r="FF1012" s="74">
        <v>0</v>
      </c>
      <c r="FG1012" s="74" t="s">
        <v>457</v>
      </c>
      <c r="FH1012" s="74">
        <v>3.577255864026449E-4</v>
      </c>
      <c r="FI1012" s="74">
        <v>1.7173212984569694E-6</v>
      </c>
      <c r="FJ1012" s="74">
        <v>0</v>
      </c>
      <c r="FK1012" s="74">
        <v>0</v>
      </c>
      <c r="FL1012" s="74">
        <v>0</v>
      </c>
      <c r="FM1012" s="74">
        <v>0</v>
      </c>
      <c r="FN1012" s="74">
        <v>0</v>
      </c>
      <c r="FO1012" s="74">
        <v>0</v>
      </c>
      <c r="FP1012" s="74">
        <v>0</v>
      </c>
      <c r="FQ1012" s="74">
        <v>0</v>
      </c>
      <c r="FR1012" s="74">
        <v>0</v>
      </c>
      <c r="FS1012" s="74">
        <v>0</v>
      </c>
      <c r="GV1012" s="229"/>
      <c r="GW1012" s="229"/>
    </row>
    <row r="1013" spans="98:205" x14ac:dyDescent="0.25">
      <c r="CT1013" s="74" t="s">
        <v>194</v>
      </c>
      <c r="CU1013" s="74" t="s">
        <v>540</v>
      </c>
      <c r="CV1013" s="74" t="s">
        <v>329</v>
      </c>
      <c r="CW1013" s="74">
        <v>2022</v>
      </c>
      <c r="CX1013" s="74">
        <v>0</v>
      </c>
      <c r="CY1013" s="74">
        <v>1.7025964293999485E-6</v>
      </c>
      <c r="CZ1013" s="74">
        <v>0</v>
      </c>
      <c r="DA1013" s="74">
        <v>0</v>
      </c>
      <c r="DB1013" s="74">
        <v>0</v>
      </c>
      <c r="DC1013" s="74">
        <v>0</v>
      </c>
      <c r="DD1013" s="74">
        <v>5.0739075797640956</v>
      </c>
      <c r="DE1013" s="74">
        <v>0.68414811484627169</v>
      </c>
      <c r="DF1013" s="74">
        <v>2.8096478759428591</v>
      </c>
      <c r="DG1013" s="74">
        <v>1.580111588974966</v>
      </c>
      <c r="DH1013" s="74">
        <v>0</v>
      </c>
      <c r="DI1013" s="74">
        <v>0</v>
      </c>
      <c r="DJ1013" s="74">
        <v>0</v>
      </c>
      <c r="DK1013" s="74">
        <v>0</v>
      </c>
      <c r="DL1013" s="74">
        <v>0</v>
      </c>
      <c r="DM1013" s="74">
        <v>0</v>
      </c>
      <c r="DN1013" s="74">
        <v>7.2296951223123029E-5</v>
      </c>
      <c r="DO1013" s="74">
        <v>0</v>
      </c>
      <c r="DP1013" s="74">
        <v>0</v>
      </c>
      <c r="DQ1013" s="74">
        <v>0</v>
      </c>
      <c r="DR1013" s="74">
        <v>8.6388169284116832E-6</v>
      </c>
      <c r="DS1013" s="74">
        <v>0</v>
      </c>
      <c r="DT1013" s="74">
        <v>8.6388169284116832E-6</v>
      </c>
      <c r="DU1013" s="74">
        <v>0</v>
      </c>
      <c r="DV1013" s="74">
        <v>0</v>
      </c>
      <c r="DW1013" s="74">
        <v>0</v>
      </c>
      <c r="DX1013" s="74">
        <v>0</v>
      </c>
      <c r="DY1013" s="74">
        <v>0</v>
      </c>
      <c r="DZ1013" s="74">
        <v>0</v>
      </c>
      <c r="EA1013" s="74">
        <v>0</v>
      </c>
      <c r="EB1013" s="74">
        <v>0</v>
      </c>
      <c r="EC1013" s="74">
        <v>0</v>
      </c>
      <c r="ED1013" s="74">
        <v>0</v>
      </c>
      <c r="EE1013" s="74">
        <v>0</v>
      </c>
      <c r="EF1013" s="74">
        <v>0</v>
      </c>
      <c r="ER1013" s="74" t="s">
        <v>455</v>
      </c>
      <c r="ES1013" s="74" t="s">
        <v>194</v>
      </c>
      <c r="ET1013" s="74" t="s">
        <v>540</v>
      </c>
      <c r="EU1013" s="74" t="s">
        <v>329</v>
      </c>
      <c r="EV1013" s="74" t="s">
        <v>302</v>
      </c>
      <c r="EW1013" s="74" t="s">
        <v>456</v>
      </c>
      <c r="EX1013" s="74">
        <v>2022</v>
      </c>
      <c r="EY1013" s="74">
        <v>4.9180308494355522E-5</v>
      </c>
      <c r="EZ1013" s="74">
        <v>1707.29669299999</v>
      </c>
      <c r="FA1013" s="74">
        <v>8.3965378053132506E-2</v>
      </c>
      <c r="FB1013" s="74">
        <v>2022</v>
      </c>
      <c r="FC1013" s="74" t="s">
        <v>209</v>
      </c>
      <c r="FD1013" s="74">
        <v>4.6366130773367584E-2</v>
      </c>
      <c r="FE1013" s="74">
        <v>1</v>
      </c>
      <c r="FF1013" s="74">
        <v>0</v>
      </c>
      <c r="FG1013" s="74" t="s">
        <v>457</v>
      </c>
      <c r="FH1013" s="74">
        <v>0</v>
      </c>
      <c r="FI1013" s="74">
        <v>0</v>
      </c>
      <c r="FJ1013" s="74">
        <v>3.5465833135674412E-4</v>
      </c>
      <c r="FK1013" s="74">
        <v>1.7025964293999485E-6</v>
      </c>
      <c r="FL1013" s="74">
        <v>0</v>
      </c>
      <c r="FM1013" s="74">
        <v>0</v>
      </c>
      <c r="FN1013" s="74">
        <v>0</v>
      </c>
      <c r="FO1013" s="74">
        <v>0</v>
      </c>
      <c r="FP1013" s="74">
        <v>0</v>
      </c>
      <c r="FQ1013" s="74">
        <v>0</v>
      </c>
      <c r="FR1013" s="74">
        <v>0</v>
      </c>
      <c r="FS1013" s="74">
        <v>0</v>
      </c>
      <c r="GV1013" s="229"/>
      <c r="GW1013" s="229"/>
    </row>
    <row r="1014" spans="98:205" x14ac:dyDescent="0.25">
      <c r="CT1014" s="74" t="s">
        <v>194</v>
      </c>
      <c r="CU1014" s="74" t="s">
        <v>540</v>
      </c>
      <c r="CV1014" s="74" t="s">
        <v>329</v>
      </c>
      <c r="CW1014" s="74">
        <v>2023</v>
      </c>
      <c r="CX1014" s="74">
        <v>0</v>
      </c>
      <c r="CY1014" s="74">
        <v>0</v>
      </c>
      <c r="CZ1014" s="74">
        <v>2.6606365161226299E-6</v>
      </c>
      <c r="DA1014" s="74">
        <v>0</v>
      </c>
      <c r="DB1014" s="74">
        <v>0</v>
      </c>
      <c r="DC1014" s="74">
        <v>0</v>
      </c>
      <c r="DD1014" s="74">
        <v>5.1712462144137756</v>
      </c>
      <c r="DE1014" s="74">
        <v>0.6841481148462718</v>
      </c>
      <c r="DF1014" s="74">
        <v>2.9069865105925392</v>
      </c>
      <c r="DG1014" s="74">
        <v>1.580111588974966</v>
      </c>
      <c r="DH1014" s="74">
        <v>0</v>
      </c>
      <c r="DI1014" s="74">
        <v>0</v>
      </c>
      <c r="DJ1014" s="74">
        <v>0</v>
      </c>
      <c r="DK1014" s="74">
        <v>0</v>
      </c>
      <c r="DL1014" s="74">
        <v>0</v>
      </c>
      <c r="DM1014" s="74">
        <v>0</v>
      </c>
      <c r="DN1014" s="74">
        <v>7.4866192408141934E-5</v>
      </c>
      <c r="DO1014" s="74">
        <v>0</v>
      </c>
      <c r="DP1014" s="74">
        <v>0</v>
      </c>
      <c r="DQ1014" s="74">
        <v>0</v>
      </c>
      <c r="DR1014" s="74">
        <v>0</v>
      </c>
      <c r="DS1014" s="74">
        <v>0</v>
      </c>
      <c r="DT1014" s="74">
        <v>0</v>
      </c>
      <c r="DU1014" s="74">
        <v>1.3758806511930207E-5</v>
      </c>
      <c r="DV1014" s="74">
        <v>0</v>
      </c>
      <c r="DW1014" s="74">
        <v>1.3758806511930207E-5</v>
      </c>
      <c r="DX1014" s="74">
        <v>0</v>
      </c>
      <c r="DY1014" s="74">
        <v>0</v>
      </c>
      <c r="DZ1014" s="74">
        <v>0</v>
      </c>
      <c r="EA1014" s="74">
        <v>0</v>
      </c>
      <c r="EB1014" s="74">
        <v>0</v>
      </c>
      <c r="EC1014" s="74">
        <v>0</v>
      </c>
      <c r="ED1014" s="74">
        <v>0</v>
      </c>
      <c r="EE1014" s="74">
        <v>0</v>
      </c>
      <c r="EF1014" s="74">
        <v>0</v>
      </c>
      <c r="ER1014" s="74" t="s">
        <v>455</v>
      </c>
      <c r="ES1014" s="74" t="s">
        <v>194</v>
      </c>
      <c r="ET1014" s="74" t="s">
        <v>540</v>
      </c>
      <c r="EU1014" s="74" t="s">
        <v>329</v>
      </c>
      <c r="EV1014" s="74" t="s">
        <v>302</v>
      </c>
      <c r="EW1014" s="74" t="s">
        <v>456</v>
      </c>
      <c r="EX1014" s="74">
        <v>2023</v>
      </c>
      <c r="EY1014" s="74">
        <v>5.0827325439892977E-5</v>
      </c>
      <c r="EZ1014" s="74">
        <v>1707.29669299999</v>
      </c>
      <c r="FA1014" s="74">
        <v>8.6777324637563547E-2</v>
      </c>
      <c r="FB1014" s="74">
        <v>2023</v>
      </c>
      <c r="FC1014" s="74" t="s">
        <v>209</v>
      </c>
      <c r="FD1014" s="74">
        <v>4.6366130773367584E-2</v>
      </c>
      <c r="FE1014" s="74">
        <v>1</v>
      </c>
      <c r="FF1014" s="74">
        <v>0</v>
      </c>
      <c r="FG1014" s="74" t="s">
        <v>457</v>
      </c>
      <c r="FH1014" s="74">
        <v>0</v>
      </c>
      <c r="FI1014" s="74">
        <v>0</v>
      </c>
      <c r="FJ1014" s="74">
        <v>0</v>
      </c>
      <c r="FK1014" s="74">
        <v>0</v>
      </c>
      <c r="FL1014" s="74">
        <v>3.6613844099805579E-4</v>
      </c>
      <c r="FM1014" s="74">
        <v>2.6606365161226299E-6</v>
      </c>
      <c r="FN1014" s="74">
        <v>0</v>
      </c>
      <c r="FO1014" s="74">
        <v>0</v>
      </c>
      <c r="FP1014" s="74">
        <v>0</v>
      </c>
      <c r="FQ1014" s="74">
        <v>0</v>
      </c>
      <c r="FR1014" s="74">
        <v>0</v>
      </c>
      <c r="FS1014" s="74">
        <v>0</v>
      </c>
      <c r="GV1014" s="229"/>
      <c r="GW1014" s="229"/>
    </row>
    <row r="1015" spans="98:205" x14ac:dyDescent="0.25">
      <c r="CT1015" s="74" t="s">
        <v>194</v>
      </c>
      <c r="CU1015" s="74" t="s">
        <v>540</v>
      </c>
      <c r="CV1015" s="74" t="s">
        <v>329</v>
      </c>
      <c r="CW1015" s="74">
        <v>2024</v>
      </c>
      <c r="CX1015" s="74">
        <v>0</v>
      </c>
      <c r="CY1015" s="74">
        <v>0</v>
      </c>
      <c r="CZ1015" s="74">
        <v>0</v>
      </c>
      <c r="DA1015" s="74">
        <v>2.6606365161226299E-6</v>
      </c>
      <c r="DB1015" s="74">
        <v>0</v>
      </c>
      <c r="DC1015" s="74">
        <v>0</v>
      </c>
      <c r="DD1015" s="74">
        <v>5.1712462144137756</v>
      </c>
      <c r="DE1015" s="74">
        <v>0.6841481148462718</v>
      </c>
      <c r="DF1015" s="74">
        <v>2.9069865105925392</v>
      </c>
      <c r="DG1015" s="74">
        <v>1.580111588974966</v>
      </c>
      <c r="DH1015" s="74">
        <v>0</v>
      </c>
      <c r="DI1015" s="74">
        <v>0</v>
      </c>
      <c r="DJ1015" s="74">
        <v>0</v>
      </c>
      <c r="DK1015" s="74">
        <v>0</v>
      </c>
      <c r="DL1015" s="74">
        <v>0</v>
      </c>
      <c r="DM1015" s="74">
        <v>0</v>
      </c>
      <c r="DN1015" s="74">
        <v>7.4866192408141934E-5</v>
      </c>
      <c r="DO1015" s="74">
        <v>0</v>
      </c>
      <c r="DP1015" s="74">
        <v>0</v>
      </c>
      <c r="DQ1015" s="74">
        <v>0</v>
      </c>
      <c r="DR1015" s="74">
        <v>0</v>
      </c>
      <c r="DS1015" s="74">
        <v>0</v>
      </c>
      <c r="DT1015" s="74">
        <v>0</v>
      </c>
      <c r="DU1015" s="74">
        <v>0</v>
      </c>
      <c r="DV1015" s="74">
        <v>0</v>
      </c>
      <c r="DW1015" s="74">
        <v>0</v>
      </c>
      <c r="DX1015" s="74">
        <v>1.3758806511930207E-5</v>
      </c>
      <c r="DY1015" s="74">
        <v>0</v>
      </c>
      <c r="DZ1015" s="74">
        <v>1.3758806511930207E-5</v>
      </c>
      <c r="EA1015" s="74">
        <v>0</v>
      </c>
      <c r="EB1015" s="74">
        <v>0</v>
      </c>
      <c r="EC1015" s="74">
        <v>0</v>
      </c>
      <c r="ED1015" s="74">
        <v>0</v>
      </c>
      <c r="EE1015" s="74">
        <v>0</v>
      </c>
      <c r="EF1015" s="74">
        <v>0</v>
      </c>
      <c r="ER1015" s="74" t="s">
        <v>455</v>
      </c>
      <c r="ES1015" s="74" t="s">
        <v>194</v>
      </c>
      <c r="ET1015" s="74" t="s">
        <v>540</v>
      </c>
      <c r="EU1015" s="74" t="s">
        <v>329</v>
      </c>
      <c r="EV1015" s="74" t="s">
        <v>302</v>
      </c>
      <c r="EW1015" s="74" t="s">
        <v>456</v>
      </c>
      <c r="EX1015" s="74">
        <v>2024</v>
      </c>
      <c r="EY1015" s="74">
        <v>5.0827325439892977E-5</v>
      </c>
      <c r="EZ1015" s="74">
        <v>1707.29669299999</v>
      </c>
      <c r="FA1015" s="74">
        <v>8.6777324637563547E-2</v>
      </c>
      <c r="FB1015" s="74">
        <v>2024</v>
      </c>
      <c r="FC1015" s="74" t="s">
        <v>209</v>
      </c>
      <c r="FD1015" s="74">
        <v>4.6366130773367584E-2</v>
      </c>
      <c r="FE1015" s="74">
        <v>1</v>
      </c>
      <c r="FF1015" s="74">
        <v>0</v>
      </c>
      <c r="FG1015" s="74" t="s">
        <v>457</v>
      </c>
      <c r="FH1015" s="74">
        <v>0</v>
      </c>
      <c r="FI1015" s="74">
        <v>0</v>
      </c>
      <c r="FJ1015" s="74">
        <v>0</v>
      </c>
      <c r="FK1015" s="74">
        <v>0</v>
      </c>
      <c r="FL1015" s="74">
        <v>0</v>
      </c>
      <c r="FM1015" s="74">
        <v>0</v>
      </c>
      <c r="FN1015" s="74">
        <v>3.6613844099805579E-4</v>
      </c>
      <c r="FO1015" s="74">
        <v>2.6606365161226299E-6</v>
      </c>
      <c r="FP1015" s="74">
        <v>0</v>
      </c>
      <c r="FQ1015" s="74">
        <v>0</v>
      </c>
      <c r="FR1015" s="74">
        <v>0</v>
      </c>
      <c r="FS1015" s="74">
        <v>0</v>
      </c>
      <c r="GV1015" s="229"/>
      <c r="GW1015" s="229"/>
    </row>
    <row r="1016" spans="98:205" x14ac:dyDescent="0.25">
      <c r="CT1016" s="74" t="s">
        <v>194</v>
      </c>
      <c r="CU1016" s="74" t="s">
        <v>540</v>
      </c>
      <c r="CV1016" s="74" t="s">
        <v>329</v>
      </c>
      <c r="CW1016" s="74">
        <v>2025</v>
      </c>
      <c r="CX1016" s="74">
        <v>0</v>
      </c>
      <c r="CY1016" s="74">
        <v>0</v>
      </c>
      <c r="CZ1016" s="74">
        <v>0</v>
      </c>
      <c r="DA1016" s="74">
        <v>0</v>
      </c>
      <c r="DB1016" s="74">
        <v>2.6606365161226299E-6</v>
      </c>
      <c r="DC1016" s="74">
        <v>0</v>
      </c>
      <c r="DD1016" s="74">
        <v>5.1712462144137756</v>
      </c>
      <c r="DE1016" s="74">
        <v>0.6841481148462718</v>
      </c>
      <c r="DF1016" s="74">
        <v>2.9069865105925392</v>
      </c>
      <c r="DG1016" s="74">
        <v>1.580111588974966</v>
      </c>
      <c r="DH1016" s="74">
        <v>0</v>
      </c>
      <c r="DI1016" s="74">
        <v>0</v>
      </c>
      <c r="DJ1016" s="74">
        <v>0</v>
      </c>
      <c r="DK1016" s="74">
        <v>0</v>
      </c>
      <c r="DL1016" s="74">
        <v>0</v>
      </c>
      <c r="DM1016" s="74">
        <v>0</v>
      </c>
      <c r="DN1016" s="74">
        <v>7.4866192408141934E-5</v>
      </c>
      <c r="DO1016" s="74">
        <v>0</v>
      </c>
      <c r="DP1016" s="74">
        <v>0</v>
      </c>
      <c r="DQ1016" s="74">
        <v>0</v>
      </c>
      <c r="DR1016" s="74">
        <v>0</v>
      </c>
      <c r="DS1016" s="74">
        <v>0</v>
      </c>
      <c r="DT1016" s="74">
        <v>0</v>
      </c>
      <c r="DU1016" s="74">
        <v>0</v>
      </c>
      <c r="DV1016" s="74">
        <v>0</v>
      </c>
      <c r="DW1016" s="74">
        <v>0</v>
      </c>
      <c r="DX1016" s="74">
        <v>0</v>
      </c>
      <c r="DY1016" s="74">
        <v>0</v>
      </c>
      <c r="DZ1016" s="74">
        <v>0</v>
      </c>
      <c r="EA1016" s="74">
        <v>1.3758806511930207E-5</v>
      </c>
      <c r="EB1016" s="74">
        <v>0</v>
      </c>
      <c r="EC1016" s="74">
        <v>1.3758806511930207E-5</v>
      </c>
      <c r="ED1016" s="74">
        <v>0</v>
      </c>
      <c r="EE1016" s="74">
        <v>0</v>
      </c>
      <c r="EF1016" s="74">
        <v>0</v>
      </c>
      <c r="ER1016" s="74" t="s">
        <v>455</v>
      </c>
      <c r="ES1016" s="74" t="s">
        <v>194</v>
      </c>
      <c r="ET1016" s="74" t="s">
        <v>540</v>
      </c>
      <c r="EU1016" s="74" t="s">
        <v>329</v>
      </c>
      <c r="EV1016" s="74" t="s">
        <v>302</v>
      </c>
      <c r="EW1016" s="74" t="s">
        <v>456</v>
      </c>
      <c r="EX1016" s="74">
        <v>2025</v>
      </c>
      <c r="EY1016" s="74">
        <v>5.0827325439892977E-5</v>
      </c>
      <c r="EZ1016" s="74">
        <v>1707.29669299999</v>
      </c>
      <c r="FA1016" s="74">
        <v>8.6777324637563547E-2</v>
      </c>
      <c r="FB1016" s="74">
        <v>2025</v>
      </c>
      <c r="FC1016" s="74" t="s">
        <v>209</v>
      </c>
      <c r="FD1016" s="74">
        <v>4.6366130773367584E-2</v>
      </c>
      <c r="FE1016" s="74">
        <v>1</v>
      </c>
      <c r="FF1016" s="74">
        <v>0</v>
      </c>
      <c r="FG1016" s="74" t="s">
        <v>457</v>
      </c>
      <c r="FH1016" s="74">
        <v>0</v>
      </c>
      <c r="FI1016" s="74">
        <v>0</v>
      </c>
      <c r="FJ1016" s="74">
        <v>0</v>
      </c>
      <c r="FK1016" s="74">
        <v>0</v>
      </c>
      <c r="FL1016" s="74">
        <v>0</v>
      </c>
      <c r="FM1016" s="74">
        <v>0</v>
      </c>
      <c r="FN1016" s="74">
        <v>0</v>
      </c>
      <c r="FO1016" s="74">
        <v>0</v>
      </c>
      <c r="FP1016" s="74">
        <v>3.6613844099805579E-4</v>
      </c>
      <c r="FQ1016" s="74">
        <v>2.6606365161226299E-6</v>
      </c>
      <c r="FR1016" s="74">
        <v>0</v>
      </c>
      <c r="FS1016" s="74">
        <v>0</v>
      </c>
      <c r="GV1016" s="229"/>
      <c r="GW1016" s="229"/>
    </row>
    <row r="1017" spans="98:205" x14ac:dyDescent="0.25">
      <c r="CT1017" s="74" t="s">
        <v>194</v>
      </c>
      <c r="CU1017" s="74" t="s">
        <v>540</v>
      </c>
      <c r="CV1017" s="74" t="s">
        <v>329</v>
      </c>
      <c r="CW1017" s="74">
        <v>2026</v>
      </c>
      <c r="CX1017" s="74">
        <v>0</v>
      </c>
      <c r="CY1017" s="74">
        <v>0</v>
      </c>
      <c r="CZ1017" s="74">
        <v>0</v>
      </c>
      <c r="DA1017" s="74">
        <v>0</v>
      </c>
      <c r="DB1017" s="74">
        <v>0</v>
      </c>
      <c r="DC1017" s="74">
        <v>2.6606365161226299E-6</v>
      </c>
      <c r="DD1017" s="74">
        <v>5.1712462144137756</v>
      </c>
      <c r="DE1017" s="74">
        <v>0.6841481148462718</v>
      </c>
      <c r="DF1017" s="74">
        <v>2.9069865105925392</v>
      </c>
      <c r="DG1017" s="74">
        <v>1.580111588974966</v>
      </c>
      <c r="DH1017" s="74">
        <v>0</v>
      </c>
      <c r="DI1017" s="74">
        <v>0</v>
      </c>
      <c r="DJ1017" s="74">
        <v>0</v>
      </c>
      <c r="DK1017" s="74">
        <v>0</v>
      </c>
      <c r="DL1017" s="74">
        <v>0</v>
      </c>
      <c r="DM1017" s="74">
        <v>0</v>
      </c>
      <c r="DN1017" s="74">
        <v>7.4866192408141934E-5</v>
      </c>
      <c r="DO1017" s="74">
        <v>0</v>
      </c>
      <c r="DP1017" s="74">
        <v>0</v>
      </c>
      <c r="DQ1017" s="74">
        <v>0</v>
      </c>
      <c r="DR1017" s="74">
        <v>0</v>
      </c>
      <c r="DS1017" s="74">
        <v>0</v>
      </c>
      <c r="DT1017" s="74">
        <v>0</v>
      </c>
      <c r="DU1017" s="74">
        <v>0</v>
      </c>
      <c r="DV1017" s="74">
        <v>0</v>
      </c>
      <c r="DW1017" s="74">
        <v>0</v>
      </c>
      <c r="DX1017" s="74">
        <v>0</v>
      </c>
      <c r="DY1017" s="74">
        <v>0</v>
      </c>
      <c r="DZ1017" s="74">
        <v>0</v>
      </c>
      <c r="EA1017" s="74">
        <v>0</v>
      </c>
      <c r="EB1017" s="74">
        <v>0</v>
      </c>
      <c r="EC1017" s="74">
        <v>0</v>
      </c>
      <c r="ED1017" s="74">
        <v>1.3758806511930207E-5</v>
      </c>
      <c r="EE1017" s="74">
        <v>0</v>
      </c>
      <c r="EF1017" s="74">
        <v>1.3758806511930207E-5</v>
      </c>
      <c r="ER1017" s="74" t="s">
        <v>455</v>
      </c>
      <c r="ES1017" s="74" t="s">
        <v>194</v>
      </c>
      <c r="ET1017" s="74" t="s">
        <v>540</v>
      </c>
      <c r="EU1017" s="74" t="s">
        <v>329</v>
      </c>
      <c r="EV1017" s="74" t="s">
        <v>302</v>
      </c>
      <c r="EW1017" s="74" t="s">
        <v>456</v>
      </c>
      <c r="EX1017" s="74">
        <v>2026</v>
      </c>
      <c r="EY1017" s="74">
        <v>5.0827325439892977E-5</v>
      </c>
      <c r="EZ1017" s="74">
        <v>1707.29669299999</v>
      </c>
      <c r="FA1017" s="74">
        <v>8.6777324637563547E-2</v>
      </c>
      <c r="FB1017" s="74">
        <v>2026</v>
      </c>
      <c r="FC1017" s="74" t="s">
        <v>209</v>
      </c>
      <c r="FD1017" s="74">
        <v>4.6366130773367584E-2</v>
      </c>
      <c r="FE1017" s="74">
        <v>1</v>
      </c>
      <c r="FF1017" s="74">
        <v>0</v>
      </c>
      <c r="FG1017" s="74" t="s">
        <v>457</v>
      </c>
      <c r="FH1017" s="74">
        <v>0</v>
      </c>
      <c r="FI1017" s="74">
        <v>0</v>
      </c>
      <c r="FJ1017" s="74">
        <v>0</v>
      </c>
      <c r="FK1017" s="74">
        <v>0</v>
      </c>
      <c r="FL1017" s="74">
        <v>0</v>
      </c>
      <c r="FM1017" s="74">
        <v>0</v>
      </c>
      <c r="FN1017" s="74">
        <v>0</v>
      </c>
      <c r="FO1017" s="74">
        <v>0</v>
      </c>
      <c r="FP1017" s="74">
        <v>0</v>
      </c>
      <c r="FQ1017" s="74">
        <v>0</v>
      </c>
      <c r="FR1017" s="74">
        <v>3.6613844099805579E-4</v>
      </c>
      <c r="FS1017" s="74">
        <v>2.6606365161226299E-6</v>
      </c>
      <c r="GV1017" s="229"/>
      <c r="GW1017" s="229"/>
    </row>
    <row r="1018" spans="98:205" x14ac:dyDescent="0.25">
      <c r="CT1018" s="74" t="s">
        <v>194</v>
      </c>
      <c r="CU1018" s="74" t="s">
        <v>540</v>
      </c>
      <c r="CV1018" s="74" t="s">
        <v>330</v>
      </c>
      <c r="CW1018" s="74">
        <v>2021</v>
      </c>
      <c r="CX1018" s="74">
        <v>2.1671484951654256E-5</v>
      </c>
      <c r="CY1018" s="74">
        <v>0</v>
      </c>
      <c r="CZ1018" s="74">
        <v>0</v>
      </c>
      <c r="DA1018" s="74">
        <v>0</v>
      </c>
      <c r="DB1018" s="74">
        <v>0</v>
      </c>
      <c r="DC1018" s="74">
        <v>0</v>
      </c>
      <c r="DD1018" s="74">
        <v>7.7861316135679412E-2</v>
      </c>
      <c r="DE1018" s="74">
        <v>3.6425060683954499E-2</v>
      </c>
      <c r="DF1018" s="74">
        <v>1.541613253274161E-3</v>
      </c>
      <c r="DG1018" s="74">
        <v>3.989464219845075E-2</v>
      </c>
      <c r="DH1018" s="74">
        <v>0</v>
      </c>
      <c r="DI1018" s="74">
        <v>0</v>
      </c>
      <c r="DJ1018" s="74">
        <v>0</v>
      </c>
      <c r="DK1018" s="74">
        <v>0</v>
      </c>
      <c r="DL1018" s="74">
        <v>0</v>
      </c>
      <c r="DM1018" s="74">
        <v>0</v>
      </c>
      <c r="DN1018" s="74">
        <v>1.7915285916807349E-3</v>
      </c>
      <c r="DO1018" s="74">
        <v>1.6873703409503711E-6</v>
      </c>
      <c r="DP1018" s="74">
        <v>0</v>
      </c>
      <c r="DQ1018" s="74">
        <v>1.6873703409503711E-6</v>
      </c>
      <c r="DR1018" s="74">
        <v>0</v>
      </c>
      <c r="DS1018" s="74">
        <v>0</v>
      </c>
      <c r="DT1018" s="74">
        <v>0</v>
      </c>
      <c r="DU1018" s="74">
        <v>0</v>
      </c>
      <c r="DV1018" s="74">
        <v>0</v>
      </c>
      <c r="DW1018" s="74">
        <v>0</v>
      </c>
      <c r="DX1018" s="74">
        <v>0</v>
      </c>
      <c r="DY1018" s="74">
        <v>0</v>
      </c>
      <c r="DZ1018" s="74">
        <v>0</v>
      </c>
      <c r="EA1018" s="74">
        <v>0</v>
      </c>
      <c r="EB1018" s="74">
        <v>0</v>
      </c>
      <c r="EC1018" s="74">
        <v>0</v>
      </c>
      <c r="ED1018" s="74">
        <v>0</v>
      </c>
      <c r="EE1018" s="74">
        <v>0</v>
      </c>
      <c r="EF1018" s="74">
        <v>0</v>
      </c>
      <c r="ER1018" s="74" t="s">
        <v>455</v>
      </c>
      <c r="ES1018" s="74" t="s">
        <v>194</v>
      </c>
      <c r="ET1018" s="74" t="s">
        <v>540</v>
      </c>
      <c r="EU1018" s="74" t="s">
        <v>330</v>
      </c>
      <c r="EV1018" s="74" t="s">
        <v>302</v>
      </c>
      <c r="EW1018" s="74" t="s">
        <v>456</v>
      </c>
      <c r="EX1018" s="74">
        <v>2021</v>
      </c>
      <c r="EY1018" s="74">
        <v>6.3782956863308259E-4</v>
      </c>
      <c r="EZ1018" s="74">
        <v>1707.29669299999</v>
      </c>
      <c r="FA1018" s="74">
        <v>1.0889643132248721</v>
      </c>
      <c r="FB1018" s="74">
        <v>2021</v>
      </c>
      <c r="FC1018" s="74" t="s">
        <v>209</v>
      </c>
      <c r="FD1018" s="74">
        <v>4.6366130773367584E-2</v>
      </c>
      <c r="FE1018" s="74">
        <v>1</v>
      </c>
      <c r="FF1018" s="74">
        <v>0</v>
      </c>
      <c r="FG1018" s="74" t="s">
        <v>457</v>
      </c>
      <c r="FH1018" s="74">
        <v>4.5142657169117174E-3</v>
      </c>
      <c r="FI1018" s="74">
        <v>2.1671484951654256E-5</v>
      </c>
      <c r="FJ1018" s="74">
        <v>0</v>
      </c>
      <c r="FK1018" s="74">
        <v>0</v>
      </c>
      <c r="FL1018" s="74">
        <v>0</v>
      </c>
      <c r="FM1018" s="74">
        <v>0</v>
      </c>
      <c r="FN1018" s="74">
        <v>0</v>
      </c>
      <c r="FO1018" s="74">
        <v>0</v>
      </c>
      <c r="FP1018" s="74">
        <v>0</v>
      </c>
      <c r="FQ1018" s="74">
        <v>0</v>
      </c>
      <c r="FR1018" s="74">
        <v>0</v>
      </c>
      <c r="FS1018" s="74">
        <v>0</v>
      </c>
      <c r="GV1018" s="229"/>
      <c r="GW1018" s="229"/>
    </row>
    <row r="1019" spans="98:205" x14ac:dyDescent="0.25">
      <c r="CT1019" s="74" t="s">
        <v>194</v>
      </c>
      <c r="CU1019" s="74" t="s">
        <v>540</v>
      </c>
      <c r="CV1019" s="74" t="s">
        <v>330</v>
      </c>
      <c r="CW1019" s="74">
        <v>2022</v>
      </c>
      <c r="CX1019" s="74">
        <v>0</v>
      </c>
      <c r="CY1019" s="74">
        <v>2.1652342324589437E-5</v>
      </c>
      <c r="CZ1019" s="74">
        <v>0</v>
      </c>
      <c r="DA1019" s="74">
        <v>0</v>
      </c>
      <c r="DB1019" s="74">
        <v>0</v>
      </c>
      <c r="DC1019" s="74">
        <v>0</v>
      </c>
      <c r="DD1019" s="74">
        <v>7.7861316135679412E-2</v>
      </c>
      <c r="DE1019" s="74">
        <v>3.6425060683954513E-2</v>
      </c>
      <c r="DF1019" s="74">
        <v>1.541613253274161E-3</v>
      </c>
      <c r="DG1019" s="74">
        <v>3.9894642198450757E-2</v>
      </c>
      <c r="DH1019" s="74">
        <v>0</v>
      </c>
      <c r="DI1019" s="74">
        <v>0</v>
      </c>
      <c r="DJ1019" s="74">
        <v>0</v>
      </c>
      <c r="DK1019" s="74">
        <v>0</v>
      </c>
      <c r="DL1019" s="74">
        <v>0</v>
      </c>
      <c r="DM1019" s="74">
        <v>0</v>
      </c>
      <c r="DN1019" s="74">
        <v>1.7504279704028719E-3</v>
      </c>
      <c r="DO1019" s="74">
        <v>0</v>
      </c>
      <c r="DP1019" s="74">
        <v>0</v>
      </c>
      <c r="DQ1019" s="74">
        <v>0</v>
      </c>
      <c r="DR1019" s="74">
        <v>1.6858798708128097E-6</v>
      </c>
      <c r="DS1019" s="74">
        <v>0</v>
      </c>
      <c r="DT1019" s="74">
        <v>1.6858798708128097E-6</v>
      </c>
      <c r="DU1019" s="74">
        <v>0</v>
      </c>
      <c r="DV1019" s="74">
        <v>0</v>
      </c>
      <c r="DW1019" s="74">
        <v>0</v>
      </c>
      <c r="DX1019" s="74">
        <v>0</v>
      </c>
      <c r="DY1019" s="74">
        <v>0</v>
      </c>
      <c r="DZ1019" s="74">
        <v>0</v>
      </c>
      <c r="EA1019" s="74">
        <v>0</v>
      </c>
      <c r="EB1019" s="74">
        <v>0</v>
      </c>
      <c r="EC1019" s="74">
        <v>0</v>
      </c>
      <c r="ED1019" s="74">
        <v>0</v>
      </c>
      <c r="EE1019" s="74">
        <v>0</v>
      </c>
      <c r="EF1019" s="74">
        <v>0</v>
      </c>
      <c r="ER1019" s="74" t="s">
        <v>455</v>
      </c>
      <c r="ES1019" s="74" t="s">
        <v>194</v>
      </c>
      <c r="ET1019" s="74" t="s">
        <v>540</v>
      </c>
      <c r="EU1019" s="74" t="s">
        <v>330</v>
      </c>
      <c r="EV1019" s="74" t="s">
        <v>302</v>
      </c>
      <c r="EW1019" s="74" t="s">
        <v>456</v>
      </c>
      <c r="EX1019" s="74">
        <v>2022</v>
      </c>
      <c r="EY1019" s="74">
        <v>6.254382170435978E-4</v>
      </c>
      <c r="EZ1019" s="74">
        <v>1707.29669299999</v>
      </c>
      <c r="FA1019" s="74">
        <v>1.0678085996343445</v>
      </c>
      <c r="FB1019" s="74">
        <v>2022</v>
      </c>
      <c r="FC1019" s="74" t="s">
        <v>209</v>
      </c>
      <c r="FD1019" s="74">
        <v>4.6366130773367584E-2</v>
      </c>
      <c r="FE1019" s="74">
        <v>1</v>
      </c>
      <c r="FF1019" s="74">
        <v>0</v>
      </c>
      <c r="FG1019" s="74" t="s">
        <v>457</v>
      </c>
      <c r="FH1019" s="74">
        <v>0</v>
      </c>
      <c r="FI1019" s="74">
        <v>0</v>
      </c>
      <c r="FJ1019" s="74">
        <v>4.510278223425087E-3</v>
      </c>
      <c r="FK1019" s="74">
        <v>2.1652342324589437E-5</v>
      </c>
      <c r="FL1019" s="74">
        <v>0</v>
      </c>
      <c r="FM1019" s="74">
        <v>0</v>
      </c>
      <c r="FN1019" s="74">
        <v>0</v>
      </c>
      <c r="FO1019" s="74">
        <v>0</v>
      </c>
      <c r="FP1019" s="74">
        <v>0</v>
      </c>
      <c r="FQ1019" s="74">
        <v>0</v>
      </c>
      <c r="FR1019" s="74">
        <v>0</v>
      </c>
      <c r="FS1019" s="74">
        <v>0</v>
      </c>
      <c r="GV1019" s="229"/>
      <c r="GW1019" s="229"/>
    </row>
    <row r="1020" spans="98:205" x14ac:dyDescent="0.25">
      <c r="CT1020" s="74" t="s">
        <v>194</v>
      </c>
      <c r="CU1020" s="74" t="s">
        <v>540</v>
      </c>
      <c r="CV1020" s="74" t="s">
        <v>330</v>
      </c>
      <c r="CW1020" s="74">
        <v>2023</v>
      </c>
      <c r="CX1020" s="74">
        <v>0</v>
      </c>
      <c r="CY1020" s="74">
        <v>0</v>
      </c>
      <c r="CZ1020" s="74">
        <v>3.3786657198948234E-5</v>
      </c>
      <c r="DA1020" s="74">
        <v>0</v>
      </c>
      <c r="DB1020" s="74">
        <v>0</v>
      </c>
      <c r="DC1020" s="74">
        <v>0</v>
      </c>
      <c r="DD1020" s="74">
        <v>7.7900575334948513E-2</v>
      </c>
      <c r="DE1020" s="74">
        <v>3.6425060683954499E-2</v>
      </c>
      <c r="DF1020" s="74">
        <v>1.5808724525432679E-3</v>
      </c>
      <c r="DG1020" s="74">
        <v>3.989464219845075E-2</v>
      </c>
      <c r="DH1020" s="74">
        <v>0</v>
      </c>
      <c r="DI1020" s="74">
        <v>0</v>
      </c>
      <c r="DJ1020" s="74">
        <v>0</v>
      </c>
      <c r="DK1020" s="74">
        <v>0</v>
      </c>
      <c r="DL1020" s="74">
        <v>0</v>
      </c>
      <c r="DM1020" s="74">
        <v>0</v>
      </c>
      <c r="DN1020" s="74">
        <v>1.812027114757031E-3</v>
      </c>
      <c r="DO1020" s="74">
        <v>0</v>
      </c>
      <c r="DP1020" s="74">
        <v>0</v>
      </c>
      <c r="DQ1020" s="74">
        <v>0</v>
      </c>
      <c r="DR1020" s="74">
        <v>0</v>
      </c>
      <c r="DS1020" s="74">
        <v>0</v>
      </c>
      <c r="DT1020" s="74">
        <v>0</v>
      </c>
      <c r="DU1020" s="74">
        <v>2.6320000344427474E-6</v>
      </c>
      <c r="DV1020" s="74">
        <v>0</v>
      </c>
      <c r="DW1020" s="74">
        <v>2.6320000344427474E-6</v>
      </c>
      <c r="DX1020" s="74">
        <v>0</v>
      </c>
      <c r="DY1020" s="74">
        <v>0</v>
      </c>
      <c r="DZ1020" s="74">
        <v>0</v>
      </c>
      <c r="EA1020" s="74">
        <v>0</v>
      </c>
      <c r="EB1020" s="74">
        <v>0</v>
      </c>
      <c r="EC1020" s="74">
        <v>0</v>
      </c>
      <c r="ED1020" s="74">
        <v>0</v>
      </c>
      <c r="EE1020" s="74">
        <v>0</v>
      </c>
      <c r="EF1020" s="74">
        <v>0</v>
      </c>
      <c r="ER1020" s="74" t="s">
        <v>455</v>
      </c>
      <c r="ES1020" s="74" t="s">
        <v>194</v>
      </c>
      <c r="ET1020" s="74" t="s">
        <v>540</v>
      </c>
      <c r="EU1020" s="74" t="s">
        <v>330</v>
      </c>
      <c r="EV1020" s="74" t="s">
        <v>302</v>
      </c>
      <c r="EW1020" s="74" t="s">
        <v>456</v>
      </c>
      <c r="EX1020" s="74">
        <v>2023</v>
      </c>
      <c r="EY1020" s="74">
        <v>6.4544157406351045E-4</v>
      </c>
      <c r="EZ1020" s="74">
        <v>1707.29669299999</v>
      </c>
      <c r="FA1020" s="74">
        <v>1.1019602649233395</v>
      </c>
      <c r="FB1020" s="74">
        <v>2023</v>
      </c>
      <c r="FC1020" s="74" t="s">
        <v>209</v>
      </c>
      <c r="FD1020" s="74">
        <v>4.6366130773367584E-2</v>
      </c>
      <c r="FE1020" s="74">
        <v>1</v>
      </c>
      <c r="FF1020" s="74">
        <v>0</v>
      </c>
      <c r="FG1020" s="74" t="s">
        <v>457</v>
      </c>
      <c r="FH1020" s="74">
        <v>0</v>
      </c>
      <c r="FI1020" s="74">
        <v>0</v>
      </c>
      <c r="FJ1020" s="74">
        <v>0</v>
      </c>
      <c r="FK1020" s="74">
        <v>0</v>
      </c>
      <c r="FL1020" s="74">
        <v>4.6494866617054573E-3</v>
      </c>
      <c r="FM1020" s="74">
        <v>3.3786657198948234E-5</v>
      </c>
      <c r="FN1020" s="74">
        <v>0</v>
      </c>
      <c r="FO1020" s="74">
        <v>0</v>
      </c>
      <c r="FP1020" s="74">
        <v>0</v>
      </c>
      <c r="FQ1020" s="74">
        <v>0</v>
      </c>
      <c r="FR1020" s="74">
        <v>0</v>
      </c>
      <c r="FS1020" s="74">
        <v>0</v>
      </c>
      <c r="GV1020" s="229"/>
      <c r="GW1020" s="229"/>
    </row>
    <row r="1021" spans="98:205" x14ac:dyDescent="0.25">
      <c r="CT1021" s="74" t="s">
        <v>194</v>
      </c>
      <c r="CU1021" s="74" t="s">
        <v>540</v>
      </c>
      <c r="CV1021" s="74" t="s">
        <v>330</v>
      </c>
      <c r="CW1021" s="74">
        <v>2024</v>
      </c>
      <c r="CX1021" s="74">
        <v>0</v>
      </c>
      <c r="CY1021" s="74">
        <v>0</v>
      </c>
      <c r="CZ1021" s="74">
        <v>0</v>
      </c>
      <c r="DA1021" s="74">
        <v>3.3786657198948234E-5</v>
      </c>
      <c r="DB1021" s="74">
        <v>0</v>
      </c>
      <c r="DC1021" s="74">
        <v>0</v>
      </c>
      <c r="DD1021" s="74">
        <v>7.7900575334948513E-2</v>
      </c>
      <c r="DE1021" s="74">
        <v>3.6425060683954499E-2</v>
      </c>
      <c r="DF1021" s="74">
        <v>1.5808724525432679E-3</v>
      </c>
      <c r="DG1021" s="74">
        <v>3.989464219845075E-2</v>
      </c>
      <c r="DH1021" s="74">
        <v>0</v>
      </c>
      <c r="DI1021" s="74">
        <v>0</v>
      </c>
      <c r="DJ1021" s="74">
        <v>0</v>
      </c>
      <c r="DK1021" s="74">
        <v>0</v>
      </c>
      <c r="DL1021" s="74">
        <v>0</v>
      </c>
      <c r="DM1021" s="74">
        <v>0</v>
      </c>
      <c r="DN1021" s="74">
        <v>1.812027114757031E-3</v>
      </c>
      <c r="DO1021" s="74">
        <v>0</v>
      </c>
      <c r="DP1021" s="74">
        <v>0</v>
      </c>
      <c r="DQ1021" s="74">
        <v>0</v>
      </c>
      <c r="DR1021" s="74">
        <v>0</v>
      </c>
      <c r="DS1021" s="74">
        <v>0</v>
      </c>
      <c r="DT1021" s="74">
        <v>0</v>
      </c>
      <c r="DU1021" s="74">
        <v>0</v>
      </c>
      <c r="DV1021" s="74">
        <v>0</v>
      </c>
      <c r="DW1021" s="74">
        <v>0</v>
      </c>
      <c r="DX1021" s="74">
        <v>2.6320000344427474E-6</v>
      </c>
      <c r="DY1021" s="74">
        <v>0</v>
      </c>
      <c r="DZ1021" s="74">
        <v>2.6320000344427474E-6</v>
      </c>
      <c r="EA1021" s="74">
        <v>0</v>
      </c>
      <c r="EB1021" s="74">
        <v>0</v>
      </c>
      <c r="EC1021" s="74">
        <v>0</v>
      </c>
      <c r="ED1021" s="74">
        <v>0</v>
      </c>
      <c r="EE1021" s="74">
        <v>0</v>
      </c>
      <c r="EF1021" s="74">
        <v>0</v>
      </c>
      <c r="ER1021" s="74" t="s">
        <v>455</v>
      </c>
      <c r="ES1021" s="74" t="s">
        <v>194</v>
      </c>
      <c r="ET1021" s="74" t="s">
        <v>540</v>
      </c>
      <c r="EU1021" s="74" t="s">
        <v>330</v>
      </c>
      <c r="EV1021" s="74" t="s">
        <v>302</v>
      </c>
      <c r="EW1021" s="74" t="s">
        <v>456</v>
      </c>
      <c r="EX1021" s="74">
        <v>2024</v>
      </c>
      <c r="EY1021" s="74">
        <v>6.4544157406351045E-4</v>
      </c>
      <c r="EZ1021" s="74">
        <v>1707.29669299999</v>
      </c>
      <c r="FA1021" s="74">
        <v>1.1019602649233395</v>
      </c>
      <c r="FB1021" s="74">
        <v>2024</v>
      </c>
      <c r="FC1021" s="74" t="s">
        <v>209</v>
      </c>
      <c r="FD1021" s="74">
        <v>4.6366130773367584E-2</v>
      </c>
      <c r="FE1021" s="74">
        <v>1</v>
      </c>
      <c r="FF1021" s="74">
        <v>0</v>
      </c>
      <c r="FG1021" s="74" t="s">
        <v>457</v>
      </c>
      <c r="FH1021" s="74">
        <v>0</v>
      </c>
      <c r="FI1021" s="74">
        <v>0</v>
      </c>
      <c r="FJ1021" s="74">
        <v>0</v>
      </c>
      <c r="FK1021" s="74">
        <v>0</v>
      </c>
      <c r="FL1021" s="74">
        <v>0</v>
      </c>
      <c r="FM1021" s="74">
        <v>0</v>
      </c>
      <c r="FN1021" s="74">
        <v>4.6494866617054573E-3</v>
      </c>
      <c r="FO1021" s="74">
        <v>3.3786657198948234E-5</v>
      </c>
      <c r="FP1021" s="74">
        <v>0</v>
      </c>
      <c r="FQ1021" s="74">
        <v>0</v>
      </c>
      <c r="FR1021" s="74">
        <v>0</v>
      </c>
      <c r="FS1021" s="74">
        <v>0</v>
      </c>
      <c r="GV1021" s="229"/>
      <c r="GW1021" s="229"/>
    </row>
    <row r="1022" spans="98:205" x14ac:dyDescent="0.25">
      <c r="CT1022" s="74" t="s">
        <v>194</v>
      </c>
      <c r="CU1022" s="74" t="s">
        <v>540</v>
      </c>
      <c r="CV1022" s="74" t="s">
        <v>330</v>
      </c>
      <c r="CW1022" s="74">
        <v>2025</v>
      </c>
      <c r="CX1022" s="74">
        <v>0</v>
      </c>
      <c r="CY1022" s="74">
        <v>0</v>
      </c>
      <c r="CZ1022" s="74">
        <v>0</v>
      </c>
      <c r="DA1022" s="74">
        <v>0</v>
      </c>
      <c r="DB1022" s="74">
        <v>3.3786657198948234E-5</v>
      </c>
      <c r="DC1022" s="74">
        <v>0</v>
      </c>
      <c r="DD1022" s="74">
        <v>7.7900575334948513E-2</v>
      </c>
      <c r="DE1022" s="74">
        <v>3.6425060683954499E-2</v>
      </c>
      <c r="DF1022" s="74">
        <v>1.5808724525432679E-3</v>
      </c>
      <c r="DG1022" s="74">
        <v>3.989464219845075E-2</v>
      </c>
      <c r="DH1022" s="74">
        <v>0</v>
      </c>
      <c r="DI1022" s="74">
        <v>0</v>
      </c>
      <c r="DJ1022" s="74">
        <v>0</v>
      </c>
      <c r="DK1022" s="74">
        <v>0</v>
      </c>
      <c r="DL1022" s="74">
        <v>0</v>
      </c>
      <c r="DM1022" s="74">
        <v>0</v>
      </c>
      <c r="DN1022" s="74">
        <v>1.812027114757031E-3</v>
      </c>
      <c r="DO1022" s="74">
        <v>0</v>
      </c>
      <c r="DP1022" s="74">
        <v>0</v>
      </c>
      <c r="DQ1022" s="74">
        <v>0</v>
      </c>
      <c r="DR1022" s="74">
        <v>0</v>
      </c>
      <c r="DS1022" s="74">
        <v>0</v>
      </c>
      <c r="DT1022" s="74">
        <v>0</v>
      </c>
      <c r="DU1022" s="74">
        <v>0</v>
      </c>
      <c r="DV1022" s="74">
        <v>0</v>
      </c>
      <c r="DW1022" s="74">
        <v>0</v>
      </c>
      <c r="DX1022" s="74">
        <v>0</v>
      </c>
      <c r="DY1022" s="74">
        <v>0</v>
      </c>
      <c r="DZ1022" s="74">
        <v>0</v>
      </c>
      <c r="EA1022" s="74">
        <v>2.6320000344427474E-6</v>
      </c>
      <c r="EB1022" s="74">
        <v>0</v>
      </c>
      <c r="EC1022" s="74">
        <v>2.6320000344427474E-6</v>
      </c>
      <c r="ED1022" s="74">
        <v>0</v>
      </c>
      <c r="EE1022" s="74">
        <v>0</v>
      </c>
      <c r="EF1022" s="74">
        <v>0</v>
      </c>
      <c r="ER1022" s="74" t="s">
        <v>455</v>
      </c>
      <c r="ES1022" s="74" t="s">
        <v>194</v>
      </c>
      <c r="ET1022" s="74" t="s">
        <v>540</v>
      </c>
      <c r="EU1022" s="74" t="s">
        <v>330</v>
      </c>
      <c r="EV1022" s="74" t="s">
        <v>302</v>
      </c>
      <c r="EW1022" s="74" t="s">
        <v>456</v>
      </c>
      <c r="EX1022" s="74">
        <v>2025</v>
      </c>
      <c r="EY1022" s="74">
        <v>6.4544157406351045E-4</v>
      </c>
      <c r="EZ1022" s="74">
        <v>1707.29669299999</v>
      </c>
      <c r="FA1022" s="74">
        <v>1.1019602649233395</v>
      </c>
      <c r="FB1022" s="74">
        <v>2025</v>
      </c>
      <c r="FC1022" s="74" t="s">
        <v>209</v>
      </c>
      <c r="FD1022" s="74">
        <v>4.6366130773367584E-2</v>
      </c>
      <c r="FE1022" s="74">
        <v>1</v>
      </c>
      <c r="FF1022" s="74">
        <v>0</v>
      </c>
      <c r="FG1022" s="74" t="s">
        <v>457</v>
      </c>
      <c r="FH1022" s="74">
        <v>0</v>
      </c>
      <c r="FI1022" s="74">
        <v>0</v>
      </c>
      <c r="FJ1022" s="74">
        <v>0</v>
      </c>
      <c r="FK1022" s="74">
        <v>0</v>
      </c>
      <c r="FL1022" s="74">
        <v>0</v>
      </c>
      <c r="FM1022" s="74">
        <v>0</v>
      </c>
      <c r="FN1022" s="74">
        <v>0</v>
      </c>
      <c r="FO1022" s="74">
        <v>0</v>
      </c>
      <c r="FP1022" s="74">
        <v>4.6494866617054573E-3</v>
      </c>
      <c r="FQ1022" s="74">
        <v>3.3786657198948234E-5</v>
      </c>
      <c r="FR1022" s="74">
        <v>0</v>
      </c>
      <c r="FS1022" s="74">
        <v>0</v>
      </c>
      <c r="GV1022" s="229"/>
      <c r="GW1022" s="229"/>
    </row>
    <row r="1023" spans="98:205" x14ac:dyDescent="0.25">
      <c r="CT1023" s="74" t="s">
        <v>194</v>
      </c>
      <c r="CU1023" s="74" t="s">
        <v>540</v>
      </c>
      <c r="CV1023" s="74" t="s">
        <v>330</v>
      </c>
      <c r="CW1023" s="74">
        <v>2026</v>
      </c>
      <c r="CX1023" s="74">
        <v>0</v>
      </c>
      <c r="CY1023" s="74">
        <v>0</v>
      </c>
      <c r="CZ1023" s="74">
        <v>0</v>
      </c>
      <c r="DA1023" s="74">
        <v>0</v>
      </c>
      <c r="DB1023" s="74">
        <v>0</v>
      </c>
      <c r="DC1023" s="74">
        <v>3.3786657198948234E-5</v>
      </c>
      <c r="DD1023" s="74">
        <v>7.7900575334948513E-2</v>
      </c>
      <c r="DE1023" s="74">
        <v>3.6425060683954499E-2</v>
      </c>
      <c r="DF1023" s="74">
        <v>1.5808724525432679E-3</v>
      </c>
      <c r="DG1023" s="74">
        <v>3.989464219845075E-2</v>
      </c>
      <c r="DH1023" s="74">
        <v>0</v>
      </c>
      <c r="DI1023" s="74">
        <v>0</v>
      </c>
      <c r="DJ1023" s="74">
        <v>0</v>
      </c>
      <c r="DK1023" s="74">
        <v>0</v>
      </c>
      <c r="DL1023" s="74">
        <v>0</v>
      </c>
      <c r="DM1023" s="74">
        <v>0</v>
      </c>
      <c r="DN1023" s="74">
        <v>1.812027114757031E-3</v>
      </c>
      <c r="DO1023" s="74">
        <v>0</v>
      </c>
      <c r="DP1023" s="74">
        <v>0</v>
      </c>
      <c r="DQ1023" s="74">
        <v>0</v>
      </c>
      <c r="DR1023" s="74">
        <v>0</v>
      </c>
      <c r="DS1023" s="74">
        <v>0</v>
      </c>
      <c r="DT1023" s="74">
        <v>0</v>
      </c>
      <c r="DU1023" s="74">
        <v>0</v>
      </c>
      <c r="DV1023" s="74">
        <v>0</v>
      </c>
      <c r="DW1023" s="74">
        <v>0</v>
      </c>
      <c r="DX1023" s="74">
        <v>0</v>
      </c>
      <c r="DY1023" s="74">
        <v>0</v>
      </c>
      <c r="DZ1023" s="74">
        <v>0</v>
      </c>
      <c r="EA1023" s="74">
        <v>0</v>
      </c>
      <c r="EB1023" s="74">
        <v>0</v>
      </c>
      <c r="EC1023" s="74">
        <v>0</v>
      </c>
      <c r="ED1023" s="74">
        <v>2.6320000344427474E-6</v>
      </c>
      <c r="EE1023" s="74">
        <v>0</v>
      </c>
      <c r="EF1023" s="74">
        <v>2.6320000344427474E-6</v>
      </c>
      <c r="ER1023" s="74" t="s">
        <v>455</v>
      </c>
      <c r="ES1023" s="74" t="s">
        <v>194</v>
      </c>
      <c r="ET1023" s="74" t="s">
        <v>540</v>
      </c>
      <c r="EU1023" s="74" t="s">
        <v>330</v>
      </c>
      <c r="EV1023" s="74" t="s">
        <v>302</v>
      </c>
      <c r="EW1023" s="74" t="s">
        <v>456</v>
      </c>
      <c r="EX1023" s="74">
        <v>2026</v>
      </c>
      <c r="EY1023" s="74">
        <v>6.4544157406351045E-4</v>
      </c>
      <c r="EZ1023" s="74">
        <v>1707.29669299999</v>
      </c>
      <c r="FA1023" s="74">
        <v>1.1019602649233395</v>
      </c>
      <c r="FB1023" s="74">
        <v>2026</v>
      </c>
      <c r="FC1023" s="74" t="s">
        <v>209</v>
      </c>
      <c r="FD1023" s="74">
        <v>4.6366130773367584E-2</v>
      </c>
      <c r="FE1023" s="74">
        <v>1</v>
      </c>
      <c r="FF1023" s="74">
        <v>0</v>
      </c>
      <c r="FG1023" s="74" t="s">
        <v>457</v>
      </c>
      <c r="FH1023" s="74">
        <v>0</v>
      </c>
      <c r="FI1023" s="74">
        <v>0</v>
      </c>
      <c r="FJ1023" s="74">
        <v>0</v>
      </c>
      <c r="FK1023" s="74">
        <v>0</v>
      </c>
      <c r="FL1023" s="74">
        <v>0</v>
      </c>
      <c r="FM1023" s="74">
        <v>0</v>
      </c>
      <c r="FN1023" s="74">
        <v>0</v>
      </c>
      <c r="FO1023" s="74">
        <v>0</v>
      </c>
      <c r="FP1023" s="74">
        <v>0</v>
      </c>
      <c r="FQ1023" s="74">
        <v>0</v>
      </c>
      <c r="FR1023" s="74">
        <v>4.6494866617054573E-3</v>
      </c>
      <c r="FS1023" s="74">
        <v>3.3786657198948234E-5</v>
      </c>
      <c r="GV1023" s="229"/>
      <c r="GW1023" s="229"/>
    </row>
    <row r="1024" spans="98:205" x14ac:dyDescent="0.25">
      <c r="CT1024" s="74" t="s">
        <v>194</v>
      </c>
      <c r="CU1024" s="74" t="s">
        <v>541</v>
      </c>
      <c r="CV1024" s="74" t="s">
        <v>318</v>
      </c>
      <c r="CW1024" s="74">
        <v>2021</v>
      </c>
      <c r="CX1024" s="74">
        <v>3.8416408594958783E-10</v>
      </c>
      <c r="CY1024" s="74">
        <v>0</v>
      </c>
      <c r="CZ1024" s="74">
        <v>0</v>
      </c>
      <c r="DA1024" s="74">
        <v>0</v>
      </c>
      <c r="DB1024" s="74">
        <v>0</v>
      </c>
      <c r="DC1024" s="74">
        <v>0</v>
      </c>
      <c r="DD1024" s="74">
        <v>13887.861023877969</v>
      </c>
      <c r="DE1024" s="74">
        <v>212.40338927922949</v>
      </c>
      <c r="DF1024" s="74">
        <v>8426.4429804796036</v>
      </c>
      <c r="DG1024" s="74">
        <v>5249.0146541191407</v>
      </c>
      <c r="DH1024" s="74">
        <v>0</v>
      </c>
      <c r="DI1024" s="74">
        <v>0</v>
      </c>
      <c r="DJ1024" s="74">
        <v>0</v>
      </c>
      <c r="DK1024" s="74">
        <v>0</v>
      </c>
      <c r="DL1024" s="74">
        <v>0</v>
      </c>
      <c r="DM1024" s="74">
        <v>0</v>
      </c>
      <c r="DN1024" s="74">
        <v>7.6518347773649069E-8</v>
      </c>
      <c r="DO1024" s="74">
        <v>5.3352174360329872E-6</v>
      </c>
      <c r="DP1024" s="74">
        <v>0</v>
      </c>
      <c r="DQ1024" s="74">
        <v>5.3352174360329872E-6</v>
      </c>
      <c r="DR1024" s="74">
        <v>0</v>
      </c>
      <c r="DS1024" s="74">
        <v>0</v>
      </c>
      <c r="DT1024" s="74">
        <v>0</v>
      </c>
      <c r="DU1024" s="74">
        <v>0</v>
      </c>
      <c r="DV1024" s="74">
        <v>0</v>
      </c>
      <c r="DW1024" s="74">
        <v>0</v>
      </c>
      <c r="DX1024" s="74">
        <v>0</v>
      </c>
      <c r="DY1024" s="74">
        <v>0</v>
      </c>
      <c r="DZ1024" s="74">
        <v>0</v>
      </c>
      <c r="EA1024" s="74">
        <v>0</v>
      </c>
      <c r="EB1024" s="74">
        <v>0</v>
      </c>
      <c r="EC1024" s="74">
        <v>0</v>
      </c>
      <c r="ED1024" s="74">
        <v>0</v>
      </c>
      <c r="EE1024" s="74">
        <v>0</v>
      </c>
      <c r="EF1024" s="74">
        <v>0</v>
      </c>
      <c r="ER1024" s="74" t="s">
        <v>455</v>
      </c>
      <c r="ES1024" s="74" t="s">
        <v>194</v>
      </c>
      <c r="ET1024" s="74" t="s">
        <v>541</v>
      </c>
      <c r="EU1024" s="74" t="s">
        <v>318</v>
      </c>
      <c r="EV1024" s="74" t="s">
        <v>302</v>
      </c>
      <c r="EW1024" s="74" t="s">
        <v>456</v>
      </c>
      <c r="EX1024" s="74">
        <v>2021</v>
      </c>
      <c r="EY1024" s="74">
        <v>8.0300784781306282E-10</v>
      </c>
      <c r="EZ1024" s="74">
        <v>1195.200658</v>
      </c>
      <c r="FA1024" s="74">
        <v>9.5975550808533653E-7</v>
      </c>
      <c r="FB1024" s="74">
        <v>2021</v>
      </c>
      <c r="FC1024" s="74" t="s">
        <v>209</v>
      </c>
      <c r="FD1024" s="74">
        <v>4.6366130773367584E-2</v>
      </c>
      <c r="FE1024" s="74">
        <v>1</v>
      </c>
      <c r="FF1024" s="74">
        <v>0</v>
      </c>
      <c r="FG1024" s="74" t="s">
        <v>457</v>
      </c>
      <c r="FH1024" s="74">
        <v>8.0023070257516999E-8</v>
      </c>
      <c r="FI1024" s="74">
        <v>3.8416408594958783E-10</v>
      </c>
      <c r="FJ1024" s="74">
        <v>0</v>
      </c>
      <c r="FK1024" s="74">
        <v>0</v>
      </c>
      <c r="FL1024" s="74">
        <v>0</v>
      </c>
      <c r="FM1024" s="74">
        <v>0</v>
      </c>
      <c r="FN1024" s="74">
        <v>0</v>
      </c>
      <c r="FO1024" s="74">
        <v>0</v>
      </c>
      <c r="FP1024" s="74">
        <v>0</v>
      </c>
      <c r="FQ1024" s="74">
        <v>0</v>
      </c>
      <c r="FR1024" s="74">
        <v>0</v>
      </c>
      <c r="FS1024" s="74">
        <v>0</v>
      </c>
      <c r="GV1024" s="229"/>
      <c r="GW1024" s="229"/>
    </row>
    <row r="1025" spans="98:205" x14ac:dyDescent="0.25">
      <c r="CT1025" s="74" t="s">
        <v>194</v>
      </c>
      <c r="CU1025" s="74" t="s">
        <v>541</v>
      </c>
      <c r="CV1025" s="74" t="s">
        <v>318</v>
      </c>
      <c r="CW1025" s="74">
        <v>2022</v>
      </c>
      <c r="CX1025" s="74">
        <v>0</v>
      </c>
      <c r="CY1025" s="74">
        <v>3.8123294892851428E-10</v>
      </c>
      <c r="CZ1025" s="74">
        <v>0</v>
      </c>
      <c r="DA1025" s="74">
        <v>0</v>
      </c>
      <c r="DB1025" s="74">
        <v>0</v>
      </c>
      <c r="DC1025" s="74">
        <v>0</v>
      </c>
      <c r="DD1025" s="74">
        <v>13650.16545541206</v>
      </c>
      <c r="DE1025" s="74">
        <v>202.84766498243039</v>
      </c>
      <c r="DF1025" s="74">
        <v>8286.6933897120016</v>
      </c>
      <c r="DG1025" s="74">
        <v>5160.6244007176329</v>
      </c>
      <c r="DH1025" s="74">
        <v>0</v>
      </c>
      <c r="DI1025" s="74">
        <v>0</v>
      </c>
      <c r="DJ1025" s="74">
        <v>0</v>
      </c>
      <c r="DK1025" s="74">
        <v>0</v>
      </c>
      <c r="DL1025" s="74">
        <v>0</v>
      </c>
      <c r="DM1025" s="74">
        <v>0</v>
      </c>
      <c r="DN1025" s="74">
        <v>7.486983987495509E-8</v>
      </c>
      <c r="DO1025" s="74">
        <v>0</v>
      </c>
      <c r="DP1025" s="74">
        <v>0</v>
      </c>
      <c r="DQ1025" s="74">
        <v>0</v>
      </c>
      <c r="DR1025" s="74">
        <v>5.2038928299288754E-6</v>
      </c>
      <c r="DS1025" s="74">
        <v>0</v>
      </c>
      <c r="DT1025" s="74">
        <v>5.2038928299288754E-6</v>
      </c>
      <c r="DU1025" s="74">
        <v>0</v>
      </c>
      <c r="DV1025" s="74">
        <v>0</v>
      </c>
      <c r="DW1025" s="74">
        <v>0</v>
      </c>
      <c r="DX1025" s="74">
        <v>0</v>
      </c>
      <c r="DY1025" s="74">
        <v>0</v>
      </c>
      <c r="DZ1025" s="74">
        <v>0</v>
      </c>
      <c r="EA1025" s="74">
        <v>0</v>
      </c>
      <c r="EB1025" s="74">
        <v>0</v>
      </c>
      <c r="EC1025" s="74">
        <v>0</v>
      </c>
      <c r="ED1025" s="74">
        <v>0</v>
      </c>
      <c r="EE1025" s="74">
        <v>0</v>
      </c>
      <c r="EF1025" s="74">
        <v>0</v>
      </c>
      <c r="ER1025" s="74" t="s">
        <v>455</v>
      </c>
      <c r="ES1025" s="74" t="s">
        <v>194</v>
      </c>
      <c r="ET1025" s="74" t="s">
        <v>541</v>
      </c>
      <c r="EU1025" s="74" t="s">
        <v>318</v>
      </c>
      <c r="EV1025" s="74" t="s">
        <v>302</v>
      </c>
      <c r="EW1025" s="74" t="s">
        <v>456</v>
      </c>
      <c r="EX1025" s="74">
        <v>2022</v>
      </c>
      <c r="EY1025" s="74">
        <v>7.81424726217047E-10</v>
      </c>
      <c r="EZ1025" s="74">
        <v>1195.200658</v>
      </c>
      <c r="FA1025" s="74">
        <v>9.339593469520844E-7</v>
      </c>
      <c r="FB1025" s="74">
        <v>2022</v>
      </c>
      <c r="FC1025" s="74" t="s">
        <v>209</v>
      </c>
      <c r="FD1025" s="74">
        <v>4.6366130773367584E-2</v>
      </c>
      <c r="FE1025" s="74">
        <v>1</v>
      </c>
      <c r="FF1025" s="74">
        <v>0</v>
      </c>
      <c r="FG1025" s="74" t="s">
        <v>457</v>
      </c>
      <c r="FH1025" s="74">
        <v>0</v>
      </c>
      <c r="FI1025" s="74">
        <v>0</v>
      </c>
      <c r="FJ1025" s="74">
        <v>7.941250151267458E-8</v>
      </c>
      <c r="FK1025" s="74">
        <v>3.8123294892851428E-10</v>
      </c>
      <c r="FL1025" s="74">
        <v>0</v>
      </c>
      <c r="FM1025" s="74">
        <v>0</v>
      </c>
      <c r="FN1025" s="74">
        <v>0</v>
      </c>
      <c r="FO1025" s="74">
        <v>0</v>
      </c>
      <c r="FP1025" s="74">
        <v>0</v>
      </c>
      <c r="FQ1025" s="74">
        <v>0</v>
      </c>
      <c r="FR1025" s="74">
        <v>0</v>
      </c>
      <c r="FS1025" s="74">
        <v>0</v>
      </c>
      <c r="GV1025" s="229"/>
      <c r="GW1025" s="229"/>
    </row>
    <row r="1026" spans="98:205" x14ac:dyDescent="0.25">
      <c r="CT1026" s="74" t="s">
        <v>194</v>
      </c>
      <c r="CU1026" s="74" t="s">
        <v>541</v>
      </c>
      <c r="CV1026" s="74" t="s">
        <v>318</v>
      </c>
      <c r="CW1026" s="74">
        <v>2023</v>
      </c>
      <c r="CX1026" s="74">
        <v>0</v>
      </c>
      <c r="CY1026" s="74">
        <v>0</v>
      </c>
      <c r="CZ1026" s="74">
        <v>5.7488412004602188E-10</v>
      </c>
      <c r="DA1026" s="74">
        <v>0</v>
      </c>
      <c r="DB1026" s="74">
        <v>0</v>
      </c>
      <c r="DC1026" s="74">
        <v>0</v>
      </c>
      <c r="DD1026" s="74">
        <v>13668.06699741239</v>
      </c>
      <c r="DE1026" s="74">
        <v>202.84766498243039</v>
      </c>
      <c r="DF1026" s="74">
        <v>8304.594931712325</v>
      </c>
      <c r="DG1026" s="74">
        <v>5160.624400717631</v>
      </c>
      <c r="DH1026" s="74">
        <v>0</v>
      </c>
      <c r="DI1026" s="74">
        <v>0</v>
      </c>
      <c r="DJ1026" s="74">
        <v>0</v>
      </c>
      <c r="DK1026" s="74">
        <v>0</v>
      </c>
      <c r="DL1026" s="74">
        <v>0</v>
      </c>
      <c r="DM1026" s="74">
        <v>0</v>
      </c>
      <c r="DN1026" s="74">
        <v>7.4941569658350927E-8</v>
      </c>
      <c r="DO1026" s="74">
        <v>0</v>
      </c>
      <c r="DP1026" s="74">
        <v>0</v>
      </c>
      <c r="DQ1026" s="74">
        <v>0</v>
      </c>
      <c r="DR1026" s="74">
        <v>0</v>
      </c>
      <c r="DS1026" s="74">
        <v>0</v>
      </c>
      <c r="DT1026" s="74">
        <v>0</v>
      </c>
      <c r="DU1026" s="74">
        <v>7.8575546685374943E-6</v>
      </c>
      <c r="DV1026" s="74">
        <v>0</v>
      </c>
      <c r="DW1026" s="74">
        <v>7.8575546685374943E-6</v>
      </c>
      <c r="DX1026" s="74">
        <v>0</v>
      </c>
      <c r="DY1026" s="74">
        <v>0</v>
      </c>
      <c r="DZ1026" s="74">
        <v>0</v>
      </c>
      <c r="EA1026" s="74">
        <v>0</v>
      </c>
      <c r="EB1026" s="74">
        <v>0</v>
      </c>
      <c r="EC1026" s="74">
        <v>0</v>
      </c>
      <c r="ED1026" s="74">
        <v>0</v>
      </c>
      <c r="EE1026" s="74">
        <v>0</v>
      </c>
      <c r="EF1026" s="74">
        <v>0</v>
      </c>
      <c r="ER1026" s="74" t="s">
        <v>455</v>
      </c>
      <c r="ES1026" s="74" t="s">
        <v>194</v>
      </c>
      <c r="ET1026" s="74" t="s">
        <v>541</v>
      </c>
      <c r="EU1026" s="74" t="s">
        <v>318</v>
      </c>
      <c r="EV1026" s="74" t="s">
        <v>302</v>
      </c>
      <c r="EW1026" s="74" t="s">
        <v>456</v>
      </c>
      <c r="EX1026" s="74">
        <v>2023</v>
      </c>
      <c r="EY1026" s="74">
        <v>7.8055476021762312E-10</v>
      </c>
      <c r="EZ1026" s="74">
        <v>1195.200658</v>
      </c>
      <c r="FA1026" s="74">
        <v>9.3291956301713539E-7</v>
      </c>
      <c r="FB1026" s="74">
        <v>2023</v>
      </c>
      <c r="FC1026" s="74" t="s">
        <v>209</v>
      </c>
      <c r="FD1026" s="74">
        <v>4.6366130773367584E-2</v>
      </c>
      <c r="FE1026" s="74">
        <v>1</v>
      </c>
      <c r="FF1026" s="74">
        <v>0</v>
      </c>
      <c r="FG1026" s="74" t="s">
        <v>457</v>
      </c>
      <c r="FH1026" s="74">
        <v>0</v>
      </c>
      <c r="FI1026" s="74">
        <v>0</v>
      </c>
      <c r="FJ1026" s="74">
        <v>0</v>
      </c>
      <c r="FK1026" s="74">
        <v>0</v>
      </c>
      <c r="FL1026" s="74">
        <v>7.9111586341352075E-8</v>
      </c>
      <c r="FM1026" s="74">
        <v>5.7488412004602188E-10</v>
      </c>
      <c r="FN1026" s="74">
        <v>0</v>
      </c>
      <c r="FO1026" s="74">
        <v>0</v>
      </c>
      <c r="FP1026" s="74">
        <v>0</v>
      </c>
      <c r="FQ1026" s="74">
        <v>0</v>
      </c>
      <c r="FR1026" s="74">
        <v>0</v>
      </c>
      <c r="FS1026" s="74">
        <v>0</v>
      </c>
      <c r="GV1026" s="229"/>
      <c r="GW1026" s="229"/>
    </row>
    <row r="1027" spans="98:205" x14ac:dyDescent="0.25">
      <c r="CT1027" s="74" t="s">
        <v>194</v>
      </c>
      <c r="CU1027" s="74" t="s">
        <v>541</v>
      </c>
      <c r="CV1027" s="74" t="s">
        <v>318</v>
      </c>
      <c r="CW1027" s="74">
        <v>2024</v>
      </c>
      <c r="CX1027" s="74">
        <v>0</v>
      </c>
      <c r="CY1027" s="74">
        <v>0</v>
      </c>
      <c r="CZ1027" s="74">
        <v>0</v>
      </c>
      <c r="DA1027" s="74">
        <v>5.7488412004602188E-10</v>
      </c>
      <c r="DB1027" s="74">
        <v>0</v>
      </c>
      <c r="DC1027" s="74">
        <v>0</v>
      </c>
      <c r="DD1027" s="74">
        <v>13668.06699741239</v>
      </c>
      <c r="DE1027" s="74">
        <v>202.84766498243039</v>
      </c>
      <c r="DF1027" s="74">
        <v>8304.594931712325</v>
      </c>
      <c r="DG1027" s="74">
        <v>5160.624400717631</v>
      </c>
      <c r="DH1027" s="74">
        <v>0</v>
      </c>
      <c r="DI1027" s="74">
        <v>0</v>
      </c>
      <c r="DJ1027" s="74">
        <v>0</v>
      </c>
      <c r="DK1027" s="74">
        <v>0</v>
      </c>
      <c r="DL1027" s="74">
        <v>0</v>
      </c>
      <c r="DM1027" s="74">
        <v>0</v>
      </c>
      <c r="DN1027" s="74">
        <v>7.4941569658350927E-8</v>
      </c>
      <c r="DO1027" s="74">
        <v>0</v>
      </c>
      <c r="DP1027" s="74">
        <v>0</v>
      </c>
      <c r="DQ1027" s="74">
        <v>0</v>
      </c>
      <c r="DR1027" s="74">
        <v>0</v>
      </c>
      <c r="DS1027" s="74">
        <v>0</v>
      </c>
      <c r="DT1027" s="74">
        <v>0</v>
      </c>
      <c r="DU1027" s="74">
        <v>0</v>
      </c>
      <c r="DV1027" s="74">
        <v>0</v>
      </c>
      <c r="DW1027" s="74">
        <v>0</v>
      </c>
      <c r="DX1027" s="74">
        <v>7.8575546685374943E-6</v>
      </c>
      <c r="DY1027" s="74">
        <v>0</v>
      </c>
      <c r="DZ1027" s="74">
        <v>7.8575546685374943E-6</v>
      </c>
      <c r="EA1027" s="74">
        <v>0</v>
      </c>
      <c r="EB1027" s="74">
        <v>0</v>
      </c>
      <c r="EC1027" s="74">
        <v>0</v>
      </c>
      <c r="ED1027" s="74">
        <v>0</v>
      </c>
      <c r="EE1027" s="74">
        <v>0</v>
      </c>
      <c r="EF1027" s="74">
        <v>0</v>
      </c>
      <c r="ER1027" s="74" t="s">
        <v>455</v>
      </c>
      <c r="ES1027" s="74" t="s">
        <v>194</v>
      </c>
      <c r="ET1027" s="74" t="s">
        <v>541</v>
      </c>
      <c r="EU1027" s="74" t="s">
        <v>318</v>
      </c>
      <c r="EV1027" s="74" t="s">
        <v>302</v>
      </c>
      <c r="EW1027" s="74" t="s">
        <v>456</v>
      </c>
      <c r="EX1027" s="74">
        <v>2024</v>
      </c>
      <c r="EY1027" s="74">
        <v>7.8055476021762312E-10</v>
      </c>
      <c r="EZ1027" s="74">
        <v>1195.200658</v>
      </c>
      <c r="FA1027" s="74">
        <v>9.3291956301713539E-7</v>
      </c>
      <c r="FB1027" s="74">
        <v>2024</v>
      </c>
      <c r="FC1027" s="74" t="s">
        <v>209</v>
      </c>
      <c r="FD1027" s="74">
        <v>4.6366130773367584E-2</v>
      </c>
      <c r="FE1027" s="74">
        <v>1</v>
      </c>
      <c r="FF1027" s="74">
        <v>0</v>
      </c>
      <c r="FG1027" s="74" t="s">
        <v>457</v>
      </c>
      <c r="FH1027" s="74">
        <v>0</v>
      </c>
      <c r="FI1027" s="74">
        <v>0</v>
      </c>
      <c r="FJ1027" s="74">
        <v>0</v>
      </c>
      <c r="FK1027" s="74">
        <v>0</v>
      </c>
      <c r="FL1027" s="74">
        <v>0</v>
      </c>
      <c r="FM1027" s="74">
        <v>0</v>
      </c>
      <c r="FN1027" s="74">
        <v>7.9111586341352075E-8</v>
      </c>
      <c r="FO1027" s="74">
        <v>5.7488412004602188E-10</v>
      </c>
      <c r="FP1027" s="74">
        <v>0</v>
      </c>
      <c r="FQ1027" s="74">
        <v>0</v>
      </c>
      <c r="FR1027" s="74">
        <v>0</v>
      </c>
      <c r="FS1027" s="74">
        <v>0</v>
      </c>
      <c r="GV1027" s="229"/>
      <c r="GW1027" s="229"/>
    </row>
    <row r="1028" spans="98:205" x14ac:dyDescent="0.25">
      <c r="CT1028" s="74" t="s">
        <v>194</v>
      </c>
      <c r="CU1028" s="74" t="s">
        <v>541</v>
      </c>
      <c r="CV1028" s="74" t="s">
        <v>318</v>
      </c>
      <c r="CW1028" s="74">
        <v>2025</v>
      </c>
      <c r="CX1028" s="74">
        <v>0</v>
      </c>
      <c r="CY1028" s="74">
        <v>0</v>
      </c>
      <c r="CZ1028" s="74">
        <v>0</v>
      </c>
      <c r="DA1028" s="74">
        <v>0</v>
      </c>
      <c r="DB1028" s="74">
        <v>5.7488412004602188E-10</v>
      </c>
      <c r="DC1028" s="74">
        <v>0</v>
      </c>
      <c r="DD1028" s="74">
        <v>13668.06699741239</v>
      </c>
      <c r="DE1028" s="74">
        <v>202.84766498243039</v>
      </c>
      <c r="DF1028" s="74">
        <v>8304.594931712325</v>
      </c>
      <c r="DG1028" s="74">
        <v>5160.624400717631</v>
      </c>
      <c r="DH1028" s="74">
        <v>0</v>
      </c>
      <c r="DI1028" s="74">
        <v>0</v>
      </c>
      <c r="DJ1028" s="74">
        <v>0</v>
      </c>
      <c r="DK1028" s="74">
        <v>0</v>
      </c>
      <c r="DL1028" s="74">
        <v>0</v>
      </c>
      <c r="DM1028" s="74">
        <v>0</v>
      </c>
      <c r="DN1028" s="74">
        <v>7.4941569658350927E-8</v>
      </c>
      <c r="DO1028" s="74">
        <v>0</v>
      </c>
      <c r="DP1028" s="74">
        <v>0</v>
      </c>
      <c r="DQ1028" s="74">
        <v>0</v>
      </c>
      <c r="DR1028" s="74">
        <v>0</v>
      </c>
      <c r="DS1028" s="74">
        <v>0</v>
      </c>
      <c r="DT1028" s="74">
        <v>0</v>
      </c>
      <c r="DU1028" s="74">
        <v>0</v>
      </c>
      <c r="DV1028" s="74">
        <v>0</v>
      </c>
      <c r="DW1028" s="74">
        <v>0</v>
      </c>
      <c r="DX1028" s="74">
        <v>0</v>
      </c>
      <c r="DY1028" s="74">
        <v>0</v>
      </c>
      <c r="DZ1028" s="74">
        <v>0</v>
      </c>
      <c r="EA1028" s="74">
        <v>7.8575546685374943E-6</v>
      </c>
      <c r="EB1028" s="74">
        <v>0</v>
      </c>
      <c r="EC1028" s="74">
        <v>7.8575546685374943E-6</v>
      </c>
      <c r="ED1028" s="74">
        <v>0</v>
      </c>
      <c r="EE1028" s="74">
        <v>0</v>
      </c>
      <c r="EF1028" s="74">
        <v>0</v>
      </c>
      <c r="ER1028" s="74" t="s">
        <v>455</v>
      </c>
      <c r="ES1028" s="74" t="s">
        <v>194</v>
      </c>
      <c r="ET1028" s="74" t="s">
        <v>541</v>
      </c>
      <c r="EU1028" s="74" t="s">
        <v>318</v>
      </c>
      <c r="EV1028" s="74" t="s">
        <v>302</v>
      </c>
      <c r="EW1028" s="74" t="s">
        <v>456</v>
      </c>
      <c r="EX1028" s="74">
        <v>2025</v>
      </c>
      <c r="EY1028" s="74">
        <v>7.8055476021762312E-10</v>
      </c>
      <c r="EZ1028" s="74">
        <v>1195.200658</v>
      </c>
      <c r="FA1028" s="74">
        <v>9.3291956301713539E-7</v>
      </c>
      <c r="FB1028" s="74">
        <v>2025</v>
      </c>
      <c r="FC1028" s="74" t="s">
        <v>209</v>
      </c>
      <c r="FD1028" s="74">
        <v>4.6366130773367584E-2</v>
      </c>
      <c r="FE1028" s="74">
        <v>1</v>
      </c>
      <c r="FF1028" s="74">
        <v>0</v>
      </c>
      <c r="FG1028" s="74" t="s">
        <v>457</v>
      </c>
      <c r="FH1028" s="74">
        <v>0</v>
      </c>
      <c r="FI1028" s="74">
        <v>0</v>
      </c>
      <c r="FJ1028" s="74">
        <v>0</v>
      </c>
      <c r="FK1028" s="74">
        <v>0</v>
      </c>
      <c r="FL1028" s="74">
        <v>0</v>
      </c>
      <c r="FM1028" s="74">
        <v>0</v>
      </c>
      <c r="FN1028" s="74">
        <v>0</v>
      </c>
      <c r="FO1028" s="74">
        <v>0</v>
      </c>
      <c r="FP1028" s="74">
        <v>7.9111586341352075E-8</v>
      </c>
      <c r="FQ1028" s="74">
        <v>5.7488412004602188E-10</v>
      </c>
      <c r="FR1028" s="74">
        <v>0</v>
      </c>
      <c r="FS1028" s="74">
        <v>0</v>
      </c>
      <c r="GV1028" s="229"/>
      <c r="GW1028" s="229"/>
    </row>
    <row r="1029" spans="98:205" x14ac:dyDescent="0.25">
      <c r="CT1029" s="74" t="s">
        <v>194</v>
      </c>
      <c r="CU1029" s="74" t="s">
        <v>541</v>
      </c>
      <c r="CV1029" s="74" t="s">
        <v>318</v>
      </c>
      <c r="CW1029" s="74">
        <v>2026</v>
      </c>
      <c r="CX1029" s="74">
        <v>0</v>
      </c>
      <c r="CY1029" s="74">
        <v>0</v>
      </c>
      <c r="CZ1029" s="74">
        <v>0</v>
      </c>
      <c r="DA1029" s="74">
        <v>0</v>
      </c>
      <c r="DB1029" s="74">
        <v>0</v>
      </c>
      <c r="DC1029" s="74">
        <v>5.7488412004602188E-10</v>
      </c>
      <c r="DD1029" s="74">
        <v>13668.06699741239</v>
      </c>
      <c r="DE1029" s="74">
        <v>202.84766498243039</v>
      </c>
      <c r="DF1029" s="74">
        <v>8304.594931712325</v>
      </c>
      <c r="DG1029" s="74">
        <v>5160.624400717631</v>
      </c>
      <c r="DH1029" s="74">
        <v>0</v>
      </c>
      <c r="DI1029" s="74">
        <v>0</v>
      </c>
      <c r="DJ1029" s="74">
        <v>0</v>
      </c>
      <c r="DK1029" s="74">
        <v>0</v>
      </c>
      <c r="DL1029" s="74">
        <v>0</v>
      </c>
      <c r="DM1029" s="74">
        <v>0</v>
      </c>
      <c r="DN1029" s="74">
        <v>7.4941569658350927E-8</v>
      </c>
      <c r="DO1029" s="74">
        <v>0</v>
      </c>
      <c r="DP1029" s="74">
        <v>0</v>
      </c>
      <c r="DQ1029" s="74">
        <v>0</v>
      </c>
      <c r="DR1029" s="74">
        <v>0</v>
      </c>
      <c r="DS1029" s="74">
        <v>0</v>
      </c>
      <c r="DT1029" s="74">
        <v>0</v>
      </c>
      <c r="DU1029" s="74">
        <v>0</v>
      </c>
      <c r="DV1029" s="74">
        <v>0</v>
      </c>
      <c r="DW1029" s="74">
        <v>0</v>
      </c>
      <c r="DX1029" s="74">
        <v>0</v>
      </c>
      <c r="DY1029" s="74">
        <v>0</v>
      </c>
      <c r="DZ1029" s="74">
        <v>0</v>
      </c>
      <c r="EA1029" s="74">
        <v>0</v>
      </c>
      <c r="EB1029" s="74">
        <v>0</v>
      </c>
      <c r="EC1029" s="74">
        <v>0</v>
      </c>
      <c r="ED1029" s="74">
        <v>7.8575546685374943E-6</v>
      </c>
      <c r="EE1029" s="74">
        <v>0</v>
      </c>
      <c r="EF1029" s="74">
        <v>7.8575546685374943E-6</v>
      </c>
      <c r="ER1029" s="74" t="s">
        <v>455</v>
      </c>
      <c r="ES1029" s="74" t="s">
        <v>194</v>
      </c>
      <c r="ET1029" s="74" t="s">
        <v>541</v>
      </c>
      <c r="EU1029" s="74" t="s">
        <v>318</v>
      </c>
      <c r="EV1029" s="74" t="s">
        <v>302</v>
      </c>
      <c r="EW1029" s="74" t="s">
        <v>456</v>
      </c>
      <c r="EX1029" s="74">
        <v>2026</v>
      </c>
      <c r="EY1029" s="74">
        <v>7.8055476021762312E-10</v>
      </c>
      <c r="EZ1029" s="74">
        <v>1195.200658</v>
      </c>
      <c r="FA1029" s="74">
        <v>9.3291956301713539E-7</v>
      </c>
      <c r="FB1029" s="74">
        <v>2026</v>
      </c>
      <c r="FC1029" s="74" t="s">
        <v>209</v>
      </c>
      <c r="FD1029" s="74">
        <v>4.6366130773367584E-2</v>
      </c>
      <c r="FE1029" s="74">
        <v>1</v>
      </c>
      <c r="FF1029" s="74">
        <v>0</v>
      </c>
      <c r="FG1029" s="74" t="s">
        <v>457</v>
      </c>
      <c r="FH1029" s="74">
        <v>0</v>
      </c>
      <c r="FI1029" s="74">
        <v>0</v>
      </c>
      <c r="FJ1029" s="74">
        <v>0</v>
      </c>
      <c r="FK1029" s="74">
        <v>0</v>
      </c>
      <c r="FL1029" s="74">
        <v>0</v>
      </c>
      <c r="FM1029" s="74">
        <v>0</v>
      </c>
      <c r="FN1029" s="74">
        <v>0</v>
      </c>
      <c r="FO1029" s="74">
        <v>0</v>
      </c>
      <c r="FP1029" s="74">
        <v>0</v>
      </c>
      <c r="FQ1029" s="74">
        <v>0</v>
      </c>
      <c r="FR1029" s="74">
        <v>7.9111586341352075E-8</v>
      </c>
      <c r="FS1029" s="74">
        <v>5.7488412004602188E-10</v>
      </c>
      <c r="GV1029" s="229"/>
      <c r="GW1029" s="229"/>
    </row>
    <row r="1030" spans="98:205" x14ac:dyDescent="0.25">
      <c r="CT1030" s="74" t="s">
        <v>194</v>
      </c>
      <c r="CU1030" s="74" t="s">
        <v>541</v>
      </c>
      <c r="CV1030" s="74" t="s">
        <v>320</v>
      </c>
      <c r="CW1030" s="74">
        <v>2021</v>
      </c>
      <c r="CX1030" s="74">
        <v>1.7275125660260217E-9</v>
      </c>
      <c r="CY1030" s="74">
        <v>0</v>
      </c>
      <c r="CZ1030" s="74">
        <v>0</v>
      </c>
      <c r="DA1030" s="74">
        <v>0</v>
      </c>
      <c r="DB1030" s="74">
        <v>0</v>
      </c>
      <c r="DC1030" s="74">
        <v>0</v>
      </c>
      <c r="DD1030" s="74">
        <v>8638.8463697588359</v>
      </c>
      <c r="DE1030" s="74">
        <v>212.4033892792296</v>
      </c>
      <c r="DF1030" s="74">
        <v>8426.4429804796055</v>
      </c>
      <c r="DG1030" s="74">
        <v>0</v>
      </c>
      <c r="DH1030" s="74">
        <v>0</v>
      </c>
      <c r="DI1030" s="74">
        <v>0</v>
      </c>
      <c r="DJ1030" s="74">
        <v>0</v>
      </c>
      <c r="DK1030" s="74">
        <v>0</v>
      </c>
      <c r="DL1030" s="74">
        <v>0</v>
      </c>
      <c r="DM1030" s="74">
        <v>0</v>
      </c>
      <c r="DN1030" s="74">
        <v>1.1445651783389239E-7</v>
      </c>
      <c r="DO1030" s="74">
        <v>1.492371565972667E-5</v>
      </c>
      <c r="DP1030" s="74">
        <v>0</v>
      </c>
      <c r="DQ1030" s="74">
        <v>1.492371565972667E-5</v>
      </c>
      <c r="DR1030" s="74">
        <v>0</v>
      </c>
      <c r="DS1030" s="74">
        <v>0</v>
      </c>
      <c r="DT1030" s="74">
        <v>0</v>
      </c>
      <c r="DU1030" s="74">
        <v>0</v>
      </c>
      <c r="DV1030" s="74">
        <v>0</v>
      </c>
      <c r="DW1030" s="74">
        <v>0</v>
      </c>
      <c r="DX1030" s="74">
        <v>0</v>
      </c>
      <c r="DY1030" s="74">
        <v>0</v>
      </c>
      <c r="DZ1030" s="74">
        <v>0</v>
      </c>
      <c r="EA1030" s="74">
        <v>0</v>
      </c>
      <c r="EB1030" s="74">
        <v>0</v>
      </c>
      <c r="EC1030" s="74">
        <v>0</v>
      </c>
      <c r="ED1030" s="74">
        <v>0</v>
      </c>
      <c r="EE1030" s="74">
        <v>0</v>
      </c>
      <c r="EF1030" s="74">
        <v>0</v>
      </c>
      <c r="ER1030" s="74" t="s">
        <v>455</v>
      </c>
      <c r="ES1030" s="74" t="s">
        <v>194</v>
      </c>
      <c r="ET1030" s="74" t="s">
        <v>541</v>
      </c>
      <c r="EU1030" s="74" t="s">
        <v>320</v>
      </c>
      <c r="EV1030" s="74" t="s">
        <v>302</v>
      </c>
      <c r="EW1030" s="74" t="s">
        <v>456</v>
      </c>
      <c r="EX1030" s="74">
        <v>2021</v>
      </c>
      <c r="EY1030" s="74">
        <v>3.6109730150480909E-9</v>
      </c>
      <c r="EZ1030" s="74">
        <v>1195.200658</v>
      </c>
      <c r="FA1030" s="74">
        <v>4.315837323605722E-6</v>
      </c>
      <c r="FB1030" s="74">
        <v>2021</v>
      </c>
      <c r="FC1030" s="74" t="s">
        <v>209</v>
      </c>
      <c r="FD1030" s="74">
        <v>4.6366130773367584E-2</v>
      </c>
      <c r="FE1030" s="74">
        <v>1</v>
      </c>
      <c r="FF1030" s="74">
        <v>0</v>
      </c>
      <c r="FG1030" s="74" t="s">
        <v>457</v>
      </c>
      <c r="FH1030" s="74">
        <v>3.5984847230093381E-7</v>
      </c>
      <c r="FI1030" s="74">
        <v>1.7275125660260217E-9</v>
      </c>
      <c r="FJ1030" s="74">
        <v>0</v>
      </c>
      <c r="FK1030" s="74">
        <v>0</v>
      </c>
      <c r="FL1030" s="74">
        <v>0</v>
      </c>
      <c r="FM1030" s="74">
        <v>0</v>
      </c>
      <c r="FN1030" s="74">
        <v>0</v>
      </c>
      <c r="FO1030" s="74">
        <v>0</v>
      </c>
      <c r="FP1030" s="74">
        <v>0</v>
      </c>
      <c r="FQ1030" s="74">
        <v>0</v>
      </c>
      <c r="FR1030" s="74">
        <v>0</v>
      </c>
      <c r="FS1030" s="74">
        <v>0</v>
      </c>
      <c r="GV1030" s="229"/>
      <c r="GW1030" s="229"/>
    </row>
    <row r="1031" spans="98:205" x14ac:dyDescent="0.25">
      <c r="CT1031" s="74" t="s">
        <v>194</v>
      </c>
      <c r="CU1031" s="74" t="s">
        <v>541</v>
      </c>
      <c r="CV1031" s="74" t="s">
        <v>320</v>
      </c>
      <c r="CW1031" s="74">
        <v>2022</v>
      </c>
      <c r="CX1031" s="74">
        <v>0</v>
      </c>
      <c r="CY1031" s="74">
        <v>1.7144966909952066E-9</v>
      </c>
      <c r="CZ1031" s="74">
        <v>0</v>
      </c>
      <c r="DA1031" s="74">
        <v>0</v>
      </c>
      <c r="DB1031" s="74">
        <v>0</v>
      </c>
      <c r="DC1031" s="74">
        <v>0</v>
      </c>
      <c r="DD1031" s="74">
        <v>8489.5410546944331</v>
      </c>
      <c r="DE1031" s="74">
        <v>202.84766498243039</v>
      </c>
      <c r="DF1031" s="74">
        <v>8286.6933897120016</v>
      </c>
      <c r="DG1031" s="74">
        <v>0</v>
      </c>
      <c r="DH1031" s="74">
        <v>0</v>
      </c>
      <c r="DI1031" s="74">
        <v>0</v>
      </c>
      <c r="DJ1031" s="74">
        <v>0</v>
      </c>
      <c r="DK1031" s="74">
        <v>0</v>
      </c>
      <c r="DL1031" s="74">
        <v>0</v>
      </c>
      <c r="DM1031" s="74">
        <v>0</v>
      </c>
      <c r="DN1031" s="74">
        <v>1.115206562142186E-7</v>
      </c>
      <c r="DO1031" s="74">
        <v>0</v>
      </c>
      <c r="DP1031" s="74">
        <v>0</v>
      </c>
      <c r="DQ1031" s="74">
        <v>0</v>
      </c>
      <c r="DR1031" s="74">
        <v>1.4555290046341563E-5</v>
      </c>
      <c r="DS1031" s="74">
        <v>0</v>
      </c>
      <c r="DT1031" s="74">
        <v>1.4555290046341563E-5</v>
      </c>
      <c r="DU1031" s="74">
        <v>0</v>
      </c>
      <c r="DV1031" s="74">
        <v>0</v>
      </c>
      <c r="DW1031" s="74">
        <v>0</v>
      </c>
      <c r="DX1031" s="74">
        <v>0</v>
      </c>
      <c r="DY1031" s="74">
        <v>0</v>
      </c>
      <c r="DZ1031" s="74">
        <v>0</v>
      </c>
      <c r="EA1031" s="74">
        <v>0</v>
      </c>
      <c r="EB1031" s="74">
        <v>0</v>
      </c>
      <c r="EC1031" s="74">
        <v>0</v>
      </c>
      <c r="ED1031" s="74">
        <v>0</v>
      </c>
      <c r="EE1031" s="74">
        <v>0</v>
      </c>
      <c r="EF1031" s="74">
        <v>0</v>
      </c>
      <c r="ER1031" s="74" t="s">
        <v>455</v>
      </c>
      <c r="ES1031" s="74" t="s">
        <v>194</v>
      </c>
      <c r="ET1031" s="74" t="s">
        <v>541</v>
      </c>
      <c r="EU1031" s="74" t="s">
        <v>320</v>
      </c>
      <c r="EV1031" s="74" t="s">
        <v>302</v>
      </c>
      <c r="EW1031" s="74" t="s">
        <v>456</v>
      </c>
      <c r="EX1031" s="74">
        <v>2022</v>
      </c>
      <c r="EY1031" s="74">
        <v>3.5142558142637909E-9</v>
      </c>
      <c r="EZ1031" s="74">
        <v>1195.200658</v>
      </c>
      <c r="FA1031" s="74">
        <v>4.2002408615884083E-6</v>
      </c>
      <c r="FB1031" s="74">
        <v>2022</v>
      </c>
      <c r="FC1031" s="74" t="s">
        <v>209</v>
      </c>
      <c r="FD1031" s="74">
        <v>4.6366130773367584E-2</v>
      </c>
      <c r="FE1031" s="74">
        <v>1</v>
      </c>
      <c r="FF1031" s="74">
        <v>0</v>
      </c>
      <c r="FG1031" s="74" t="s">
        <v>457</v>
      </c>
      <c r="FH1031" s="74">
        <v>0</v>
      </c>
      <c r="FI1031" s="74">
        <v>0</v>
      </c>
      <c r="FJ1031" s="74">
        <v>3.5713720823396772E-7</v>
      </c>
      <c r="FK1031" s="74">
        <v>1.7144966909952066E-9</v>
      </c>
      <c r="FL1031" s="74">
        <v>0</v>
      </c>
      <c r="FM1031" s="74">
        <v>0</v>
      </c>
      <c r="FN1031" s="74">
        <v>0</v>
      </c>
      <c r="FO1031" s="74">
        <v>0</v>
      </c>
      <c r="FP1031" s="74">
        <v>0</v>
      </c>
      <c r="FQ1031" s="74">
        <v>0</v>
      </c>
      <c r="FR1031" s="74">
        <v>0</v>
      </c>
      <c r="FS1031" s="74">
        <v>0</v>
      </c>
      <c r="GV1031" s="229"/>
      <c r="GW1031" s="229"/>
    </row>
    <row r="1032" spans="98:205" x14ac:dyDescent="0.25">
      <c r="CT1032" s="74" t="s">
        <v>194</v>
      </c>
      <c r="CU1032" s="74" t="s">
        <v>541</v>
      </c>
      <c r="CV1032" s="74" t="s">
        <v>320</v>
      </c>
      <c r="CW1032" s="74">
        <v>2023</v>
      </c>
      <c r="CX1032" s="74">
        <v>0</v>
      </c>
      <c r="CY1032" s="74">
        <v>0</v>
      </c>
      <c r="CZ1032" s="74">
        <v>2.585392800634907E-9</v>
      </c>
      <c r="DA1032" s="74">
        <v>0</v>
      </c>
      <c r="DB1032" s="74">
        <v>0</v>
      </c>
      <c r="DC1032" s="74">
        <v>0</v>
      </c>
      <c r="DD1032" s="74">
        <v>8507.4425966947601</v>
      </c>
      <c r="DE1032" s="74">
        <v>202.8476649824305</v>
      </c>
      <c r="DF1032" s="74">
        <v>8304.5949317123304</v>
      </c>
      <c r="DG1032" s="74">
        <v>0</v>
      </c>
      <c r="DH1032" s="74">
        <v>0</v>
      </c>
      <c r="DI1032" s="74">
        <v>0</v>
      </c>
      <c r="DJ1032" s="74">
        <v>0</v>
      </c>
      <c r="DK1032" s="74">
        <v>0</v>
      </c>
      <c r="DL1032" s="74">
        <v>0</v>
      </c>
      <c r="DM1032" s="74">
        <v>0</v>
      </c>
      <c r="DN1032" s="74">
        <v>1.1185829110151019E-7</v>
      </c>
      <c r="DO1032" s="74">
        <v>0</v>
      </c>
      <c r="DP1032" s="74">
        <v>0</v>
      </c>
      <c r="DQ1032" s="74">
        <v>0</v>
      </c>
      <c r="DR1032" s="74">
        <v>0</v>
      </c>
      <c r="DS1032" s="74">
        <v>0</v>
      </c>
      <c r="DT1032" s="74">
        <v>0</v>
      </c>
      <c r="DU1032" s="74">
        <v>2.199508084130937E-5</v>
      </c>
      <c r="DV1032" s="74">
        <v>0</v>
      </c>
      <c r="DW1032" s="74">
        <v>2.199508084130937E-5</v>
      </c>
      <c r="DX1032" s="74">
        <v>0</v>
      </c>
      <c r="DY1032" s="74">
        <v>0</v>
      </c>
      <c r="DZ1032" s="74">
        <v>0</v>
      </c>
      <c r="EA1032" s="74">
        <v>0</v>
      </c>
      <c r="EB1032" s="74">
        <v>0</v>
      </c>
      <c r="EC1032" s="74">
        <v>0</v>
      </c>
      <c r="ED1032" s="74">
        <v>0</v>
      </c>
      <c r="EE1032" s="74">
        <v>0</v>
      </c>
      <c r="EF1032" s="74">
        <v>0</v>
      </c>
      <c r="ER1032" s="74" t="s">
        <v>455</v>
      </c>
      <c r="ES1032" s="74" t="s">
        <v>194</v>
      </c>
      <c r="ET1032" s="74" t="s">
        <v>541</v>
      </c>
      <c r="EU1032" s="74" t="s">
        <v>320</v>
      </c>
      <c r="EV1032" s="74" t="s">
        <v>302</v>
      </c>
      <c r="EW1032" s="74" t="s">
        <v>456</v>
      </c>
      <c r="EX1032" s="74">
        <v>2023</v>
      </c>
      <c r="EY1032" s="74">
        <v>3.5103433669491449E-9</v>
      </c>
      <c r="EZ1032" s="74">
        <v>1195.200658</v>
      </c>
      <c r="FA1032" s="74">
        <v>4.1955647019835533E-6</v>
      </c>
      <c r="FB1032" s="74">
        <v>2023</v>
      </c>
      <c r="FC1032" s="74" t="s">
        <v>209</v>
      </c>
      <c r="FD1032" s="74">
        <v>4.6366130773367584E-2</v>
      </c>
      <c r="FE1032" s="74">
        <v>1</v>
      </c>
      <c r="FF1032" s="74">
        <v>0</v>
      </c>
      <c r="FG1032" s="74" t="s">
        <v>457</v>
      </c>
      <c r="FH1032" s="74">
        <v>0</v>
      </c>
      <c r="FI1032" s="74">
        <v>0</v>
      </c>
      <c r="FJ1032" s="74">
        <v>0</v>
      </c>
      <c r="FK1032" s="74">
        <v>0</v>
      </c>
      <c r="FL1032" s="74">
        <v>3.5578391999654581E-7</v>
      </c>
      <c r="FM1032" s="74">
        <v>2.585392800634907E-9</v>
      </c>
      <c r="FN1032" s="74">
        <v>0</v>
      </c>
      <c r="FO1032" s="74">
        <v>0</v>
      </c>
      <c r="FP1032" s="74">
        <v>0</v>
      </c>
      <c r="FQ1032" s="74">
        <v>0</v>
      </c>
      <c r="FR1032" s="74">
        <v>0</v>
      </c>
      <c r="FS1032" s="74">
        <v>0</v>
      </c>
      <c r="GV1032" s="229"/>
      <c r="GW1032" s="229"/>
    </row>
    <row r="1033" spans="98:205" x14ac:dyDescent="0.25">
      <c r="CT1033" s="74" t="s">
        <v>194</v>
      </c>
      <c r="CU1033" s="74" t="s">
        <v>541</v>
      </c>
      <c r="CV1033" s="74" t="s">
        <v>320</v>
      </c>
      <c r="CW1033" s="74">
        <v>2024</v>
      </c>
      <c r="CX1033" s="74">
        <v>0</v>
      </c>
      <c r="CY1033" s="74">
        <v>0</v>
      </c>
      <c r="CZ1033" s="74">
        <v>0</v>
      </c>
      <c r="DA1033" s="74">
        <v>2.585392800634907E-9</v>
      </c>
      <c r="DB1033" s="74">
        <v>0</v>
      </c>
      <c r="DC1033" s="74">
        <v>0</v>
      </c>
      <c r="DD1033" s="74">
        <v>8507.4425966947601</v>
      </c>
      <c r="DE1033" s="74">
        <v>202.8476649824305</v>
      </c>
      <c r="DF1033" s="74">
        <v>8304.5949317123304</v>
      </c>
      <c r="DG1033" s="74">
        <v>0</v>
      </c>
      <c r="DH1033" s="74">
        <v>0</v>
      </c>
      <c r="DI1033" s="74">
        <v>0</v>
      </c>
      <c r="DJ1033" s="74">
        <v>0</v>
      </c>
      <c r="DK1033" s="74">
        <v>0</v>
      </c>
      <c r="DL1033" s="74">
        <v>0</v>
      </c>
      <c r="DM1033" s="74">
        <v>0</v>
      </c>
      <c r="DN1033" s="74">
        <v>1.1185829110151019E-7</v>
      </c>
      <c r="DO1033" s="74">
        <v>0</v>
      </c>
      <c r="DP1033" s="74">
        <v>0</v>
      </c>
      <c r="DQ1033" s="74">
        <v>0</v>
      </c>
      <c r="DR1033" s="74">
        <v>0</v>
      </c>
      <c r="DS1033" s="74">
        <v>0</v>
      </c>
      <c r="DT1033" s="74">
        <v>0</v>
      </c>
      <c r="DU1033" s="74">
        <v>0</v>
      </c>
      <c r="DV1033" s="74">
        <v>0</v>
      </c>
      <c r="DW1033" s="74">
        <v>0</v>
      </c>
      <c r="DX1033" s="74">
        <v>2.199508084130937E-5</v>
      </c>
      <c r="DY1033" s="74">
        <v>0</v>
      </c>
      <c r="DZ1033" s="74">
        <v>2.199508084130937E-5</v>
      </c>
      <c r="EA1033" s="74">
        <v>0</v>
      </c>
      <c r="EB1033" s="74">
        <v>0</v>
      </c>
      <c r="EC1033" s="74">
        <v>0</v>
      </c>
      <c r="ED1033" s="74">
        <v>0</v>
      </c>
      <c r="EE1033" s="74">
        <v>0</v>
      </c>
      <c r="EF1033" s="74">
        <v>0</v>
      </c>
      <c r="ER1033" s="74" t="s">
        <v>455</v>
      </c>
      <c r="ES1033" s="74" t="s">
        <v>194</v>
      </c>
      <c r="ET1033" s="74" t="s">
        <v>541</v>
      </c>
      <c r="EU1033" s="74" t="s">
        <v>320</v>
      </c>
      <c r="EV1033" s="74" t="s">
        <v>302</v>
      </c>
      <c r="EW1033" s="74" t="s">
        <v>456</v>
      </c>
      <c r="EX1033" s="74">
        <v>2024</v>
      </c>
      <c r="EY1033" s="74">
        <v>3.5103433669491449E-9</v>
      </c>
      <c r="EZ1033" s="74">
        <v>1195.200658</v>
      </c>
      <c r="FA1033" s="74">
        <v>4.1955647019835533E-6</v>
      </c>
      <c r="FB1033" s="74">
        <v>2024</v>
      </c>
      <c r="FC1033" s="74" t="s">
        <v>209</v>
      </c>
      <c r="FD1033" s="74">
        <v>4.6366130773367584E-2</v>
      </c>
      <c r="FE1033" s="74">
        <v>1</v>
      </c>
      <c r="FF1033" s="74">
        <v>0</v>
      </c>
      <c r="FG1033" s="74" t="s">
        <v>457</v>
      </c>
      <c r="FH1033" s="74">
        <v>0</v>
      </c>
      <c r="FI1033" s="74">
        <v>0</v>
      </c>
      <c r="FJ1033" s="74">
        <v>0</v>
      </c>
      <c r="FK1033" s="74">
        <v>0</v>
      </c>
      <c r="FL1033" s="74">
        <v>0</v>
      </c>
      <c r="FM1033" s="74">
        <v>0</v>
      </c>
      <c r="FN1033" s="74">
        <v>3.5578391999654581E-7</v>
      </c>
      <c r="FO1033" s="74">
        <v>2.585392800634907E-9</v>
      </c>
      <c r="FP1033" s="74">
        <v>0</v>
      </c>
      <c r="FQ1033" s="74">
        <v>0</v>
      </c>
      <c r="FR1033" s="74">
        <v>0</v>
      </c>
      <c r="FS1033" s="74">
        <v>0</v>
      </c>
      <c r="GV1033" s="229"/>
      <c r="GW1033" s="229"/>
    </row>
    <row r="1034" spans="98:205" x14ac:dyDescent="0.25">
      <c r="CT1034" s="74" t="s">
        <v>194</v>
      </c>
      <c r="CU1034" s="74" t="s">
        <v>541</v>
      </c>
      <c r="CV1034" s="74" t="s">
        <v>320</v>
      </c>
      <c r="CW1034" s="74">
        <v>2025</v>
      </c>
      <c r="CX1034" s="74">
        <v>0</v>
      </c>
      <c r="CY1034" s="74">
        <v>0</v>
      </c>
      <c r="CZ1034" s="74">
        <v>0</v>
      </c>
      <c r="DA1034" s="74">
        <v>0</v>
      </c>
      <c r="DB1034" s="74">
        <v>2.585392800634907E-9</v>
      </c>
      <c r="DC1034" s="74">
        <v>0</v>
      </c>
      <c r="DD1034" s="74">
        <v>8507.4425966947601</v>
      </c>
      <c r="DE1034" s="74">
        <v>202.8476649824305</v>
      </c>
      <c r="DF1034" s="74">
        <v>8304.5949317123304</v>
      </c>
      <c r="DG1034" s="74">
        <v>0</v>
      </c>
      <c r="DH1034" s="74">
        <v>0</v>
      </c>
      <c r="DI1034" s="74">
        <v>0</v>
      </c>
      <c r="DJ1034" s="74">
        <v>0</v>
      </c>
      <c r="DK1034" s="74">
        <v>0</v>
      </c>
      <c r="DL1034" s="74">
        <v>0</v>
      </c>
      <c r="DM1034" s="74">
        <v>0</v>
      </c>
      <c r="DN1034" s="74">
        <v>1.1185829110151019E-7</v>
      </c>
      <c r="DO1034" s="74">
        <v>0</v>
      </c>
      <c r="DP1034" s="74">
        <v>0</v>
      </c>
      <c r="DQ1034" s="74">
        <v>0</v>
      </c>
      <c r="DR1034" s="74">
        <v>0</v>
      </c>
      <c r="DS1034" s="74">
        <v>0</v>
      </c>
      <c r="DT1034" s="74">
        <v>0</v>
      </c>
      <c r="DU1034" s="74">
        <v>0</v>
      </c>
      <c r="DV1034" s="74">
        <v>0</v>
      </c>
      <c r="DW1034" s="74">
        <v>0</v>
      </c>
      <c r="DX1034" s="74">
        <v>0</v>
      </c>
      <c r="DY1034" s="74">
        <v>0</v>
      </c>
      <c r="DZ1034" s="74">
        <v>0</v>
      </c>
      <c r="EA1034" s="74">
        <v>2.199508084130937E-5</v>
      </c>
      <c r="EB1034" s="74">
        <v>0</v>
      </c>
      <c r="EC1034" s="74">
        <v>2.199508084130937E-5</v>
      </c>
      <c r="ED1034" s="74">
        <v>0</v>
      </c>
      <c r="EE1034" s="74">
        <v>0</v>
      </c>
      <c r="EF1034" s="74">
        <v>0</v>
      </c>
      <c r="ER1034" s="74" t="s">
        <v>455</v>
      </c>
      <c r="ES1034" s="74" t="s">
        <v>194</v>
      </c>
      <c r="ET1034" s="74" t="s">
        <v>541</v>
      </c>
      <c r="EU1034" s="74" t="s">
        <v>320</v>
      </c>
      <c r="EV1034" s="74" t="s">
        <v>302</v>
      </c>
      <c r="EW1034" s="74" t="s">
        <v>456</v>
      </c>
      <c r="EX1034" s="74">
        <v>2025</v>
      </c>
      <c r="EY1034" s="74">
        <v>3.5103433669491449E-9</v>
      </c>
      <c r="EZ1034" s="74">
        <v>1195.200658</v>
      </c>
      <c r="FA1034" s="74">
        <v>4.1955647019835533E-6</v>
      </c>
      <c r="FB1034" s="74">
        <v>2025</v>
      </c>
      <c r="FC1034" s="74" t="s">
        <v>209</v>
      </c>
      <c r="FD1034" s="74">
        <v>4.6366130773367584E-2</v>
      </c>
      <c r="FE1034" s="74">
        <v>1</v>
      </c>
      <c r="FF1034" s="74">
        <v>0</v>
      </c>
      <c r="FG1034" s="74" t="s">
        <v>457</v>
      </c>
      <c r="FH1034" s="74">
        <v>0</v>
      </c>
      <c r="FI1034" s="74">
        <v>0</v>
      </c>
      <c r="FJ1034" s="74">
        <v>0</v>
      </c>
      <c r="FK1034" s="74">
        <v>0</v>
      </c>
      <c r="FL1034" s="74">
        <v>0</v>
      </c>
      <c r="FM1034" s="74">
        <v>0</v>
      </c>
      <c r="FN1034" s="74">
        <v>0</v>
      </c>
      <c r="FO1034" s="74">
        <v>0</v>
      </c>
      <c r="FP1034" s="74">
        <v>3.5578391999654581E-7</v>
      </c>
      <c r="FQ1034" s="74">
        <v>2.585392800634907E-9</v>
      </c>
      <c r="FR1034" s="74">
        <v>0</v>
      </c>
      <c r="FS1034" s="74">
        <v>0</v>
      </c>
      <c r="GV1034" s="229"/>
      <c r="GW1034" s="229"/>
    </row>
    <row r="1035" spans="98:205" x14ac:dyDescent="0.25">
      <c r="CT1035" s="74" t="s">
        <v>194</v>
      </c>
      <c r="CU1035" s="74" t="s">
        <v>541</v>
      </c>
      <c r="CV1035" s="74" t="s">
        <v>320</v>
      </c>
      <c r="CW1035" s="74">
        <v>2026</v>
      </c>
      <c r="CX1035" s="74">
        <v>0</v>
      </c>
      <c r="CY1035" s="74">
        <v>0</v>
      </c>
      <c r="CZ1035" s="74">
        <v>0</v>
      </c>
      <c r="DA1035" s="74">
        <v>0</v>
      </c>
      <c r="DB1035" s="74">
        <v>0</v>
      </c>
      <c r="DC1035" s="74">
        <v>2.585392800634907E-9</v>
      </c>
      <c r="DD1035" s="74">
        <v>8507.4425966947601</v>
      </c>
      <c r="DE1035" s="74">
        <v>202.8476649824305</v>
      </c>
      <c r="DF1035" s="74">
        <v>8304.5949317123304</v>
      </c>
      <c r="DG1035" s="74">
        <v>0</v>
      </c>
      <c r="DH1035" s="74">
        <v>0</v>
      </c>
      <c r="DI1035" s="74">
        <v>0</v>
      </c>
      <c r="DJ1035" s="74">
        <v>0</v>
      </c>
      <c r="DK1035" s="74">
        <v>0</v>
      </c>
      <c r="DL1035" s="74">
        <v>0</v>
      </c>
      <c r="DM1035" s="74">
        <v>0</v>
      </c>
      <c r="DN1035" s="74">
        <v>1.1185829110151019E-7</v>
      </c>
      <c r="DO1035" s="74">
        <v>0</v>
      </c>
      <c r="DP1035" s="74">
        <v>0</v>
      </c>
      <c r="DQ1035" s="74">
        <v>0</v>
      </c>
      <c r="DR1035" s="74">
        <v>0</v>
      </c>
      <c r="DS1035" s="74">
        <v>0</v>
      </c>
      <c r="DT1035" s="74">
        <v>0</v>
      </c>
      <c r="DU1035" s="74">
        <v>0</v>
      </c>
      <c r="DV1035" s="74">
        <v>0</v>
      </c>
      <c r="DW1035" s="74">
        <v>0</v>
      </c>
      <c r="DX1035" s="74">
        <v>0</v>
      </c>
      <c r="DY1035" s="74">
        <v>0</v>
      </c>
      <c r="DZ1035" s="74">
        <v>0</v>
      </c>
      <c r="EA1035" s="74">
        <v>0</v>
      </c>
      <c r="EB1035" s="74">
        <v>0</v>
      </c>
      <c r="EC1035" s="74">
        <v>0</v>
      </c>
      <c r="ED1035" s="74">
        <v>2.199508084130937E-5</v>
      </c>
      <c r="EE1035" s="74">
        <v>0</v>
      </c>
      <c r="EF1035" s="74">
        <v>2.199508084130937E-5</v>
      </c>
      <c r="ER1035" s="74" t="s">
        <v>455</v>
      </c>
      <c r="ES1035" s="74" t="s">
        <v>194</v>
      </c>
      <c r="ET1035" s="74" t="s">
        <v>541</v>
      </c>
      <c r="EU1035" s="74" t="s">
        <v>320</v>
      </c>
      <c r="EV1035" s="74" t="s">
        <v>302</v>
      </c>
      <c r="EW1035" s="74" t="s">
        <v>456</v>
      </c>
      <c r="EX1035" s="74">
        <v>2026</v>
      </c>
      <c r="EY1035" s="74">
        <v>3.5103433669491449E-9</v>
      </c>
      <c r="EZ1035" s="74">
        <v>1195.200658</v>
      </c>
      <c r="FA1035" s="74">
        <v>4.1955647019835533E-6</v>
      </c>
      <c r="FB1035" s="74">
        <v>2026</v>
      </c>
      <c r="FC1035" s="74" t="s">
        <v>209</v>
      </c>
      <c r="FD1035" s="74">
        <v>4.6366130773367584E-2</v>
      </c>
      <c r="FE1035" s="74">
        <v>1</v>
      </c>
      <c r="FF1035" s="74">
        <v>0</v>
      </c>
      <c r="FG1035" s="74" t="s">
        <v>457</v>
      </c>
      <c r="FH1035" s="74">
        <v>0</v>
      </c>
      <c r="FI1035" s="74">
        <v>0</v>
      </c>
      <c r="FJ1035" s="74">
        <v>0</v>
      </c>
      <c r="FK1035" s="74">
        <v>0</v>
      </c>
      <c r="FL1035" s="74">
        <v>0</v>
      </c>
      <c r="FM1035" s="74">
        <v>0</v>
      </c>
      <c r="FN1035" s="74">
        <v>0</v>
      </c>
      <c r="FO1035" s="74">
        <v>0</v>
      </c>
      <c r="FP1035" s="74">
        <v>0</v>
      </c>
      <c r="FQ1035" s="74">
        <v>0</v>
      </c>
      <c r="FR1035" s="74">
        <v>3.5578391999654581E-7</v>
      </c>
      <c r="FS1035" s="74">
        <v>2.585392800634907E-9</v>
      </c>
      <c r="GV1035" s="229"/>
      <c r="GW1035" s="229"/>
    </row>
    <row r="1036" spans="98:205" x14ac:dyDescent="0.25">
      <c r="CT1036" s="74" t="s">
        <v>194</v>
      </c>
      <c r="CU1036" s="74" t="s">
        <v>541</v>
      </c>
      <c r="CV1036" s="74" t="s">
        <v>327</v>
      </c>
      <c r="CW1036" s="74">
        <v>2021</v>
      </c>
      <c r="CX1036" s="74">
        <v>2.3614726535087338E-7</v>
      </c>
      <c r="CY1036" s="74">
        <v>0</v>
      </c>
      <c r="CZ1036" s="74">
        <v>0</v>
      </c>
      <c r="DA1036" s="74">
        <v>0</v>
      </c>
      <c r="DB1036" s="74">
        <v>0</v>
      </c>
      <c r="DC1036" s="74">
        <v>0</v>
      </c>
      <c r="DD1036" s="74">
        <v>5.1077508752881373</v>
      </c>
      <c r="DE1036" s="74">
        <v>0.69026898617840449</v>
      </c>
      <c r="DF1036" s="74">
        <v>2.8263721675328051</v>
      </c>
      <c r="DG1036" s="74">
        <v>1.591109721576927</v>
      </c>
      <c r="DH1036" s="74">
        <v>0</v>
      </c>
      <c r="DI1036" s="74">
        <v>0</v>
      </c>
      <c r="DJ1036" s="74">
        <v>0</v>
      </c>
      <c r="DK1036" s="74">
        <v>0</v>
      </c>
      <c r="DL1036" s="74">
        <v>0</v>
      </c>
      <c r="DM1036" s="74">
        <v>0</v>
      </c>
      <c r="DN1036" s="74">
        <v>1.1435586110150559E-5</v>
      </c>
      <c r="DO1036" s="74">
        <v>1.2061814012928235E-6</v>
      </c>
      <c r="DP1036" s="74">
        <v>0</v>
      </c>
      <c r="DQ1036" s="74">
        <v>1.2061814012928235E-6</v>
      </c>
      <c r="DR1036" s="74">
        <v>0</v>
      </c>
      <c r="DS1036" s="74">
        <v>0</v>
      </c>
      <c r="DT1036" s="74">
        <v>0</v>
      </c>
      <c r="DU1036" s="74">
        <v>0</v>
      </c>
      <c r="DV1036" s="74">
        <v>0</v>
      </c>
      <c r="DW1036" s="74">
        <v>0</v>
      </c>
      <c r="DX1036" s="74">
        <v>0</v>
      </c>
      <c r="DY1036" s="74">
        <v>0</v>
      </c>
      <c r="DZ1036" s="74">
        <v>0</v>
      </c>
      <c r="EA1036" s="74">
        <v>0</v>
      </c>
      <c r="EB1036" s="74">
        <v>0</v>
      </c>
      <c r="EC1036" s="74">
        <v>0</v>
      </c>
      <c r="ED1036" s="74">
        <v>0</v>
      </c>
      <c r="EE1036" s="74">
        <v>0</v>
      </c>
      <c r="EF1036" s="74">
        <v>0</v>
      </c>
      <c r="ER1036" s="74" t="s">
        <v>455</v>
      </c>
      <c r="ES1036" s="74" t="s">
        <v>194</v>
      </c>
      <c r="ET1036" s="74" t="s">
        <v>541</v>
      </c>
      <c r="EU1036" s="74" t="s">
        <v>327</v>
      </c>
      <c r="EV1036" s="74" t="s">
        <v>302</v>
      </c>
      <c r="EW1036" s="74" t="s">
        <v>456</v>
      </c>
      <c r="EX1036" s="74">
        <v>2021</v>
      </c>
      <c r="EY1036" s="74">
        <v>4.9361227207800249E-7</v>
      </c>
      <c r="EZ1036" s="74">
        <v>1195.200658</v>
      </c>
      <c r="FA1036" s="74">
        <v>5.8996571238450362E-4</v>
      </c>
      <c r="FB1036" s="74">
        <v>2021</v>
      </c>
      <c r="FC1036" s="74" t="s">
        <v>209</v>
      </c>
      <c r="FD1036" s="74">
        <v>4.6366130773367584E-2</v>
      </c>
      <c r="FE1036" s="74">
        <v>1</v>
      </c>
      <c r="FF1036" s="74">
        <v>0</v>
      </c>
      <c r="FG1036" s="74" t="s">
        <v>457</v>
      </c>
      <c r="FH1036" s="74">
        <v>4.919051493213567E-5</v>
      </c>
      <c r="FI1036" s="74">
        <v>2.3614726535087338E-7</v>
      </c>
      <c r="FJ1036" s="74">
        <v>0</v>
      </c>
      <c r="FK1036" s="74">
        <v>0</v>
      </c>
      <c r="FL1036" s="74">
        <v>0</v>
      </c>
      <c r="FM1036" s="74">
        <v>0</v>
      </c>
      <c r="FN1036" s="74">
        <v>0</v>
      </c>
      <c r="FO1036" s="74">
        <v>0</v>
      </c>
      <c r="FP1036" s="74">
        <v>0</v>
      </c>
      <c r="FQ1036" s="74">
        <v>0</v>
      </c>
      <c r="FR1036" s="74">
        <v>0</v>
      </c>
      <c r="FS1036" s="74">
        <v>0</v>
      </c>
      <c r="GV1036" s="229"/>
      <c r="GW1036" s="229"/>
    </row>
    <row r="1037" spans="98:205" x14ac:dyDescent="0.25">
      <c r="CT1037" s="74" t="s">
        <v>194</v>
      </c>
      <c r="CU1037" s="74" t="s">
        <v>541</v>
      </c>
      <c r="CV1037" s="74" t="s">
        <v>327</v>
      </c>
      <c r="CW1037" s="74">
        <v>2022</v>
      </c>
      <c r="CX1037" s="74">
        <v>0</v>
      </c>
      <c r="CY1037" s="74">
        <v>2.343400175873723E-7</v>
      </c>
      <c r="CZ1037" s="74">
        <v>0</v>
      </c>
      <c r="DA1037" s="74">
        <v>0</v>
      </c>
      <c r="DB1037" s="74">
        <v>0</v>
      </c>
      <c r="DC1037" s="74">
        <v>0</v>
      </c>
      <c r="DD1037" s="74">
        <v>5.0739075797640956</v>
      </c>
      <c r="DE1037" s="74">
        <v>0.68414811484627158</v>
      </c>
      <c r="DF1037" s="74">
        <v>2.8096478759428578</v>
      </c>
      <c r="DG1037" s="74">
        <v>1.5801115889749651</v>
      </c>
      <c r="DH1037" s="74">
        <v>0</v>
      </c>
      <c r="DI1037" s="74">
        <v>0</v>
      </c>
      <c r="DJ1037" s="74">
        <v>0</v>
      </c>
      <c r="DK1037" s="74">
        <v>0</v>
      </c>
      <c r="DL1037" s="74">
        <v>0</v>
      </c>
      <c r="DM1037" s="74">
        <v>0</v>
      </c>
      <c r="DN1037" s="74">
        <v>1.1129379704303599E-5</v>
      </c>
      <c r="DO1037" s="74">
        <v>0</v>
      </c>
      <c r="DP1037" s="74">
        <v>0</v>
      </c>
      <c r="DQ1037" s="74">
        <v>0</v>
      </c>
      <c r="DR1037" s="74">
        <v>1.1890195914786198E-6</v>
      </c>
      <c r="DS1037" s="74">
        <v>0</v>
      </c>
      <c r="DT1037" s="74">
        <v>1.1890195914786198E-6</v>
      </c>
      <c r="DU1037" s="74">
        <v>0</v>
      </c>
      <c r="DV1037" s="74">
        <v>0</v>
      </c>
      <c r="DW1037" s="74">
        <v>0</v>
      </c>
      <c r="DX1037" s="74">
        <v>0</v>
      </c>
      <c r="DY1037" s="74">
        <v>0</v>
      </c>
      <c r="DZ1037" s="74">
        <v>0</v>
      </c>
      <c r="EA1037" s="74">
        <v>0</v>
      </c>
      <c r="EB1037" s="74">
        <v>0</v>
      </c>
      <c r="EC1037" s="74">
        <v>0</v>
      </c>
      <c r="ED1037" s="74">
        <v>0</v>
      </c>
      <c r="EE1037" s="74">
        <v>0</v>
      </c>
      <c r="EF1037" s="74">
        <v>0</v>
      </c>
      <c r="ER1037" s="74" t="s">
        <v>455</v>
      </c>
      <c r="ES1037" s="74" t="s">
        <v>194</v>
      </c>
      <c r="ET1037" s="74" t="s">
        <v>541</v>
      </c>
      <c r="EU1037" s="74" t="s">
        <v>327</v>
      </c>
      <c r="EV1037" s="74" t="s">
        <v>302</v>
      </c>
      <c r="EW1037" s="74" t="s">
        <v>456</v>
      </c>
      <c r="EX1037" s="74">
        <v>2022</v>
      </c>
      <c r="EY1037" s="74">
        <v>4.8033383420709362E-7</v>
      </c>
      <c r="EZ1037" s="74">
        <v>1195.200658</v>
      </c>
      <c r="FA1037" s="74">
        <v>5.7409531470398124E-4</v>
      </c>
      <c r="FB1037" s="74">
        <v>2022</v>
      </c>
      <c r="FC1037" s="74" t="s">
        <v>209</v>
      </c>
      <c r="FD1037" s="74">
        <v>4.6366130773367584E-2</v>
      </c>
      <c r="FE1037" s="74">
        <v>1</v>
      </c>
      <c r="FF1037" s="74">
        <v>0</v>
      </c>
      <c r="FG1037" s="74" t="s">
        <v>457</v>
      </c>
      <c r="FH1037" s="74">
        <v>0</v>
      </c>
      <c r="FI1037" s="74">
        <v>0</v>
      </c>
      <c r="FJ1037" s="74">
        <v>4.8814057267193074E-5</v>
      </c>
      <c r="FK1037" s="74">
        <v>2.343400175873723E-7</v>
      </c>
      <c r="FL1037" s="74">
        <v>0</v>
      </c>
      <c r="FM1037" s="74">
        <v>0</v>
      </c>
      <c r="FN1037" s="74">
        <v>0</v>
      </c>
      <c r="FO1037" s="74">
        <v>0</v>
      </c>
      <c r="FP1037" s="74">
        <v>0</v>
      </c>
      <c r="FQ1037" s="74">
        <v>0</v>
      </c>
      <c r="FR1037" s="74">
        <v>0</v>
      </c>
      <c r="FS1037" s="74">
        <v>0</v>
      </c>
      <c r="GV1037" s="229"/>
      <c r="GW1037" s="229"/>
    </row>
    <row r="1038" spans="98:205" x14ac:dyDescent="0.25">
      <c r="CT1038" s="74" t="s">
        <v>194</v>
      </c>
      <c r="CU1038" s="74" t="s">
        <v>541</v>
      </c>
      <c r="CV1038" s="74" t="s">
        <v>327</v>
      </c>
      <c r="CW1038" s="74">
        <v>2023</v>
      </c>
      <c r="CX1038" s="74">
        <v>0</v>
      </c>
      <c r="CY1038" s="74">
        <v>0</v>
      </c>
      <c r="CZ1038" s="74">
        <v>3.5337542355906702E-7</v>
      </c>
      <c r="DA1038" s="74">
        <v>0</v>
      </c>
      <c r="DB1038" s="74">
        <v>0</v>
      </c>
      <c r="DC1038" s="74">
        <v>0</v>
      </c>
      <c r="DD1038" s="74">
        <v>5.1712462144137747</v>
      </c>
      <c r="DE1038" s="74">
        <v>0.68414811484627158</v>
      </c>
      <c r="DF1038" s="74">
        <v>2.906986510592537</v>
      </c>
      <c r="DG1038" s="74">
        <v>1.580111588974966</v>
      </c>
      <c r="DH1038" s="74">
        <v>0</v>
      </c>
      <c r="DI1038" s="74">
        <v>0</v>
      </c>
      <c r="DJ1038" s="74">
        <v>0</v>
      </c>
      <c r="DK1038" s="74">
        <v>0</v>
      </c>
      <c r="DL1038" s="74">
        <v>0</v>
      </c>
      <c r="DM1038" s="74">
        <v>0</v>
      </c>
      <c r="DN1038" s="74">
        <v>1.116898587194234E-5</v>
      </c>
      <c r="DO1038" s="74">
        <v>0</v>
      </c>
      <c r="DP1038" s="74">
        <v>0</v>
      </c>
      <c r="DQ1038" s="74">
        <v>0</v>
      </c>
      <c r="DR1038" s="74">
        <v>0</v>
      </c>
      <c r="DS1038" s="74">
        <v>0</v>
      </c>
      <c r="DT1038" s="74">
        <v>0</v>
      </c>
      <c r="DU1038" s="74">
        <v>1.8273913213466896E-6</v>
      </c>
      <c r="DV1038" s="74">
        <v>0</v>
      </c>
      <c r="DW1038" s="74">
        <v>1.8273913213466896E-6</v>
      </c>
      <c r="DX1038" s="74">
        <v>0</v>
      </c>
      <c r="DY1038" s="74">
        <v>0</v>
      </c>
      <c r="DZ1038" s="74">
        <v>0</v>
      </c>
      <c r="EA1038" s="74">
        <v>0</v>
      </c>
      <c r="EB1038" s="74">
        <v>0</v>
      </c>
      <c r="EC1038" s="74">
        <v>0</v>
      </c>
      <c r="ED1038" s="74">
        <v>0</v>
      </c>
      <c r="EE1038" s="74">
        <v>0</v>
      </c>
      <c r="EF1038" s="74">
        <v>0</v>
      </c>
      <c r="ER1038" s="74" t="s">
        <v>455</v>
      </c>
      <c r="ES1038" s="74" t="s">
        <v>194</v>
      </c>
      <c r="ET1038" s="74" t="s">
        <v>541</v>
      </c>
      <c r="EU1038" s="74" t="s">
        <v>327</v>
      </c>
      <c r="EV1038" s="74" t="s">
        <v>302</v>
      </c>
      <c r="EW1038" s="74" t="s">
        <v>456</v>
      </c>
      <c r="EX1038" s="74">
        <v>2023</v>
      </c>
      <c r="EY1038" s="74">
        <v>4.7979907495247444E-7</v>
      </c>
      <c r="EZ1038" s="74">
        <v>1195.200658</v>
      </c>
      <c r="FA1038" s="74">
        <v>5.7345617009098879E-4</v>
      </c>
      <c r="FB1038" s="74">
        <v>2023</v>
      </c>
      <c r="FC1038" s="74" t="s">
        <v>209</v>
      </c>
      <c r="FD1038" s="74">
        <v>4.6366130773367584E-2</v>
      </c>
      <c r="FE1038" s="74">
        <v>1</v>
      </c>
      <c r="FF1038" s="74">
        <v>0</v>
      </c>
      <c r="FG1038" s="74" t="s">
        <v>457</v>
      </c>
      <c r="FH1038" s="74">
        <v>0</v>
      </c>
      <c r="FI1038" s="74">
        <v>0</v>
      </c>
      <c r="FJ1038" s="74">
        <v>0</v>
      </c>
      <c r="FK1038" s="74">
        <v>0</v>
      </c>
      <c r="FL1038" s="74">
        <v>4.8629087770883265E-5</v>
      </c>
      <c r="FM1038" s="74">
        <v>3.5337542355906702E-7</v>
      </c>
      <c r="FN1038" s="74">
        <v>0</v>
      </c>
      <c r="FO1038" s="74">
        <v>0</v>
      </c>
      <c r="FP1038" s="74">
        <v>0</v>
      </c>
      <c r="FQ1038" s="74">
        <v>0</v>
      </c>
      <c r="FR1038" s="74">
        <v>0</v>
      </c>
      <c r="FS1038" s="74">
        <v>0</v>
      </c>
      <c r="GV1038" s="229"/>
      <c r="GW1038" s="229"/>
    </row>
    <row r="1039" spans="98:205" x14ac:dyDescent="0.25">
      <c r="CT1039" s="74" t="s">
        <v>194</v>
      </c>
      <c r="CU1039" s="74" t="s">
        <v>541</v>
      </c>
      <c r="CV1039" s="74" t="s">
        <v>327</v>
      </c>
      <c r="CW1039" s="74">
        <v>2024</v>
      </c>
      <c r="CX1039" s="74">
        <v>0</v>
      </c>
      <c r="CY1039" s="74">
        <v>0</v>
      </c>
      <c r="CZ1039" s="74">
        <v>0</v>
      </c>
      <c r="DA1039" s="74">
        <v>3.5337542355906702E-7</v>
      </c>
      <c r="DB1039" s="74">
        <v>0</v>
      </c>
      <c r="DC1039" s="74">
        <v>0</v>
      </c>
      <c r="DD1039" s="74">
        <v>5.1712462144137747</v>
      </c>
      <c r="DE1039" s="74">
        <v>0.68414811484627158</v>
      </c>
      <c r="DF1039" s="74">
        <v>2.906986510592537</v>
      </c>
      <c r="DG1039" s="74">
        <v>1.580111588974966</v>
      </c>
      <c r="DH1039" s="74">
        <v>0</v>
      </c>
      <c r="DI1039" s="74">
        <v>0</v>
      </c>
      <c r="DJ1039" s="74">
        <v>0</v>
      </c>
      <c r="DK1039" s="74">
        <v>0</v>
      </c>
      <c r="DL1039" s="74">
        <v>0</v>
      </c>
      <c r="DM1039" s="74">
        <v>0</v>
      </c>
      <c r="DN1039" s="74">
        <v>1.116898587194234E-5</v>
      </c>
      <c r="DO1039" s="74">
        <v>0</v>
      </c>
      <c r="DP1039" s="74">
        <v>0</v>
      </c>
      <c r="DQ1039" s="74">
        <v>0</v>
      </c>
      <c r="DR1039" s="74">
        <v>0</v>
      </c>
      <c r="DS1039" s="74">
        <v>0</v>
      </c>
      <c r="DT1039" s="74">
        <v>0</v>
      </c>
      <c r="DU1039" s="74">
        <v>0</v>
      </c>
      <c r="DV1039" s="74">
        <v>0</v>
      </c>
      <c r="DW1039" s="74">
        <v>0</v>
      </c>
      <c r="DX1039" s="74">
        <v>1.8273913213466896E-6</v>
      </c>
      <c r="DY1039" s="74">
        <v>0</v>
      </c>
      <c r="DZ1039" s="74">
        <v>1.8273913213466896E-6</v>
      </c>
      <c r="EA1039" s="74">
        <v>0</v>
      </c>
      <c r="EB1039" s="74">
        <v>0</v>
      </c>
      <c r="EC1039" s="74">
        <v>0</v>
      </c>
      <c r="ED1039" s="74">
        <v>0</v>
      </c>
      <c r="EE1039" s="74">
        <v>0</v>
      </c>
      <c r="EF1039" s="74">
        <v>0</v>
      </c>
      <c r="ER1039" s="74" t="s">
        <v>455</v>
      </c>
      <c r="ES1039" s="74" t="s">
        <v>194</v>
      </c>
      <c r="ET1039" s="74" t="s">
        <v>541</v>
      </c>
      <c r="EU1039" s="74" t="s">
        <v>327</v>
      </c>
      <c r="EV1039" s="74" t="s">
        <v>302</v>
      </c>
      <c r="EW1039" s="74" t="s">
        <v>456</v>
      </c>
      <c r="EX1039" s="74">
        <v>2024</v>
      </c>
      <c r="EY1039" s="74">
        <v>4.7979907495247444E-7</v>
      </c>
      <c r="EZ1039" s="74">
        <v>1195.200658</v>
      </c>
      <c r="FA1039" s="74">
        <v>5.7345617009098879E-4</v>
      </c>
      <c r="FB1039" s="74">
        <v>2024</v>
      </c>
      <c r="FC1039" s="74" t="s">
        <v>209</v>
      </c>
      <c r="FD1039" s="74">
        <v>4.6366130773367584E-2</v>
      </c>
      <c r="FE1039" s="74">
        <v>1</v>
      </c>
      <c r="FF1039" s="74">
        <v>0</v>
      </c>
      <c r="FG1039" s="74" t="s">
        <v>457</v>
      </c>
      <c r="FH1039" s="74">
        <v>0</v>
      </c>
      <c r="FI1039" s="74">
        <v>0</v>
      </c>
      <c r="FJ1039" s="74">
        <v>0</v>
      </c>
      <c r="FK1039" s="74">
        <v>0</v>
      </c>
      <c r="FL1039" s="74">
        <v>0</v>
      </c>
      <c r="FM1039" s="74">
        <v>0</v>
      </c>
      <c r="FN1039" s="74">
        <v>4.8629087770883265E-5</v>
      </c>
      <c r="FO1039" s="74">
        <v>3.5337542355906702E-7</v>
      </c>
      <c r="FP1039" s="74">
        <v>0</v>
      </c>
      <c r="FQ1039" s="74">
        <v>0</v>
      </c>
      <c r="FR1039" s="74">
        <v>0</v>
      </c>
      <c r="FS1039" s="74">
        <v>0</v>
      </c>
      <c r="GV1039" s="229"/>
      <c r="GW1039" s="229"/>
    </row>
    <row r="1040" spans="98:205" x14ac:dyDescent="0.25">
      <c r="CT1040" s="74" t="s">
        <v>194</v>
      </c>
      <c r="CU1040" s="74" t="s">
        <v>541</v>
      </c>
      <c r="CV1040" s="74" t="s">
        <v>327</v>
      </c>
      <c r="CW1040" s="74">
        <v>2025</v>
      </c>
      <c r="CX1040" s="74">
        <v>0</v>
      </c>
      <c r="CY1040" s="74">
        <v>0</v>
      </c>
      <c r="CZ1040" s="74">
        <v>0</v>
      </c>
      <c r="DA1040" s="74">
        <v>0</v>
      </c>
      <c r="DB1040" s="74">
        <v>3.5337542355906702E-7</v>
      </c>
      <c r="DC1040" s="74">
        <v>0</v>
      </c>
      <c r="DD1040" s="74">
        <v>5.1712462144137747</v>
      </c>
      <c r="DE1040" s="74">
        <v>0.68414811484627158</v>
      </c>
      <c r="DF1040" s="74">
        <v>2.906986510592537</v>
      </c>
      <c r="DG1040" s="74">
        <v>1.580111588974966</v>
      </c>
      <c r="DH1040" s="74">
        <v>0</v>
      </c>
      <c r="DI1040" s="74">
        <v>0</v>
      </c>
      <c r="DJ1040" s="74">
        <v>0</v>
      </c>
      <c r="DK1040" s="74">
        <v>0</v>
      </c>
      <c r="DL1040" s="74">
        <v>0</v>
      </c>
      <c r="DM1040" s="74">
        <v>0</v>
      </c>
      <c r="DN1040" s="74">
        <v>1.116898587194234E-5</v>
      </c>
      <c r="DO1040" s="74">
        <v>0</v>
      </c>
      <c r="DP1040" s="74">
        <v>0</v>
      </c>
      <c r="DQ1040" s="74">
        <v>0</v>
      </c>
      <c r="DR1040" s="74">
        <v>0</v>
      </c>
      <c r="DS1040" s="74">
        <v>0</v>
      </c>
      <c r="DT1040" s="74">
        <v>0</v>
      </c>
      <c r="DU1040" s="74">
        <v>0</v>
      </c>
      <c r="DV1040" s="74">
        <v>0</v>
      </c>
      <c r="DW1040" s="74">
        <v>0</v>
      </c>
      <c r="DX1040" s="74">
        <v>0</v>
      </c>
      <c r="DY1040" s="74">
        <v>0</v>
      </c>
      <c r="DZ1040" s="74">
        <v>0</v>
      </c>
      <c r="EA1040" s="74">
        <v>1.8273913213466896E-6</v>
      </c>
      <c r="EB1040" s="74">
        <v>0</v>
      </c>
      <c r="EC1040" s="74">
        <v>1.8273913213466896E-6</v>
      </c>
      <c r="ED1040" s="74">
        <v>0</v>
      </c>
      <c r="EE1040" s="74">
        <v>0</v>
      </c>
      <c r="EF1040" s="74">
        <v>0</v>
      </c>
      <c r="ER1040" s="74" t="s">
        <v>455</v>
      </c>
      <c r="ES1040" s="74" t="s">
        <v>194</v>
      </c>
      <c r="ET1040" s="74" t="s">
        <v>541</v>
      </c>
      <c r="EU1040" s="74" t="s">
        <v>327</v>
      </c>
      <c r="EV1040" s="74" t="s">
        <v>302</v>
      </c>
      <c r="EW1040" s="74" t="s">
        <v>456</v>
      </c>
      <c r="EX1040" s="74">
        <v>2025</v>
      </c>
      <c r="EY1040" s="74">
        <v>4.7979907495247444E-7</v>
      </c>
      <c r="EZ1040" s="74">
        <v>1195.200658</v>
      </c>
      <c r="FA1040" s="74">
        <v>5.7345617009098879E-4</v>
      </c>
      <c r="FB1040" s="74">
        <v>2025</v>
      </c>
      <c r="FC1040" s="74" t="s">
        <v>209</v>
      </c>
      <c r="FD1040" s="74">
        <v>4.6366130773367584E-2</v>
      </c>
      <c r="FE1040" s="74">
        <v>1</v>
      </c>
      <c r="FF1040" s="74">
        <v>0</v>
      </c>
      <c r="FG1040" s="74" t="s">
        <v>457</v>
      </c>
      <c r="FH1040" s="74">
        <v>0</v>
      </c>
      <c r="FI1040" s="74">
        <v>0</v>
      </c>
      <c r="FJ1040" s="74">
        <v>0</v>
      </c>
      <c r="FK1040" s="74">
        <v>0</v>
      </c>
      <c r="FL1040" s="74">
        <v>0</v>
      </c>
      <c r="FM1040" s="74">
        <v>0</v>
      </c>
      <c r="FN1040" s="74">
        <v>0</v>
      </c>
      <c r="FO1040" s="74">
        <v>0</v>
      </c>
      <c r="FP1040" s="74">
        <v>4.8629087770883265E-5</v>
      </c>
      <c r="FQ1040" s="74">
        <v>3.5337542355906702E-7</v>
      </c>
      <c r="FR1040" s="74">
        <v>0</v>
      </c>
      <c r="FS1040" s="74">
        <v>0</v>
      </c>
      <c r="GV1040" s="229"/>
      <c r="GW1040" s="229"/>
    </row>
    <row r="1041" spans="98:205" x14ac:dyDescent="0.25">
      <c r="CT1041" s="74" t="s">
        <v>194</v>
      </c>
      <c r="CU1041" s="74" t="s">
        <v>541</v>
      </c>
      <c r="CV1041" s="74" t="s">
        <v>327</v>
      </c>
      <c r="CW1041" s="74">
        <v>2026</v>
      </c>
      <c r="CX1041" s="74">
        <v>0</v>
      </c>
      <c r="CY1041" s="74">
        <v>0</v>
      </c>
      <c r="CZ1041" s="74">
        <v>0</v>
      </c>
      <c r="DA1041" s="74">
        <v>0</v>
      </c>
      <c r="DB1041" s="74">
        <v>0</v>
      </c>
      <c r="DC1041" s="74">
        <v>3.5337542355906702E-7</v>
      </c>
      <c r="DD1041" s="74">
        <v>5.1712462144137747</v>
      </c>
      <c r="DE1041" s="74">
        <v>0.68414811484627158</v>
      </c>
      <c r="DF1041" s="74">
        <v>2.906986510592537</v>
      </c>
      <c r="DG1041" s="74">
        <v>1.580111588974966</v>
      </c>
      <c r="DH1041" s="74">
        <v>0</v>
      </c>
      <c r="DI1041" s="74">
        <v>0</v>
      </c>
      <c r="DJ1041" s="74">
        <v>0</v>
      </c>
      <c r="DK1041" s="74">
        <v>0</v>
      </c>
      <c r="DL1041" s="74">
        <v>0</v>
      </c>
      <c r="DM1041" s="74">
        <v>0</v>
      </c>
      <c r="DN1041" s="74">
        <v>1.116898587194234E-5</v>
      </c>
      <c r="DO1041" s="74">
        <v>0</v>
      </c>
      <c r="DP1041" s="74">
        <v>0</v>
      </c>
      <c r="DQ1041" s="74">
        <v>0</v>
      </c>
      <c r="DR1041" s="74">
        <v>0</v>
      </c>
      <c r="DS1041" s="74">
        <v>0</v>
      </c>
      <c r="DT1041" s="74">
        <v>0</v>
      </c>
      <c r="DU1041" s="74">
        <v>0</v>
      </c>
      <c r="DV1041" s="74">
        <v>0</v>
      </c>
      <c r="DW1041" s="74">
        <v>0</v>
      </c>
      <c r="DX1041" s="74">
        <v>0</v>
      </c>
      <c r="DY1041" s="74">
        <v>0</v>
      </c>
      <c r="DZ1041" s="74">
        <v>0</v>
      </c>
      <c r="EA1041" s="74">
        <v>0</v>
      </c>
      <c r="EB1041" s="74">
        <v>0</v>
      </c>
      <c r="EC1041" s="74">
        <v>0</v>
      </c>
      <c r="ED1041" s="74">
        <v>1.8273913213466896E-6</v>
      </c>
      <c r="EE1041" s="74">
        <v>0</v>
      </c>
      <c r="EF1041" s="74">
        <v>1.8273913213466896E-6</v>
      </c>
      <c r="ER1041" s="74" t="s">
        <v>455</v>
      </c>
      <c r="ES1041" s="74" t="s">
        <v>194</v>
      </c>
      <c r="ET1041" s="74" t="s">
        <v>541</v>
      </c>
      <c r="EU1041" s="74" t="s">
        <v>327</v>
      </c>
      <c r="EV1041" s="74" t="s">
        <v>302</v>
      </c>
      <c r="EW1041" s="74" t="s">
        <v>456</v>
      </c>
      <c r="EX1041" s="74">
        <v>2026</v>
      </c>
      <c r="EY1041" s="74">
        <v>4.7979907495247444E-7</v>
      </c>
      <c r="EZ1041" s="74">
        <v>1195.200658</v>
      </c>
      <c r="FA1041" s="74">
        <v>5.7345617009098879E-4</v>
      </c>
      <c r="FB1041" s="74">
        <v>2026</v>
      </c>
      <c r="FC1041" s="74" t="s">
        <v>209</v>
      </c>
      <c r="FD1041" s="74">
        <v>4.6366130773367584E-2</v>
      </c>
      <c r="FE1041" s="74">
        <v>1</v>
      </c>
      <c r="FF1041" s="74">
        <v>0</v>
      </c>
      <c r="FG1041" s="74" t="s">
        <v>457</v>
      </c>
      <c r="FH1041" s="74">
        <v>0</v>
      </c>
      <c r="FI1041" s="74">
        <v>0</v>
      </c>
      <c r="FJ1041" s="74">
        <v>0</v>
      </c>
      <c r="FK1041" s="74">
        <v>0</v>
      </c>
      <c r="FL1041" s="74">
        <v>0</v>
      </c>
      <c r="FM1041" s="74">
        <v>0</v>
      </c>
      <c r="FN1041" s="74">
        <v>0</v>
      </c>
      <c r="FO1041" s="74">
        <v>0</v>
      </c>
      <c r="FP1041" s="74">
        <v>0</v>
      </c>
      <c r="FQ1041" s="74">
        <v>0</v>
      </c>
      <c r="FR1041" s="74">
        <v>4.8629087770883265E-5</v>
      </c>
      <c r="FS1041" s="74">
        <v>3.5337542355906702E-7</v>
      </c>
      <c r="GV1041" s="229"/>
      <c r="GW1041" s="229"/>
    </row>
    <row r="1042" spans="98:205" x14ac:dyDescent="0.25">
      <c r="CT1042" s="74" t="s">
        <v>194</v>
      </c>
      <c r="CU1042" s="74" t="s">
        <v>541</v>
      </c>
      <c r="CV1042" s="74" t="s">
        <v>328</v>
      </c>
      <c r="CW1042" s="74">
        <v>2021</v>
      </c>
      <c r="CX1042" s="74">
        <v>1.8861249968300377E-4</v>
      </c>
      <c r="CY1042" s="74">
        <v>0</v>
      </c>
      <c r="CZ1042" s="74">
        <v>0</v>
      </c>
      <c r="DA1042" s="74">
        <v>0</v>
      </c>
      <c r="DB1042" s="74">
        <v>0</v>
      </c>
      <c r="DC1042" s="74">
        <v>0</v>
      </c>
      <c r="DD1042" s="74">
        <v>7.7861316135679356E-2</v>
      </c>
      <c r="DE1042" s="74">
        <v>3.6425060683954472E-2</v>
      </c>
      <c r="DF1042" s="74">
        <v>1.5416132532741599E-3</v>
      </c>
      <c r="DG1042" s="74">
        <v>3.9894642198450722E-2</v>
      </c>
      <c r="DH1042" s="74">
        <v>0</v>
      </c>
      <c r="DI1042" s="74">
        <v>0</v>
      </c>
      <c r="DJ1042" s="74">
        <v>0</v>
      </c>
      <c r="DK1042" s="74">
        <v>0</v>
      </c>
      <c r="DL1042" s="74">
        <v>0</v>
      </c>
      <c r="DM1042" s="74">
        <v>0</v>
      </c>
      <c r="DN1042" s="74">
        <v>4.4593505447805366E-3</v>
      </c>
      <c r="DO1042" s="74">
        <v>1.4685617464959079E-5</v>
      </c>
      <c r="DP1042" s="74">
        <v>0</v>
      </c>
      <c r="DQ1042" s="74">
        <v>1.4685617464959079E-5</v>
      </c>
      <c r="DR1042" s="74">
        <v>0</v>
      </c>
      <c r="DS1042" s="74">
        <v>0</v>
      </c>
      <c r="DT1042" s="74">
        <v>0</v>
      </c>
      <c r="DU1042" s="74">
        <v>0</v>
      </c>
      <c r="DV1042" s="74">
        <v>0</v>
      </c>
      <c r="DW1042" s="74">
        <v>0</v>
      </c>
      <c r="DX1042" s="74">
        <v>0</v>
      </c>
      <c r="DY1042" s="74">
        <v>0</v>
      </c>
      <c r="DZ1042" s="74">
        <v>0</v>
      </c>
      <c r="EA1042" s="74">
        <v>0</v>
      </c>
      <c r="EB1042" s="74">
        <v>0</v>
      </c>
      <c r="EC1042" s="74">
        <v>0</v>
      </c>
      <c r="ED1042" s="74">
        <v>0</v>
      </c>
      <c r="EE1042" s="74">
        <v>0</v>
      </c>
      <c r="EF1042" s="74">
        <v>0</v>
      </c>
      <c r="ER1042" s="74" t="s">
        <v>455</v>
      </c>
      <c r="ES1042" s="74" t="s">
        <v>194</v>
      </c>
      <c r="ET1042" s="74" t="s">
        <v>541</v>
      </c>
      <c r="EU1042" s="74" t="s">
        <v>328</v>
      </c>
      <c r="EV1042" s="74" t="s">
        <v>302</v>
      </c>
      <c r="EW1042" s="74" t="s">
        <v>456</v>
      </c>
      <c r="EX1042" s="74">
        <v>2021</v>
      </c>
      <c r="EY1042" s="74">
        <v>3.9425163095793898E-4</v>
      </c>
      <c r="EZ1042" s="74">
        <v>1195.200658</v>
      </c>
      <c r="FA1042" s="74">
        <v>0.47120980873850182</v>
      </c>
      <c r="FB1042" s="74">
        <v>2021</v>
      </c>
      <c r="FC1042" s="74" t="s">
        <v>209</v>
      </c>
      <c r="FD1042" s="74">
        <v>4.6366130773367584E-2</v>
      </c>
      <c r="FE1042" s="74">
        <v>1</v>
      </c>
      <c r="FF1042" s="74">
        <v>0</v>
      </c>
      <c r="FG1042" s="74" t="s">
        <v>457</v>
      </c>
      <c r="FH1042" s="74">
        <v>3.9288813987571836E-2</v>
      </c>
      <c r="FI1042" s="74">
        <v>1.8861249968300377E-4</v>
      </c>
      <c r="FJ1042" s="74">
        <v>0</v>
      </c>
      <c r="FK1042" s="74">
        <v>0</v>
      </c>
      <c r="FL1042" s="74">
        <v>0</v>
      </c>
      <c r="FM1042" s="74">
        <v>0</v>
      </c>
      <c r="FN1042" s="74">
        <v>0</v>
      </c>
      <c r="FO1042" s="74">
        <v>0</v>
      </c>
      <c r="FP1042" s="74">
        <v>0</v>
      </c>
      <c r="FQ1042" s="74">
        <v>0</v>
      </c>
      <c r="FR1042" s="74">
        <v>0</v>
      </c>
      <c r="FS1042" s="74">
        <v>0</v>
      </c>
      <c r="GV1042" s="229"/>
      <c r="GW1042" s="229"/>
    </row>
    <row r="1043" spans="98:205" x14ac:dyDescent="0.25">
      <c r="CT1043" s="74" t="s">
        <v>194</v>
      </c>
      <c r="CU1043" s="74" t="s">
        <v>541</v>
      </c>
      <c r="CV1043" s="74" t="s">
        <v>328</v>
      </c>
      <c r="CW1043" s="74">
        <v>2022</v>
      </c>
      <c r="CX1043" s="74">
        <v>0</v>
      </c>
      <c r="CY1043" s="74">
        <v>1.8862150227512569E-4</v>
      </c>
      <c r="CZ1043" s="74">
        <v>0</v>
      </c>
      <c r="DA1043" s="74">
        <v>0</v>
      </c>
      <c r="DB1043" s="74">
        <v>0</v>
      </c>
      <c r="DC1043" s="74">
        <v>0</v>
      </c>
      <c r="DD1043" s="74">
        <v>7.7861316135679398E-2</v>
      </c>
      <c r="DE1043" s="74">
        <v>3.6425060683954492E-2</v>
      </c>
      <c r="DF1043" s="74">
        <v>1.541613253274161E-3</v>
      </c>
      <c r="DG1043" s="74">
        <v>3.9894642198450743E-2</v>
      </c>
      <c r="DH1043" s="74">
        <v>0</v>
      </c>
      <c r="DI1043" s="74">
        <v>0</v>
      </c>
      <c r="DJ1043" s="74">
        <v>0</v>
      </c>
      <c r="DK1043" s="74">
        <v>0</v>
      </c>
      <c r="DL1043" s="74">
        <v>0</v>
      </c>
      <c r="DM1043" s="74">
        <v>0</v>
      </c>
      <c r="DN1043" s="74">
        <v>4.368863683573739E-3</v>
      </c>
      <c r="DO1043" s="74">
        <v>0</v>
      </c>
      <c r="DP1043" s="74">
        <v>0</v>
      </c>
      <c r="DQ1043" s="74">
        <v>0</v>
      </c>
      <c r="DR1043" s="74">
        <v>1.4686318418630331E-5</v>
      </c>
      <c r="DS1043" s="74">
        <v>0</v>
      </c>
      <c r="DT1043" s="74">
        <v>1.4686318418630331E-5</v>
      </c>
      <c r="DU1043" s="74">
        <v>0</v>
      </c>
      <c r="DV1043" s="74">
        <v>0</v>
      </c>
      <c r="DW1043" s="74">
        <v>0</v>
      </c>
      <c r="DX1043" s="74">
        <v>0</v>
      </c>
      <c r="DY1043" s="74">
        <v>0</v>
      </c>
      <c r="DZ1043" s="74">
        <v>0</v>
      </c>
      <c r="EA1043" s="74">
        <v>0</v>
      </c>
      <c r="EB1043" s="74">
        <v>0</v>
      </c>
      <c r="EC1043" s="74">
        <v>0</v>
      </c>
      <c r="ED1043" s="74">
        <v>0</v>
      </c>
      <c r="EE1043" s="74">
        <v>0</v>
      </c>
      <c r="EF1043" s="74">
        <v>0</v>
      </c>
      <c r="ER1043" s="74" t="s">
        <v>455</v>
      </c>
      <c r="ES1043" s="74" t="s">
        <v>194</v>
      </c>
      <c r="ET1043" s="74" t="s">
        <v>541</v>
      </c>
      <c r="EU1043" s="74" t="s">
        <v>328</v>
      </c>
      <c r="EV1043" s="74" t="s">
        <v>302</v>
      </c>
      <c r="EW1043" s="74" t="s">
        <v>456</v>
      </c>
      <c r="EX1043" s="74">
        <v>2022</v>
      </c>
      <c r="EY1043" s="74">
        <v>3.866232081677343E-4</v>
      </c>
      <c r="EZ1043" s="74">
        <v>1195.200658</v>
      </c>
      <c r="FA1043" s="74">
        <v>0.46209231280014701</v>
      </c>
      <c r="FB1043" s="74">
        <v>2022</v>
      </c>
      <c r="FC1043" s="74" t="s">
        <v>209</v>
      </c>
      <c r="FD1043" s="74">
        <v>4.6366130773367584E-2</v>
      </c>
      <c r="FE1043" s="74">
        <v>1</v>
      </c>
      <c r="FF1043" s="74">
        <v>0</v>
      </c>
      <c r="FG1043" s="74" t="s">
        <v>457</v>
      </c>
      <c r="FH1043" s="74">
        <v>0</v>
      </c>
      <c r="FI1043" s="74">
        <v>0</v>
      </c>
      <c r="FJ1043" s="74">
        <v>3.9290689267141736E-2</v>
      </c>
      <c r="FK1043" s="74">
        <v>1.8862150227512569E-4</v>
      </c>
      <c r="FL1043" s="74">
        <v>0</v>
      </c>
      <c r="FM1043" s="74">
        <v>0</v>
      </c>
      <c r="FN1043" s="74">
        <v>0</v>
      </c>
      <c r="FO1043" s="74">
        <v>0</v>
      </c>
      <c r="FP1043" s="74">
        <v>0</v>
      </c>
      <c r="FQ1043" s="74">
        <v>0</v>
      </c>
      <c r="FR1043" s="74">
        <v>0</v>
      </c>
      <c r="FS1043" s="74">
        <v>0</v>
      </c>
      <c r="GV1043" s="229"/>
      <c r="GW1043" s="229"/>
    </row>
    <row r="1044" spans="98:205" x14ac:dyDescent="0.25">
      <c r="CT1044" s="74" t="s">
        <v>194</v>
      </c>
      <c r="CU1044" s="74" t="s">
        <v>541</v>
      </c>
      <c r="CV1044" s="74" t="s">
        <v>328</v>
      </c>
      <c r="CW1044" s="74">
        <v>2023</v>
      </c>
      <c r="CX1044" s="74">
        <v>0</v>
      </c>
      <c r="CY1044" s="74">
        <v>0</v>
      </c>
      <c r="CZ1044" s="74">
        <v>2.8401913151124107E-4</v>
      </c>
      <c r="DA1044" s="74">
        <v>0</v>
      </c>
      <c r="DB1044" s="74">
        <v>0</v>
      </c>
      <c r="DC1044" s="74">
        <v>0</v>
      </c>
      <c r="DD1044" s="74">
        <v>7.7900575334948555E-2</v>
      </c>
      <c r="DE1044" s="74">
        <v>3.6425060683954513E-2</v>
      </c>
      <c r="DF1044" s="74">
        <v>1.580872452543269E-3</v>
      </c>
      <c r="DG1044" s="74">
        <v>3.9894642198450757E-2</v>
      </c>
      <c r="DH1044" s="74">
        <v>0</v>
      </c>
      <c r="DI1044" s="74">
        <v>0</v>
      </c>
      <c r="DJ1044" s="74">
        <v>0</v>
      </c>
      <c r="DK1044" s="74">
        <v>0</v>
      </c>
      <c r="DL1044" s="74">
        <v>0</v>
      </c>
      <c r="DM1044" s="74">
        <v>0</v>
      </c>
      <c r="DN1044" s="74">
        <v>4.3795218974842084E-3</v>
      </c>
      <c r="DO1044" s="74">
        <v>0</v>
      </c>
      <c r="DP1044" s="74">
        <v>0</v>
      </c>
      <c r="DQ1044" s="74">
        <v>0</v>
      </c>
      <c r="DR1044" s="74">
        <v>0</v>
      </c>
      <c r="DS1044" s="74">
        <v>0</v>
      </c>
      <c r="DT1044" s="74">
        <v>0</v>
      </c>
      <c r="DU1044" s="74">
        <v>2.2125253750858097E-5</v>
      </c>
      <c r="DV1044" s="74">
        <v>0</v>
      </c>
      <c r="DW1044" s="74">
        <v>2.2125253750858097E-5</v>
      </c>
      <c r="DX1044" s="74">
        <v>0</v>
      </c>
      <c r="DY1044" s="74">
        <v>0</v>
      </c>
      <c r="DZ1044" s="74">
        <v>0</v>
      </c>
      <c r="EA1044" s="74">
        <v>0</v>
      </c>
      <c r="EB1044" s="74">
        <v>0</v>
      </c>
      <c r="EC1044" s="74">
        <v>0</v>
      </c>
      <c r="ED1044" s="74">
        <v>0</v>
      </c>
      <c r="EE1044" s="74">
        <v>0</v>
      </c>
      <c r="EF1044" s="74">
        <v>0</v>
      </c>
      <c r="ER1044" s="74" t="s">
        <v>455</v>
      </c>
      <c r="ES1044" s="74" t="s">
        <v>194</v>
      </c>
      <c r="ET1044" s="74" t="s">
        <v>541</v>
      </c>
      <c r="EU1044" s="74" t="s">
        <v>328</v>
      </c>
      <c r="EV1044" s="74" t="s">
        <v>302</v>
      </c>
      <c r="EW1044" s="74" t="s">
        <v>456</v>
      </c>
      <c r="EX1044" s="74">
        <v>2023</v>
      </c>
      <c r="EY1044" s="74">
        <v>3.8562986411283529E-4</v>
      </c>
      <c r="EZ1044" s="74">
        <v>1195.200658</v>
      </c>
      <c r="FA1044" s="74">
        <v>0.46090506733211128</v>
      </c>
      <c r="FB1044" s="74">
        <v>2023</v>
      </c>
      <c r="FC1044" s="74" t="s">
        <v>209</v>
      </c>
      <c r="FD1044" s="74">
        <v>4.6366130773367584E-2</v>
      </c>
      <c r="FE1044" s="74">
        <v>1</v>
      </c>
      <c r="FF1044" s="74">
        <v>0</v>
      </c>
      <c r="FG1044" s="74" t="s">
        <v>457</v>
      </c>
      <c r="FH1044" s="74">
        <v>0</v>
      </c>
      <c r="FI1044" s="74">
        <v>0</v>
      </c>
      <c r="FJ1044" s="74">
        <v>0</v>
      </c>
      <c r="FK1044" s="74">
        <v>0</v>
      </c>
      <c r="FL1044" s="74">
        <v>3.908475336446695E-2</v>
      </c>
      <c r="FM1044" s="74">
        <v>2.8401913151124107E-4</v>
      </c>
      <c r="FN1044" s="74">
        <v>0</v>
      </c>
      <c r="FO1044" s="74">
        <v>0</v>
      </c>
      <c r="FP1044" s="74">
        <v>0</v>
      </c>
      <c r="FQ1044" s="74">
        <v>0</v>
      </c>
      <c r="FR1044" s="74">
        <v>0</v>
      </c>
      <c r="FS1044" s="74">
        <v>0</v>
      </c>
      <c r="GV1044" s="229"/>
      <c r="GW1044" s="229"/>
    </row>
    <row r="1045" spans="98:205" x14ac:dyDescent="0.25">
      <c r="CT1045" s="74" t="s">
        <v>194</v>
      </c>
      <c r="CU1045" s="74" t="s">
        <v>541</v>
      </c>
      <c r="CV1045" s="74" t="s">
        <v>328</v>
      </c>
      <c r="CW1045" s="74">
        <v>2024</v>
      </c>
      <c r="CX1045" s="74">
        <v>0</v>
      </c>
      <c r="CY1045" s="74">
        <v>0</v>
      </c>
      <c r="CZ1045" s="74">
        <v>0</v>
      </c>
      <c r="DA1045" s="74">
        <v>2.8401913151124107E-4</v>
      </c>
      <c r="DB1045" s="74">
        <v>0</v>
      </c>
      <c r="DC1045" s="74">
        <v>0</v>
      </c>
      <c r="DD1045" s="74">
        <v>7.7900575334948555E-2</v>
      </c>
      <c r="DE1045" s="74">
        <v>3.6425060683954513E-2</v>
      </c>
      <c r="DF1045" s="74">
        <v>1.580872452543269E-3</v>
      </c>
      <c r="DG1045" s="74">
        <v>3.9894642198450757E-2</v>
      </c>
      <c r="DH1045" s="74">
        <v>0</v>
      </c>
      <c r="DI1045" s="74">
        <v>0</v>
      </c>
      <c r="DJ1045" s="74">
        <v>0</v>
      </c>
      <c r="DK1045" s="74">
        <v>0</v>
      </c>
      <c r="DL1045" s="74">
        <v>0</v>
      </c>
      <c r="DM1045" s="74">
        <v>0</v>
      </c>
      <c r="DN1045" s="74">
        <v>4.3795218974842084E-3</v>
      </c>
      <c r="DO1045" s="74">
        <v>0</v>
      </c>
      <c r="DP1045" s="74">
        <v>0</v>
      </c>
      <c r="DQ1045" s="74">
        <v>0</v>
      </c>
      <c r="DR1045" s="74">
        <v>0</v>
      </c>
      <c r="DS1045" s="74">
        <v>0</v>
      </c>
      <c r="DT1045" s="74">
        <v>0</v>
      </c>
      <c r="DU1045" s="74">
        <v>0</v>
      </c>
      <c r="DV1045" s="74">
        <v>0</v>
      </c>
      <c r="DW1045" s="74">
        <v>0</v>
      </c>
      <c r="DX1045" s="74">
        <v>2.2125253750858097E-5</v>
      </c>
      <c r="DY1045" s="74">
        <v>0</v>
      </c>
      <c r="DZ1045" s="74">
        <v>2.2125253750858097E-5</v>
      </c>
      <c r="EA1045" s="74">
        <v>0</v>
      </c>
      <c r="EB1045" s="74">
        <v>0</v>
      </c>
      <c r="EC1045" s="74">
        <v>0</v>
      </c>
      <c r="ED1045" s="74">
        <v>0</v>
      </c>
      <c r="EE1045" s="74">
        <v>0</v>
      </c>
      <c r="EF1045" s="74">
        <v>0</v>
      </c>
      <c r="ER1045" s="74" t="s">
        <v>455</v>
      </c>
      <c r="ES1045" s="74" t="s">
        <v>194</v>
      </c>
      <c r="ET1045" s="74" t="s">
        <v>541</v>
      </c>
      <c r="EU1045" s="74" t="s">
        <v>328</v>
      </c>
      <c r="EV1045" s="74" t="s">
        <v>302</v>
      </c>
      <c r="EW1045" s="74" t="s">
        <v>456</v>
      </c>
      <c r="EX1045" s="74">
        <v>2024</v>
      </c>
      <c r="EY1045" s="74">
        <v>3.8562986411283529E-4</v>
      </c>
      <c r="EZ1045" s="74">
        <v>1195.200658</v>
      </c>
      <c r="FA1045" s="74">
        <v>0.46090506733211128</v>
      </c>
      <c r="FB1045" s="74">
        <v>2024</v>
      </c>
      <c r="FC1045" s="74" t="s">
        <v>209</v>
      </c>
      <c r="FD1045" s="74">
        <v>4.6366130773367584E-2</v>
      </c>
      <c r="FE1045" s="74">
        <v>1</v>
      </c>
      <c r="FF1045" s="74">
        <v>0</v>
      </c>
      <c r="FG1045" s="74" t="s">
        <v>457</v>
      </c>
      <c r="FH1045" s="74">
        <v>0</v>
      </c>
      <c r="FI1045" s="74">
        <v>0</v>
      </c>
      <c r="FJ1045" s="74">
        <v>0</v>
      </c>
      <c r="FK1045" s="74">
        <v>0</v>
      </c>
      <c r="FL1045" s="74">
        <v>0</v>
      </c>
      <c r="FM1045" s="74">
        <v>0</v>
      </c>
      <c r="FN1045" s="74">
        <v>3.908475336446695E-2</v>
      </c>
      <c r="FO1045" s="74">
        <v>2.8401913151124107E-4</v>
      </c>
      <c r="FP1045" s="74">
        <v>0</v>
      </c>
      <c r="FQ1045" s="74">
        <v>0</v>
      </c>
      <c r="FR1045" s="74">
        <v>0</v>
      </c>
      <c r="FS1045" s="74">
        <v>0</v>
      </c>
      <c r="GV1045" s="229"/>
      <c r="GW1045" s="229"/>
    </row>
    <row r="1046" spans="98:205" x14ac:dyDescent="0.25">
      <c r="CT1046" s="74" t="s">
        <v>194</v>
      </c>
      <c r="CU1046" s="74" t="s">
        <v>541</v>
      </c>
      <c r="CV1046" s="74" t="s">
        <v>328</v>
      </c>
      <c r="CW1046" s="74">
        <v>2025</v>
      </c>
      <c r="CX1046" s="74">
        <v>0</v>
      </c>
      <c r="CY1046" s="74">
        <v>0</v>
      </c>
      <c r="CZ1046" s="74">
        <v>0</v>
      </c>
      <c r="DA1046" s="74">
        <v>0</v>
      </c>
      <c r="DB1046" s="74">
        <v>2.8401913151124107E-4</v>
      </c>
      <c r="DC1046" s="74">
        <v>0</v>
      </c>
      <c r="DD1046" s="74">
        <v>7.7900575334948555E-2</v>
      </c>
      <c r="DE1046" s="74">
        <v>3.6425060683954513E-2</v>
      </c>
      <c r="DF1046" s="74">
        <v>1.580872452543269E-3</v>
      </c>
      <c r="DG1046" s="74">
        <v>3.9894642198450757E-2</v>
      </c>
      <c r="DH1046" s="74">
        <v>0</v>
      </c>
      <c r="DI1046" s="74">
        <v>0</v>
      </c>
      <c r="DJ1046" s="74">
        <v>0</v>
      </c>
      <c r="DK1046" s="74">
        <v>0</v>
      </c>
      <c r="DL1046" s="74">
        <v>0</v>
      </c>
      <c r="DM1046" s="74">
        <v>0</v>
      </c>
      <c r="DN1046" s="74">
        <v>4.3795218974842084E-3</v>
      </c>
      <c r="DO1046" s="74">
        <v>0</v>
      </c>
      <c r="DP1046" s="74">
        <v>0</v>
      </c>
      <c r="DQ1046" s="74">
        <v>0</v>
      </c>
      <c r="DR1046" s="74">
        <v>0</v>
      </c>
      <c r="DS1046" s="74">
        <v>0</v>
      </c>
      <c r="DT1046" s="74">
        <v>0</v>
      </c>
      <c r="DU1046" s="74">
        <v>0</v>
      </c>
      <c r="DV1046" s="74">
        <v>0</v>
      </c>
      <c r="DW1046" s="74">
        <v>0</v>
      </c>
      <c r="DX1046" s="74">
        <v>0</v>
      </c>
      <c r="DY1046" s="74">
        <v>0</v>
      </c>
      <c r="DZ1046" s="74">
        <v>0</v>
      </c>
      <c r="EA1046" s="74">
        <v>2.2125253750858097E-5</v>
      </c>
      <c r="EB1046" s="74">
        <v>0</v>
      </c>
      <c r="EC1046" s="74">
        <v>2.2125253750858097E-5</v>
      </c>
      <c r="ED1046" s="74">
        <v>0</v>
      </c>
      <c r="EE1046" s="74">
        <v>0</v>
      </c>
      <c r="EF1046" s="74">
        <v>0</v>
      </c>
      <c r="ER1046" s="74" t="s">
        <v>455</v>
      </c>
      <c r="ES1046" s="74" t="s">
        <v>194</v>
      </c>
      <c r="ET1046" s="74" t="s">
        <v>541</v>
      </c>
      <c r="EU1046" s="74" t="s">
        <v>328</v>
      </c>
      <c r="EV1046" s="74" t="s">
        <v>302</v>
      </c>
      <c r="EW1046" s="74" t="s">
        <v>456</v>
      </c>
      <c r="EX1046" s="74">
        <v>2025</v>
      </c>
      <c r="EY1046" s="74">
        <v>3.8562986411283529E-4</v>
      </c>
      <c r="EZ1046" s="74">
        <v>1195.200658</v>
      </c>
      <c r="FA1046" s="74">
        <v>0.46090506733211128</v>
      </c>
      <c r="FB1046" s="74">
        <v>2025</v>
      </c>
      <c r="FC1046" s="74" t="s">
        <v>209</v>
      </c>
      <c r="FD1046" s="74">
        <v>4.6366130773367584E-2</v>
      </c>
      <c r="FE1046" s="74">
        <v>1</v>
      </c>
      <c r="FF1046" s="74">
        <v>0</v>
      </c>
      <c r="FG1046" s="74" t="s">
        <v>457</v>
      </c>
      <c r="FH1046" s="74">
        <v>0</v>
      </c>
      <c r="FI1046" s="74">
        <v>0</v>
      </c>
      <c r="FJ1046" s="74">
        <v>0</v>
      </c>
      <c r="FK1046" s="74">
        <v>0</v>
      </c>
      <c r="FL1046" s="74">
        <v>0</v>
      </c>
      <c r="FM1046" s="74">
        <v>0</v>
      </c>
      <c r="FN1046" s="74">
        <v>0</v>
      </c>
      <c r="FO1046" s="74">
        <v>0</v>
      </c>
      <c r="FP1046" s="74">
        <v>3.908475336446695E-2</v>
      </c>
      <c r="FQ1046" s="74">
        <v>2.8401913151124107E-4</v>
      </c>
      <c r="FR1046" s="74">
        <v>0</v>
      </c>
      <c r="FS1046" s="74">
        <v>0</v>
      </c>
      <c r="GV1046" s="229"/>
      <c r="GW1046" s="229"/>
    </row>
    <row r="1047" spans="98:205" x14ac:dyDescent="0.25">
      <c r="CT1047" s="74" t="s">
        <v>194</v>
      </c>
      <c r="CU1047" s="74" t="s">
        <v>541</v>
      </c>
      <c r="CV1047" s="74" t="s">
        <v>328</v>
      </c>
      <c r="CW1047" s="74">
        <v>2026</v>
      </c>
      <c r="CX1047" s="74">
        <v>0</v>
      </c>
      <c r="CY1047" s="74">
        <v>0</v>
      </c>
      <c r="CZ1047" s="74">
        <v>0</v>
      </c>
      <c r="DA1047" s="74">
        <v>0</v>
      </c>
      <c r="DB1047" s="74">
        <v>0</v>
      </c>
      <c r="DC1047" s="74">
        <v>2.8401913151124107E-4</v>
      </c>
      <c r="DD1047" s="74">
        <v>7.7900575334948555E-2</v>
      </c>
      <c r="DE1047" s="74">
        <v>3.6425060683954513E-2</v>
      </c>
      <c r="DF1047" s="74">
        <v>1.580872452543269E-3</v>
      </c>
      <c r="DG1047" s="74">
        <v>3.9894642198450757E-2</v>
      </c>
      <c r="DH1047" s="74">
        <v>0</v>
      </c>
      <c r="DI1047" s="74">
        <v>0</v>
      </c>
      <c r="DJ1047" s="74">
        <v>0</v>
      </c>
      <c r="DK1047" s="74">
        <v>0</v>
      </c>
      <c r="DL1047" s="74">
        <v>0</v>
      </c>
      <c r="DM1047" s="74">
        <v>0</v>
      </c>
      <c r="DN1047" s="74">
        <v>4.3795218974842084E-3</v>
      </c>
      <c r="DO1047" s="74">
        <v>0</v>
      </c>
      <c r="DP1047" s="74">
        <v>0</v>
      </c>
      <c r="DQ1047" s="74">
        <v>0</v>
      </c>
      <c r="DR1047" s="74">
        <v>0</v>
      </c>
      <c r="DS1047" s="74">
        <v>0</v>
      </c>
      <c r="DT1047" s="74">
        <v>0</v>
      </c>
      <c r="DU1047" s="74">
        <v>0</v>
      </c>
      <c r="DV1047" s="74">
        <v>0</v>
      </c>
      <c r="DW1047" s="74">
        <v>0</v>
      </c>
      <c r="DX1047" s="74">
        <v>0</v>
      </c>
      <c r="DY1047" s="74">
        <v>0</v>
      </c>
      <c r="DZ1047" s="74">
        <v>0</v>
      </c>
      <c r="EA1047" s="74">
        <v>0</v>
      </c>
      <c r="EB1047" s="74">
        <v>0</v>
      </c>
      <c r="EC1047" s="74">
        <v>0</v>
      </c>
      <c r="ED1047" s="74">
        <v>2.2125253750858097E-5</v>
      </c>
      <c r="EE1047" s="74">
        <v>0</v>
      </c>
      <c r="EF1047" s="74">
        <v>2.2125253750858097E-5</v>
      </c>
      <c r="ER1047" s="74" t="s">
        <v>455</v>
      </c>
      <c r="ES1047" s="74" t="s">
        <v>194</v>
      </c>
      <c r="ET1047" s="74" t="s">
        <v>541</v>
      </c>
      <c r="EU1047" s="74" t="s">
        <v>328</v>
      </c>
      <c r="EV1047" s="74" t="s">
        <v>302</v>
      </c>
      <c r="EW1047" s="74" t="s">
        <v>456</v>
      </c>
      <c r="EX1047" s="74">
        <v>2026</v>
      </c>
      <c r="EY1047" s="74">
        <v>3.8562986411283529E-4</v>
      </c>
      <c r="EZ1047" s="74">
        <v>1195.200658</v>
      </c>
      <c r="FA1047" s="74">
        <v>0.46090506733211128</v>
      </c>
      <c r="FB1047" s="74">
        <v>2026</v>
      </c>
      <c r="FC1047" s="74" t="s">
        <v>209</v>
      </c>
      <c r="FD1047" s="74">
        <v>4.6366130773367584E-2</v>
      </c>
      <c r="FE1047" s="74">
        <v>1</v>
      </c>
      <c r="FF1047" s="74">
        <v>0</v>
      </c>
      <c r="FG1047" s="74" t="s">
        <v>457</v>
      </c>
      <c r="FH1047" s="74">
        <v>0</v>
      </c>
      <c r="FI1047" s="74">
        <v>0</v>
      </c>
      <c r="FJ1047" s="74">
        <v>0</v>
      </c>
      <c r="FK1047" s="74">
        <v>0</v>
      </c>
      <c r="FL1047" s="74">
        <v>0</v>
      </c>
      <c r="FM1047" s="74">
        <v>0</v>
      </c>
      <c r="FN1047" s="74">
        <v>0</v>
      </c>
      <c r="FO1047" s="74">
        <v>0</v>
      </c>
      <c r="FP1047" s="74">
        <v>0</v>
      </c>
      <c r="FQ1047" s="74">
        <v>0</v>
      </c>
      <c r="FR1047" s="74">
        <v>3.908475336446695E-2</v>
      </c>
      <c r="FS1047" s="74">
        <v>2.8401913151124107E-4</v>
      </c>
      <c r="GV1047" s="229"/>
      <c r="GW1047" s="229"/>
    </row>
    <row r="1048" spans="98:205" x14ac:dyDescent="0.25">
      <c r="CT1048" s="74" t="s">
        <v>194</v>
      </c>
      <c r="CU1048" s="74" t="s">
        <v>541</v>
      </c>
      <c r="CV1048" s="74" t="s">
        <v>321</v>
      </c>
      <c r="CW1048" s="74">
        <v>2021</v>
      </c>
      <c r="CX1048" s="74">
        <v>1.4463471354567121E-7</v>
      </c>
      <c r="CY1048" s="74">
        <v>0</v>
      </c>
      <c r="CZ1048" s="74">
        <v>0</v>
      </c>
      <c r="DA1048" s="74">
        <v>0</v>
      </c>
      <c r="DB1048" s="74">
        <v>0</v>
      </c>
      <c r="DC1048" s="74">
        <v>0</v>
      </c>
      <c r="DD1048" s="74">
        <v>13887.861023877969</v>
      </c>
      <c r="DE1048" s="74">
        <v>212.40338927922949</v>
      </c>
      <c r="DF1048" s="74">
        <v>8426.4429804796036</v>
      </c>
      <c r="DG1048" s="74">
        <v>5249.0146541191416</v>
      </c>
      <c r="DH1048" s="74">
        <v>0</v>
      </c>
      <c r="DI1048" s="74">
        <v>0</v>
      </c>
      <c r="DJ1048" s="74">
        <v>0</v>
      </c>
      <c r="DK1048" s="74">
        <v>0</v>
      </c>
      <c r="DL1048" s="74">
        <v>0</v>
      </c>
      <c r="DM1048" s="74">
        <v>0</v>
      </c>
      <c r="DN1048" s="74">
        <v>2.170991871633733E-6</v>
      </c>
      <c r="DO1048" s="74">
        <v>2.0086668009506822E-3</v>
      </c>
      <c r="DP1048" s="74">
        <v>0</v>
      </c>
      <c r="DQ1048" s="74">
        <v>2.0086668009506822E-3</v>
      </c>
      <c r="DR1048" s="74">
        <v>0</v>
      </c>
      <c r="DS1048" s="74">
        <v>0</v>
      </c>
      <c r="DT1048" s="74">
        <v>0</v>
      </c>
      <c r="DU1048" s="74">
        <v>0</v>
      </c>
      <c r="DV1048" s="74">
        <v>0</v>
      </c>
      <c r="DW1048" s="74">
        <v>0</v>
      </c>
      <c r="DX1048" s="74">
        <v>0</v>
      </c>
      <c r="DY1048" s="74">
        <v>0</v>
      </c>
      <c r="DZ1048" s="74">
        <v>0</v>
      </c>
      <c r="EA1048" s="74">
        <v>0</v>
      </c>
      <c r="EB1048" s="74">
        <v>0</v>
      </c>
      <c r="EC1048" s="74">
        <v>0</v>
      </c>
      <c r="ED1048" s="74">
        <v>0</v>
      </c>
      <c r="EE1048" s="74">
        <v>0</v>
      </c>
      <c r="EF1048" s="74">
        <v>0</v>
      </c>
      <c r="ER1048" s="74" t="s">
        <v>455</v>
      </c>
      <c r="ES1048" s="74" t="s">
        <v>194</v>
      </c>
      <c r="ET1048" s="74" t="s">
        <v>541</v>
      </c>
      <c r="EU1048" s="74" t="s">
        <v>321</v>
      </c>
      <c r="EV1048" s="74" t="s">
        <v>302</v>
      </c>
      <c r="EW1048" s="74" t="s">
        <v>456</v>
      </c>
      <c r="EX1048" s="74">
        <v>2021</v>
      </c>
      <c r="EY1048" s="74">
        <v>3.023260484026848E-7</v>
      </c>
      <c r="EZ1048" s="74">
        <v>1195.200658</v>
      </c>
      <c r="FA1048" s="74">
        <v>3.6134029198142871E-4</v>
      </c>
      <c r="FB1048" s="74">
        <v>2021</v>
      </c>
      <c r="FC1048" s="74" t="s">
        <v>209</v>
      </c>
      <c r="FD1048" s="74">
        <v>4.6366130773367584E-2</v>
      </c>
      <c r="FE1048" s="74">
        <v>1</v>
      </c>
      <c r="FF1048" s="74">
        <v>0</v>
      </c>
      <c r="FG1048" s="74" t="s">
        <v>457</v>
      </c>
      <c r="FH1048" s="74">
        <v>3.0128047537634511E-5</v>
      </c>
      <c r="FI1048" s="74">
        <v>1.4463471354567121E-7</v>
      </c>
      <c r="FJ1048" s="74">
        <v>0</v>
      </c>
      <c r="FK1048" s="74">
        <v>0</v>
      </c>
      <c r="FL1048" s="74">
        <v>0</v>
      </c>
      <c r="FM1048" s="74">
        <v>0</v>
      </c>
      <c r="FN1048" s="74">
        <v>0</v>
      </c>
      <c r="FO1048" s="74">
        <v>0</v>
      </c>
      <c r="FP1048" s="74">
        <v>0</v>
      </c>
      <c r="FQ1048" s="74">
        <v>0</v>
      </c>
      <c r="FR1048" s="74">
        <v>0</v>
      </c>
      <c r="FS1048" s="74">
        <v>0</v>
      </c>
      <c r="GV1048" s="229"/>
      <c r="GW1048" s="229"/>
    </row>
    <row r="1049" spans="98:205" x14ac:dyDescent="0.25">
      <c r="CT1049" s="74" t="s">
        <v>194</v>
      </c>
      <c r="CU1049" s="74" t="s">
        <v>541</v>
      </c>
      <c r="CV1049" s="74" t="s">
        <v>321</v>
      </c>
      <c r="CW1049" s="74">
        <v>2022</v>
      </c>
      <c r="CX1049" s="74">
        <v>0</v>
      </c>
      <c r="CY1049" s="74">
        <v>1.4359091396744877E-7</v>
      </c>
      <c r="CZ1049" s="74">
        <v>0</v>
      </c>
      <c r="DA1049" s="74">
        <v>0</v>
      </c>
      <c r="DB1049" s="74">
        <v>0</v>
      </c>
      <c r="DC1049" s="74">
        <v>0</v>
      </c>
      <c r="DD1049" s="74">
        <v>13650.16545541206</v>
      </c>
      <c r="DE1049" s="74">
        <v>202.84766498243039</v>
      </c>
      <c r="DF1049" s="74">
        <v>8286.6933897119998</v>
      </c>
      <c r="DG1049" s="74">
        <v>5160.6244007176319</v>
      </c>
      <c r="DH1049" s="74">
        <v>0</v>
      </c>
      <c r="DI1049" s="74">
        <v>0</v>
      </c>
      <c r="DJ1049" s="74">
        <v>0</v>
      </c>
      <c r="DK1049" s="74">
        <v>0</v>
      </c>
      <c r="DL1049" s="74">
        <v>0</v>
      </c>
      <c r="DM1049" s="74">
        <v>0</v>
      </c>
      <c r="DN1049" s="74">
        <v>2.0969393957506411E-6</v>
      </c>
      <c r="DO1049" s="74">
        <v>0</v>
      </c>
      <c r="DP1049" s="74">
        <v>0</v>
      </c>
      <c r="DQ1049" s="74">
        <v>0</v>
      </c>
      <c r="DR1049" s="74">
        <v>1.9600397335495143E-3</v>
      </c>
      <c r="DS1049" s="74">
        <v>0</v>
      </c>
      <c r="DT1049" s="74">
        <v>1.9600397335495143E-3</v>
      </c>
      <c r="DU1049" s="74">
        <v>0</v>
      </c>
      <c r="DV1049" s="74">
        <v>0</v>
      </c>
      <c r="DW1049" s="74">
        <v>0</v>
      </c>
      <c r="DX1049" s="74">
        <v>0</v>
      </c>
      <c r="DY1049" s="74">
        <v>0</v>
      </c>
      <c r="DZ1049" s="74">
        <v>0</v>
      </c>
      <c r="EA1049" s="74">
        <v>0</v>
      </c>
      <c r="EB1049" s="74">
        <v>0</v>
      </c>
      <c r="EC1049" s="74">
        <v>0</v>
      </c>
      <c r="ED1049" s="74">
        <v>0</v>
      </c>
      <c r="EE1049" s="74">
        <v>0</v>
      </c>
      <c r="EF1049" s="74">
        <v>0</v>
      </c>
      <c r="ER1049" s="74" t="s">
        <v>455</v>
      </c>
      <c r="ES1049" s="74" t="s">
        <v>194</v>
      </c>
      <c r="ET1049" s="74" t="s">
        <v>541</v>
      </c>
      <c r="EU1049" s="74" t="s">
        <v>321</v>
      </c>
      <c r="EV1049" s="74" t="s">
        <v>302</v>
      </c>
      <c r="EW1049" s="74" t="s">
        <v>456</v>
      </c>
      <c r="EX1049" s="74">
        <v>2022</v>
      </c>
      <c r="EY1049" s="74">
        <v>2.9432264695281902E-7</v>
      </c>
      <c r="EZ1049" s="74">
        <v>1195.200658</v>
      </c>
      <c r="FA1049" s="74">
        <v>3.5177462130231099E-4</v>
      </c>
      <c r="FB1049" s="74">
        <v>2022</v>
      </c>
      <c r="FC1049" s="74" t="s">
        <v>209</v>
      </c>
      <c r="FD1049" s="74">
        <v>4.6366130773367584E-2</v>
      </c>
      <c r="FE1049" s="74">
        <v>1</v>
      </c>
      <c r="FF1049" s="74">
        <v>0</v>
      </c>
      <c r="FG1049" s="74" t="s">
        <v>457</v>
      </c>
      <c r="FH1049" s="74">
        <v>0</v>
      </c>
      <c r="FI1049" s="74">
        <v>0</v>
      </c>
      <c r="FJ1049" s="74">
        <v>2.9910619490511382E-5</v>
      </c>
      <c r="FK1049" s="74">
        <v>1.4359091396744877E-7</v>
      </c>
      <c r="FL1049" s="74">
        <v>0</v>
      </c>
      <c r="FM1049" s="74">
        <v>0</v>
      </c>
      <c r="FN1049" s="74">
        <v>0</v>
      </c>
      <c r="FO1049" s="74">
        <v>0</v>
      </c>
      <c r="FP1049" s="74">
        <v>0</v>
      </c>
      <c r="FQ1049" s="74">
        <v>0</v>
      </c>
      <c r="FR1049" s="74">
        <v>0</v>
      </c>
      <c r="FS1049" s="74">
        <v>0</v>
      </c>
      <c r="GV1049" s="229"/>
      <c r="GW1049" s="229"/>
    </row>
    <row r="1050" spans="98:205" x14ac:dyDescent="0.25">
      <c r="CT1050" s="74" t="s">
        <v>194</v>
      </c>
      <c r="CU1050" s="74" t="s">
        <v>541</v>
      </c>
      <c r="CV1050" s="74" t="s">
        <v>321</v>
      </c>
      <c r="CW1050" s="74">
        <v>2023</v>
      </c>
      <c r="CX1050" s="74">
        <v>0</v>
      </c>
      <c r="CY1050" s="74">
        <v>0</v>
      </c>
      <c r="CZ1050" s="74">
        <v>2.240302302476671E-7</v>
      </c>
      <c r="DA1050" s="74">
        <v>0</v>
      </c>
      <c r="DB1050" s="74">
        <v>0</v>
      </c>
      <c r="DC1050" s="74">
        <v>0</v>
      </c>
      <c r="DD1050" s="74">
        <v>13668.06699741239</v>
      </c>
      <c r="DE1050" s="74">
        <v>202.84766498243039</v>
      </c>
      <c r="DF1050" s="74">
        <v>8304.5949317123286</v>
      </c>
      <c r="DG1050" s="74">
        <v>5160.6244007176329</v>
      </c>
      <c r="DH1050" s="74">
        <v>0</v>
      </c>
      <c r="DI1050" s="74">
        <v>0</v>
      </c>
      <c r="DJ1050" s="74">
        <v>0</v>
      </c>
      <c r="DK1050" s="74">
        <v>0</v>
      </c>
      <c r="DL1050" s="74">
        <v>0</v>
      </c>
      <c r="DM1050" s="74">
        <v>0</v>
      </c>
      <c r="DN1050" s="74">
        <v>2.1786510753781639E-6</v>
      </c>
      <c r="DO1050" s="74">
        <v>0</v>
      </c>
      <c r="DP1050" s="74">
        <v>0</v>
      </c>
      <c r="DQ1050" s="74">
        <v>0</v>
      </c>
      <c r="DR1050" s="74">
        <v>0</v>
      </c>
      <c r="DS1050" s="74">
        <v>0</v>
      </c>
      <c r="DT1050" s="74">
        <v>0</v>
      </c>
      <c r="DU1050" s="74">
        <v>3.0620601964708376E-3</v>
      </c>
      <c r="DV1050" s="74">
        <v>0</v>
      </c>
      <c r="DW1050" s="74">
        <v>3.0620601964708376E-3</v>
      </c>
      <c r="DX1050" s="74">
        <v>0</v>
      </c>
      <c r="DY1050" s="74">
        <v>0</v>
      </c>
      <c r="DZ1050" s="74">
        <v>0</v>
      </c>
      <c r="EA1050" s="74">
        <v>0</v>
      </c>
      <c r="EB1050" s="74">
        <v>0</v>
      </c>
      <c r="EC1050" s="74">
        <v>0</v>
      </c>
      <c r="ED1050" s="74">
        <v>0</v>
      </c>
      <c r="EE1050" s="74">
        <v>0</v>
      </c>
      <c r="EF1050" s="74">
        <v>0</v>
      </c>
      <c r="ER1050" s="74" t="s">
        <v>455</v>
      </c>
      <c r="ES1050" s="74" t="s">
        <v>194</v>
      </c>
      <c r="ET1050" s="74" t="s">
        <v>541</v>
      </c>
      <c r="EU1050" s="74" t="s">
        <v>321</v>
      </c>
      <c r="EV1050" s="74" t="s">
        <v>302</v>
      </c>
      <c r="EW1050" s="74" t="s">
        <v>456</v>
      </c>
      <c r="EX1050" s="74">
        <v>2023</v>
      </c>
      <c r="EY1050" s="74">
        <v>3.0417932337123479E-7</v>
      </c>
      <c r="EZ1050" s="74">
        <v>1195.200658</v>
      </c>
      <c r="FA1050" s="74">
        <v>3.6355532744329459E-4</v>
      </c>
      <c r="FB1050" s="74">
        <v>2023</v>
      </c>
      <c r="FC1050" s="74" t="s">
        <v>209</v>
      </c>
      <c r="FD1050" s="74">
        <v>4.6366130773367584E-2</v>
      </c>
      <c r="FE1050" s="74">
        <v>1</v>
      </c>
      <c r="FF1050" s="74">
        <v>0</v>
      </c>
      <c r="FG1050" s="74" t="s">
        <v>457</v>
      </c>
      <c r="FH1050" s="74">
        <v>0</v>
      </c>
      <c r="FI1050" s="74">
        <v>0</v>
      </c>
      <c r="FJ1050" s="74">
        <v>0</v>
      </c>
      <c r="FK1050" s="74">
        <v>0</v>
      </c>
      <c r="FL1050" s="74">
        <v>3.0829494649969577E-5</v>
      </c>
      <c r="FM1050" s="74">
        <v>2.240302302476671E-7</v>
      </c>
      <c r="FN1050" s="74">
        <v>0</v>
      </c>
      <c r="FO1050" s="74">
        <v>0</v>
      </c>
      <c r="FP1050" s="74">
        <v>0</v>
      </c>
      <c r="FQ1050" s="74">
        <v>0</v>
      </c>
      <c r="FR1050" s="74">
        <v>0</v>
      </c>
      <c r="FS1050" s="74">
        <v>0</v>
      </c>
      <c r="GV1050" s="229"/>
      <c r="GW1050" s="229"/>
    </row>
    <row r="1051" spans="98:205" x14ac:dyDescent="0.25">
      <c r="CT1051" s="74" t="s">
        <v>194</v>
      </c>
      <c r="CU1051" s="74" t="s">
        <v>541</v>
      </c>
      <c r="CV1051" s="74" t="s">
        <v>321</v>
      </c>
      <c r="CW1051" s="74">
        <v>2024</v>
      </c>
      <c r="CX1051" s="74">
        <v>0</v>
      </c>
      <c r="CY1051" s="74">
        <v>0</v>
      </c>
      <c r="CZ1051" s="74">
        <v>0</v>
      </c>
      <c r="DA1051" s="74">
        <v>2.240302302476671E-7</v>
      </c>
      <c r="DB1051" s="74">
        <v>0</v>
      </c>
      <c r="DC1051" s="74">
        <v>0</v>
      </c>
      <c r="DD1051" s="74">
        <v>13668.06699741239</v>
      </c>
      <c r="DE1051" s="74">
        <v>202.84766498243039</v>
      </c>
      <c r="DF1051" s="74">
        <v>8304.5949317123286</v>
      </c>
      <c r="DG1051" s="74">
        <v>5160.6244007176329</v>
      </c>
      <c r="DH1051" s="74">
        <v>0</v>
      </c>
      <c r="DI1051" s="74">
        <v>0</v>
      </c>
      <c r="DJ1051" s="74">
        <v>0</v>
      </c>
      <c r="DK1051" s="74">
        <v>0</v>
      </c>
      <c r="DL1051" s="74">
        <v>0</v>
      </c>
      <c r="DM1051" s="74">
        <v>0</v>
      </c>
      <c r="DN1051" s="74">
        <v>2.1786510753781639E-6</v>
      </c>
      <c r="DO1051" s="74">
        <v>0</v>
      </c>
      <c r="DP1051" s="74">
        <v>0</v>
      </c>
      <c r="DQ1051" s="74">
        <v>0</v>
      </c>
      <c r="DR1051" s="74">
        <v>0</v>
      </c>
      <c r="DS1051" s="74">
        <v>0</v>
      </c>
      <c r="DT1051" s="74">
        <v>0</v>
      </c>
      <c r="DU1051" s="74">
        <v>0</v>
      </c>
      <c r="DV1051" s="74">
        <v>0</v>
      </c>
      <c r="DW1051" s="74">
        <v>0</v>
      </c>
      <c r="DX1051" s="74">
        <v>3.0620601964708376E-3</v>
      </c>
      <c r="DY1051" s="74">
        <v>0</v>
      </c>
      <c r="DZ1051" s="74">
        <v>3.0620601964708376E-3</v>
      </c>
      <c r="EA1051" s="74">
        <v>0</v>
      </c>
      <c r="EB1051" s="74">
        <v>0</v>
      </c>
      <c r="EC1051" s="74">
        <v>0</v>
      </c>
      <c r="ED1051" s="74">
        <v>0</v>
      </c>
      <c r="EE1051" s="74">
        <v>0</v>
      </c>
      <c r="EF1051" s="74">
        <v>0</v>
      </c>
      <c r="ER1051" s="74" t="s">
        <v>455</v>
      </c>
      <c r="ES1051" s="74" t="s">
        <v>194</v>
      </c>
      <c r="ET1051" s="74" t="s">
        <v>541</v>
      </c>
      <c r="EU1051" s="74" t="s">
        <v>321</v>
      </c>
      <c r="EV1051" s="74" t="s">
        <v>302</v>
      </c>
      <c r="EW1051" s="74" t="s">
        <v>456</v>
      </c>
      <c r="EX1051" s="74">
        <v>2024</v>
      </c>
      <c r="EY1051" s="74">
        <v>3.0417932337123479E-7</v>
      </c>
      <c r="EZ1051" s="74">
        <v>1195.200658</v>
      </c>
      <c r="FA1051" s="74">
        <v>3.6355532744329459E-4</v>
      </c>
      <c r="FB1051" s="74">
        <v>2024</v>
      </c>
      <c r="FC1051" s="74" t="s">
        <v>209</v>
      </c>
      <c r="FD1051" s="74">
        <v>4.6366130773367584E-2</v>
      </c>
      <c r="FE1051" s="74">
        <v>1</v>
      </c>
      <c r="FF1051" s="74">
        <v>0</v>
      </c>
      <c r="FG1051" s="74" t="s">
        <v>457</v>
      </c>
      <c r="FH1051" s="74">
        <v>0</v>
      </c>
      <c r="FI1051" s="74">
        <v>0</v>
      </c>
      <c r="FJ1051" s="74">
        <v>0</v>
      </c>
      <c r="FK1051" s="74">
        <v>0</v>
      </c>
      <c r="FL1051" s="74">
        <v>0</v>
      </c>
      <c r="FM1051" s="74">
        <v>0</v>
      </c>
      <c r="FN1051" s="74">
        <v>3.0829494649969577E-5</v>
      </c>
      <c r="FO1051" s="74">
        <v>2.240302302476671E-7</v>
      </c>
      <c r="FP1051" s="74">
        <v>0</v>
      </c>
      <c r="FQ1051" s="74">
        <v>0</v>
      </c>
      <c r="FR1051" s="74">
        <v>0</v>
      </c>
      <c r="FS1051" s="74">
        <v>0</v>
      </c>
      <c r="GV1051" s="229"/>
      <c r="GW1051" s="229"/>
    </row>
    <row r="1052" spans="98:205" x14ac:dyDescent="0.25">
      <c r="CT1052" s="74" t="s">
        <v>194</v>
      </c>
      <c r="CU1052" s="74" t="s">
        <v>541</v>
      </c>
      <c r="CV1052" s="74" t="s">
        <v>321</v>
      </c>
      <c r="CW1052" s="74">
        <v>2025</v>
      </c>
      <c r="CX1052" s="74">
        <v>0</v>
      </c>
      <c r="CY1052" s="74">
        <v>0</v>
      </c>
      <c r="CZ1052" s="74">
        <v>0</v>
      </c>
      <c r="DA1052" s="74">
        <v>0</v>
      </c>
      <c r="DB1052" s="74">
        <v>2.240302302476671E-7</v>
      </c>
      <c r="DC1052" s="74">
        <v>0</v>
      </c>
      <c r="DD1052" s="74">
        <v>13668.06699741239</v>
      </c>
      <c r="DE1052" s="74">
        <v>202.84766498243039</v>
      </c>
      <c r="DF1052" s="74">
        <v>8304.5949317123286</v>
      </c>
      <c r="DG1052" s="74">
        <v>5160.6244007176329</v>
      </c>
      <c r="DH1052" s="74">
        <v>0</v>
      </c>
      <c r="DI1052" s="74">
        <v>0</v>
      </c>
      <c r="DJ1052" s="74">
        <v>0</v>
      </c>
      <c r="DK1052" s="74">
        <v>0</v>
      </c>
      <c r="DL1052" s="74">
        <v>0</v>
      </c>
      <c r="DM1052" s="74">
        <v>0</v>
      </c>
      <c r="DN1052" s="74">
        <v>2.1786510753781639E-6</v>
      </c>
      <c r="DO1052" s="74">
        <v>0</v>
      </c>
      <c r="DP1052" s="74">
        <v>0</v>
      </c>
      <c r="DQ1052" s="74">
        <v>0</v>
      </c>
      <c r="DR1052" s="74">
        <v>0</v>
      </c>
      <c r="DS1052" s="74">
        <v>0</v>
      </c>
      <c r="DT1052" s="74">
        <v>0</v>
      </c>
      <c r="DU1052" s="74">
        <v>0</v>
      </c>
      <c r="DV1052" s="74">
        <v>0</v>
      </c>
      <c r="DW1052" s="74">
        <v>0</v>
      </c>
      <c r="DX1052" s="74">
        <v>0</v>
      </c>
      <c r="DY1052" s="74">
        <v>0</v>
      </c>
      <c r="DZ1052" s="74">
        <v>0</v>
      </c>
      <c r="EA1052" s="74">
        <v>3.0620601964708376E-3</v>
      </c>
      <c r="EB1052" s="74">
        <v>0</v>
      </c>
      <c r="EC1052" s="74">
        <v>3.0620601964708376E-3</v>
      </c>
      <c r="ED1052" s="74">
        <v>0</v>
      </c>
      <c r="EE1052" s="74">
        <v>0</v>
      </c>
      <c r="EF1052" s="74">
        <v>0</v>
      </c>
      <c r="ER1052" s="74" t="s">
        <v>455</v>
      </c>
      <c r="ES1052" s="74" t="s">
        <v>194</v>
      </c>
      <c r="ET1052" s="74" t="s">
        <v>541</v>
      </c>
      <c r="EU1052" s="74" t="s">
        <v>321</v>
      </c>
      <c r="EV1052" s="74" t="s">
        <v>302</v>
      </c>
      <c r="EW1052" s="74" t="s">
        <v>456</v>
      </c>
      <c r="EX1052" s="74">
        <v>2025</v>
      </c>
      <c r="EY1052" s="74">
        <v>3.0417932337123479E-7</v>
      </c>
      <c r="EZ1052" s="74">
        <v>1195.200658</v>
      </c>
      <c r="FA1052" s="74">
        <v>3.6355532744329459E-4</v>
      </c>
      <c r="FB1052" s="74">
        <v>2025</v>
      </c>
      <c r="FC1052" s="74" t="s">
        <v>209</v>
      </c>
      <c r="FD1052" s="74">
        <v>4.6366130773367584E-2</v>
      </c>
      <c r="FE1052" s="74">
        <v>1</v>
      </c>
      <c r="FF1052" s="74">
        <v>0</v>
      </c>
      <c r="FG1052" s="74" t="s">
        <v>457</v>
      </c>
      <c r="FH1052" s="74">
        <v>0</v>
      </c>
      <c r="FI1052" s="74">
        <v>0</v>
      </c>
      <c r="FJ1052" s="74">
        <v>0</v>
      </c>
      <c r="FK1052" s="74">
        <v>0</v>
      </c>
      <c r="FL1052" s="74">
        <v>0</v>
      </c>
      <c r="FM1052" s="74">
        <v>0</v>
      </c>
      <c r="FN1052" s="74">
        <v>0</v>
      </c>
      <c r="FO1052" s="74">
        <v>0</v>
      </c>
      <c r="FP1052" s="74">
        <v>3.0829494649969577E-5</v>
      </c>
      <c r="FQ1052" s="74">
        <v>2.240302302476671E-7</v>
      </c>
      <c r="FR1052" s="74">
        <v>0</v>
      </c>
      <c r="FS1052" s="74">
        <v>0</v>
      </c>
      <c r="GV1052" s="229"/>
      <c r="GW1052" s="229"/>
    </row>
    <row r="1053" spans="98:205" x14ac:dyDescent="0.25">
      <c r="CT1053" s="74" t="s">
        <v>194</v>
      </c>
      <c r="CU1053" s="74" t="s">
        <v>541</v>
      </c>
      <c r="CV1053" s="74" t="s">
        <v>321</v>
      </c>
      <c r="CW1053" s="74">
        <v>2026</v>
      </c>
      <c r="CX1053" s="74">
        <v>0</v>
      </c>
      <c r="CY1053" s="74">
        <v>0</v>
      </c>
      <c r="CZ1053" s="74">
        <v>0</v>
      </c>
      <c r="DA1053" s="74">
        <v>0</v>
      </c>
      <c r="DB1053" s="74">
        <v>0</v>
      </c>
      <c r="DC1053" s="74">
        <v>2.240302302476671E-7</v>
      </c>
      <c r="DD1053" s="74">
        <v>13668.06699741239</v>
      </c>
      <c r="DE1053" s="74">
        <v>202.84766498243039</v>
      </c>
      <c r="DF1053" s="74">
        <v>8304.5949317123286</v>
      </c>
      <c r="DG1053" s="74">
        <v>5160.6244007176329</v>
      </c>
      <c r="DH1053" s="74">
        <v>0</v>
      </c>
      <c r="DI1053" s="74">
        <v>0</v>
      </c>
      <c r="DJ1053" s="74">
        <v>0</v>
      </c>
      <c r="DK1053" s="74">
        <v>0</v>
      </c>
      <c r="DL1053" s="74">
        <v>0</v>
      </c>
      <c r="DM1053" s="74">
        <v>0</v>
      </c>
      <c r="DN1053" s="74">
        <v>2.1786510753781639E-6</v>
      </c>
      <c r="DO1053" s="74">
        <v>0</v>
      </c>
      <c r="DP1053" s="74">
        <v>0</v>
      </c>
      <c r="DQ1053" s="74">
        <v>0</v>
      </c>
      <c r="DR1053" s="74">
        <v>0</v>
      </c>
      <c r="DS1053" s="74">
        <v>0</v>
      </c>
      <c r="DT1053" s="74">
        <v>0</v>
      </c>
      <c r="DU1053" s="74">
        <v>0</v>
      </c>
      <c r="DV1053" s="74">
        <v>0</v>
      </c>
      <c r="DW1053" s="74">
        <v>0</v>
      </c>
      <c r="DX1053" s="74">
        <v>0</v>
      </c>
      <c r="DY1053" s="74">
        <v>0</v>
      </c>
      <c r="DZ1053" s="74">
        <v>0</v>
      </c>
      <c r="EA1053" s="74">
        <v>0</v>
      </c>
      <c r="EB1053" s="74">
        <v>0</v>
      </c>
      <c r="EC1053" s="74">
        <v>0</v>
      </c>
      <c r="ED1053" s="74">
        <v>3.0620601964708376E-3</v>
      </c>
      <c r="EE1053" s="74">
        <v>0</v>
      </c>
      <c r="EF1053" s="74">
        <v>3.0620601964708376E-3</v>
      </c>
      <c r="ER1053" s="74" t="s">
        <v>455</v>
      </c>
      <c r="ES1053" s="74" t="s">
        <v>194</v>
      </c>
      <c r="ET1053" s="74" t="s">
        <v>541</v>
      </c>
      <c r="EU1053" s="74" t="s">
        <v>321</v>
      </c>
      <c r="EV1053" s="74" t="s">
        <v>302</v>
      </c>
      <c r="EW1053" s="74" t="s">
        <v>456</v>
      </c>
      <c r="EX1053" s="74">
        <v>2026</v>
      </c>
      <c r="EY1053" s="74">
        <v>3.0417932337123479E-7</v>
      </c>
      <c r="EZ1053" s="74">
        <v>1195.200658</v>
      </c>
      <c r="FA1053" s="74">
        <v>3.6355532744329459E-4</v>
      </c>
      <c r="FB1053" s="74">
        <v>2026</v>
      </c>
      <c r="FC1053" s="74" t="s">
        <v>209</v>
      </c>
      <c r="FD1053" s="74">
        <v>4.6366130773367584E-2</v>
      </c>
      <c r="FE1053" s="74">
        <v>1</v>
      </c>
      <c r="FF1053" s="74">
        <v>0</v>
      </c>
      <c r="FG1053" s="74" t="s">
        <v>457</v>
      </c>
      <c r="FH1053" s="74">
        <v>0</v>
      </c>
      <c r="FI1053" s="74">
        <v>0</v>
      </c>
      <c r="FJ1053" s="74">
        <v>0</v>
      </c>
      <c r="FK1053" s="74">
        <v>0</v>
      </c>
      <c r="FL1053" s="74">
        <v>0</v>
      </c>
      <c r="FM1053" s="74">
        <v>0</v>
      </c>
      <c r="FN1053" s="74">
        <v>0</v>
      </c>
      <c r="FO1053" s="74">
        <v>0</v>
      </c>
      <c r="FP1053" s="74">
        <v>0</v>
      </c>
      <c r="FQ1053" s="74">
        <v>0</v>
      </c>
      <c r="FR1053" s="74">
        <v>3.0829494649969577E-5</v>
      </c>
      <c r="FS1053" s="74">
        <v>2.240302302476671E-7</v>
      </c>
      <c r="GV1053" s="229"/>
      <c r="GW1053" s="229"/>
    </row>
    <row r="1054" spans="98:205" x14ac:dyDescent="0.25">
      <c r="CT1054" s="74" t="s">
        <v>194</v>
      </c>
      <c r="CU1054" s="74" t="s">
        <v>541</v>
      </c>
      <c r="CV1054" s="74" t="s">
        <v>323</v>
      </c>
      <c r="CW1054" s="74">
        <v>2021</v>
      </c>
      <c r="CX1054" s="74">
        <v>3.340108307317321E-8</v>
      </c>
      <c r="CY1054" s="74">
        <v>0</v>
      </c>
      <c r="CZ1054" s="74">
        <v>0</v>
      </c>
      <c r="DA1054" s="74">
        <v>0</v>
      </c>
      <c r="DB1054" s="74">
        <v>0</v>
      </c>
      <c r="DC1054" s="74">
        <v>0</v>
      </c>
      <c r="DD1054" s="74">
        <v>8638.846369758834</v>
      </c>
      <c r="DE1054" s="74">
        <v>212.40338927922949</v>
      </c>
      <c r="DF1054" s="74">
        <v>8426.4429804796036</v>
      </c>
      <c r="DG1054" s="74">
        <v>0</v>
      </c>
      <c r="DH1054" s="74">
        <v>0</v>
      </c>
      <c r="DI1054" s="74">
        <v>0</v>
      </c>
      <c r="DJ1054" s="74">
        <v>0</v>
      </c>
      <c r="DK1054" s="74">
        <v>0</v>
      </c>
      <c r="DL1054" s="74">
        <v>0</v>
      </c>
      <c r="DM1054" s="74">
        <v>0</v>
      </c>
      <c r="DN1054" s="74">
        <v>3.5266386384332111E-7</v>
      </c>
      <c r="DO1054" s="74">
        <v>2.8854682525269565E-4</v>
      </c>
      <c r="DP1054" s="74">
        <v>0</v>
      </c>
      <c r="DQ1054" s="74">
        <v>2.8854682525269565E-4</v>
      </c>
      <c r="DR1054" s="74">
        <v>0</v>
      </c>
      <c r="DS1054" s="74">
        <v>0</v>
      </c>
      <c r="DT1054" s="74">
        <v>0</v>
      </c>
      <c r="DU1054" s="74">
        <v>0</v>
      </c>
      <c r="DV1054" s="74">
        <v>0</v>
      </c>
      <c r="DW1054" s="74">
        <v>0</v>
      </c>
      <c r="DX1054" s="74">
        <v>0</v>
      </c>
      <c r="DY1054" s="74">
        <v>0</v>
      </c>
      <c r="DZ1054" s="74">
        <v>0</v>
      </c>
      <c r="EA1054" s="74">
        <v>0</v>
      </c>
      <c r="EB1054" s="74">
        <v>0</v>
      </c>
      <c r="EC1054" s="74">
        <v>0</v>
      </c>
      <c r="ED1054" s="74">
        <v>0</v>
      </c>
      <c r="EE1054" s="74">
        <v>0</v>
      </c>
      <c r="EF1054" s="74">
        <v>0</v>
      </c>
      <c r="ER1054" s="74" t="s">
        <v>455</v>
      </c>
      <c r="ES1054" s="74" t="s">
        <v>194</v>
      </c>
      <c r="ET1054" s="74" t="s">
        <v>541</v>
      </c>
      <c r="EU1054" s="74" t="s">
        <v>323</v>
      </c>
      <c r="EV1054" s="74" t="s">
        <v>302</v>
      </c>
      <c r="EW1054" s="74" t="s">
        <v>456</v>
      </c>
      <c r="EX1054" s="74">
        <v>2021</v>
      </c>
      <c r="EY1054" s="74">
        <v>6.9817384847197257E-8</v>
      </c>
      <c r="EZ1054" s="74">
        <v>1195.200658</v>
      </c>
      <c r="FA1054" s="74">
        <v>8.3445784309209387E-5</v>
      </c>
      <c r="FB1054" s="74">
        <v>2021</v>
      </c>
      <c r="FC1054" s="74" t="s">
        <v>209</v>
      </c>
      <c r="FD1054" s="74">
        <v>4.6366130773367584E-2</v>
      </c>
      <c r="FE1054" s="74">
        <v>1</v>
      </c>
      <c r="FF1054" s="74">
        <v>0</v>
      </c>
      <c r="FG1054" s="74" t="s">
        <v>457</v>
      </c>
      <c r="FH1054" s="74">
        <v>6.9575926412664427E-6</v>
      </c>
      <c r="FI1054" s="74">
        <v>3.340108307317321E-8</v>
      </c>
      <c r="FJ1054" s="74">
        <v>0</v>
      </c>
      <c r="FK1054" s="74">
        <v>0</v>
      </c>
      <c r="FL1054" s="74">
        <v>0</v>
      </c>
      <c r="FM1054" s="74">
        <v>0</v>
      </c>
      <c r="FN1054" s="74">
        <v>0</v>
      </c>
      <c r="FO1054" s="74">
        <v>0</v>
      </c>
      <c r="FP1054" s="74">
        <v>0</v>
      </c>
      <c r="FQ1054" s="74">
        <v>0</v>
      </c>
      <c r="FR1054" s="74">
        <v>0</v>
      </c>
      <c r="FS1054" s="74">
        <v>0</v>
      </c>
      <c r="GV1054" s="229"/>
      <c r="GW1054" s="229"/>
    </row>
    <row r="1055" spans="98:205" x14ac:dyDescent="0.25">
      <c r="CT1055" s="74" t="s">
        <v>194</v>
      </c>
      <c r="CU1055" s="74" t="s">
        <v>541</v>
      </c>
      <c r="CV1055" s="74" t="s">
        <v>323</v>
      </c>
      <c r="CW1055" s="74">
        <v>2022</v>
      </c>
      <c r="CX1055" s="74">
        <v>0</v>
      </c>
      <c r="CY1055" s="74">
        <v>3.3162340547223259E-8</v>
      </c>
      <c r="CZ1055" s="74">
        <v>0</v>
      </c>
      <c r="DA1055" s="74">
        <v>0</v>
      </c>
      <c r="DB1055" s="74">
        <v>0</v>
      </c>
      <c r="DC1055" s="74">
        <v>0</v>
      </c>
      <c r="DD1055" s="74">
        <v>8489.5410546944313</v>
      </c>
      <c r="DE1055" s="74">
        <v>202.84766498243039</v>
      </c>
      <c r="DF1055" s="74">
        <v>8286.6933897119998</v>
      </c>
      <c r="DG1055" s="74">
        <v>0</v>
      </c>
      <c r="DH1055" s="74">
        <v>0</v>
      </c>
      <c r="DI1055" s="74">
        <v>0</v>
      </c>
      <c r="DJ1055" s="74">
        <v>0</v>
      </c>
      <c r="DK1055" s="74">
        <v>0</v>
      </c>
      <c r="DL1055" s="74">
        <v>0</v>
      </c>
      <c r="DM1055" s="74">
        <v>0</v>
      </c>
      <c r="DN1055" s="74">
        <v>3.4082391115730138E-7</v>
      </c>
      <c r="DO1055" s="74">
        <v>0</v>
      </c>
      <c r="DP1055" s="74">
        <v>0</v>
      </c>
      <c r="DQ1055" s="74">
        <v>0</v>
      </c>
      <c r="DR1055" s="74">
        <v>2.8153305154540964E-4</v>
      </c>
      <c r="DS1055" s="74">
        <v>0</v>
      </c>
      <c r="DT1055" s="74">
        <v>2.8153305154540964E-4</v>
      </c>
      <c r="DU1055" s="74">
        <v>0</v>
      </c>
      <c r="DV1055" s="74">
        <v>0</v>
      </c>
      <c r="DW1055" s="74">
        <v>0</v>
      </c>
      <c r="DX1055" s="74">
        <v>0</v>
      </c>
      <c r="DY1055" s="74">
        <v>0</v>
      </c>
      <c r="DZ1055" s="74">
        <v>0</v>
      </c>
      <c r="EA1055" s="74">
        <v>0</v>
      </c>
      <c r="EB1055" s="74">
        <v>0</v>
      </c>
      <c r="EC1055" s="74">
        <v>0</v>
      </c>
      <c r="ED1055" s="74">
        <v>0</v>
      </c>
      <c r="EE1055" s="74">
        <v>0</v>
      </c>
      <c r="EF1055" s="74">
        <v>0</v>
      </c>
      <c r="ER1055" s="74" t="s">
        <v>455</v>
      </c>
      <c r="ES1055" s="74" t="s">
        <v>194</v>
      </c>
      <c r="ET1055" s="74" t="s">
        <v>541</v>
      </c>
      <c r="EU1055" s="74" t="s">
        <v>323</v>
      </c>
      <c r="EV1055" s="74" t="s">
        <v>302</v>
      </c>
      <c r="EW1055" s="74" t="s">
        <v>456</v>
      </c>
      <c r="EX1055" s="74">
        <v>2022</v>
      </c>
      <c r="EY1055" s="74">
        <v>6.7973854189842262E-8</v>
      </c>
      <c r="EZ1055" s="74">
        <v>1195.200658</v>
      </c>
      <c r="FA1055" s="74">
        <v>8.1242395254495521E-5</v>
      </c>
      <c r="FB1055" s="74">
        <v>2022</v>
      </c>
      <c r="FC1055" s="74" t="s">
        <v>209</v>
      </c>
      <c r="FD1055" s="74">
        <v>4.6366130773367584E-2</v>
      </c>
      <c r="FE1055" s="74">
        <v>1</v>
      </c>
      <c r="FF1055" s="74">
        <v>0</v>
      </c>
      <c r="FG1055" s="74" t="s">
        <v>457</v>
      </c>
      <c r="FH1055" s="74">
        <v>0</v>
      </c>
      <c r="FI1055" s="74">
        <v>0</v>
      </c>
      <c r="FJ1055" s="74">
        <v>6.9078615221267504E-6</v>
      </c>
      <c r="FK1055" s="74">
        <v>3.3162340547223259E-8</v>
      </c>
      <c r="FL1055" s="74">
        <v>0</v>
      </c>
      <c r="FM1055" s="74">
        <v>0</v>
      </c>
      <c r="FN1055" s="74">
        <v>0</v>
      </c>
      <c r="FO1055" s="74">
        <v>0</v>
      </c>
      <c r="FP1055" s="74">
        <v>0</v>
      </c>
      <c r="FQ1055" s="74">
        <v>0</v>
      </c>
      <c r="FR1055" s="74">
        <v>0</v>
      </c>
      <c r="FS1055" s="74">
        <v>0</v>
      </c>
      <c r="GV1055" s="229"/>
      <c r="GW1055" s="229"/>
    </row>
    <row r="1056" spans="98:205" x14ac:dyDescent="0.25">
      <c r="CT1056" s="74" t="s">
        <v>194</v>
      </c>
      <c r="CU1056" s="74" t="s">
        <v>541</v>
      </c>
      <c r="CV1056" s="74" t="s">
        <v>323</v>
      </c>
      <c r="CW1056" s="74">
        <v>2023</v>
      </c>
      <c r="CX1056" s="74">
        <v>0</v>
      </c>
      <c r="CY1056" s="74">
        <v>0</v>
      </c>
      <c r="CZ1056" s="74">
        <v>5.1739811267098487E-8</v>
      </c>
      <c r="DA1056" s="74">
        <v>0</v>
      </c>
      <c r="DB1056" s="74">
        <v>0</v>
      </c>
      <c r="DC1056" s="74">
        <v>0</v>
      </c>
      <c r="DD1056" s="74">
        <v>8507.4425966947565</v>
      </c>
      <c r="DE1056" s="74">
        <v>202.84766498243039</v>
      </c>
      <c r="DF1056" s="74">
        <v>8304.594931712325</v>
      </c>
      <c r="DG1056" s="74">
        <v>0</v>
      </c>
      <c r="DH1056" s="74">
        <v>0</v>
      </c>
      <c r="DI1056" s="74">
        <v>0</v>
      </c>
      <c r="DJ1056" s="74">
        <v>0</v>
      </c>
      <c r="DK1056" s="74">
        <v>0</v>
      </c>
      <c r="DL1056" s="74">
        <v>0</v>
      </c>
      <c r="DM1056" s="74">
        <v>0</v>
      </c>
      <c r="DN1056" s="74">
        <v>3.5397661728176372E-7</v>
      </c>
      <c r="DO1056" s="74">
        <v>0</v>
      </c>
      <c r="DP1056" s="74">
        <v>0</v>
      </c>
      <c r="DQ1056" s="74">
        <v>0</v>
      </c>
      <c r="DR1056" s="74">
        <v>0</v>
      </c>
      <c r="DS1056" s="74">
        <v>0</v>
      </c>
      <c r="DT1056" s="74">
        <v>0</v>
      </c>
      <c r="DU1056" s="74">
        <v>4.4017347431866098E-4</v>
      </c>
      <c r="DV1056" s="74">
        <v>0</v>
      </c>
      <c r="DW1056" s="74">
        <v>4.4017347431866098E-4</v>
      </c>
      <c r="DX1056" s="74">
        <v>0</v>
      </c>
      <c r="DY1056" s="74">
        <v>0</v>
      </c>
      <c r="DZ1056" s="74">
        <v>0</v>
      </c>
      <c r="EA1056" s="74">
        <v>0</v>
      </c>
      <c r="EB1056" s="74">
        <v>0</v>
      </c>
      <c r="EC1056" s="74">
        <v>0</v>
      </c>
      <c r="ED1056" s="74">
        <v>0</v>
      </c>
      <c r="EE1056" s="74">
        <v>0</v>
      </c>
      <c r="EF1056" s="74">
        <v>0</v>
      </c>
      <c r="ER1056" s="74" t="s">
        <v>455</v>
      </c>
      <c r="ES1056" s="74" t="s">
        <v>194</v>
      </c>
      <c r="ET1056" s="74" t="s">
        <v>541</v>
      </c>
      <c r="EU1056" s="74" t="s">
        <v>323</v>
      </c>
      <c r="EV1056" s="74" t="s">
        <v>302</v>
      </c>
      <c r="EW1056" s="74" t="s">
        <v>456</v>
      </c>
      <c r="EX1056" s="74">
        <v>2023</v>
      </c>
      <c r="EY1056" s="74">
        <v>7.025025491061065E-8</v>
      </c>
      <c r="EZ1056" s="74">
        <v>1195.200658</v>
      </c>
      <c r="FA1056" s="74">
        <v>8.3963150893829572E-5</v>
      </c>
      <c r="FB1056" s="74">
        <v>2023</v>
      </c>
      <c r="FC1056" s="74" t="s">
        <v>209</v>
      </c>
      <c r="FD1056" s="74">
        <v>4.6366130773367584E-2</v>
      </c>
      <c r="FE1056" s="74">
        <v>1</v>
      </c>
      <c r="FF1056" s="74">
        <v>0</v>
      </c>
      <c r="FG1056" s="74" t="s">
        <v>457</v>
      </c>
      <c r="FH1056" s="74">
        <v>0</v>
      </c>
      <c r="FI1056" s="74">
        <v>0</v>
      </c>
      <c r="FJ1056" s="74">
        <v>0</v>
      </c>
      <c r="FK1056" s="74">
        <v>0</v>
      </c>
      <c r="FL1056" s="74">
        <v>7.1200758615747519E-6</v>
      </c>
      <c r="FM1056" s="74">
        <v>5.1739811267098487E-8</v>
      </c>
      <c r="FN1056" s="74">
        <v>0</v>
      </c>
      <c r="FO1056" s="74">
        <v>0</v>
      </c>
      <c r="FP1056" s="74">
        <v>0</v>
      </c>
      <c r="FQ1056" s="74">
        <v>0</v>
      </c>
      <c r="FR1056" s="74">
        <v>0</v>
      </c>
      <c r="FS1056" s="74">
        <v>0</v>
      </c>
      <c r="GV1056" s="229"/>
      <c r="GW1056" s="229"/>
    </row>
    <row r="1057" spans="98:205" x14ac:dyDescent="0.25">
      <c r="CT1057" s="74" t="s">
        <v>194</v>
      </c>
      <c r="CU1057" s="74" t="s">
        <v>541</v>
      </c>
      <c r="CV1057" s="74" t="s">
        <v>323</v>
      </c>
      <c r="CW1057" s="74">
        <v>2024</v>
      </c>
      <c r="CX1057" s="74">
        <v>0</v>
      </c>
      <c r="CY1057" s="74">
        <v>0</v>
      </c>
      <c r="CZ1057" s="74">
        <v>0</v>
      </c>
      <c r="DA1057" s="74">
        <v>5.1739811267098487E-8</v>
      </c>
      <c r="DB1057" s="74">
        <v>0</v>
      </c>
      <c r="DC1057" s="74">
        <v>0</v>
      </c>
      <c r="DD1057" s="74">
        <v>8507.4425966947565</v>
      </c>
      <c r="DE1057" s="74">
        <v>202.84766498243039</v>
      </c>
      <c r="DF1057" s="74">
        <v>8304.594931712325</v>
      </c>
      <c r="DG1057" s="74">
        <v>0</v>
      </c>
      <c r="DH1057" s="74">
        <v>0</v>
      </c>
      <c r="DI1057" s="74">
        <v>0</v>
      </c>
      <c r="DJ1057" s="74">
        <v>0</v>
      </c>
      <c r="DK1057" s="74">
        <v>0</v>
      </c>
      <c r="DL1057" s="74">
        <v>0</v>
      </c>
      <c r="DM1057" s="74">
        <v>0</v>
      </c>
      <c r="DN1057" s="74">
        <v>3.5397661728176372E-7</v>
      </c>
      <c r="DO1057" s="74">
        <v>0</v>
      </c>
      <c r="DP1057" s="74">
        <v>0</v>
      </c>
      <c r="DQ1057" s="74">
        <v>0</v>
      </c>
      <c r="DR1057" s="74">
        <v>0</v>
      </c>
      <c r="DS1057" s="74">
        <v>0</v>
      </c>
      <c r="DT1057" s="74">
        <v>0</v>
      </c>
      <c r="DU1057" s="74">
        <v>0</v>
      </c>
      <c r="DV1057" s="74">
        <v>0</v>
      </c>
      <c r="DW1057" s="74">
        <v>0</v>
      </c>
      <c r="DX1057" s="74">
        <v>4.4017347431866098E-4</v>
      </c>
      <c r="DY1057" s="74">
        <v>0</v>
      </c>
      <c r="DZ1057" s="74">
        <v>4.4017347431866098E-4</v>
      </c>
      <c r="EA1057" s="74">
        <v>0</v>
      </c>
      <c r="EB1057" s="74">
        <v>0</v>
      </c>
      <c r="EC1057" s="74">
        <v>0</v>
      </c>
      <c r="ED1057" s="74">
        <v>0</v>
      </c>
      <c r="EE1057" s="74">
        <v>0</v>
      </c>
      <c r="EF1057" s="74">
        <v>0</v>
      </c>
      <c r="ER1057" s="74" t="s">
        <v>455</v>
      </c>
      <c r="ES1057" s="74" t="s">
        <v>194</v>
      </c>
      <c r="ET1057" s="74" t="s">
        <v>541</v>
      </c>
      <c r="EU1057" s="74" t="s">
        <v>323</v>
      </c>
      <c r="EV1057" s="74" t="s">
        <v>302</v>
      </c>
      <c r="EW1057" s="74" t="s">
        <v>456</v>
      </c>
      <c r="EX1057" s="74">
        <v>2024</v>
      </c>
      <c r="EY1057" s="74">
        <v>7.025025491061065E-8</v>
      </c>
      <c r="EZ1057" s="74">
        <v>1195.200658</v>
      </c>
      <c r="FA1057" s="74">
        <v>8.3963150893829572E-5</v>
      </c>
      <c r="FB1057" s="74">
        <v>2024</v>
      </c>
      <c r="FC1057" s="74" t="s">
        <v>209</v>
      </c>
      <c r="FD1057" s="74">
        <v>4.6366130773367584E-2</v>
      </c>
      <c r="FE1057" s="74">
        <v>1</v>
      </c>
      <c r="FF1057" s="74">
        <v>0</v>
      </c>
      <c r="FG1057" s="74" t="s">
        <v>457</v>
      </c>
      <c r="FH1057" s="74">
        <v>0</v>
      </c>
      <c r="FI1057" s="74">
        <v>0</v>
      </c>
      <c r="FJ1057" s="74">
        <v>0</v>
      </c>
      <c r="FK1057" s="74">
        <v>0</v>
      </c>
      <c r="FL1057" s="74">
        <v>0</v>
      </c>
      <c r="FM1057" s="74">
        <v>0</v>
      </c>
      <c r="FN1057" s="74">
        <v>7.1200758615747519E-6</v>
      </c>
      <c r="FO1057" s="74">
        <v>5.1739811267098487E-8</v>
      </c>
      <c r="FP1057" s="74">
        <v>0</v>
      </c>
      <c r="FQ1057" s="74">
        <v>0</v>
      </c>
      <c r="FR1057" s="74">
        <v>0</v>
      </c>
      <c r="FS1057" s="74">
        <v>0</v>
      </c>
      <c r="GV1057" s="229"/>
      <c r="GW1057" s="229"/>
    </row>
    <row r="1058" spans="98:205" x14ac:dyDescent="0.25">
      <c r="CT1058" s="74" t="s">
        <v>194</v>
      </c>
      <c r="CU1058" s="74" t="s">
        <v>541</v>
      </c>
      <c r="CV1058" s="74" t="s">
        <v>323</v>
      </c>
      <c r="CW1058" s="74">
        <v>2025</v>
      </c>
      <c r="CX1058" s="74">
        <v>0</v>
      </c>
      <c r="CY1058" s="74">
        <v>0</v>
      </c>
      <c r="CZ1058" s="74">
        <v>0</v>
      </c>
      <c r="DA1058" s="74">
        <v>0</v>
      </c>
      <c r="DB1058" s="74">
        <v>5.1739811267098487E-8</v>
      </c>
      <c r="DC1058" s="74">
        <v>0</v>
      </c>
      <c r="DD1058" s="74">
        <v>8507.4425966947565</v>
      </c>
      <c r="DE1058" s="74">
        <v>202.84766498243039</v>
      </c>
      <c r="DF1058" s="74">
        <v>8304.594931712325</v>
      </c>
      <c r="DG1058" s="74">
        <v>0</v>
      </c>
      <c r="DH1058" s="74">
        <v>0</v>
      </c>
      <c r="DI1058" s="74">
        <v>0</v>
      </c>
      <c r="DJ1058" s="74">
        <v>0</v>
      </c>
      <c r="DK1058" s="74">
        <v>0</v>
      </c>
      <c r="DL1058" s="74">
        <v>0</v>
      </c>
      <c r="DM1058" s="74">
        <v>0</v>
      </c>
      <c r="DN1058" s="74">
        <v>3.5397661728176372E-7</v>
      </c>
      <c r="DO1058" s="74">
        <v>0</v>
      </c>
      <c r="DP1058" s="74">
        <v>0</v>
      </c>
      <c r="DQ1058" s="74">
        <v>0</v>
      </c>
      <c r="DR1058" s="74">
        <v>0</v>
      </c>
      <c r="DS1058" s="74">
        <v>0</v>
      </c>
      <c r="DT1058" s="74">
        <v>0</v>
      </c>
      <c r="DU1058" s="74">
        <v>0</v>
      </c>
      <c r="DV1058" s="74">
        <v>0</v>
      </c>
      <c r="DW1058" s="74">
        <v>0</v>
      </c>
      <c r="DX1058" s="74">
        <v>0</v>
      </c>
      <c r="DY1058" s="74">
        <v>0</v>
      </c>
      <c r="DZ1058" s="74">
        <v>0</v>
      </c>
      <c r="EA1058" s="74">
        <v>4.4017347431866098E-4</v>
      </c>
      <c r="EB1058" s="74">
        <v>0</v>
      </c>
      <c r="EC1058" s="74">
        <v>4.4017347431866098E-4</v>
      </c>
      <c r="ED1058" s="74">
        <v>0</v>
      </c>
      <c r="EE1058" s="74">
        <v>0</v>
      </c>
      <c r="EF1058" s="74">
        <v>0</v>
      </c>
      <c r="ER1058" s="74" t="s">
        <v>455</v>
      </c>
      <c r="ES1058" s="74" t="s">
        <v>194</v>
      </c>
      <c r="ET1058" s="74" t="s">
        <v>541</v>
      </c>
      <c r="EU1058" s="74" t="s">
        <v>323</v>
      </c>
      <c r="EV1058" s="74" t="s">
        <v>302</v>
      </c>
      <c r="EW1058" s="74" t="s">
        <v>456</v>
      </c>
      <c r="EX1058" s="74">
        <v>2025</v>
      </c>
      <c r="EY1058" s="74">
        <v>7.025025491061065E-8</v>
      </c>
      <c r="EZ1058" s="74">
        <v>1195.200658</v>
      </c>
      <c r="FA1058" s="74">
        <v>8.3963150893829572E-5</v>
      </c>
      <c r="FB1058" s="74">
        <v>2025</v>
      </c>
      <c r="FC1058" s="74" t="s">
        <v>209</v>
      </c>
      <c r="FD1058" s="74">
        <v>4.6366130773367584E-2</v>
      </c>
      <c r="FE1058" s="74">
        <v>1</v>
      </c>
      <c r="FF1058" s="74">
        <v>0</v>
      </c>
      <c r="FG1058" s="74" t="s">
        <v>457</v>
      </c>
      <c r="FH1058" s="74">
        <v>0</v>
      </c>
      <c r="FI1058" s="74">
        <v>0</v>
      </c>
      <c r="FJ1058" s="74">
        <v>0</v>
      </c>
      <c r="FK1058" s="74">
        <v>0</v>
      </c>
      <c r="FL1058" s="74">
        <v>0</v>
      </c>
      <c r="FM1058" s="74">
        <v>0</v>
      </c>
      <c r="FN1058" s="74">
        <v>0</v>
      </c>
      <c r="FO1058" s="74">
        <v>0</v>
      </c>
      <c r="FP1058" s="74">
        <v>7.1200758615747519E-6</v>
      </c>
      <c r="FQ1058" s="74">
        <v>5.1739811267098487E-8</v>
      </c>
      <c r="FR1058" s="74">
        <v>0</v>
      </c>
      <c r="FS1058" s="74">
        <v>0</v>
      </c>
      <c r="GV1058" s="229"/>
      <c r="GW1058" s="229"/>
    </row>
    <row r="1059" spans="98:205" x14ac:dyDescent="0.25">
      <c r="CT1059" s="74" t="s">
        <v>194</v>
      </c>
      <c r="CU1059" s="74" t="s">
        <v>541</v>
      </c>
      <c r="CV1059" s="74" t="s">
        <v>323</v>
      </c>
      <c r="CW1059" s="74">
        <v>2026</v>
      </c>
      <c r="CX1059" s="74">
        <v>0</v>
      </c>
      <c r="CY1059" s="74">
        <v>0</v>
      </c>
      <c r="CZ1059" s="74">
        <v>0</v>
      </c>
      <c r="DA1059" s="74">
        <v>0</v>
      </c>
      <c r="DB1059" s="74">
        <v>0</v>
      </c>
      <c r="DC1059" s="74">
        <v>5.1739811267098487E-8</v>
      </c>
      <c r="DD1059" s="74">
        <v>8507.4425966947565</v>
      </c>
      <c r="DE1059" s="74">
        <v>202.84766498243039</v>
      </c>
      <c r="DF1059" s="74">
        <v>8304.594931712325</v>
      </c>
      <c r="DG1059" s="74">
        <v>0</v>
      </c>
      <c r="DH1059" s="74">
        <v>0</v>
      </c>
      <c r="DI1059" s="74">
        <v>0</v>
      </c>
      <c r="DJ1059" s="74">
        <v>0</v>
      </c>
      <c r="DK1059" s="74">
        <v>0</v>
      </c>
      <c r="DL1059" s="74">
        <v>0</v>
      </c>
      <c r="DM1059" s="74">
        <v>0</v>
      </c>
      <c r="DN1059" s="74">
        <v>3.5397661728176372E-7</v>
      </c>
      <c r="DO1059" s="74">
        <v>0</v>
      </c>
      <c r="DP1059" s="74">
        <v>0</v>
      </c>
      <c r="DQ1059" s="74">
        <v>0</v>
      </c>
      <c r="DR1059" s="74">
        <v>0</v>
      </c>
      <c r="DS1059" s="74">
        <v>0</v>
      </c>
      <c r="DT1059" s="74">
        <v>0</v>
      </c>
      <c r="DU1059" s="74">
        <v>0</v>
      </c>
      <c r="DV1059" s="74">
        <v>0</v>
      </c>
      <c r="DW1059" s="74">
        <v>0</v>
      </c>
      <c r="DX1059" s="74">
        <v>0</v>
      </c>
      <c r="DY1059" s="74">
        <v>0</v>
      </c>
      <c r="DZ1059" s="74">
        <v>0</v>
      </c>
      <c r="EA1059" s="74">
        <v>0</v>
      </c>
      <c r="EB1059" s="74">
        <v>0</v>
      </c>
      <c r="EC1059" s="74">
        <v>0</v>
      </c>
      <c r="ED1059" s="74">
        <v>4.4017347431866098E-4</v>
      </c>
      <c r="EE1059" s="74">
        <v>0</v>
      </c>
      <c r="EF1059" s="74">
        <v>4.4017347431866098E-4</v>
      </c>
      <c r="ER1059" s="74" t="s">
        <v>455</v>
      </c>
      <c r="ES1059" s="74" t="s">
        <v>194</v>
      </c>
      <c r="ET1059" s="74" t="s">
        <v>541</v>
      </c>
      <c r="EU1059" s="74" t="s">
        <v>323</v>
      </c>
      <c r="EV1059" s="74" t="s">
        <v>302</v>
      </c>
      <c r="EW1059" s="74" t="s">
        <v>456</v>
      </c>
      <c r="EX1059" s="74">
        <v>2026</v>
      </c>
      <c r="EY1059" s="74">
        <v>7.025025491061065E-8</v>
      </c>
      <c r="EZ1059" s="74">
        <v>1195.200658</v>
      </c>
      <c r="FA1059" s="74">
        <v>8.3963150893829572E-5</v>
      </c>
      <c r="FB1059" s="74">
        <v>2026</v>
      </c>
      <c r="FC1059" s="74" t="s">
        <v>209</v>
      </c>
      <c r="FD1059" s="74">
        <v>4.6366130773367584E-2</v>
      </c>
      <c r="FE1059" s="74">
        <v>1</v>
      </c>
      <c r="FF1059" s="74">
        <v>0</v>
      </c>
      <c r="FG1059" s="74" t="s">
        <v>457</v>
      </c>
      <c r="FH1059" s="74">
        <v>0</v>
      </c>
      <c r="FI1059" s="74">
        <v>0</v>
      </c>
      <c r="FJ1059" s="74">
        <v>0</v>
      </c>
      <c r="FK1059" s="74">
        <v>0</v>
      </c>
      <c r="FL1059" s="74">
        <v>0</v>
      </c>
      <c r="FM1059" s="74">
        <v>0</v>
      </c>
      <c r="FN1059" s="74">
        <v>0</v>
      </c>
      <c r="FO1059" s="74">
        <v>0</v>
      </c>
      <c r="FP1059" s="74">
        <v>0</v>
      </c>
      <c r="FQ1059" s="74">
        <v>0</v>
      </c>
      <c r="FR1059" s="74">
        <v>7.1200758615747519E-6</v>
      </c>
      <c r="FS1059" s="74">
        <v>5.1739811267098487E-8</v>
      </c>
      <c r="GV1059" s="229"/>
      <c r="GW1059" s="229"/>
    </row>
    <row r="1060" spans="98:205" x14ac:dyDescent="0.25">
      <c r="CT1060" s="74" t="s">
        <v>194</v>
      </c>
      <c r="CU1060" s="74" t="s">
        <v>541</v>
      </c>
      <c r="CV1060" s="74" t="s">
        <v>329</v>
      </c>
      <c r="CW1060" s="74">
        <v>2021</v>
      </c>
      <c r="CX1060" s="74">
        <v>2.4904323923633099E-6</v>
      </c>
      <c r="CY1060" s="74">
        <v>0</v>
      </c>
      <c r="CZ1060" s="74">
        <v>0</v>
      </c>
      <c r="DA1060" s="74">
        <v>0</v>
      </c>
      <c r="DB1060" s="74">
        <v>0</v>
      </c>
      <c r="DC1060" s="74">
        <v>0</v>
      </c>
      <c r="DD1060" s="74">
        <v>5.1077508752881382</v>
      </c>
      <c r="DE1060" s="74">
        <v>0.6902689861784046</v>
      </c>
      <c r="DF1060" s="74">
        <v>2.826372167532806</v>
      </c>
      <c r="DG1060" s="74">
        <v>1.5911097215769281</v>
      </c>
      <c r="DH1060" s="74">
        <v>0</v>
      </c>
      <c r="DI1060" s="74">
        <v>0</v>
      </c>
      <c r="DJ1060" s="74">
        <v>0</v>
      </c>
      <c r="DK1060" s="74">
        <v>0</v>
      </c>
      <c r="DL1060" s="74">
        <v>0</v>
      </c>
      <c r="DM1060" s="74">
        <v>0</v>
      </c>
      <c r="DN1060" s="74">
        <v>2.2391461944490252E-5</v>
      </c>
      <c r="DO1060" s="74">
        <v>1.2720508231939628E-5</v>
      </c>
      <c r="DP1060" s="74">
        <v>0</v>
      </c>
      <c r="DQ1060" s="74">
        <v>1.2720508231939628E-5</v>
      </c>
      <c r="DR1060" s="74">
        <v>0</v>
      </c>
      <c r="DS1060" s="74">
        <v>0</v>
      </c>
      <c r="DT1060" s="74">
        <v>0</v>
      </c>
      <c r="DU1060" s="74">
        <v>0</v>
      </c>
      <c r="DV1060" s="74">
        <v>0</v>
      </c>
      <c r="DW1060" s="74">
        <v>0</v>
      </c>
      <c r="DX1060" s="74">
        <v>0</v>
      </c>
      <c r="DY1060" s="74">
        <v>0</v>
      </c>
      <c r="DZ1060" s="74">
        <v>0</v>
      </c>
      <c r="EA1060" s="74">
        <v>0</v>
      </c>
      <c r="EB1060" s="74">
        <v>0</v>
      </c>
      <c r="EC1060" s="74">
        <v>0</v>
      </c>
      <c r="ED1060" s="74">
        <v>0</v>
      </c>
      <c r="EE1060" s="74">
        <v>0</v>
      </c>
      <c r="EF1060" s="74">
        <v>0</v>
      </c>
      <c r="ER1060" s="74" t="s">
        <v>455</v>
      </c>
      <c r="ES1060" s="74" t="s">
        <v>194</v>
      </c>
      <c r="ET1060" s="74" t="s">
        <v>541</v>
      </c>
      <c r="EU1060" s="74" t="s">
        <v>329</v>
      </c>
      <c r="EV1060" s="74" t="s">
        <v>302</v>
      </c>
      <c r="EW1060" s="74" t="s">
        <v>456</v>
      </c>
      <c r="EX1060" s="74">
        <v>2021</v>
      </c>
      <c r="EY1060" s="74">
        <v>5.2056837915297176E-6</v>
      </c>
      <c r="EZ1060" s="74">
        <v>1195.200658</v>
      </c>
      <c r="FA1060" s="74">
        <v>6.2218366929762533E-3</v>
      </c>
      <c r="FB1060" s="74">
        <v>2021</v>
      </c>
      <c r="FC1060" s="74" t="s">
        <v>209</v>
      </c>
      <c r="FD1060" s="74">
        <v>4.6366130773367584E-2</v>
      </c>
      <c r="FE1060" s="74">
        <v>1</v>
      </c>
      <c r="FF1060" s="74">
        <v>0</v>
      </c>
      <c r="FG1060" s="74" t="s">
        <v>457</v>
      </c>
      <c r="FH1060" s="74">
        <v>5.1876803062698973E-4</v>
      </c>
      <c r="FI1060" s="74">
        <v>2.4904323923633099E-6</v>
      </c>
      <c r="FJ1060" s="74">
        <v>0</v>
      </c>
      <c r="FK1060" s="74">
        <v>0</v>
      </c>
      <c r="FL1060" s="74">
        <v>0</v>
      </c>
      <c r="FM1060" s="74">
        <v>0</v>
      </c>
      <c r="FN1060" s="74">
        <v>0</v>
      </c>
      <c r="FO1060" s="74">
        <v>0</v>
      </c>
      <c r="FP1060" s="74">
        <v>0</v>
      </c>
      <c r="FQ1060" s="74">
        <v>0</v>
      </c>
      <c r="FR1060" s="74">
        <v>0</v>
      </c>
      <c r="FS1060" s="74">
        <v>0</v>
      </c>
      <c r="GV1060" s="229"/>
      <c r="GW1060" s="229"/>
    </row>
    <row r="1061" spans="98:205" x14ac:dyDescent="0.25">
      <c r="CT1061" s="74" t="s">
        <v>194</v>
      </c>
      <c r="CU1061" s="74" t="s">
        <v>541</v>
      </c>
      <c r="CV1061" s="74" t="s">
        <v>329</v>
      </c>
      <c r="CW1061" s="74">
        <v>2022</v>
      </c>
      <c r="CX1061" s="74">
        <v>0</v>
      </c>
      <c r="CY1061" s="74">
        <v>2.4722327064084152E-6</v>
      </c>
      <c r="CZ1061" s="74">
        <v>0</v>
      </c>
      <c r="DA1061" s="74">
        <v>0</v>
      </c>
      <c r="DB1061" s="74">
        <v>0</v>
      </c>
      <c r="DC1061" s="74">
        <v>0</v>
      </c>
      <c r="DD1061" s="74">
        <v>5.0739075797640973</v>
      </c>
      <c r="DE1061" s="74">
        <v>0.6841481148462718</v>
      </c>
      <c r="DF1061" s="74">
        <v>2.8096478759428591</v>
      </c>
      <c r="DG1061" s="74">
        <v>1.580111588974966</v>
      </c>
      <c r="DH1061" s="74">
        <v>0</v>
      </c>
      <c r="DI1061" s="74">
        <v>0</v>
      </c>
      <c r="DJ1061" s="74">
        <v>0</v>
      </c>
      <c r="DK1061" s="74">
        <v>0</v>
      </c>
      <c r="DL1061" s="74">
        <v>0</v>
      </c>
      <c r="DM1061" s="74">
        <v>0</v>
      </c>
      <c r="DN1061" s="74">
        <v>2.1647064448222419E-5</v>
      </c>
      <c r="DO1061" s="74">
        <v>0</v>
      </c>
      <c r="DP1061" s="74">
        <v>0</v>
      </c>
      <c r="DQ1061" s="74">
        <v>0</v>
      </c>
      <c r="DR1061" s="74">
        <v>1.2543880267986366E-5</v>
      </c>
      <c r="DS1061" s="74">
        <v>0</v>
      </c>
      <c r="DT1061" s="74">
        <v>1.2543880267986366E-5</v>
      </c>
      <c r="DU1061" s="74">
        <v>0</v>
      </c>
      <c r="DV1061" s="74">
        <v>0</v>
      </c>
      <c r="DW1061" s="74">
        <v>0</v>
      </c>
      <c r="DX1061" s="74">
        <v>0</v>
      </c>
      <c r="DY1061" s="74">
        <v>0</v>
      </c>
      <c r="DZ1061" s="74">
        <v>0</v>
      </c>
      <c r="EA1061" s="74">
        <v>0</v>
      </c>
      <c r="EB1061" s="74">
        <v>0</v>
      </c>
      <c r="EC1061" s="74">
        <v>0</v>
      </c>
      <c r="ED1061" s="74">
        <v>0</v>
      </c>
      <c r="EE1061" s="74">
        <v>0</v>
      </c>
      <c r="EF1061" s="74">
        <v>0</v>
      </c>
      <c r="ER1061" s="74" t="s">
        <v>455</v>
      </c>
      <c r="ES1061" s="74" t="s">
        <v>194</v>
      </c>
      <c r="ET1061" s="74" t="s">
        <v>541</v>
      </c>
      <c r="EU1061" s="74" t="s">
        <v>329</v>
      </c>
      <c r="EV1061" s="74" t="s">
        <v>302</v>
      </c>
      <c r="EW1061" s="74" t="s">
        <v>456</v>
      </c>
      <c r="EX1061" s="74">
        <v>2022</v>
      </c>
      <c r="EY1061" s="74">
        <v>5.0674102833442987E-6</v>
      </c>
      <c r="EZ1061" s="74">
        <v>1195.200658</v>
      </c>
      <c r="FA1061" s="74">
        <v>6.0565721050090723E-3</v>
      </c>
      <c r="FB1061" s="74">
        <v>2022</v>
      </c>
      <c r="FC1061" s="74" t="s">
        <v>209</v>
      </c>
      <c r="FD1061" s="74">
        <v>4.6366130773367584E-2</v>
      </c>
      <c r="FE1061" s="74">
        <v>1</v>
      </c>
      <c r="FF1061" s="74">
        <v>0</v>
      </c>
      <c r="FG1061" s="74" t="s">
        <v>457</v>
      </c>
      <c r="FH1061" s="74">
        <v>0</v>
      </c>
      <c r="FI1061" s="74">
        <v>0</v>
      </c>
      <c r="FJ1061" s="74">
        <v>5.1497695592453983E-4</v>
      </c>
      <c r="FK1061" s="74">
        <v>2.4722327064084152E-6</v>
      </c>
      <c r="FL1061" s="74">
        <v>0</v>
      </c>
      <c r="FM1061" s="74">
        <v>0</v>
      </c>
      <c r="FN1061" s="74">
        <v>0</v>
      </c>
      <c r="FO1061" s="74">
        <v>0</v>
      </c>
      <c r="FP1061" s="74">
        <v>0</v>
      </c>
      <c r="FQ1061" s="74">
        <v>0</v>
      </c>
      <c r="FR1061" s="74">
        <v>0</v>
      </c>
      <c r="FS1061" s="74">
        <v>0</v>
      </c>
      <c r="GV1061" s="229"/>
      <c r="GW1061" s="229"/>
    </row>
    <row r="1062" spans="98:205" x14ac:dyDescent="0.25">
      <c r="CT1062" s="74" t="s">
        <v>194</v>
      </c>
      <c r="CU1062" s="74" t="s">
        <v>541</v>
      </c>
      <c r="CV1062" s="74" t="s">
        <v>329</v>
      </c>
      <c r="CW1062" s="74">
        <v>2023</v>
      </c>
      <c r="CX1062" s="74">
        <v>0</v>
      </c>
      <c r="CY1062" s="74">
        <v>0</v>
      </c>
      <c r="CZ1062" s="74">
        <v>3.8571720670852925E-6</v>
      </c>
      <c r="DA1062" s="74">
        <v>0</v>
      </c>
      <c r="DB1062" s="74">
        <v>0</v>
      </c>
      <c r="DC1062" s="74">
        <v>0</v>
      </c>
      <c r="DD1062" s="74">
        <v>5.1712462144137739</v>
      </c>
      <c r="DE1062" s="74">
        <v>0.68414811484627169</v>
      </c>
      <c r="DF1062" s="74">
        <v>2.906986510592537</v>
      </c>
      <c r="DG1062" s="74">
        <v>1.580111588974966</v>
      </c>
      <c r="DH1062" s="74">
        <v>0</v>
      </c>
      <c r="DI1062" s="74">
        <v>0</v>
      </c>
      <c r="DJ1062" s="74">
        <v>0</v>
      </c>
      <c r="DK1062" s="74">
        <v>0</v>
      </c>
      <c r="DL1062" s="74">
        <v>0</v>
      </c>
      <c r="DM1062" s="74">
        <v>0</v>
      </c>
      <c r="DN1062" s="74">
        <v>2.2477788222030589E-5</v>
      </c>
      <c r="DO1062" s="74">
        <v>0</v>
      </c>
      <c r="DP1062" s="74">
        <v>0</v>
      </c>
      <c r="DQ1062" s="74">
        <v>0</v>
      </c>
      <c r="DR1062" s="74">
        <v>0</v>
      </c>
      <c r="DS1062" s="74">
        <v>0</v>
      </c>
      <c r="DT1062" s="74">
        <v>0</v>
      </c>
      <c r="DU1062" s="74">
        <v>1.9946386450257369E-5</v>
      </c>
      <c r="DV1062" s="74">
        <v>0</v>
      </c>
      <c r="DW1062" s="74">
        <v>1.9946386450257369E-5</v>
      </c>
      <c r="DX1062" s="74">
        <v>0</v>
      </c>
      <c r="DY1062" s="74">
        <v>0</v>
      </c>
      <c r="DZ1062" s="74">
        <v>0</v>
      </c>
      <c r="EA1062" s="74">
        <v>0</v>
      </c>
      <c r="EB1062" s="74">
        <v>0</v>
      </c>
      <c r="EC1062" s="74">
        <v>0</v>
      </c>
      <c r="ED1062" s="74">
        <v>0</v>
      </c>
      <c r="EE1062" s="74">
        <v>0</v>
      </c>
      <c r="EF1062" s="74">
        <v>0</v>
      </c>
      <c r="ER1062" s="74" t="s">
        <v>455</v>
      </c>
      <c r="ES1062" s="74" t="s">
        <v>194</v>
      </c>
      <c r="ET1062" s="74" t="s">
        <v>541</v>
      </c>
      <c r="EU1062" s="74" t="s">
        <v>329</v>
      </c>
      <c r="EV1062" s="74" t="s">
        <v>302</v>
      </c>
      <c r="EW1062" s="74" t="s">
        <v>456</v>
      </c>
      <c r="EX1062" s="74">
        <v>2023</v>
      </c>
      <c r="EY1062" s="74">
        <v>5.2371145992010572E-6</v>
      </c>
      <c r="EZ1062" s="74">
        <v>1195.200658</v>
      </c>
      <c r="FA1062" s="74">
        <v>6.2594028149865096E-3</v>
      </c>
      <c r="FB1062" s="74">
        <v>2023</v>
      </c>
      <c r="FC1062" s="74" t="s">
        <v>209</v>
      </c>
      <c r="FD1062" s="74">
        <v>4.6366130773367584E-2</v>
      </c>
      <c r="FE1062" s="74">
        <v>1</v>
      </c>
      <c r="FF1062" s="74">
        <v>0</v>
      </c>
      <c r="FG1062" s="74" t="s">
        <v>457</v>
      </c>
      <c r="FH1062" s="74">
        <v>0</v>
      </c>
      <c r="FI1062" s="74">
        <v>0</v>
      </c>
      <c r="FJ1062" s="74">
        <v>0</v>
      </c>
      <c r="FK1062" s="74">
        <v>0</v>
      </c>
      <c r="FL1062" s="74">
        <v>5.3079740834420909E-4</v>
      </c>
      <c r="FM1062" s="74">
        <v>3.8571720670852925E-6</v>
      </c>
      <c r="FN1062" s="74">
        <v>0</v>
      </c>
      <c r="FO1062" s="74">
        <v>0</v>
      </c>
      <c r="FP1062" s="74">
        <v>0</v>
      </c>
      <c r="FQ1062" s="74">
        <v>0</v>
      </c>
      <c r="FR1062" s="74">
        <v>0</v>
      </c>
      <c r="FS1062" s="74">
        <v>0</v>
      </c>
      <c r="GV1062" s="229"/>
      <c r="GW1062" s="229"/>
    </row>
    <row r="1063" spans="98:205" x14ac:dyDescent="0.25">
      <c r="CT1063" s="74" t="s">
        <v>194</v>
      </c>
      <c r="CU1063" s="74" t="s">
        <v>541</v>
      </c>
      <c r="CV1063" s="74" t="s">
        <v>329</v>
      </c>
      <c r="CW1063" s="74">
        <v>2024</v>
      </c>
      <c r="CX1063" s="74">
        <v>0</v>
      </c>
      <c r="CY1063" s="74">
        <v>0</v>
      </c>
      <c r="CZ1063" s="74">
        <v>0</v>
      </c>
      <c r="DA1063" s="74">
        <v>3.8571720670852925E-6</v>
      </c>
      <c r="DB1063" s="74">
        <v>0</v>
      </c>
      <c r="DC1063" s="74">
        <v>0</v>
      </c>
      <c r="DD1063" s="74">
        <v>5.1712462144137739</v>
      </c>
      <c r="DE1063" s="74">
        <v>0.68414811484627169</v>
      </c>
      <c r="DF1063" s="74">
        <v>2.906986510592537</v>
      </c>
      <c r="DG1063" s="74">
        <v>1.580111588974966</v>
      </c>
      <c r="DH1063" s="74">
        <v>0</v>
      </c>
      <c r="DI1063" s="74">
        <v>0</v>
      </c>
      <c r="DJ1063" s="74">
        <v>0</v>
      </c>
      <c r="DK1063" s="74">
        <v>0</v>
      </c>
      <c r="DL1063" s="74">
        <v>0</v>
      </c>
      <c r="DM1063" s="74">
        <v>0</v>
      </c>
      <c r="DN1063" s="74">
        <v>2.2477788222030589E-5</v>
      </c>
      <c r="DO1063" s="74">
        <v>0</v>
      </c>
      <c r="DP1063" s="74">
        <v>0</v>
      </c>
      <c r="DQ1063" s="74">
        <v>0</v>
      </c>
      <c r="DR1063" s="74">
        <v>0</v>
      </c>
      <c r="DS1063" s="74">
        <v>0</v>
      </c>
      <c r="DT1063" s="74">
        <v>0</v>
      </c>
      <c r="DU1063" s="74">
        <v>0</v>
      </c>
      <c r="DV1063" s="74">
        <v>0</v>
      </c>
      <c r="DW1063" s="74">
        <v>0</v>
      </c>
      <c r="DX1063" s="74">
        <v>1.9946386450257369E-5</v>
      </c>
      <c r="DY1063" s="74">
        <v>0</v>
      </c>
      <c r="DZ1063" s="74">
        <v>1.9946386450257369E-5</v>
      </c>
      <c r="EA1063" s="74">
        <v>0</v>
      </c>
      <c r="EB1063" s="74">
        <v>0</v>
      </c>
      <c r="EC1063" s="74">
        <v>0</v>
      </c>
      <c r="ED1063" s="74">
        <v>0</v>
      </c>
      <c r="EE1063" s="74">
        <v>0</v>
      </c>
      <c r="EF1063" s="74">
        <v>0</v>
      </c>
      <c r="ER1063" s="74" t="s">
        <v>455</v>
      </c>
      <c r="ES1063" s="74" t="s">
        <v>194</v>
      </c>
      <c r="ET1063" s="74" t="s">
        <v>541</v>
      </c>
      <c r="EU1063" s="74" t="s">
        <v>329</v>
      </c>
      <c r="EV1063" s="74" t="s">
        <v>302</v>
      </c>
      <c r="EW1063" s="74" t="s">
        <v>456</v>
      </c>
      <c r="EX1063" s="74">
        <v>2024</v>
      </c>
      <c r="EY1063" s="74">
        <v>5.2371145992010572E-6</v>
      </c>
      <c r="EZ1063" s="74">
        <v>1195.200658</v>
      </c>
      <c r="FA1063" s="74">
        <v>6.2594028149865096E-3</v>
      </c>
      <c r="FB1063" s="74">
        <v>2024</v>
      </c>
      <c r="FC1063" s="74" t="s">
        <v>209</v>
      </c>
      <c r="FD1063" s="74">
        <v>4.6366130773367584E-2</v>
      </c>
      <c r="FE1063" s="74">
        <v>1</v>
      </c>
      <c r="FF1063" s="74">
        <v>0</v>
      </c>
      <c r="FG1063" s="74" t="s">
        <v>457</v>
      </c>
      <c r="FH1063" s="74">
        <v>0</v>
      </c>
      <c r="FI1063" s="74">
        <v>0</v>
      </c>
      <c r="FJ1063" s="74">
        <v>0</v>
      </c>
      <c r="FK1063" s="74">
        <v>0</v>
      </c>
      <c r="FL1063" s="74">
        <v>0</v>
      </c>
      <c r="FM1063" s="74">
        <v>0</v>
      </c>
      <c r="FN1063" s="74">
        <v>5.3079740834420909E-4</v>
      </c>
      <c r="FO1063" s="74">
        <v>3.8571720670852925E-6</v>
      </c>
      <c r="FP1063" s="74">
        <v>0</v>
      </c>
      <c r="FQ1063" s="74">
        <v>0</v>
      </c>
      <c r="FR1063" s="74">
        <v>0</v>
      </c>
      <c r="FS1063" s="74">
        <v>0</v>
      </c>
      <c r="GV1063" s="229"/>
      <c r="GW1063" s="229"/>
    </row>
    <row r="1064" spans="98:205" x14ac:dyDescent="0.25">
      <c r="CT1064" s="74" t="s">
        <v>194</v>
      </c>
      <c r="CU1064" s="74" t="s">
        <v>541</v>
      </c>
      <c r="CV1064" s="74" t="s">
        <v>329</v>
      </c>
      <c r="CW1064" s="74">
        <v>2025</v>
      </c>
      <c r="CX1064" s="74">
        <v>0</v>
      </c>
      <c r="CY1064" s="74">
        <v>0</v>
      </c>
      <c r="CZ1064" s="74">
        <v>0</v>
      </c>
      <c r="DA1064" s="74">
        <v>0</v>
      </c>
      <c r="DB1064" s="74">
        <v>3.8571720670852925E-6</v>
      </c>
      <c r="DC1064" s="74">
        <v>0</v>
      </c>
      <c r="DD1064" s="74">
        <v>5.1712462144137739</v>
      </c>
      <c r="DE1064" s="74">
        <v>0.68414811484627169</v>
      </c>
      <c r="DF1064" s="74">
        <v>2.906986510592537</v>
      </c>
      <c r="DG1064" s="74">
        <v>1.580111588974966</v>
      </c>
      <c r="DH1064" s="74">
        <v>0</v>
      </c>
      <c r="DI1064" s="74">
        <v>0</v>
      </c>
      <c r="DJ1064" s="74">
        <v>0</v>
      </c>
      <c r="DK1064" s="74">
        <v>0</v>
      </c>
      <c r="DL1064" s="74">
        <v>0</v>
      </c>
      <c r="DM1064" s="74">
        <v>0</v>
      </c>
      <c r="DN1064" s="74">
        <v>2.2477788222030589E-5</v>
      </c>
      <c r="DO1064" s="74">
        <v>0</v>
      </c>
      <c r="DP1064" s="74">
        <v>0</v>
      </c>
      <c r="DQ1064" s="74">
        <v>0</v>
      </c>
      <c r="DR1064" s="74">
        <v>0</v>
      </c>
      <c r="DS1064" s="74">
        <v>0</v>
      </c>
      <c r="DT1064" s="74">
        <v>0</v>
      </c>
      <c r="DU1064" s="74">
        <v>0</v>
      </c>
      <c r="DV1064" s="74">
        <v>0</v>
      </c>
      <c r="DW1064" s="74">
        <v>0</v>
      </c>
      <c r="DX1064" s="74">
        <v>0</v>
      </c>
      <c r="DY1064" s="74">
        <v>0</v>
      </c>
      <c r="DZ1064" s="74">
        <v>0</v>
      </c>
      <c r="EA1064" s="74">
        <v>1.9946386450257369E-5</v>
      </c>
      <c r="EB1064" s="74">
        <v>0</v>
      </c>
      <c r="EC1064" s="74">
        <v>1.9946386450257369E-5</v>
      </c>
      <c r="ED1064" s="74">
        <v>0</v>
      </c>
      <c r="EE1064" s="74">
        <v>0</v>
      </c>
      <c r="EF1064" s="74">
        <v>0</v>
      </c>
      <c r="ER1064" s="74" t="s">
        <v>455</v>
      </c>
      <c r="ES1064" s="74" t="s">
        <v>194</v>
      </c>
      <c r="ET1064" s="74" t="s">
        <v>541</v>
      </c>
      <c r="EU1064" s="74" t="s">
        <v>329</v>
      </c>
      <c r="EV1064" s="74" t="s">
        <v>302</v>
      </c>
      <c r="EW1064" s="74" t="s">
        <v>456</v>
      </c>
      <c r="EX1064" s="74">
        <v>2025</v>
      </c>
      <c r="EY1064" s="74">
        <v>5.2371145992010572E-6</v>
      </c>
      <c r="EZ1064" s="74">
        <v>1195.200658</v>
      </c>
      <c r="FA1064" s="74">
        <v>6.2594028149865096E-3</v>
      </c>
      <c r="FB1064" s="74">
        <v>2025</v>
      </c>
      <c r="FC1064" s="74" t="s">
        <v>209</v>
      </c>
      <c r="FD1064" s="74">
        <v>4.6366130773367584E-2</v>
      </c>
      <c r="FE1064" s="74">
        <v>1</v>
      </c>
      <c r="FF1064" s="74">
        <v>0</v>
      </c>
      <c r="FG1064" s="74" t="s">
        <v>457</v>
      </c>
      <c r="FH1064" s="74">
        <v>0</v>
      </c>
      <c r="FI1064" s="74">
        <v>0</v>
      </c>
      <c r="FJ1064" s="74">
        <v>0</v>
      </c>
      <c r="FK1064" s="74">
        <v>0</v>
      </c>
      <c r="FL1064" s="74">
        <v>0</v>
      </c>
      <c r="FM1064" s="74">
        <v>0</v>
      </c>
      <c r="FN1064" s="74">
        <v>0</v>
      </c>
      <c r="FO1064" s="74">
        <v>0</v>
      </c>
      <c r="FP1064" s="74">
        <v>5.3079740834420909E-4</v>
      </c>
      <c r="FQ1064" s="74">
        <v>3.8571720670852925E-6</v>
      </c>
      <c r="FR1064" s="74">
        <v>0</v>
      </c>
      <c r="FS1064" s="74">
        <v>0</v>
      </c>
      <c r="GV1064" s="229"/>
      <c r="GW1064" s="229"/>
    </row>
    <row r="1065" spans="98:205" x14ac:dyDescent="0.25">
      <c r="CT1065" s="74" t="s">
        <v>194</v>
      </c>
      <c r="CU1065" s="74" t="s">
        <v>541</v>
      </c>
      <c r="CV1065" s="74" t="s">
        <v>329</v>
      </c>
      <c r="CW1065" s="74">
        <v>2026</v>
      </c>
      <c r="CX1065" s="74">
        <v>0</v>
      </c>
      <c r="CY1065" s="74">
        <v>0</v>
      </c>
      <c r="CZ1065" s="74">
        <v>0</v>
      </c>
      <c r="DA1065" s="74">
        <v>0</v>
      </c>
      <c r="DB1065" s="74">
        <v>0</v>
      </c>
      <c r="DC1065" s="74">
        <v>3.8571720670852925E-6</v>
      </c>
      <c r="DD1065" s="74">
        <v>5.1712462144137739</v>
      </c>
      <c r="DE1065" s="74">
        <v>0.68414811484627169</v>
      </c>
      <c r="DF1065" s="74">
        <v>2.906986510592537</v>
      </c>
      <c r="DG1065" s="74">
        <v>1.580111588974966</v>
      </c>
      <c r="DH1065" s="74">
        <v>0</v>
      </c>
      <c r="DI1065" s="74">
        <v>0</v>
      </c>
      <c r="DJ1065" s="74">
        <v>0</v>
      </c>
      <c r="DK1065" s="74">
        <v>0</v>
      </c>
      <c r="DL1065" s="74">
        <v>0</v>
      </c>
      <c r="DM1065" s="74">
        <v>0</v>
      </c>
      <c r="DN1065" s="74">
        <v>2.2477788222030589E-5</v>
      </c>
      <c r="DO1065" s="74">
        <v>0</v>
      </c>
      <c r="DP1065" s="74">
        <v>0</v>
      </c>
      <c r="DQ1065" s="74">
        <v>0</v>
      </c>
      <c r="DR1065" s="74">
        <v>0</v>
      </c>
      <c r="DS1065" s="74">
        <v>0</v>
      </c>
      <c r="DT1065" s="74">
        <v>0</v>
      </c>
      <c r="DU1065" s="74">
        <v>0</v>
      </c>
      <c r="DV1065" s="74">
        <v>0</v>
      </c>
      <c r="DW1065" s="74">
        <v>0</v>
      </c>
      <c r="DX1065" s="74">
        <v>0</v>
      </c>
      <c r="DY1065" s="74">
        <v>0</v>
      </c>
      <c r="DZ1065" s="74">
        <v>0</v>
      </c>
      <c r="EA1065" s="74">
        <v>0</v>
      </c>
      <c r="EB1065" s="74">
        <v>0</v>
      </c>
      <c r="EC1065" s="74">
        <v>0</v>
      </c>
      <c r="ED1065" s="74">
        <v>1.9946386450257369E-5</v>
      </c>
      <c r="EE1065" s="74">
        <v>0</v>
      </c>
      <c r="EF1065" s="74">
        <v>1.9946386450257369E-5</v>
      </c>
      <c r="ER1065" s="74" t="s">
        <v>455</v>
      </c>
      <c r="ES1065" s="74" t="s">
        <v>194</v>
      </c>
      <c r="ET1065" s="74" t="s">
        <v>541</v>
      </c>
      <c r="EU1065" s="74" t="s">
        <v>329</v>
      </c>
      <c r="EV1065" s="74" t="s">
        <v>302</v>
      </c>
      <c r="EW1065" s="74" t="s">
        <v>456</v>
      </c>
      <c r="EX1065" s="74">
        <v>2026</v>
      </c>
      <c r="EY1065" s="74">
        <v>5.2371145992010572E-6</v>
      </c>
      <c r="EZ1065" s="74">
        <v>1195.200658</v>
      </c>
      <c r="FA1065" s="74">
        <v>6.2594028149865096E-3</v>
      </c>
      <c r="FB1065" s="74">
        <v>2026</v>
      </c>
      <c r="FC1065" s="74" t="s">
        <v>209</v>
      </c>
      <c r="FD1065" s="74">
        <v>4.6366130773367584E-2</v>
      </c>
      <c r="FE1065" s="74">
        <v>1</v>
      </c>
      <c r="FF1065" s="74">
        <v>0</v>
      </c>
      <c r="FG1065" s="74" t="s">
        <v>457</v>
      </c>
      <c r="FH1065" s="74">
        <v>0</v>
      </c>
      <c r="FI1065" s="74">
        <v>0</v>
      </c>
      <c r="FJ1065" s="74">
        <v>0</v>
      </c>
      <c r="FK1065" s="74">
        <v>0</v>
      </c>
      <c r="FL1065" s="74">
        <v>0</v>
      </c>
      <c r="FM1065" s="74">
        <v>0</v>
      </c>
      <c r="FN1065" s="74">
        <v>0</v>
      </c>
      <c r="FO1065" s="74">
        <v>0</v>
      </c>
      <c r="FP1065" s="74">
        <v>0</v>
      </c>
      <c r="FQ1065" s="74">
        <v>0</v>
      </c>
      <c r="FR1065" s="74">
        <v>5.3079740834420909E-4</v>
      </c>
      <c r="FS1065" s="74">
        <v>3.8571720670852925E-6</v>
      </c>
      <c r="GV1065" s="229"/>
      <c r="GW1065" s="229"/>
    </row>
    <row r="1066" spans="98:205" x14ac:dyDescent="0.25">
      <c r="CT1066" s="74" t="s">
        <v>194</v>
      </c>
      <c r="CU1066" s="74" t="s">
        <v>541</v>
      </c>
      <c r="CV1066" s="74" t="s">
        <v>330</v>
      </c>
      <c r="CW1066" s="74">
        <v>2021</v>
      </c>
      <c r="CX1066" s="74">
        <v>3.1069111652025201E-5</v>
      </c>
      <c r="CY1066" s="74">
        <v>0</v>
      </c>
      <c r="CZ1066" s="74">
        <v>0</v>
      </c>
      <c r="DA1066" s="74">
        <v>0</v>
      </c>
      <c r="DB1066" s="74">
        <v>0</v>
      </c>
      <c r="DC1066" s="74">
        <v>0</v>
      </c>
      <c r="DD1066" s="74">
        <v>7.786131613567944E-2</v>
      </c>
      <c r="DE1066" s="74">
        <v>3.6425060683954513E-2</v>
      </c>
      <c r="DF1066" s="74">
        <v>1.541613253274161E-3</v>
      </c>
      <c r="DG1066" s="74">
        <v>3.9894642198450771E-2</v>
      </c>
      <c r="DH1066" s="74">
        <v>0</v>
      </c>
      <c r="DI1066" s="74">
        <v>0</v>
      </c>
      <c r="DJ1066" s="74">
        <v>0</v>
      </c>
      <c r="DK1066" s="74">
        <v>0</v>
      </c>
      <c r="DL1066" s="74">
        <v>0</v>
      </c>
      <c r="DM1066" s="74">
        <v>0</v>
      </c>
      <c r="DN1066" s="74">
        <v>7.347012481958091E-4</v>
      </c>
      <c r="DO1066" s="74">
        <v>2.4190819243930558E-6</v>
      </c>
      <c r="DP1066" s="74">
        <v>0</v>
      </c>
      <c r="DQ1066" s="74">
        <v>2.4190819243930558E-6</v>
      </c>
      <c r="DR1066" s="74">
        <v>0</v>
      </c>
      <c r="DS1066" s="74">
        <v>0</v>
      </c>
      <c r="DT1066" s="74">
        <v>0</v>
      </c>
      <c r="DU1066" s="74">
        <v>0</v>
      </c>
      <c r="DV1066" s="74">
        <v>0</v>
      </c>
      <c r="DW1066" s="74">
        <v>0</v>
      </c>
      <c r="DX1066" s="74">
        <v>0</v>
      </c>
      <c r="DY1066" s="74">
        <v>0</v>
      </c>
      <c r="DZ1066" s="74">
        <v>0</v>
      </c>
      <c r="EA1066" s="74">
        <v>0</v>
      </c>
      <c r="EB1066" s="74">
        <v>0</v>
      </c>
      <c r="EC1066" s="74">
        <v>0</v>
      </c>
      <c r="ED1066" s="74">
        <v>0</v>
      </c>
      <c r="EE1066" s="74">
        <v>0</v>
      </c>
      <c r="EF1066" s="74">
        <v>0</v>
      </c>
      <c r="ER1066" s="74" t="s">
        <v>455</v>
      </c>
      <c r="ES1066" s="74" t="s">
        <v>194</v>
      </c>
      <c r="ET1066" s="74" t="s">
        <v>541</v>
      </c>
      <c r="EU1066" s="74" t="s">
        <v>330</v>
      </c>
      <c r="EV1066" s="74" t="s">
        <v>302</v>
      </c>
      <c r="EW1066" s="74" t="s">
        <v>456</v>
      </c>
      <c r="EX1066" s="74">
        <v>2021</v>
      </c>
      <c r="EY1066" s="74">
        <v>6.4942927758297598E-5</v>
      </c>
      <c r="EZ1066" s="74">
        <v>1195.200658</v>
      </c>
      <c r="FA1066" s="74">
        <v>7.7619829989163752E-2</v>
      </c>
      <c r="FB1066" s="74">
        <v>2021</v>
      </c>
      <c r="FC1066" s="74" t="s">
        <v>209</v>
      </c>
      <c r="FD1066" s="74">
        <v>4.6366130773367584E-2</v>
      </c>
      <c r="FE1066" s="74">
        <v>1</v>
      </c>
      <c r="FF1066" s="74">
        <v>0</v>
      </c>
      <c r="FG1066" s="74" t="s">
        <v>457</v>
      </c>
      <c r="FH1066" s="74">
        <v>6.4718327285151591E-3</v>
      </c>
      <c r="FI1066" s="74">
        <v>3.1069111652025201E-5</v>
      </c>
      <c r="FJ1066" s="74">
        <v>0</v>
      </c>
      <c r="FK1066" s="74">
        <v>0</v>
      </c>
      <c r="FL1066" s="74">
        <v>0</v>
      </c>
      <c r="FM1066" s="74">
        <v>0</v>
      </c>
      <c r="FN1066" s="74">
        <v>0</v>
      </c>
      <c r="FO1066" s="74">
        <v>0</v>
      </c>
      <c r="FP1066" s="74">
        <v>0</v>
      </c>
      <c r="FQ1066" s="74">
        <v>0</v>
      </c>
      <c r="FR1066" s="74">
        <v>0</v>
      </c>
      <c r="FS1066" s="74">
        <v>0</v>
      </c>
      <c r="GV1066" s="229"/>
      <c r="GW1066" s="229"/>
    </row>
    <row r="1067" spans="98:205" x14ac:dyDescent="0.25">
      <c r="CT1067" s="74" t="s">
        <v>194</v>
      </c>
      <c r="CU1067" s="74" t="s">
        <v>541</v>
      </c>
      <c r="CV1067" s="74" t="s">
        <v>330</v>
      </c>
      <c r="CW1067" s="74">
        <v>2022</v>
      </c>
      <c r="CX1067" s="74">
        <v>0</v>
      </c>
      <c r="CY1067" s="74">
        <v>3.1081414482737909E-5</v>
      </c>
      <c r="CZ1067" s="74">
        <v>0</v>
      </c>
      <c r="DA1067" s="74">
        <v>0</v>
      </c>
      <c r="DB1067" s="74">
        <v>0</v>
      </c>
      <c r="DC1067" s="74">
        <v>0</v>
      </c>
      <c r="DD1067" s="74">
        <v>7.7861316135679426E-2</v>
      </c>
      <c r="DE1067" s="74">
        <v>3.6425060683954513E-2</v>
      </c>
      <c r="DF1067" s="74">
        <v>1.541613253274161E-3</v>
      </c>
      <c r="DG1067" s="74">
        <v>3.9894642198450771E-2</v>
      </c>
      <c r="DH1067" s="74">
        <v>0</v>
      </c>
      <c r="DI1067" s="74">
        <v>0</v>
      </c>
      <c r="DJ1067" s="74">
        <v>0</v>
      </c>
      <c r="DK1067" s="74">
        <v>0</v>
      </c>
      <c r="DL1067" s="74">
        <v>0</v>
      </c>
      <c r="DM1067" s="74">
        <v>0</v>
      </c>
      <c r="DN1067" s="74">
        <v>7.1534118513578201E-4</v>
      </c>
      <c r="DO1067" s="74">
        <v>0</v>
      </c>
      <c r="DP1067" s="74">
        <v>0</v>
      </c>
      <c r="DQ1067" s="74">
        <v>0</v>
      </c>
      <c r="DR1067" s="74">
        <v>2.4200398389845416E-6</v>
      </c>
      <c r="DS1067" s="74">
        <v>0</v>
      </c>
      <c r="DT1067" s="74">
        <v>2.4200398389845416E-6</v>
      </c>
      <c r="DU1067" s="74">
        <v>0</v>
      </c>
      <c r="DV1067" s="74">
        <v>0</v>
      </c>
      <c r="DW1067" s="74">
        <v>0</v>
      </c>
      <c r="DX1067" s="74">
        <v>0</v>
      </c>
      <c r="DY1067" s="74">
        <v>0</v>
      </c>
      <c r="DZ1067" s="74">
        <v>0</v>
      </c>
      <c r="EA1067" s="74">
        <v>0</v>
      </c>
      <c r="EB1067" s="74">
        <v>0</v>
      </c>
      <c r="EC1067" s="74">
        <v>0</v>
      </c>
      <c r="ED1067" s="74">
        <v>0</v>
      </c>
      <c r="EE1067" s="74">
        <v>0</v>
      </c>
      <c r="EF1067" s="74">
        <v>0</v>
      </c>
      <c r="ER1067" s="74" t="s">
        <v>455</v>
      </c>
      <c r="ES1067" s="74" t="s">
        <v>194</v>
      </c>
      <c r="ET1067" s="74" t="s">
        <v>541</v>
      </c>
      <c r="EU1067" s="74" t="s">
        <v>330</v>
      </c>
      <c r="EV1067" s="74" t="s">
        <v>302</v>
      </c>
      <c r="EW1067" s="74" t="s">
        <v>456</v>
      </c>
      <c r="EX1067" s="74">
        <v>2022</v>
      </c>
      <c r="EY1067" s="74">
        <v>6.3708516986464049E-5</v>
      </c>
      <c r="EZ1067" s="74">
        <v>1195.200658</v>
      </c>
      <c r="FA1067" s="74">
        <v>7.6144461422426007E-2</v>
      </c>
      <c r="FB1067" s="74">
        <v>2022</v>
      </c>
      <c r="FC1067" s="74" t="s">
        <v>209</v>
      </c>
      <c r="FD1067" s="74">
        <v>4.6366130773367584E-2</v>
      </c>
      <c r="FE1067" s="74">
        <v>1</v>
      </c>
      <c r="FF1067" s="74">
        <v>0</v>
      </c>
      <c r="FG1067" s="74" t="s">
        <v>457</v>
      </c>
      <c r="FH1067" s="74">
        <v>0</v>
      </c>
      <c r="FI1067" s="74">
        <v>0</v>
      </c>
      <c r="FJ1067" s="74">
        <v>6.4743954623117236E-3</v>
      </c>
      <c r="FK1067" s="74">
        <v>3.1081414482737909E-5</v>
      </c>
      <c r="FL1067" s="74">
        <v>0</v>
      </c>
      <c r="FM1067" s="74">
        <v>0</v>
      </c>
      <c r="FN1067" s="74">
        <v>0</v>
      </c>
      <c r="FO1067" s="74">
        <v>0</v>
      </c>
      <c r="FP1067" s="74">
        <v>0</v>
      </c>
      <c r="FQ1067" s="74">
        <v>0</v>
      </c>
      <c r="FR1067" s="74">
        <v>0</v>
      </c>
      <c r="FS1067" s="74">
        <v>0</v>
      </c>
      <c r="GV1067" s="229"/>
      <c r="GW1067" s="229"/>
    </row>
    <row r="1068" spans="98:205" x14ac:dyDescent="0.25">
      <c r="CT1068" s="74" t="s">
        <v>194</v>
      </c>
      <c r="CU1068" s="74" t="s">
        <v>541</v>
      </c>
      <c r="CV1068" s="74" t="s">
        <v>330</v>
      </c>
      <c r="CW1068" s="74">
        <v>2023</v>
      </c>
      <c r="CX1068" s="74">
        <v>0</v>
      </c>
      <c r="CY1068" s="74">
        <v>0</v>
      </c>
      <c r="CZ1068" s="74">
        <v>4.8422471477049037E-5</v>
      </c>
      <c r="DA1068" s="74">
        <v>0</v>
      </c>
      <c r="DB1068" s="74">
        <v>0</v>
      </c>
      <c r="DC1068" s="74">
        <v>0</v>
      </c>
      <c r="DD1068" s="74">
        <v>7.7900575334948527E-2</v>
      </c>
      <c r="DE1068" s="74">
        <v>3.6425060683954513E-2</v>
      </c>
      <c r="DF1068" s="74">
        <v>1.5808724525432679E-3</v>
      </c>
      <c r="DG1068" s="74">
        <v>3.9894642198450757E-2</v>
      </c>
      <c r="DH1068" s="74">
        <v>0</v>
      </c>
      <c r="DI1068" s="74">
        <v>0</v>
      </c>
      <c r="DJ1068" s="74">
        <v>0</v>
      </c>
      <c r="DK1068" s="74">
        <v>0</v>
      </c>
      <c r="DL1068" s="74">
        <v>0</v>
      </c>
      <c r="DM1068" s="74">
        <v>0</v>
      </c>
      <c r="DN1068" s="74">
        <v>7.4221886326327467E-4</v>
      </c>
      <c r="DO1068" s="74">
        <v>0</v>
      </c>
      <c r="DP1068" s="74">
        <v>0</v>
      </c>
      <c r="DQ1068" s="74">
        <v>0</v>
      </c>
      <c r="DR1068" s="74">
        <v>0</v>
      </c>
      <c r="DS1068" s="74">
        <v>0</v>
      </c>
      <c r="DT1068" s="74">
        <v>0</v>
      </c>
      <c r="DU1068" s="74">
        <v>3.7721383872022548E-6</v>
      </c>
      <c r="DV1068" s="74">
        <v>0</v>
      </c>
      <c r="DW1068" s="74">
        <v>3.7721383872022548E-6</v>
      </c>
      <c r="DX1068" s="74">
        <v>0</v>
      </c>
      <c r="DY1068" s="74">
        <v>0</v>
      </c>
      <c r="DZ1068" s="74">
        <v>0</v>
      </c>
      <c r="EA1068" s="74">
        <v>0</v>
      </c>
      <c r="EB1068" s="74">
        <v>0</v>
      </c>
      <c r="EC1068" s="74">
        <v>0</v>
      </c>
      <c r="ED1068" s="74">
        <v>0</v>
      </c>
      <c r="EE1068" s="74">
        <v>0</v>
      </c>
      <c r="EF1068" s="74">
        <v>0</v>
      </c>
      <c r="ER1068" s="74" t="s">
        <v>455</v>
      </c>
      <c r="ES1068" s="74" t="s">
        <v>194</v>
      </c>
      <c r="ET1068" s="74" t="s">
        <v>541</v>
      </c>
      <c r="EU1068" s="74" t="s">
        <v>330</v>
      </c>
      <c r="EV1068" s="74" t="s">
        <v>302</v>
      </c>
      <c r="EW1068" s="74" t="s">
        <v>456</v>
      </c>
      <c r="EX1068" s="74">
        <v>2023</v>
      </c>
      <c r="EY1068" s="74">
        <v>6.5746103075324023E-5</v>
      </c>
      <c r="EZ1068" s="74">
        <v>1195.200658</v>
      </c>
      <c r="FA1068" s="74">
        <v>7.8579785656563095E-2</v>
      </c>
      <c r="FB1068" s="74">
        <v>2023</v>
      </c>
      <c r="FC1068" s="74" t="s">
        <v>209</v>
      </c>
      <c r="FD1068" s="74">
        <v>4.6366130773367584E-2</v>
      </c>
      <c r="FE1068" s="74">
        <v>1</v>
      </c>
      <c r="FF1068" s="74">
        <v>0</v>
      </c>
      <c r="FG1068" s="74" t="s">
        <v>457</v>
      </c>
      <c r="FH1068" s="74">
        <v>0</v>
      </c>
      <c r="FI1068" s="74">
        <v>0</v>
      </c>
      <c r="FJ1068" s="74">
        <v>0</v>
      </c>
      <c r="FK1068" s="74">
        <v>0</v>
      </c>
      <c r="FL1068" s="74">
        <v>6.6635664467676603E-3</v>
      </c>
      <c r="FM1068" s="74">
        <v>4.8422471477049037E-5</v>
      </c>
      <c r="FN1068" s="74">
        <v>0</v>
      </c>
      <c r="FO1068" s="74">
        <v>0</v>
      </c>
      <c r="FP1068" s="74">
        <v>0</v>
      </c>
      <c r="FQ1068" s="74">
        <v>0</v>
      </c>
      <c r="FR1068" s="74">
        <v>0</v>
      </c>
      <c r="FS1068" s="74">
        <v>0</v>
      </c>
      <c r="GV1068" s="229"/>
      <c r="GW1068" s="229"/>
    </row>
    <row r="1069" spans="98:205" x14ac:dyDescent="0.25">
      <c r="CT1069" s="74" t="s">
        <v>194</v>
      </c>
      <c r="CU1069" s="74" t="s">
        <v>541</v>
      </c>
      <c r="CV1069" s="74" t="s">
        <v>330</v>
      </c>
      <c r="CW1069" s="74">
        <v>2024</v>
      </c>
      <c r="CX1069" s="74">
        <v>0</v>
      </c>
      <c r="CY1069" s="74">
        <v>0</v>
      </c>
      <c r="CZ1069" s="74">
        <v>0</v>
      </c>
      <c r="DA1069" s="74">
        <v>4.8422471477049037E-5</v>
      </c>
      <c r="DB1069" s="74">
        <v>0</v>
      </c>
      <c r="DC1069" s="74">
        <v>0</v>
      </c>
      <c r="DD1069" s="74">
        <v>7.7900575334948527E-2</v>
      </c>
      <c r="DE1069" s="74">
        <v>3.6425060683954513E-2</v>
      </c>
      <c r="DF1069" s="74">
        <v>1.5808724525432679E-3</v>
      </c>
      <c r="DG1069" s="74">
        <v>3.9894642198450757E-2</v>
      </c>
      <c r="DH1069" s="74">
        <v>0</v>
      </c>
      <c r="DI1069" s="74">
        <v>0</v>
      </c>
      <c r="DJ1069" s="74">
        <v>0</v>
      </c>
      <c r="DK1069" s="74">
        <v>0</v>
      </c>
      <c r="DL1069" s="74">
        <v>0</v>
      </c>
      <c r="DM1069" s="74">
        <v>0</v>
      </c>
      <c r="DN1069" s="74">
        <v>7.4221886326327467E-4</v>
      </c>
      <c r="DO1069" s="74">
        <v>0</v>
      </c>
      <c r="DP1069" s="74">
        <v>0</v>
      </c>
      <c r="DQ1069" s="74">
        <v>0</v>
      </c>
      <c r="DR1069" s="74">
        <v>0</v>
      </c>
      <c r="DS1069" s="74">
        <v>0</v>
      </c>
      <c r="DT1069" s="74">
        <v>0</v>
      </c>
      <c r="DU1069" s="74">
        <v>0</v>
      </c>
      <c r="DV1069" s="74">
        <v>0</v>
      </c>
      <c r="DW1069" s="74">
        <v>0</v>
      </c>
      <c r="DX1069" s="74">
        <v>3.7721383872022548E-6</v>
      </c>
      <c r="DY1069" s="74">
        <v>0</v>
      </c>
      <c r="DZ1069" s="74">
        <v>3.7721383872022548E-6</v>
      </c>
      <c r="EA1069" s="74">
        <v>0</v>
      </c>
      <c r="EB1069" s="74">
        <v>0</v>
      </c>
      <c r="EC1069" s="74">
        <v>0</v>
      </c>
      <c r="ED1069" s="74">
        <v>0</v>
      </c>
      <c r="EE1069" s="74">
        <v>0</v>
      </c>
      <c r="EF1069" s="74">
        <v>0</v>
      </c>
      <c r="ER1069" s="74" t="s">
        <v>455</v>
      </c>
      <c r="ES1069" s="74" t="s">
        <v>194</v>
      </c>
      <c r="ET1069" s="74" t="s">
        <v>541</v>
      </c>
      <c r="EU1069" s="74" t="s">
        <v>330</v>
      </c>
      <c r="EV1069" s="74" t="s">
        <v>302</v>
      </c>
      <c r="EW1069" s="74" t="s">
        <v>456</v>
      </c>
      <c r="EX1069" s="74">
        <v>2024</v>
      </c>
      <c r="EY1069" s="74">
        <v>6.5746103075324023E-5</v>
      </c>
      <c r="EZ1069" s="74">
        <v>1195.200658</v>
      </c>
      <c r="FA1069" s="74">
        <v>7.8579785656563095E-2</v>
      </c>
      <c r="FB1069" s="74">
        <v>2024</v>
      </c>
      <c r="FC1069" s="74" t="s">
        <v>209</v>
      </c>
      <c r="FD1069" s="74">
        <v>4.6366130773367584E-2</v>
      </c>
      <c r="FE1069" s="74">
        <v>1</v>
      </c>
      <c r="FF1069" s="74">
        <v>0</v>
      </c>
      <c r="FG1069" s="74" t="s">
        <v>457</v>
      </c>
      <c r="FH1069" s="74">
        <v>0</v>
      </c>
      <c r="FI1069" s="74">
        <v>0</v>
      </c>
      <c r="FJ1069" s="74">
        <v>0</v>
      </c>
      <c r="FK1069" s="74">
        <v>0</v>
      </c>
      <c r="FL1069" s="74">
        <v>0</v>
      </c>
      <c r="FM1069" s="74">
        <v>0</v>
      </c>
      <c r="FN1069" s="74">
        <v>6.6635664467676603E-3</v>
      </c>
      <c r="FO1069" s="74">
        <v>4.8422471477049037E-5</v>
      </c>
      <c r="FP1069" s="74">
        <v>0</v>
      </c>
      <c r="FQ1069" s="74">
        <v>0</v>
      </c>
      <c r="FR1069" s="74">
        <v>0</v>
      </c>
      <c r="FS1069" s="74">
        <v>0</v>
      </c>
      <c r="GV1069" s="229"/>
      <c r="GW1069" s="229"/>
    </row>
    <row r="1070" spans="98:205" x14ac:dyDescent="0.25">
      <c r="CT1070" s="74" t="s">
        <v>194</v>
      </c>
      <c r="CU1070" s="74" t="s">
        <v>541</v>
      </c>
      <c r="CV1070" s="74" t="s">
        <v>330</v>
      </c>
      <c r="CW1070" s="74">
        <v>2025</v>
      </c>
      <c r="CX1070" s="74">
        <v>0</v>
      </c>
      <c r="CY1070" s="74">
        <v>0</v>
      </c>
      <c r="CZ1070" s="74">
        <v>0</v>
      </c>
      <c r="DA1070" s="74">
        <v>0</v>
      </c>
      <c r="DB1070" s="74">
        <v>4.8422471477049037E-5</v>
      </c>
      <c r="DC1070" s="74">
        <v>0</v>
      </c>
      <c r="DD1070" s="74">
        <v>7.7900575334948527E-2</v>
      </c>
      <c r="DE1070" s="74">
        <v>3.6425060683954513E-2</v>
      </c>
      <c r="DF1070" s="74">
        <v>1.5808724525432679E-3</v>
      </c>
      <c r="DG1070" s="74">
        <v>3.9894642198450757E-2</v>
      </c>
      <c r="DH1070" s="74">
        <v>0</v>
      </c>
      <c r="DI1070" s="74">
        <v>0</v>
      </c>
      <c r="DJ1070" s="74">
        <v>0</v>
      </c>
      <c r="DK1070" s="74">
        <v>0</v>
      </c>
      <c r="DL1070" s="74">
        <v>0</v>
      </c>
      <c r="DM1070" s="74">
        <v>0</v>
      </c>
      <c r="DN1070" s="74">
        <v>7.4221886326327467E-4</v>
      </c>
      <c r="DO1070" s="74">
        <v>0</v>
      </c>
      <c r="DP1070" s="74">
        <v>0</v>
      </c>
      <c r="DQ1070" s="74">
        <v>0</v>
      </c>
      <c r="DR1070" s="74">
        <v>0</v>
      </c>
      <c r="DS1070" s="74">
        <v>0</v>
      </c>
      <c r="DT1070" s="74">
        <v>0</v>
      </c>
      <c r="DU1070" s="74">
        <v>0</v>
      </c>
      <c r="DV1070" s="74">
        <v>0</v>
      </c>
      <c r="DW1070" s="74">
        <v>0</v>
      </c>
      <c r="DX1070" s="74">
        <v>0</v>
      </c>
      <c r="DY1070" s="74">
        <v>0</v>
      </c>
      <c r="DZ1070" s="74">
        <v>0</v>
      </c>
      <c r="EA1070" s="74">
        <v>3.7721383872022548E-6</v>
      </c>
      <c r="EB1070" s="74">
        <v>0</v>
      </c>
      <c r="EC1070" s="74">
        <v>3.7721383872022548E-6</v>
      </c>
      <c r="ED1070" s="74">
        <v>0</v>
      </c>
      <c r="EE1070" s="74">
        <v>0</v>
      </c>
      <c r="EF1070" s="74">
        <v>0</v>
      </c>
      <c r="ER1070" s="74" t="s">
        <v>455</v>
      </c>
      <c r="ES1070" s="74" t="s">
        <v>194</v>
      </c>
      <c r="ET1070" s="74" t="s">
        <v>541</v>
      </c>
      <c r="EU1070" s="74" t="s">
        <v>330</v>
      </c>
      <c r="EV1070" s="74" t="s">
        <v>302</v>
      </c>
      <c r="EW1070" s="74" t="s">
        <v>456</v>
      </c>
      <c r="EX1070" s="74">
        <v>2025</v>
      </c>
      <c r="EY1070" s="74">
        <v>6.5746103075324023E-5</v>
      </c>
      <c r="EZ1070" s="74">
        <v>1195.200658</v>
      </c>
      <c r="FA1070" s="74">
        <v>7.8579785656563095E-2</v>
      </c>
      <c r="FB1070" s="74">
        <v>2025</v>
      </c>
      <c r="FC1070" s="74" t="s">
        <v>209</v>
      </c>
      <c r="FD1070" s="74">
        <v>4.6366130773367584E-2</v>
      </c>
      <c r="FE1070" s="74">
        <v>1</v>
      </c>
      <c r="FF1070" s="74">
        <v>0</v>
      </c>
      <c r="FG1070" s="74" t="s">
        <v>457</v>
      </c>
      <c r="FH1070" s="74">
        <v>0</v>
      </c>
      <c r="FI1070" s="74">
        <v>0</v>
      </c>
      <c r="FJ1070" s="74">
        <v>0</v>
      </c>
      <c r="FK1070" s="74">
        <v>0</v>
      </c>
      <c r="FL1070" s="74">
        <v>0</v>
      </c>
      <c r="FM1070" s="74">
        <v>0</v>
      </c>
      <c r="FN1070" s="74">
        <v>0</v>
      </c>
      <c r="FO1070" s="74">
        <v>0</v>
      </c>
      <c r="FP1070" s="74">
        <v>6.6635664467676603E-3</v>
      </c>
      <c r="FQ1070" s="74">
        <v>4.8422471477049037E-5</v>
      </c>
      <c r="FR1070" s="74">
        <v>0</v>
      </c>
      <c r="FS1070" s="74">
        <v>0</v>
      </c>
      <c r="GV1070" s="229"/>
      <c r="GW1070" s="229"/>
    </row>
    <row r="1071" spans="98:205" x14ac:dyDescent="0.25">
      <c r="CT1071" s="74" t="s">
        <v>194</v>
      </c>
      <c r="CU1071" s="74" t="s">
        <v>541</v>
      </c>
      <c r="CV1071" s="74" t="s">
        <v>330</v>
      </c>
      <c r="CW1071" s="74">
        <v>2026</v>
      </c>
      <c r="CX1071" s="74">
        <v>0</v>
      </c>
      <c r="CY1071" s="74">
        <v>0</v>
      </c>
      <c r="CZ1071" s="74">
        <v>0</v>
      </c>
      <c r="DA1071" s="74">
        <v>0</v>
      </c>
      <c r="DB1071" s="74">
        <v>0</v>
      </c>
      <c r="DC1071" s="74">
        <v>4.8422471477049037E-5</v>
      </c>
      <c r="DD1071" s="74">
        <v>7.7900575334948527E-2</v>
      </c>
      <c r="DE1071" s="74">
        <v>3.6425060683954513E-2</v>
      </c>
      <c r="DF1071" s="74">
        <v>1.5808724525432679E-3</v>
      </c>
      <c r="DG1071" s="74">
        <v>3.9894642198450757E-2</v>
      </c>
      <c r="DH1071" s="74">
        <v>0</v>
      </c>
      <c r="DI1071" s="74">
        <v>0</v>
      </c>
      <c r="DJ1071" s="74">
        <v>0</v>
      </c>
      <c r="DK1071" s="74">
        <v>0</v>
      </c>
      <c r="DL1071" s="74">
        <v>0</v>
      </c>
      <c r="DM1071" s="74">
        <v>0</v>
      </c>
      <c r="DN1071" s="74">
        <v>7.4221886326327467E-4</v>
      </c>
      <c r="DO1071" s="74">
        <v>0</v>
      </c>
      <c r="DP1071" s="74">
        <v>0</v>
      </c>
      <c r="DQ1071" s="74">
        <v>0</v>
      </c>
      <c r="DR1071" s="74">
        <v>0</v>
      </c>
      <c r="DS1071" s="74">
        <v>0</v>
      </c>
      <c r="DT1071" s="74">
        <v>0</v>
      </c>
      <c r="DU1071" s="74">
        <v>0</v>
      </c>
      <c r="DV1071" s="74">
        <v>0</v>
      </c>
      <c r="DW1071" s="74">
        <v>0</v>
      </c>
      <c r="DX1071" s="74">
        <v>0</v>
      </c>
      <c r="DY1071" s="74">
        <v>0</v>
      </c>
      <c r="DZ1071" s="74">
        <v>0</v>
      </c>
      <c r="EA1071" s="74">
        <v>0</v>
      </c>
      <c r="EB1071" s="74">
        <v>0</v>
      </c>
      <c r="EC1071" s="74">
        <v>0</v>
      </c>
      <c r="ED1071" s="74">
        <v>3.7721383872022548E-6</v>
      </c>
      <c r="EE1071" s="74">
        <v>0</v>
      </c>
      <c r="EF1071" s="74">
        <v>3.7721383872022548E-6</v>
      </c>
      <c r="ER1071" s="74" t="s">
        <v>455</v>
      </c>
      <c r="ES1071" s="74" t="s">
        <v>194</v>
      </c>
      <c r="ET1071" s="74" t="s">
        <v>541</v>
      </c>
      <c r="EU1071" s="74" t="s">
        <v>330</v>
      </c>
      <c r="EV1071" s="74" t="s">
        <v>302</v>
      </c>
      <c r="EW1071" s="74" t="s">
        <v>456</v>
      </c>
      <c r="EX1071" s="74">
        <v>2026</v>
      </c>
      <c r="EY1071" s="74">
        <v>6.5746103075324023E-5</v>
      </c>
      <c r="EZ1071" s="74">
        <v>1195.200658</v>
      </c>
      <c r="FA1071" s="74">
        <v>7.8579785656563095E-2</v>
      </c>
      <c r="FB1071" s="74">
        <v>2026</v>
      </c>
      <c r="FC1071" s="74" t="s">
        <v>209</v>
      </c>
      <c r="FD1071" s="74">
        <v>4.6366130773367584E-2</v>
      </c>
      <c r="FE1071" s="74">
        <v>1</v>
      </c>
      <c r="FF1071" s="74">
        <v>0</v>
      </c>
      <c r="FG1071" s="74" t="s">
        <v>457</v>
      </c>
      <c r="FH1071" s="74">
        <v>0</v>
      </c>
      <c r="FI1071" s="74">
        <v>0</v>
      </c>
      <c r="FJ1071" s="74">
        <v>0</v>
      </c>
      <c r="FK1071" s="74">
        <v>0</v>
      </c>
      <c r="FL1071" s="74">
        <v>0</v>
      </c>
      <c r="FM1071" s="74">
        <v>0</v>
      </c>
      <c r="FN1071" s="74">
        <v>0</v>
      </c>
      <c r="FO1071" s="74">
        <v>0</v>
      </c>
      <c r="FP1071" s="74">
        <v>0</v>
      </c>
      <c r="FQ1071" s="74">
        <v>0</v>
      </c>
      <c r="FR1071" s="74">
        <v>6.6635664467676603E-3</v>
      </c>
      <c r="FS1071" s="74">
        <v>4.8422471477049037E-5</v>
      </c>
      <c r="GV1071" s="229"/>
      <c r="GW1071" s="229"/>
    </row>
    <row r="1072" spans="98:205" x14ac:dyDescent="0.25">
      <c r="CT1072" s="74" t="s">
        <v>194</v>
      </c>
      <c r="CU1072" s="74" t="s">
        <v>542</v>
      </c>
      <c r="CV1072" s="74" t="s">
        <v>318</v>
      </c>
      <c r="CW1072" s="74">
        <v>2021</v>
      </c>
      <c r="CX1072" s="74">
        <v>3.2731521284620785E-10</v>
      </c>
      <c r="CY1072" s="74">
        <v>0</v>
      </c>
      <c r="CZ1072" s="74">
        <v>0</v>
      </c>
      <c r="DA1072" s="74">
        <v>0</v>
      </c>
      <c r="DB1072" s="74">
        <v>0</v>
      </c>
      <c r="DC1072" s="74">
        <v>0</v>
      </c>
      <c r="DD1072" s="74">
        <v>13887.861023877969</v>
      </c>
      <c r="DE1072" s="74">
        <v>212.40338927922949</v>
      </c>
      <c r="DF1072" s="74">
        <v>8426.4429804796036</v>
      </c>
      <c r="DG1072" s="74">
        <v>5249.0146541191416</v>
      </c>
      <c r="DH1072" s="74">
        <v>0</v>
      </c>
      <c r="DI1072" s="74">
        <v>0</v>
      </c>
      <c r="DJ1072" s="74">
        <v>0</v>
      </c>
      <c r="DK1072" s="74">
        <v>0</v>
      </c>
      <c r="DL1072" s="74">
        <v>0</v>
      </c>
      <c r="DM1072" s="74">
        <v>0</v>
      </c>
      <c r="DN1072" s="74">
        <v>4.4976193308154812E-8</v>
      </c>
      <c r="DO1072" s="74">
        <v>4.5457081870091714E-6</v>
      </c>
      <c r="DP1072" s="74">
        <v>0</v>
      </c>
      <c r="DQ1072" s="74">
        <v>4.5457081870091714E-6</v>
      </c>
      <c r="DR1072" s="74">
        <v>0</v>
      </c>
      <c r="DS1072" s="74">
        <v>0</v>
      </c>
      <c r="DT1072" s="74">
        <v>0</v>
      </c>
      <c r="DU1072" s="74">
        <v>0</v>
      </c>
      <c r="DV1072" s="74">
        <v>0</v>
      </c>
      <c r="DW1072" s="74">
        <v>0</v>
      </c>
      <c r="DX1072" s="74">
        <v>0</v>
      </c>
      <c r="DY1072" s="74">
        <v>0</v>
      </c>
      <c r="DZ1072" s="74">
        <v>0</v>
      </c>
      <c r="EA1072" s="74">
        <v>0</v>
      </c>
      <c r="EB1072" s="74">
        <v>0</v>
      </c>
      <c r="EC1072" s="74">
        <v>0</v>
      </c>
      <c r="ED1072" s="74">
        <v>0</v>
      </c>
      <c r="EE1072" s="74">
        <v>0</v>
      </c>
      <c r="EF1072" s="74">
        <v>0</v>
      </c>
      <c r="ER1072" s="74" t="s">
        <v>455</v>
      </c>
      <c r="ES1072" s="74" t="s">
        <v>194</v>
      </c>
      <c r="ET1072" s="74" t="s">
        <v>542</v>
      </c>
      <c r="EU1072" s="74" t="s">
        <v>318</v>
      </c>
      <c r="EV1072" s="74" t="s">
        <v>302</v>
      </c>
      <c r="EW1072" s="74" t="s">
        <v>456</v>
      </c>
      <c r="EX1072" s="74">
        <v>2021</v>
      </c>
      <c r="EY1072" s="74">
        <v>4.5326737979186971E-10</v>
      </c>
      <c r="EZ1072" s="74">
        <v>726.4576149999989</v>
      </c>
      <c r="FA1072" s="74">
        <v>3.2927953968090037E-7</v>
      </c>
      <c r="FB1072" s="74">
        <v>2021</v>
      </c>
      <c r="FC1072" s="74" t="s">
        <v>209</v>
      </c>
      <c r="FD1072" s="74">
        <v>4.6366130773367584E-2</v>
      </c>
      <c r="FE1072" s="74">
        <v>1</v>
      </c>
      <c r="FF1072" s="74">
        <v>0</v>
      </c>
      <c r="FG1072" s="74" t="s">
        <v>457</v>
      </c>
      <c r="FH1072" s="74">
        <v>6.8181199731885873E-8</v>
      </c>
      <c r="FI1072" s="74">
        <v>3.2731521284620785E-10</v>
      </c>
      <c r="FJ1072" s="74">
        <v>0</v>
      </c>
      <c r="FK1072" s="74">
        <v>0</v>
      </c>
      <c r="FL1072" s="74">
        <v>0</v>
      </c>
      <c r="FM1072" s="74">
        <v>0</v>
      </c>
      <c r="FN1072" s="74">
        <v>0</v>
      </c>
      <c r="FO1072" s="74">
        <v>0</v>
      </c>
      <c r="FP1072" s="74">
        <v>0</v>
      </c>
      <c r="FQ1072" s="74">
        <v>0</v>
      </c>
      <c r="FR1072" s="74">
        <v>0</v>
      </c>
      <c r="FS1072" s="74">
        <v>0</v>
      </c>
      <c r="GV1072" s="229"/>
      <c r="GW1072" s="229"/>
    </row>
    <row r="1073" spans="98:205" x14ac:dyDescent="0.25">
      <c r="CT1073" s="74" t="s">
        <v>194</v>
      </c>
      <c r="CU1073" s="74" t="s">
        <v>542</v>
      </c>
      <c r="CV1073" s="74" t="s">
        <v>318</v>
      </c>
      <c r="CW1073" s="74">
        <v>2022</v>
      </c>
      <c r="CX1073" s="74">
        <v>0</v>
      </c>
      <c r="CY1073" s="74">
        <v>3.2484923892351335E-10</v>
      </c>
      <c r="CZ1073" s="74">
        <v>0</v>
      </c>
      <c r="DA1073" s="74">
        <v>0</v>
      </c>
      <c r="DB1073" s="74">
        <v>0</v>
      </c>
      <c r="DC1073" s="74">
        <v>0</v>
      </c>
      <c r="DD1073" s="74">
        <v>13650.165455412071</v>
      </c>
      <c r="DE1073" s="74">
        <v>202.84766498243039</v>
      </c>
      <c r="DF1073" s="74">
        <v>8286.6933897120016</v>
      </c>
      <c r="DG1073" s="74">
        <v>5160.6244007176329</v>
      </c>
      <c r="DH1073" s="74">
        <v>0</v>
      </c>
      <c r="DI1073" s="74">
        <v>0</v>
      </c>
      <c r="DJ1073" s="74">
        <v>0</v>
      </c>
      <c r="DK1073" s="74">
        <v>0</v>
      </c>
      <c r="DL1073" s="74">
        <v>0</v>
      </c>
      <c r="DM1073" s="74">
        <v>0</v>
      </c>
      <c r="DN1073" s="74">
        <v>4.4000624286857201E-8</v>
      </c>
      <c r="DO1073" s="74">
        <v>0</v>
      </c>
      <c r="DP1073" s="74">
        <v>0</v>
      </c>
      <c r="DQ1073" s="74">
        <v>0</v>
      </c>
      <c r="DR1073" s="74">
        <v>4.4342458593706441E-6</v>
      </c>
      <c r="DS1073" s="74">
        <v>0</v>
      </c>
      <c r="DT1073" s="74">
        <v>4.4342458593706441E-6</v>
      </c>
      <c r="DU1073" s="74">
        <v>0</v>
      </c>
      <c r="DV1073" s="74">
        <v>0</v>
      </c>
      <c r="DW1073" s="74">
        <v>0</v>
      </c>
      <c r="DX1073" s="74">
        <v>0</v>
      </c>
      <c r="DY1073" s="74">
        <v>0</v>
      </c>
      <c r="DZ1073" s="74">
        <v>0</v>
      </c>
      <c r="EA1073" s="74">
        <v>0</v>
      </c>
      <c r="EB1073" s="74">
        <v>0</v>
      </c>
      <c r="EC1073" s="74">
        <v>0</v>
      </c>
      <c r="ED1073" s="74">
        <v>0</v>
      </c>
      <c r="EE1073" s="74">
        <v>0</v>
      </c>
      <c r="EF1073" s="74">
        <v>0</v>
      </c>
      <c r="ER1073" s="74" t="s">
        <v>455</v>
      </c>
      <c r="ES1073" s="74" t="s">
        <v>194</v>
      </c>
      <c r="ET1073" s="74" t="s">
        <v>542</v>
      </c>
      <c r="EU1073" s="74" t="s">
        <v>318</v>
      </c>
      <c r="EV1073" s="74" t="s">
        <v>302</v>
      </c>
      <c r="EW1073" s="74" t="s">
        <v>456</v>
      </c>
      <c r="EX1073" s="74">
        <v>2022</v>
      </c>
      <c r="EY1073" s="74">
        <v>4.4131725305115302E-10</v>
      </c>
      <c r="EZ1073" s="74">
        <v>726.4576149999989</v>
      </c>
      <c r="FA1073" s="74">
        <v>3.2059827910989162E-7</v>
      </c>
      <c r="FB1073" s="74">
        <v>2022</v>
      </c>
      <c r="FC1073" s="74" t="s">
        <v>209</v>
      </c>
      <c r="FD1073" s="74">
        <v>4.6366130773367584E-2</v>
      </c>
      <c r="FE1073" s="74">
        <v>1</v>
      </c>
      <c r="FF1073" s="74">
        <v>0</v>
      </c>
      <c r="FG1073" s="74" t="s">
        <v>457</v>
      </c>
      <c r="FH1073" s="74">
        <v>0</v>
      </c>
      <c r="FI1073" s="74">
        <v>0</v>
      </c>
      <c r="FJ1073" s="74">
        <v>6.7667526508161146E-8</v>
      </c>
      <c r="FK1073" s="74">
        <v>3.2484923892351335E-10</v>
      </c>
      <c r="FL1073" s="74">
        <v>0</v>
      </c>
      <c r="FM1073" s="74">
        <v>0</v>
      </c>
      <c r="FN1073" s="74">
        <v>0</v>
      </c>
      <c r="FO1073" s="74">
        <v>0</v>
      </c>
      <c r="FP1073" s="74">
        <v>0</v>
      </c>
      <c r="FQ1073" s="74">
        <v>0</v>
      </c>
      <c r="FR1073" s="74">
        <v>0</v>
      </c>
      <c r="FS1073" s="74">
        <v>0</v>
      </c>
      <c r="GV1073" s="229"/>
      <c r="GW1073" s="229"/>
    </row>
    <row r="1074" spans="98:205" x14ac:dyDescent="0.25">
      <c r="CT1074" s="74" t="s">
        <v>194</v>
      </c>
      <c r="CU1074" s="74" t="s">
        <v>542</v>
      </c>
      <c r="CV1074" s="74" t="s">
        <v>318</v>
      </c>
      <c r="CW1074" s="74">
        <v>2023</v>
      </c>
      <c r="CX1074" s="74">
        <v>0</v>
      </c>
      <c r="CY1074" s="74">
        <v>0</v>
      </c>
      <c r="CZ1074" s="74">
        <v>4.8980188049281674E-10</v>
      </c>
      <c r="DA1074" s="74">
        <v>0</v>
      </c>
      <c r="DB1074" s="74">
        <v>0</v>
      </c>
      <c r="DC1074" s="74">
        <v>0</v>
      </c>
      <c r="DD1074" s="74">
        <v>13668.06699741239</v>
      </c>
      <c r="DE1074" s="74">
        <v>202.84766498243039</v>
      </c>
      <c r="DF1074" s="74">
        <v>8304.5949317123286</v>
      </c>
      <c r="DG1074" s="74">
        <v>5160.624400717631</v>
      </c>
      <c r="DH1074" s="74">
        <v>0</v>
      </c>
      <c r="DI1074" s="74">
        <v>0</v>
      </c>
      <c r="DJ1074" s="74">
        <v>0</v>
      </c>
      <c r="DK1074" s="74">
        <v>0</v>
      </c>
      <c r="DL1074" s="74">
        <v>0</v>
      </c>
      <c r="DM1074" s="74">
        <v>0</v>
      </c>
      <c r="DN1074" s="74">
        <v>4.4048411810419651E-8</v>
      </c>
      <c r="DO1074" s="74">
        <v>0</v>
      </c>
      <c r="DP1074" s="74">
        <v>0</v>
      </c>
      <c r="DQ1074" s="74">
        <v>0</v>
      </c>
      <c r="DR1074" s="74">
        <v>0</v>
      </c>
      <c r="DS1074" s="74">
        <v>0</v>
      </c>
      <c r="DT1074" s="74">
        <v>0</v>
      </c>
      <c r="DU1074" s="74">
        <v>6.6946449180343962E-6</v>
      </c>
      <c r="DV1074" s="74">
        <v>0</v>
      </c>
      <c r="DW1074" s="74">
        <v>6.6946449180343962E-6</v>
      </c>
      <c r="DX1074" s="74">
        <v>0</v>
      </c>
      <c r="DY1074" s="74">
        <v>0</v>
      </c>
      <c r="DZ1074" s="74">
        <v>0</v>
      </c>
      <c r="EA1074" s="74">
        <v>0</v>
      </c>
      <c r="EB1074" s="74">
        <v>0</v>
      </c>
      <c r="EC1074" s="74">
        <v>0</v>
      </c>
      <c r="ED1074" s="74">
        <v>0</v>
      </c>
      <c r="EE1074" s="74">
        <v>0</v>
      </c>
      <c r="EF1074" s="74">
        <v>0</v>
      </c>
      <c r="ER1074" s="74" t="s">
        <v>455</v>
      </c>
      <c r="ES1074" s="74" t="s">
        <v>194</v>
      </c>
      <c r="ET1074" s="74" t="s">
        <v>542</v>
      </c>
      <c r="EU1074" s="74" t="s">
        <v>318</v>
      </c>
      <c r="EV1074" s="74" t="s">
        <v>302</v>
      </c>
      <c r="EW1074" s="74" t="s">
        <v>456</v>
      </c>
      <c r="EX1074" s="74">
        <v>2023</v>
      </c>
      <c r="EY1074" s="74">
        <v>4.4082593124851171E-10</v>
      </c>
      <c r="EZ1074" s="74">
        <v>726.4576149999989</v>
      </c>
      <c r="FA1074" s="74">
        <v>3.202413546449473E-7</v>
      </c>
      <c r="FB1074" s="74">
        <v>2023</v>
      </c>
      <c r="FC1074" s="74" t="s">
        <v>209</v>
      </c>
      <c r="FD1074" s="74">
        <v>4.6366130773367584E-2</v>
      </c>
      <c r="FE1074" s="74">
        <v>1</v>
      </c>
      <c r="FF1074" s="74">
        <v>0</v>
      </c>
      <c r="FG1074" s="74" t="s">
        <v>457</v>
      </c>
      <c r="FH1074" s="74">
        <v>0</v>
      </c>
      <c r="FI1074" s="74">
        <v>0</v>
      </c>
      <c r="FJ1074" s="74">
        <v>0</v>
      </c>
      <c r="FK1074" s="74">
        <v>0</v>
      </c>
      <c r="FL1074" s="74">
        <v>6.740315553621842E-8</v>
      </c>
      <c r="FM1074" s="74">
        <v>4.8980188049281674E-10</v>
      </c>
      <c r="FN1074" s="74">
        <v>0</v>
      </c>
      <c r="FO1074" s="74">
        <v>0</v>
      </c>
      <c r="FP1074" s="74">
        <v>0</v>
      </c>
      <c r="FQ1074" s="74">
        <v>0</v>
      </c>
      <c r="FR1074" s="74">
        <v>0</v>
      </c>
      <c r="FS1074" s="74">
        <v>0</v>
      </c>
      <c r="GV1074" s="229"/>
      <c r="GW1074" s="229"/>
    </row>
    <row r="1075" spans="98:205" x14ac:dyDescent="0.25">
      <c r="CT1075" s="74" t="s">
        <v>194</v>
      </c>
      <c r="CU1075" s="74" t="s">
        <v>542</v>
      </c>
      <c r="CV1075" s="74" t="s">
        <v>318</v>
      </c>
      <c r="CW1075" s="74">
        <v>2024</v>
      </c>
      <c r="CX1075" s="74">
        <v>0</v>
      </c>
      <c r="CY1075" s="74">
        <v>0</v>
      </c>
      <c r="CZ1075" s="74">
        <v>0</v>
      </c>
      <c r="DA1075" s="74">
        <v>4.8980188049281674E-10</v>
      </c>
      <c r="DB1075" s="74">
        <v>0</v>
      </c>
      <c r="DC1075" s="74">
        <v>0</v>
      </c>
      <c r="DD1075" s="74">
        <v>13668.06699741239</v>
      </c>
      <c r="DE1075" s="74">
        <v>202.84766498243039</v>
      </c>
      <c r="DF1075" s="74">
        <v>8304.5949317123286</v>
      </c>
      <c r="DG1075" s="74">
        <v>5160.624400717631</v>
      </c>
      <c r="DH1075" s="74">
        <v>0</v>
      </c>
      <c r="DI1075" s="74">
        <v>0</v>
      </c>
      <c r="DJ1075" s="74">
        <v>0</v>
      </c>
      <c r="DK1075" s="74">
        <v>0</v>
      </c>
      <c r="DL1075" s="74">
        <v>0</v>
      </c>
      <c r="DM1075" s="74">
        <v>0</v>
      </c>
      <c r="DN1075" s="74">
        <v>4.4048411810419651E-8</v>
      </c>
      <c r="DO1075" s="74">
        <v>0</v>
      </c>
      <c r="DP1075" s="74">
        <v>0</v>
      </c>
      <c r="DQ1075" s="74">
        <v>0</v>
      </c>
      <c r="DR1075" s="74">
        <v>0</v>
      </c>
      <c r="DS1075" s="74">
        <v>0</v>
      </c>
      <c r="DT1075" s="74">
        <v>0</v>
      </c>
      <c r="DU1075" s="74">
        <v>0</v>
      </c>
      <c r="DV1075" s="74">
        <v>0</v>
      </c>
      <c r="DW1075" s="74">
        <v>0</v>
      </c>
      <c r="DX1075" s="74">
        <v>6.6946449180343962E-6</v>
      </c>
      <c r="DY1075" s="74">
        <v>0</v>
      </c>
      <c r="DZ1075" s="74">
        <v>6.6946449180343962E-6</v>
      </c>
      <c r="EA1075" s="74">
        <v>0</v>
      </c>
      <c r="EB1075" s="74">
        <v>0</v>
      </c>
      <c r="EC1075" s="74">
        <v>0</v>
      </c>
      <c r="ED1075" s="74">
        <v>0</v>
      </c>
      <c r="EE1075" s="74">
        <v>0</v>
      </c>
      <c r="EF1075" s="74">
        <v>0</v>
      </c>
      <c r="ER1075" s="74" t="s">
        <v>455</v>
      </c>
      <c r="ES1075" s="74" t="s">
        <v>194</v>
      </c>
      <c r="ET1075" s="74" t="s">
        <v>542</v>
      </c>
      <c r="EU1075" s="74" t="s">
        <v>318</v>
      </c>
      <c r="EV1075" s="74" t="s">
        <v>302</v>
      </c>
      <c r="EW1075" s="74" t="s">
        <v>456</v>
      </c>
      <c r="EX1075" s="74">
        <v>2024</v>
      </c>
      <c r="EY1075" s="74">
        <v>4.4082593124851171E-10</v>
      </c>
      <c r="EZ1075" s="74">
        <v>726.4576149999989</v>
      </c>
      <c r="FA1075" s="74">
        <v>3.202413546449473E-7</v>
      </c>
      <c r="FB1075" s="74">
        <v>2024</v>
      </c>
      <c r="FC1075" s="74" t="s">
        <v>209</v>
      </c>
      <c r="FD1075" s="74">
        <v>4.6366130773367584E-2</v>
      </c>
      <c r="FE1075" s="74">
        <v>1</v>
      </c>
      <c r="FF1075" s="74">
        <v>0</v>
      </c>
      <c r="FG1075" s="74" t="s">
        <v>457</v>
      </c>
      <c r="FH1075" s="74">
        <v>0</v>
      </c>
      <c r="FI1075" s="74">
        <v>0</v>
      </c>
      <c r="FJ1075" s="74">
        <v>0</v>
      </c>
      <c r="FK1075" s="74">
        <v>0</v>
      </c>
      <c r="FL1075" s="74">
        <v>0</v>
      </c>
      <c r="FM1075" s="74">
        <v>0</v>
      </c>
      <c r="FN1075" s="74">
        <v>6.740315553621842E-8</v>
      </c>
      <c r="FO1075" s="74">
        <v>4.8980188049281674E-10</v>
      </c>
      <c r="FP1075" s="74">
        <v>0</v>
      </c>
      <c r="FQ1075" s="74">
        <v>0</v>
      </c>
      <c r="FR1075" s="74">
        <v>0</v>
      </c>
      <c r="FS1075" s="74">
        <v>0</v>
      </c>
      <c r="GV1075" s="229"/>
      <c r="GW1075" s="229"/>
    </row>
    <row r="1076" spans="98:205" x14ac:dyDescent="0.25">
      <c r="CT1076" s="74" t="s">
        <v>194</v>
      </c>
      <c r="CU1076" s="74" t="s">
        <v>542</v>
      </c>
      <c r="CV1076" s="74" t="s">
        <v>318</v>
      </c>
      <c r="CW1076" s="74">
        <v>2025</v>
      </c>
      <c r="CX1076" s="74">
        <v>0</v>
      </c>
      <c r="CY1076" s="74">
        <v>0</v>
      </c>
      <c r="CZ1076" s="74">
        <v>0</v>
      </c>
      <c r="DA1076" s="74">
        <v>0</v>
      </c>
      <c r="DB1076" s="74">
        <v>4.8980188049281674E-10</v>
      </c>
      <c r="DC1076" s="74">
        <v>0</v>
      </c>
      <c r="DD1076" s="74">
        <v>13668.06699741239</v>
      </c>
      <c r="DE1076" s="74">
        <v>202.84766498243039</v>
      </c>
      <c r="DF1076" s="74">
        <v>8304.5949317123286</v>
      </c>
      <c r="DG1076" s="74">
        <v>5160.624400717631</v>
      </c>
      <c r="DH1076" s="74">
        <v>0</v>
      </c>
      <c r="DI1076" s="74">
        <v>0</v>
      </c>
      <c r="DJ1076" s="74">
        <v>0</v>
      </c>
      <c r="DK1076" s="74">
        <v>0</v>
      </c>
      <c r="DL1076" s="74">
        <v>0</v>
      </c>
      <c r="DM1076" s="74">
        <v>0</v>
      </c>
      <c r="DN1076" s="74">
        <v>4.4048411810419651E-8</v>
      </c>
      <c r="DO1076" s="74">
        <v>0</v>
      </c>
      <c r="DP1076" s="74">
        <v>0</v>
      </c>
      <c r="DQ1076" s="74">
        <v>0</v>
      </c>
      <c r="DR1076" s="74">
        <v>0</v>
      </c>
      <c r="DS1076" s="74">
        <v>0</v>
      </c>
      <c r="DT1076" s="74">
        <v>0</v>
      </c>
      <c r="DU1076" s="74">
        <v>0</v>
      </c>
      <c r="DV1076" s="74">
        <v>0</v>
      </c>
      <c r="DW1076" s="74">
        <v>0</v>
      </c>
      <c r="DX1076" s="74">
        <v>0</v>
      </c>
      <c r="DY1076" s="74">
        <v>0</v>
      </c>
      <c r="DZ1076" s="74">
        <v>0</v>
      </c>
      <c r="EA1076" s="74">
        <v>6.6946449180343962E-6</v>
      </c>
      <c r="EB1076" s="74">
        <v>0</v>
      </c>
      <c r="EC1076" s="74">
        <v>6.6946449180343962E-6</v>
      </c>
      <c r="ED1076" s="74">
        <v>0</v>
      </c>
      <c r="EE1076" s="74">
        <v>0</v>
      </c>
      <c r="EF1076" s="74">
        <v>0</v>
      </c>
      <c r="ER1076" s="74" t="s">
        <v>455</v>
      </c>
      <c r="ES1076" s="74" t="s">
        <v>194</v>
      </c>
      <c r="ET1076" s="74" t="s">
        <v>542</v>
      </c>
      <c r="EU1076" s="74" t="s">
        <v>318</v>
      </c>
      <c r="EV1076" s="74" t="s">
        <v>302</v>
      </c>
      <c r="EW1076" s="74" t="s">
        <v>456</v>
      </c>
      <c r="EX1076" s="74">
        <v>2025</v>
      </c>
      <c r="EY1076" s="74">
        <v>4.4082593124851171E-10</v>
      </c>
      <c r="EZ1076" s="74">
        <v>726.4576149999989</v>
      </c>
      <c r="FA1076" s="74">
        <v>3.202413546449473E-7</v>
      </c>
      <c r="FB1076" s="74">
        <v>2025</v>
      </c>
      <c r="FC1076" s="74" t="s">
        <v>209</v>
      </c>
      <c r="FD1076" s="74">
        <v>4.6366130773367584E-2</v>
      </c>
      <c r="FE1076" s="74">
        <v>1</v>
      </c>
      <c r="FF1076" s="74">
        <v>0</v>
      </c>
      <c r="FG1076" s="74" t="s">
        <v>457</v>
      </c>
      <c r="FH1076" s="74">
        <v>0</v>
      </c>
      <c r="FI1076" s="74">
        <v>0</v>
      </c>
      <c r="FJ1076" s="74">
        <v>0</v>
      </c>
      <c r="FK1076" s="74">
        <v>0</v>
      </c>
      <c r="FL1076" s="74">
        <v>0</v>
      </c>
      <c r="FM1076" s="74">
        <v>0</v>
      </c>
      <c r="FN1076" s="74">
        <v>0</v>
      </c>
      <c r="FO1076" s="74">
        <v>0</v>
      </c>
      <c r="FP1076" s="74">
        <v>6.740315553621842E-8</v>
      </c>
      <c r="FQ1076" s="74">
        <v>4.8980188049281674E-10</v>
      </c>
      <c r="FR1076" s="74">
        <v>0</v>
      </c>
      <c r="FS1076" s="74">
        <v>0</v>
      </c>
      <c r="GV1076" s="229"/>
      <c r="GW1076" s="229"/>
    </row>
    <row r="1077" spans="98:205" x14ac:dyDescent="0.25">
      <c r="CT1077" s="74" t="s">
        <v>194</v>
      </c>
      <c r="CU1077" s="74" t="s">
        <v>542</v>
      </c>
      <c r="CV1077" s="74" t="s">
        <v>318</v>
      </c>
      <c r="CW1077" s="74">
        <v>2026</v>
      </c>
      <c r="CX1077" s="74">
        <v>0</v>
      </c>
      <c r="CY1077" s="74">
        <v>0</v>
      </c>
      <c r="CZ1077" s="74">
        <v>0</v>
      </c>
      <c r="DA1077" s="74">
        <v>0</v>
      </c>
      <c r="DB1077" s="74">
        <v>0</v>
      </c>
      <c r="DC1077" s="74">
        <v>4.8980188049281674E-10</v>
      </c>
      <c r="DD1077" s="74">
        <v>13668.06699741239</v>
      </c>
      <c r="DE1077" s="74">
        <v>202.84766498243039</v>
      </c>
      <c r="DF1077" s="74">
        <v>8304.5949317123286</v>
      </c>
      <c r="DG1077" s="74">
        <v>5160.624400717631</v>
      </c>
      <c r="DH1077" s="74">
        <v>0</v>
      </c>
      <c r="DI1077" s="74">
        <v>0</v>
      </c>
      <c r="DJ1077" s="74">
        <v>0</v>
      </c>
      <c r="DK1077" s="74">
        <v>0</v>
      </c>
      <c r="DL1077" s="74">
        <v>0</v>
      </c>
      <c r="DM1077" s="74">
        <v>0</v>
      </c>
      <c r="DN1077" s="74">
        <v>4.4048411810419651E-8</v>
      </c>
      <c r="DO1077" s="74">
        <v>0</v>
      </c>
      <c r="DP1077" s="74">
        <v>0</v>
      </c>
      <c r="DQ1077" s="74">
        <v>0</v>
      </c>
      <c r="DR1077" s="74">
        <v>0</v>
      </c>
      <c r="DS1077" s="74">
        <v>0</v>
      </c>
      <c r="DT1077" s="74">
        <v>0</v>
      </c>
      <c r="DU1077" s="74">
        <v>0</v>
      </c>
      <c r="DV1077" s="74">
        <v>0</v>
      </c>
      <c r="DW1077" s="74">
        <v>0</v>
      </c>
      <c r="DX1077" s="74">
        <v>0</v>
      </c>
      <c r="DY1077" s="74">
        <v>0</v>
      </c>
      <c r="DZ1077" s="74">
        <v>0</v>
      </c>
      <c r="EA1077" s="74">
        <v>0</v>
      </c>
      <c r="EB1077" s="74">
        <v>0</v>
      </c>
      <c r="EC1077" s="74">
        <v>0</v>
      </c>
      <c r="ED1077" s="74">
        <v>6.6946449180343962E-6</v>
      </c>
      <c r="EE1077" s="74">
        <v>0</v>
      </c>
      <c r="EF1077" s="74">
        <v>6.6946449180343962E-6</v>
      </c>
      <c r="ER1077" s="74" t="s">
        <v>455</v>
      </c>
      <c r="ES1077" s="74" t="s">
        <v>194</v>
      </c>
      <c r="ET1077" s="74" t="s">
        <v>542</v>
      </c>
      <c r="EU1077" s="74" t="s">
        <v>318</v>
      </c>
      <c r="EV1077" s="74" t="s">
        <v>302</v>
      </c>
      <c r="EW1077" s="74" t="s">
        <v>456</v>
      </c>
      <c r="EX1077" s="74">
        <v>2026</v>
      </c>
      <c r="EY1077" s="74">
        <v>4.4082593124851171E-10</v>
      </c>
      <c r="EZ1077" s="74">
        <v>726.4576149999989</v>
      </c>
      <c r="FA1077" s="74">
        <v>3.202413546449473E-7</v>
      </c>
      <c r="FB1077" s="74">
        <v>2026</v>
      </c>
      <c r="FC1077" s="74" t="s">
        <v>209</v>
      </c>
      <c r="FD1077" s="74">
        <v>4.6366130773367584E-2</v>
      </c>
      <c r="FE1077" s="74">
        <v>1</v>
      </c>
      <c r="FF1077" s="74">
        <v>0</v>
      </c>
      <c r="FG1077" s="74" t="s">
        <v>457</v>
      </c>
      <c r="FH1077" s="74">
        <v>0</v>
      </c>
      <c r="FI1077" s="74">
        <v>0</v>
      </c>
      <c r="FJ1077" s="74">
        <v>0</v>
      </c>
      <c r="FK1077" s="74">
        <v>0</v>
      </c>
      <c r="FL1077" s="74">
        <v>0</v>
      </c>
      <c r="FM1077" s="74">
        <v>0</v>
      </c>
      <c r="FN1077" s="74">
        <v>0</v>
      </c>
      <c r="FO1077" s="74">
        <v>0</v>
      </c>
      <c r="FP1077" s="74">
        <v>0</v>
      </c>
      <c r="FQ1077" s="74">
        <v>0</v>
      </c>
      <c r="FR1077" s="74">
        <v>6.740315553621842E-8</v>
      </c>
      <c r="FS1077" s="74">
        <v>4.8980188049281674E-10</v>
      </c>
      <c r="GV1077" s="229"/>
      <c r="GW1077" s="229"/>
    </row>
    <row r="1078" spans="98:205" x14ac:dyDescent="0.25">
      <c r="CT1078" s="74" t="s">
        <v>194</v>
      </c>
      <c r="CU1078" s="74" t="s">
        <v>542</v>
      </c>
      <c r="CV1078" s="74" t="s">
        <v>320</v>
      </c>
      <c r="CW1078" s="74">
        <v>2021</v>
      </c>
      <c r="CX1078" s="74">
        <v>1.512415671339316E-9</v>
      </c>
      <c r="CY1078" s="74">
        <v>0</v>
      </c>
      <c r="CZ1078" s="74">
        <v>0</v>
      </c>
      <c r="DA1078" s="74">
        <v>0</v>
      </c>
      <c r="DB1078" s="74">
        <v>0</v>
      </c>
      <c r="DC1078" s="74">
        <v>0</v>
      </c>
      <c r="DD1078" s="74">
        <v>8638.846369758834</v>
      </c>
      <c r="DE1078" s="74">
        <v>212.40338927922949</v>
      </c>
      <c r="DF1078" s="74">
        <v>8426.4429804796036</v>
      </c>
      <c r="DG1078" s="74">
        <v>0</v>
      </c>
      <c r="DH1078" s="74">
        <v>0</v>
      </c>
      <c r="DI1078" s="74">
        <v>0</v>
      </c>
      <c r="DJ1078" s="74">
        <v>0</v>
      </c>
      <c r="DK1078" s="74">
        <v>0</v>
      </c>
      <c r="DL1078" s="74">
        <v>0</v>
      </c>
      <c r="DM1078" s="74">
        <v>0</v>
      </c>
      <c r="DN1078" s="74">
        <v>7.0475855897607027E-8</v>
      </c>
      <c r="DO1078" s="74">
        <v>1.306552663191602E-5</v>
      </c>
      <c r="DP1078" s="74">
        <v>0</v>
      </c>
      <c r="DQ1078" s="74">
        <v>1.306552663191602E-5</v>
      </c>
      <c r="DR1078" s="74">
        <v>0</v>
      </c>
      <c r="DS1078" s="74">
        <v>0</v>
      </c>
      <c r="DT1078" s="74">
        <v>0</v>
      </c>
      <c r="DU1078" s="74">
        <v>0</v>
      </c>
      <c r="DV1078" s="74">
        <v>0</v>
      </c>
      <c r="DW1078" s="74">
        <v>0</v>
      </c>
      <c r="DX1078" s="74">
        <v>0</v>
      </c>
      <c r="DY1078" s="74">
        <v>0</v>
      </c>
      <c r="DZ1078" s="74">
        <v>0</v>
      </c>
      <c r="EA1078" s="74">
        <v>0</v>
      </c>
      <c r="EB1078" s="74">
        <v>0</v>
      </c>
      <c r="EC1078" s="74">
        <v>0</v>
      </c>
      <c r="ED1078" s="74">
        <v>0</v>
      </c>
      <c r="EE1078" s="74">
        <v>0</v>
      </c>
      <c r="EF1078" s="74">
        <v>0</v>
      </c>
      <c r="ER1078" s="74" t="s">
        <v>455</v>
      </c>
      <c r="ES1078" s="74" t="s">
        <v>194</v>
      </c>
      <c r="ET1078" s="74" t="s">
        <v>542</v>
      </c>
      <c r="EU1078" s="74" t="s">
        <v>320</v>
      </c>
      <c r="EV1078" s="74" t="s">
        <v>302</v>
      </c>
      <c r="EW1078" s="74" t="s">
        <v>456</v>
      </c>
      <c r="EX1078" s="74">
        <v>2021</v>
      </c>
      <c r="EY1078" s="74">
        <v>2.0943991039800389E-9</v>
      </c>
      <c r="EZ1078" s="74">
        <v>726.4576149999989</v>
      </c>
      <c r="FA1078" s="74">
        <v>1.5214921779354738E-6</v>
      </c>
      <c r="FB1078" s="74">
        <v>2021</v>
      </c>
      <c r="FC1078" s="74" t="s">
        <v>209</v>
      </c>
      <c r="FD1078" s="74">
        <v>4.6366130773367584E-2</v>
      </c>
      <c r="FE1078" s="74">
        <v>1</v>
      </c>
      <c r="FF1078" s="74">
        <v>0</v>
      </c>
      <c r="FG1078" s="74" t="s">
        <v>457</v>
      </c>
      <c r="FH1078" s="74">
        <v>3.1504284224537801E-7</v>
      </c>
      <c r="FI1078" s="74">
        <v>1.512415671339316E-9</v>
      </c>
      <c r="FJ1078" s="74">
        <v>0</v>
      </c>
      <c r="FK1078" s="74">
        <v>0</v>
      </c>
      <c r="FL1078" s="74">
        <v>0</v>
      </c>
      <c r="FM1078" s="74">
        <v>0</v>
      </c>
      <c r="FN1078" s="74">
        <v>0</v>
      </c>
      <c r="FO1078" s="74">
        <v>0</v>
      </c>
      <c r="FP1078" s="74">
        <v>0</v>
      </c>
      <c r="FQ1078" s="74">
        <v>0</v>
      </c>
      <c r="FR1078" s="74">
        <v>0</v>
      </c>
      <c r="FS1078" s="74">
        <v>0</v>
      </c>
      <c r="GV1078" s="229"/>
      <c r="GW1078" s="229"/>
    </row>
    <row r="1079" spans="98:205" x14ac:dyDescent="0.25">
      <c r="CT1079" s="74" t="s">
        <v>194</v>
      </c>
      <c r="CU1079" s="74" t="s">
        <v>542</v>
      </c>
      <c r="CV1079" s="74" t="s">
        <v>320</v>
      </c>
      <c r="CW1079" s="74">
        <v>2022</v>
      </c>
      <c r="CX1079" s="74">
        <v>0</v>
      </c>
      <c r="CY1079" s="74">
        <v>1.50109287345747E-9</v>
      </c>
      <c r="CZ1079" s="74">
        <v>0</v>
      </c>
      <c r="DA1079" s="74">
        <v>0</v>
      </c>
      <c r="DB1079" s="74">
        <v>0</v>
      </c>
      <c r="DC1079" s="74">
        <v>0</v>
      </c>
      <c r="DD1079" s="74">
        <v>8489.5410546944331</v>
      </c>
      <c r="DE1079" s="74">
        <v>202.84766498243039</v>
      </c>
      <c r="DF1079" s="74">
        <v>8286.6933897120016</v>
      </c>
      <c r="DG1079" s="74">
        <v>0</v>
      </c>
      <c r="DH1079" s="74">
        <v>0</v>
      </c>
      <c r="DI1079" s="74">
        <v>0</v>
      </c>
      <c r="DJ1079" s="74">
        <v>0</v>
      </c>
      <c r="DK1079" s="74">
        <v>0</v>
      </c>
      <c r="DL1079" s="74">
        <v>0</v>
      </c>
      <c r="DM1079" s="74">
        <v>0</v>
      </c>
      <c r="DN1079" s="74">
        <v>6.8674727403685249E-8</v>
      </c>
      <c r="DO1079" s="74">
        <v>0</v>
      </c>
      <c r="DP1079" s="74">
        <v>0</v>
      </c>
      <c r="DQ1079" s="74">
        <v>0</v>
      </c>
      <c r="DR1079" s="74">
        <v>1.2743589576126428E-5</v>
      </c>
      <c r="DS1079" s="74">
        <v>0</v>
      </c>
      <c r="DT1079" s="74">
        <v>1.2743589576126428E-5</v>
      </c>
      <c r="DU1079" s="74">
        <v>0</v>
      </c>
      <c r="DV1079" s="74">
        <v>0</v>
      </c>
      <c r="DW1079" s="74">
        <v>0</v>
      </c>
      <c r="DX1079" s="74">
        <v>0</v>
      </c>
      <c r="DY1079" s="74">
        <v>0</v>
      </c>
      <c r="DZ1079" s="74">
        <v>0</v>
      </c>
      <c r="EA1079" s="74">
        <v>0</v>
      </c>
      <c r="EB1079" s="74">
        <v>0</v>
      </c>
      <c r="EC1079" s="74">
        <v>0</v>
      </c>
      <c r="ED1079" s="74">
        <v>0</v>
      </c>
      <c r="EE1079" s="74">
        <v>0</v>
      </c>
      <c r="EF1079" s="74">
        <v>0</v>
      </c>
      <c r="ER1079" s="74" t="s">
        <v>455</v>
      </c>
      <c r="ES1079" s="74" t="s">
        <v>194</v>
      </c>
      <c r="ET1079" s="74" t="s">
        <v>542</v>
      </c>
      <c r="EU1079" s="74" t="s">
        <v>320</v>
      </c>
      <c r="EV1079" s="74" t="s">
        <v>302</v>
      </c>
      <c r="EW1079" s="74" t="s">
        <v>456</v>
      </c>
      <c r="EX1079" s="74">
        <v>2022</v>
      </c>
      <c r="EY1079" s="74">
        <v>2.0392788534280371E-9</v>
      </c>
      <c r="EZ1079" s="74">
        <v>726.4576149999989</v>
      </c>
      <c r="FA1079" s="74">
        <v>1.4814496521812642E-6</v>
      </c>
      <c r="FB1079" s="74">
        <v>2022</v>
      </c>
      <c r="FC1079" s="74" t="s">
        <v>209</v>
      </c>
      <c r="FD1079" s="74">
        <v>4.6366130773367584E-2</v>
      </c>
      <c r="FE1079" s="74">
        <v>1</v>
      </c>
      <c r="FF1079" s="74">
        <v>0</v>
      </c>
      <c r="FG1079" s="74" t="s">
        <v>457</v>
      </c>
      <c r="FH1079" s="74">
        <v>0</v>
      </c>
      <c r="FI1079" s="74">
        <v>0</v>
      </c>
      <c r="FJ1079" s="74">
        <v>3.1268425360174945E-7</v>
      </c>
      <c r="FK1079" s="74">
        <v>1.50109287345747E-9</v>
      </c>
      <c r="FL1079" s="74">
        <v>0</v>
      </c>
      <c r="FM1079" s="74">
        <v>0</v>
      </c>
      <c r="FN1079" s="74">
        <v>0</v>
      </c>
      <c r="FO1079" s="74">
        <v>0</v>
      </c>
      <c r="FP1079" s="74">
        <v>0</v>
      </c>
      <c r="FQ1079" s="74">
        <v>0</v>
      </c>
      <c r="FR1079" s="74">
        <v>0</v>
      </c>
      <c r="FS1079" s="74">
        <v>0</v>
      </c>
      <c r="GV1079" s="229"/>
      <c r="GW1079" s="229"/>
    </row>
    <row r="1080" spans="98:205" x14ac:dyDescent="0.25">
      <c r="CT1080" s="74" t="s">
        <v>194</v>
      </c>
      <c r="CU1080" s="74" t="s">
        <v>542</v>
      </c>
      <c r="CV1080" s="74" t="s">
        <v>320</v>
      </c>
      <c r="CW1080" s="74">
        <v>2023</v>
      </c>
      <c r="CX1080" s="74">
        <v>0</v>
      </c>
      <c r="CY1080" s="74">
        <v>0</v>
      </c>
      <c r="CZ1080" s="74">
        <v>2.2633210243935582E-9</v>
      </c>
      <c r="DA1080" s="74">
        <v>0</v>
      </c>
      <c r="DB1080" s="74">
        <v>0</v>
      </c>
      <c r="DC1080" s="74">
        <v>0</v>
      </c>
      <c r="DD1080" s="74">
        <v>8507.4425966947565</v>
      </c>
      <c r="DE1080" s="74">
        <v>202.84766498243039</v>
      </c>
      <c r="DF1080" s="74">
        <v>8304.5949317123268</v>
      </c>
      <c r="DG1080" s="74">
        <v>0</v>
      </c>
      <c r="DH1080" s="74">
        <v>0</v>
      </c>
      <c r="DI1080" s="74">
        <v>0</v>
      </c>
      <c r="DJ1080" s="74">
        <v>0</v>
      </c>
      <c r="DK1080" s="74">
        <v>0</v>
      </c>
      <c r="DL1080" s="74">
        <v>0</v>
      </c>
      <c r="DM1080" s="74">
        <v>0</v>
      </c>
      <c r="DN1080" s="74">
        <v>6.8888670664399816E-8</v>
      </c>
      <c r="DO1080" s="74">
        <v>0</v>
      </c>
      <c r="DP1080" s="74">
        <v>0</v>
      </c>
      <c r="DQ1080" s="74">
        <v>0</v>
      </c>
      <c r="DR1080" s="74">
        <v>0</v>
      </c>
      <c r="DS1080" s="74">
        <v>0</v>
      </c>
      <c r="DT1080" s="74">
        <v>0</v>
      </c>
      <c r="DU1080" s="74">
        <v>1.9255073692920568E-5</v>
      </c>
      <c r="DV1080" s="74">
        <v>0</v>
      </c>
      <c r="DW1080" s="74">
        <v>1.9255073692920568E-5</v>
      </c>
      <c r="DX1080" s="74">
        <v>0</v>
      </c>
      <c r="DY1080" s="74">
        <v>0</v>
      </c>
      <c r="DZ1080" s="74">
        <v>0</v>
      </c>
      <c r="EA1080" s="74">
        <v>0</v>
      </c>
      <c r="EB1080" s="74">
        <v>0</v>
      </c>
      <c r="EC1080" s="74">
        <v>0</v>
      </c>
      <c r="ED1080" s="74">
        <v>0</v>
      </c>
      <c r="EE1080" s="74">
        <v>0</v>
      </c>
      <c r="EF1080" s="74">
        <v>0</v>
      </c>
      <c r="ER1080" s="74" t="s">
        <v>455</v>
      </c>
      <c r="ES1080" s="74" t="s">
        <v>194</v>
      </c>
      <c r="ET1080" s="74" t="s">
        <v>542</v>
      </c>
      <c r="EU1080" s="74" t="s">
        <v>320</v>
      </c>
      <c r="EV1080" s="74" t="s">
        <v>302</v>
      </c>
      <c r="EW1080" s="74" t="s">
        <v>456</v>
      </c>
      <c r="EX1080" s="74">
        <v>2023</v>
      </c>
      <c r="EY1080" s="74">
        <v>2.0370085090093039E-9</v>
      </c>
      <c r="EZ1080" s="74">
        <v>726.4576149999989</v>
      </c>
      <c r="FA1080" s="74">
        <v>1.4798003431896027E-6</v>
      </c>
      <c r="FB1080" s="74">
        <v>2023</v>
      </c>
      <c r="FC1080" s="74" t="s">
        <v>209</v>
      </c>
      <c r="FD1080" s="74">
        <v>4.6366130773367584E-2</v>
      </c>
      <c r="FE1080" s="74">
        <v>1</v>
      </c>
      <c r="FF1080" s="74">
        <v>0</v>
      </c>
      <c r="FG1080" s="74" t="s">
        <v>457</v>
      </c>
      <c r="FH1080" s="74">
        <v>0</v>
      </c>
      <c r="FI1080" s="74">
        <v>0</v>
      </c>
      <c r="FJ1080" s="74">
        <v>0</v>
      </c>
      <c r="FK1080" s="74">
        <v>0</v>
      </c>
      <c r="FL1080" s="74">
        <v>3.1146262419837633E-7</v>
      </c>
      <c r="FM1080" s="74">
        <v>2.2633210243935582E-9</v>
      </c>
      <c r="FN1080" s="74">
        <v>0</v>
      </c>
      <c r="FO1080" s="74">
        <v>0</v>
      </c>
      <c r="FP1080" s="74">
        <v>0</v>
      </c>
      <c r="FQ1080" s="74">
        <v>0</v>
      </c>
      <c r="FR1080" s="74">
        <v>0</v>
      </c>
      <c r="FS1080" s="74">
        <v>0</v>
      </c>
      <c r="GV1080" s="229"/>
      <c r="GW1080" s="229"/>
    </row>
    <row r="1081" spans="98:205" x14ac:dyDescent="0.25">
      <c r="CT1081" s="74" t="s">
        <v>194</v>
      </c>
      <c r="CU1081" s="74" t="s">
        <v>542</v>
      </c>
      <c r="CV1081" s="74" t="s">
        <v>320</v>
      </c>
      <c r="CW1081" s="74">
        <v>2024</v>
      </c>
      <c r="CX1081" s="74">
        <v>0</v>
      </c>
      <c r="CY1081" s="74">
        <v>0</v>
      </c>
      <c r="CZ1081" s="74">
        <v>0</v>
      </c>
      <c r="DA1081" s="74">
        <v>2.2633210243935582E-9</v>
      </c>
      <c r="DB1081" s="74">
        <v>0</v>
      </c>
      <c r="DC1081" s="74">
        <v>0</v>
      </c>
      <c r="DD1081" s="74">
        <v>8507.4425966947565</v>
      </c>
      <c r="DE1081" s="74">
        <v>202.84766498243039</v>
      </c>
      <c r="DF1081" s="74">
        <v>8304.5949317123268</v>
      </c>
      <c r="DG1081" s="74">
        <v>0</v>
      </c>
      <c r="DH1081" s="74">
        <v>0</v>
      </c>
      <c r="DI1081" s="74">
        <v>0</v>
      </c>
      <c r="DJ1081" s="74">
        <v>0</v>
      </c>
      <c r="DK1081" s="74">
        <v>0</v>
      </c>
      <c r="DL1081" s="74">
        <v>0</v>
      </c>
      <c r="DM1081" s="74">
        <v>0</v>
      </c>
      <c r="DN1081" s="74">
        <v>6.8888670664399816E-8</v>
      </c>
      <c r="DO1081" s="74">
        <v>0</v>
      </c>
      <c r="DP1081" s="74">
        <v>0</v>
      </c>
      <c r="DQ1081" s="74">
        <v>0</v>
      </c>
      <c r="DR1081" s="74">
        <v>0</v>
      </c>
      <c r="DS1081" s="74">
        <v>0</v>
      </c>
      <c r="DT1081" s="74">
        <v>0</v>
      </c>
      <c r="DU1081" s="74">
        <v>0</v>
      </c>
      <c r="DV1081" s="74">
        <v>0</v>
      </c>
      <c r="DW1081" s="74">
        <v>0</v>
      </c>
      <c r="DX1081" s="74">
        <v>1.9255073692920568E-5</v>
      </c>
      <c r="DY1081" s="74">
        <v>0</v>
      </c>
      <c r="DZ1081" s="74">
        <v>1.9255073692920568E-5</v>
      </c>
      <c r="EA1081" s="74">
        <v>0</v>
      </c>
      <c r="EB1081" s="74">
        <v>0</v>
      </c>
      <c r="EC1081" s="74">
        <v>0</v>
      </c>
      <c r="ED1081" s="74">
        <v>0</v>
      </c>
      <c r="EE1081" s="74">
        <v>0</v>
      </c>
      <c r="EF1081" s="74">
        <v>0</v>
      </c>
      <c r="ER1081" s="74" t="s">
        <v>455</v>
      </c>
      <c r="ES1081" s="74" t="s">
        <v>194</v>
      </c>
      <c r="ET1081" s="74" t="s">
        <v>542</v>
      </c>
      <c r="EU1081" s="74" t="s">
        <v>320</v>
      </c>
      <c r="EV1081" s="74" t="s">
        <v>302</v>
      </c>
      <c r="EW1081" s="74" t="s">
        <v>456</v>
      </c>
      <c r="EX1081" s="74">
        <v>2024</v>
      </c>
      <c r="EY1081" s="74">
        <v>2.0370085090093039E-9</v>
      </c>
      <c r="EZ1081" s="74">
        <v>726.4576149999989</v>
      </c>
      <c r="FA1081" s="74">
        <v>1.4798003431896027E-6</v>
      </c>
      <c r="FB1081" s="74">
        <v>2024</v>
      </c>
      <c r="FC1081" s="74" t="s">
        <v>209</v>
      </c>
      <c r="FD1081" s="74">
        <v>4.6366130773367584E-2</v>
      </c>
      <c r="FE1081" s="74">
        <v>1</v>
      </c>
      <c r="FF1081" s="74">
        <v>0</v>
      </c>
      <c r="FG1081" s="74" t="s">
        <v>457</v>
      </c>
      <c r="FH1081" s="74">
        <v>0</v>
      </c>
      <c r="FI1081" s="74">
        <v>0</v>
      </c>
      <c r="FJ1081" s="74">
        <v>0</v>
      </c>
      <c r="FK1081" s="74">
        <v>0</v>
      </c>
      <c r="FL1081" s="74">
        <v>0</v>
      </c>
      <c r="FM1081" s="74">
        <v>0</v>
      </c>
      <c r="FN1081" s="74">
        <v>3.1146262419837633E-7</v>
      </c>
      <c r="FO1081" s="74">
        <v>2.2633210243935582E-9</v>
      </c>
      <c r="FP1081" s="74">
        <v>0</v>
      </c>
      <c r="FQ1081" s="74">
        <v>0</v>
      </c>
      <c r="FR1081" s="74">
        <v>0</v>
      </c>
      <c r="FS1081" s="74">
        <v>0</v>
      </c>
      <c r="GV1081" s="229"/>
      <c r="GW1081" s="229"/>
    </row>
    <row r="1082" spans="98:205" x14ac:dyDescent="0.25">
      <c r="CT1082" s="74" t="s">
        <v>194</v>
      </c>
      <c r="CU1082" s="74" t="s">
        <v>542</v>
      </c>
      <c r="CV1082" s="74" t="s">
        <v>320</v>
      </c>
      <c r="CW1082" s="74">
        <v>2025</v>
      </c>
      <c r="CX1082" s="74">
        <v>0</v>
      </c>
      <c r="CY1082" s="74">
        <v>0</v>
      </c>
      <c r="CZ1082" s="74">
        <v>0</v>
      </c>
      <c r="DA1082" s="74">
        <v>0</v>
      </c>
      <c r="DB1082" s="74">
        <v>2.2633210243935582E-9</v>
      </c>
      <c r="DC1082" s="74">
        <v>0</v>
      </c>
      <c r="DD1082" s="74">
        <v>8507.4425966947565</v>
      </c>
      <c r="DE1082" s="74">
        <v>202.84766498243039</v>
      </c>
      <c r="DF1082" s="74">
        <v>8304.5949317123268</v>
      </c>
      <c r="DG1082" s="74">
        <v>0</v>
      </c>
      <c r="DH1082" s="74">
        <v>0</v>
      </c>
      <c r="DI1082" s="74">
        <v>0</v>
      </c>
      <c r="DJ1082" s="74">
        <v>0</v>
      </c>
      <c r="DK1082" s="74">
        <v>0</v>
      </c>
      <c r="DL1082" s="74">
        <v>0</v>
      </c>
      <c r="DM1082" s="74">
        <v>0</v>
      </c>
      <c r="DN1082" s="74">
        <v>6.8888670664399816E-8</v>
      </c>
      <c r="DO1082" s="74">
        <v>0</v>
      </c>
      <c r="DP1082" s="74">
        <v>0</v>
      </c>
      <c r="DQ1082" s="74">
        <v>0</v>
      </c>
      <c r="DR1082" s="74">
        <v>0</v>
      </c>
      <c r="DS1082" s="74">
        <v>0</v>
      </c>
      <c r="DT1082" s="74">
        <v>0</v>
      </c>
      <c r="DU1082" s="74">
        <v>0</v>
      </c>
      <c r="DV1082" s="74">
        <v>0</v>
      </c>
      <c r="DW1082" s="74">
        <v>0</v>
      </c>
      <c r="DX1082" s="74">
        <v>0</v>
      </c>
      <c r="DY1082" s="74">
        <v>0</v>
      </c>
      <c r="DZ1082" s="74">
        <v>0</v>
      </c>
      <c r="EA1082" s="74">
        <v>1.9255073692920568E-5</v>
      </c>
      <c r="EB1082" s="74">
        <v>0</v>
      </c>
      <c r="EC1082" s="74">
        <v>1.9255073692920568E-5</v>
      </c>
      <c r="ED1082" s="74">
        <v>0</v>
      </c>
      <c r="EE1082" s="74">
        <v>0</v>
      </c>
      <c r="EF1082" s="74">
        <v>0</v>
      </c>
      <c r="ER1082" s="74" t="s">
        <v>455</v>
      </c>
      <c r="ES1082" s="74" t="s">
        <v>194</v>
      </c>
      <c r="ET1082" s="74" t="s">
        <v>542</v>
      </c>
      <c r="EU1082" s="74" t="s">
        <v>320</v>
      </c>
      <c r="EV1082" s="74" t="s">
        <v>302</v>
      </c>
      <c r="EW1082" s="74" t="s">
        <v>456</v>
      </c>
      <c r="EX1082" s="74">
        <v>2025</v>
      </c>
      <c r="EY1082" s="74">
        <v>2.0370085090093039E-9</v>
      </c>
      <c r="EZ1082" s="74">
        <v>726.4576149999989</v>
      </c>
      <c r="FA1082" s="74">
        <v>1.4798003431896027E-6</v>
      </c>
      <c r="FB1082" s="74">
        <v>2025</v>
      </c>
      <c r="FC1082" s="74" t="s">
        <v>209</v>
      </c>
      <c r="FD1082" s="74">
        <v>4.6366130773367584E-2</v>
      </c>
      <c r="FE1082" s="74">
        <v>1</v>
      </c>
      <c r="FF1082" s="74">
        <v>0</v>
      </c>
      <c r="FG1082" s="74" t="s">
        <v>457</v>
      </c>
      <c r="FH1082" s="74">
        <v>0</v>
      </c>
      <c r="FI1082" s="74">
        <v>0</v>
      </c>
      <c r="FJ1082" s="74">
        <v>0</v>
      </c>
      <c r="FK1082" s="74">
        <v>0</v>
      </c>
      <c r="FL1082" s="74">
        <v>0</v>
      </c>
      <c r="FM1082" s="74">
        <v>0</v>
      </c>
      <c r="FN1082" s="74">
        <v>0</v>
      </c>
      <c r="FO1082" s="74">
        <v>0</v>
      </c>
      <c r="FP1082" s="74">
        <v>3.1146262419837633E-7</v>
      </c>
      <c r="FQ1082" s="74">
        <v>2.2633210243935582E-9</v>
      </c>
      <c r="FR1082" s="74">
        <v>0</v>
      </c>
      <c r="FS1082" s="74">
        <v>0</v>
      </c>
      <c r="GV1082" s="229"/>
      <c r="GW1082" s="229"/>
    </row>
    <row r="1083" spans="98:205" x14ac:dyDescent="0.25">
      <c r="CT1083" s="74" t="s">
        <v>194</v>
      </c>
      <c r="CU1083" s="74" t="s">
        <v>542</v>
      </c>
      <c r="CV1083" s="74" t="s">
        <v>320</v>
      </c>
      <c r="CW1083" s="74">
        <v>2026</v>
      </c>
      <c r="CX1083" s="74">
        <v>0</v>
      </c>
      <c r="CY1083" s="74">
        <v>0</v>
      </c>
      <c r="CZ1083" s="74">
        <v>0</v>
      </c>
      <c r="DA1083" s="74">
        <v>0</v>
      </c>
      <c r="DB1083" s="74">
        <v>0</v>
      </c>
      <c r="DC1083" s="74">
        <v>2.2633210243935582E-9</v>
      </c>
      <c r="DD1083" s="74">
        <v>8507.4425966947565</v>
      </c>
      <c r="DE1083" s="74">
        <v>202.84766498243039</v>
      </c>
      <c r="DF1083" s="74">
        <v>8304.5949317123268</v>
      </c>
      <c r="DG1083" s="74">
        <v>0</v>
      </c>
      <c r="DH1083" s="74">
        <v>0</v>
      </c>
      <c r="DI1083" s="74">
        <v>0</v>
      </c>
      <c r="DJ1083" s="74">
        <v>0</v>
      </c>
      <c r="DK1083" s="74">
        <v>0</v>
      </c>
      <c r="DL1083" s="74">
        <v>0</v>
      </c>
      <c r="DM1083" s="74">
        <v>0</v>
      </c>
      <c r="DN1083" s="74">
        <v>6.8888670664399816E-8</v>
      </c>
      <c r="DO1083" s="74">
        <v>0</v>
      </c>
      <c r="DP1083" s="74">
        <v>0</v>
      </c>
      <c r="DQ1083" s="74">
        <v>0</v>
      </c>
      <c r="DR1083" s="74">
        <v>0</v>
      </c>
      <c r="DS1083" s="74">
        <v>0</v>
      </c>
      <c r="DT1083" s="74">
        <v>0</v>
      </c>
      <c r="DU1083" s="74">
        <v>0</v>
      </c>
      <c r="DV1083" s="74">
        <v>0</v>
      </c>
      <c r="DW1083" s="74">
        <v>0</v>
      </c>
      <c r="DX1083" s="74">
        <v>0</v>
      </c>
      <c r="DY1083" s="74">
        <v>0</v>
      </c>
      <c r="DZ1083" s="74">
        <v>0</v>
      </c>
      <c r="EA1083" s="74">
        <v>0</v>
      </c>
      <c r="EB1083" s="74">
        <v>0</v>
      </c>
      <c r="EC1083" s="74">
        <v>0</v>
      </c>
      <c r="ED1083" s="74">
        <v>1.9255073692920568E-5</v>
      </c>
      <c r="EE1083" s="74">
        <v>0</v>
      </c>
      <c r="EF1083" s="74">
        <v>1.9255073692920568E-5</v>
      </c>
      <c r="ER1083" s="74" t="s">
        <v>455</v>
      </c>
      <c r="ES1083" s="74" t="s">
        <v>194</v>
      </c>
      <c r="ET1083" s="74" t="s">
        <v>542</v>
      </c>
      <c r="EU1083" s="74" t="s">
        <v>320</v>
      </c>
      <c r="EV1083" s="74" t="s">
        <v>302</v>
      </c>
      <c r="EW1083" s="74" t="s">
        <v>456</v>
      </c>
      <c r="EX1083" s="74">
        <v>2026</v>
      </c>
      <c r="EY1083" s="74">
        <v>2.0370085090093039E-9</v>
      </c>
      <c r="EZ1083" s="74">
        <v>726.4576149999989</v>
      </c>
      <c r="FA1083" s="74">
        <v>1.4798003431896027E-6</v>
      </c>
      <c r="FB1083" s="74">
        <v>2026</v>
      </c>
      <c r="FC1083" s="74" t="s">
        <v>209</v>
      </c>
      <c r="FD1083" s="74">
        <v>4.6366130773367584E-2</v>
      </c>
      <c r="FE1083" s="74">
        <v>1</v>
      </c>
      <c r="FF1083" s="74">
        <v>0</v>
      </c>
      <c r="FG1083" s="74" t="s">
        <v>457</v>
      </c>
      <c r="FH1083" s="74">
        <v>0</v>
      </c>
      <c r="FI1083" s="74">
        <v>0</v>
      </c>
      <c r="FJ1083" s="74">
        <v>0</v>
      </c>
      <c r="FK1083" s="74">
        <v>0</v>
      </c>
      <c r="FL1083" s="74">
        <v>0</v>
      </c>
      <c r="FM1083" s="74">
        <v>0</v>
      </c>
      <c r="FN1083" s="74">
        <v>0</v>
      </c>
      <c r="FO1083" s="74">
        <v>0</v>
      </c>
      <c r="FP1083" s="74">
        <v>0</v>
      </c>
      <c r="FQ1083" s="74">
        <v>0</v>
      </c>
      <c r="FR1083" s="74">
        <v>3.1146262419837633E-7</v>
      </c>
      <c r="FS1083" s="74">
        <v>2.2633210243935582E-9</v>
      </c>
      <c r="GV1083" s="229"/>
      <c r="GW1083" s="229"/>
    </row>
    <row r="1084" spans="98:205" x14ac:dyDescent="0.25">
      <c r="CT1084" s="74" t="s">
        <v>194</v>
      </c>
      <c r="CU1084" s="74" t="s">
        <v>542</v>
      </c>
      <c r="CV1084" s="74" t="s">
        <v>327</v>
      </c>
      <c r="CW1084" s="74">
        <v>2021</v>
      </c>
      <c r="CX1084" s="74">
        <v>2.3909334851179565E-7</v>
      </c>
      <c r="CY1084" s="74">
        <v>0</v>
      </c>
      <c r="CZ1084" s="74">
        <v>0</v>
      </c>
      <c r="DA1084" s="74">
        <v>0</v>
      </c>
      <c r="DB1084" s="74">
        <v>0</v>
      </c>
      <c r="DC1084" s="74">
        <v>0</v>
      </c>
      <c r="DD1084" s="74">
        <v>5.1077508752881382</v>
      </c>
      <c r="DE1084" s="74">
        <v>0.69026898617840449</v>
      </c>
      <c r="DF1084" s="74">
        <v>2.826372167532806</v>
      </c>
      <c r="DG1084" s="74">
        <v>1.591109721576927</v>
      </c>
      <c r="DH1084" s="74">
        <v>0</v>
      </c>
      <c r="DI1084" s="74">
        <v>0</v>
      </c>
      <c r="DJ1084" s="74">
        <v>0</v>
      </c>
      <c r="DK1084" s="74">
        <v>0</v>
      </c>
      <c r="DL1084" s="74">
        <v>0</v>
      </c>
      <c r="DM1084" s="74">
        <v>0</v>
      </c>
      <c r="DN1084" s="74">
        <v>8.3831829512886868E-6</v>
      </c>
      <c r="DO1084" s="74">
        <v>1.2212292601366962E-6</v>
      </c>
      <c r="DP1084" s="74">
        <v>0</v>
      </c>
      <c r="DQ1084" s="74">
        <v>1.2212292601366962E-6</v>
      </c>
      <c r="DR1084" s="74">
        <v>0</v>
      </c>
      <c r="DS1084" s="74">
        <v>0</v>
      </c>
      <c r="DT1084" s="74">
        <v>0</v>
      </c>
      <c r="DU1084" s="74">
        <v>0</v>
      </c>
      <c r="DV1084" s="74">
        <v>0</v>
      </c>
      <c r="DW1084" s="74">
        <v>0</v>
      </c>
      <c r="DX1084" s="74">
        <v>0</v>
      </c>
      <c r="DY1084" s="74">
        <v>0</v>
      </c>
      <c r="DZ1084" s="74">
        <v>0</v>
      </c>
      <c r="EA1084" s="74">
        <v>0</v>
      </c>
      <c r="EB1084" s="74">
        <v>0</v>
      </c>
      <c r="EC1084" s="74">
        <v>0</v>
      </c>
      <c r="ED1084" s="74">
        <v>0</v>
      </c>
      <c r="EE1084" s="74">
        <v>0</v>
      </c>
      <c r="EF1084" s="74">
        <v>0</v>
      </c>
      <c r="ER1084" s="74" t="s">
        <v>455</v>
      </c>
      <c r="ES1084" s="74" t="s">
        <v>194</v>
      </c>
      <c r="ET1084" s="74" t="s">
        <v>542</v>
      </c>
      <c r="EU1084" s="74" t="s">
        <v>327</v>
      </c>
      <c r="EV1084" s="74" t="s">
        <v>302</v>
      </c>
      <c r="EW1084" s="74" t="s">
        <v>456</v>
      </c>
      <c r="EX1084" s="74">
        <v>2021</v>
      </c>
      <c r="EY1084" s="74">
        <v>3.3109739893613237E-7</v>
      </c>
      <c r="EZ1084" s="74">
        <v>726.4576149999989</v>
      </c>
      <c r="FA1084" s="74">
        <v>2.405282267638459E-4</v>
      </c>
      <c r="FB1084" s="74">
        <v>2021</v>
      </c>
      <c r="FC1084" s="74" t="s">
        <v>209</v>
      </c>
      <c r="FD1084" s="74">
        <v>4.6366130773367584E-2</v>
      </c>
      <c r="FE1084" s="74">
        <v>1</v>
      </c>
      <c r="FF1084" s="74">
        <v>0</v>
      </c>
      <c r="FG1084" s="74" t="s">
        <v>457</v>
      </c>
      <c r="FH1084" s="74">
        <v>4.9804197023703978E-5</v>
      </c>
      <c r="FI1084" s="74">
        <v>2.3909334851179565E-7</v>
      </c>
      <c r="FJ1084" s="74">
        <v>0</v>
      </c>
      <c r="FK1084" s="74">
        <v>0</v>
      </c>
      <c r="FL1084" s="74">
        <v>0</v>
      </c>
      <c r="FM1084" s="74">
        <v>0</v>
      </c>
      <c r="FN1084" s="74">
        <v>0</v>
      </c>
      <c r="FO1084" s="74">
        <v>0</v>
      </c>
      <c r="FP1084" s="74">
        <v>0</v>
      </c>
      <c r="FQ1084" s="74">
        <v>0</v>
      </c>
      <c r="FR1084" s="74">
        <v>0</v>
      </c>
      <c r="FS1084" s="74">
        <v>0</v>
      </c>
      <c r="GV1084" s="229"/>
      <c r="GW1084" s="229"/>
    </row>
    <row r="1085" spans="98:205" x14ac:dyDescent="0.25">
      <c r="CT1085" s="74" t="s">
        <v>194</v>
      </c>
      <c r="CU1085" s="74" t="s">
        <v>542</v>
      </c>
      <c r="CV1085" s="74" t="s">
        <v>327</v>
      </c>
      <c r="CW1085" s="74">
        <v>2022</v>
      </c>
      <c r="CX1085" s="74">
        <v>0</v>
      </c>
      <c r="CY1085" s="74">
        <v>2.3726696050727262E-7</v>
      </c>
      <c r="CZ1085" s="74">
        <v>0</v>
      </c>
      <c r="DA1085" s="74">
        <v>0</v>
      </c>
      <c r="DB1085" s="74">
        <v>0</v>
      </c>
      <c r="DC1085" s="74">
        <v>0</v>
      </c>
      <c r="DD1085" s="74">
        <v>5.0739075797640956</v>
      </c>
      <c r="DE1085" s="74">
        <v>0.6841481148462718</v>
      </c>
      <c r="DF1085" s="74">
        <v>2.8096478759428591</v>
      </c>
      <c r="DG1085" s="74">
        <v>1.580111588974966</v>
      </c>
      <c r="DH1085" s="74">
        <v>0</v>
      </c>
      <c r="DI1085" s="74">
        <v>0</v>
      </c>
      <c r="DJ1085" s="74">
        <v>0</v>
      </c>
      <c r="DK1085" s="74">
        <v>0</v>
      </c>
      <c r="DL1085" s="74">
        <v>0</v>
      </c>
      <c r="DM1085" s="74">
        <v>0</v>
      </c>
      <c r="DN1085" s="74">
        <v>8.1589537675763956E-6</v>
      </c>
      <c r="DO1085" s="74">
        <v>0</v>
      </c>
      <c r="DP1085" s="74">
        <v>0</v>
      </c>
      <c r="DQ1085" s="74">
        <v>0</v>
      </c>
      <c r="DR1085" s="74">
        <v>1.2038706293454388E-6</v>
      </c>
      <c r="DS1085" s="74">
        <v>0</v>
      </c>
      <c r="DT1085" s="74">
        <v>1.2038706293454388E-6</v>
      </c>
      <c r="DU1085" s="74">
        <v>0</v>
      </c>
      <c r="DV1085" s="74">
        <v>0</v>
      </c>
      <c r="DW1085" s="74">
        <v>0</v>
      </c>
      <c r="DX1085" s="74">
        <v>0</v>
      </c>
      <c r="DY1085" s="74">
        <v>0</v>
      </c>
      <c r="DZ1085" s="74">
        <v>0</v>
      </c>
      <c r="EA1085" s="74">
        <v>0</v>
      </c>
      <c r="EB1085" s="74">
        <v>0</v>
      </c>
      <c r="EC1085" s="74">
        <v>0</v>
      </c>
      <c r="ED1085" s="74">
        <v>0</v>
      </c>
      <c r="EE1085" s="74">
        <v>0</v>
      </c>
      <c r="EF1085" s="74">
        <v>0</v>
      </c>
      <c r="ER1085" s="74" t="s">
        <v>455</v>
      </c>
      <c r="ES1085" s="74" t="s">
        <v>194</v>
      </c>
      <c r="ET1085" s="74" t="s">
        <v>542</v>
      </c>
      <c r="EU1085" s="74" t="s">
        <v>327</v>
      </c>
      <c r="EV1085" s="74" t="s">
        <v>302</v>
      </c>
      <c r="EW1085" s="74" t="s">
        <v>456</v>
      </c>
      <c r="EX1085" s="74">
        <v>2022</v>
      </c>
      <c r="EY1085" s="74">
        <v>3.2233414982856161E-7</v>
      </c>
      <c r="EZ1085" s="74">
        <v>726.4576149999989</v>
      </c>
      <c r="FA1085" s="74">
        <v>2.3416209771750916E-4</v>
      </c>
      <c r="FB1085" s="74">
        <v>2022</v>
      </c>
      <c r="FC1085" s="74" t="s">
        <v>209</v>
      </c>
      <c r="FD1085" s="74">
        <v>4.6366130773367584E-2</v>
      </c>
      <c r="FE1085" s="74">
        <v>1</v>
      </c>
      <c r="FF1085" s="74">
        <v>0</v>
      </c>
      <c r="FG1085" s="74" t="s">
        <v>457</v>
      </c>
      <c r="FH1085" s="74">
        <v>0</v>
      </c>
      <c r="FI1085" s="74">
        <v>0</v>
      </c>
      <c r="FJ1085" s="74">
        <v>4.9423752362297982E-5</v>
      </c>
      <c r="FK1085" s="74">
        <v>2.3726696050727262E-7</v>
      </c>
      <c r="FL1085" s="74">
        <v>0</v>
      </c>
      <c r="FM1085" s="74">
        <v>0</v>
      </c>
      <c r="FN1085" s="74">
        <v>0</v>
      </c>
      <c r="FO1085" s="74">
        <v>0</v>
      </c>
      <c r="FP1085" s="74">
        <v>0</v>
      </c>
      <c r="FQ1085" s="74">
        <v>0</v>
      </c>
      <c r="FR1085" s="74">
        <v>0</v>
      </c>
      <c r="FS1085" s="74">
        <v>0</v>
      </c>
      <c r="GV1085" s="229"/>
      <c r="GW1085" s="229"/>
    </row>
    <row r="1086" spans="98:205" x14ac:dyDescent="0.25">
      <c r="CT1086" s="74" t="s">
        <v>194</v>
      </c>
      <c r="CU1086" s="74" t="s">
        <v>542</v>
      </c>
      <c r="CV1086" s="74" t="s">
        <v>327</v>
      </c>
      <c r="CW1086" s="74">
        <v>2023</v>
      </c>
      <c r="CX1086" s="74">
        <v>0</v>
      </c>
      <c r="CY1086" s="74">
        <v>0</v>
      </c>
      <c r="CZ1086" s="74">
        <v>3.5774688535637859E-7</v>
      </c>
      <c r="DA1086" s="74">
        <v>0</v>
      </c>
      <c r="DB1086" s="74">
        <v>0</v>
      </c>
      <c r="DC1086" s="74">
        <v>0</v>
      </c>
      <c r="DD1086" s="74">
        <v>5.1712462144137756</v>
      </c>
      <c r="DE1086" s="74">
        <v>0.6841481148462718</v>
      </c>
      <c r="DF1086" s="74">
        <v>2.9069865105925379</v>
      </c>
      <c r="DG1086" s="74">
        <v>1.580111588974966</v>
      </c>
      <c r="DH1086" s="74">
        <v>0</v>
      </c>
      <c r="DI1086" s="74">
        <v>0</v>
      </c>
      <c r="DJ1086" s="74">
        <v>0</v>
      </c>
      <c r="DK1086" s="74">
        <v>0</v>
      </c>
      <c r="DL1086" s="74">
        <v>0</v>
      </c>
      <c r="DM1086" s="74">
        <v>0</v>
      </c>
      <c r="DN1086" s="74">
        <v>8.1893002679557741E-6</v>
      </c>
      <c r="DO1086" s="74">
        <v>0</v>
      </c>
      <c r="DP1086" s="74">
        <v>0</v>
      </c>
      <c r="DQ1086" s="74">
        <v>0</v>
      </c>
      <c r="DR1086" s="74">
        <v>0</v>
      </c>
      <c r="DS1086" s="74">
        <v>0</v>
      </c>
      <c r="DT1086" s="74">
        <v>0</v>
      </c>
      <c r="DU1086" s="74">
        <v>1.8499972266174919E-6</v>
      </c>
      <c r="DV1086" s="74">
        <v>0</v>
      </c>
      <c r="DW1086" s="74">
        <v>1.8499972266174919E-6</v>
      </c>
      <c r="DX1086" s="74">
        <v>0</v>
      </c>
      <c r="DY1086" s="74">
        <v>0</v>
      </c>
      <c r="DZ1086" s="74">
        <v>0</v>
      </c>
      <c r="EA1086" s="74">
        <v>0</v>
      </c>
      <c r="EB1086" s="74">
        <v>0</v>
      </c>
      <c r="EC1086" s="74">
        <v>0</v>
      </c>
      <c r="ED1086" s="74">
        <v>0</v>
      </c>
      <c r="EE1086" s="74">
        <v>0</v>
      </c>
      <c r="EF1086" s="74">
        <v>0</v>
      </c>
      <c r="ER1086" s="74" t="s">
        <v>455</v>
      </c>
      <c r="ES1086" s="74" t="s">
        <v>194</v>
      </c>
      <c r="ET1086" s="74" t="s">
        <v>542</v>
      </c>
      <c r="EU1086" s="74" t="s">
        <v>327</v>
      </c>
      <c r="EV1086" s="74" t="s">
        <v>302</v>
      </c>
      <c r="EW1086" s="74" t="s">
        <v>456</v>
      </c>
      <c r="EX1086" s="74">
        <v>2023</v>
      </c>
      <c r="EY1086" s="74">
        <v>3.2197529280574702E-7</v>
      </c>
      <c r="EZ1086" s="74">
        <v>726.4576149999989</v>
      </c>
      <c r="FA1086" s="74">
        <v>2.3390140330058928E-4</v>
      </c>
      <c r="FB1086" s="74">
        <v>2023</v>
      </c>
      <c r="FC1086" s="74" t="s">
        <v>209</v>
      </c>
      <c r="FD1086" s="74">
        <v>4.6366130773367584E-2</v>
      </c>
      <c r="FE1086" s="74">
        <v>1</v>
      </c>
      <c r="FF1086" s="74">
        <v>0</v>
      </c>
      <c r="FG1086" s="74" t="s">
        <v>457</v>
      </c>
      <c r="FH1086" s="74">
        <v>0</v>
      </c>
      <c r="FI1086" s="74">
        <v>0</v>
      </c>
      <c r="FJ1086" s="74">
        <v>0</v>
      </c>
      <c r="FK1086" s="74">
        <v>0</v>
      </c>
      <c r="FL1086" s="74">
        <v>4.9230658183696633E-5</v>
      </c>
      <c r="FM1086" s="74">
        <v>3.5774688535637859E-7</v>
      </c>
      <c r="FN1086" s="74">
        <v>0</v>
      </c>
      <c r="FO1086" s="74">
        <v>0</v>
      </c>
      <c r="FP1086" s="74">
        <v>0</v>
      </c>
      <c r="FQ1086" s="74">
        <v>0</v>
      </c>
      <c r="FR1086" s="74">
        <v>0</v>
      </c>
      <c r="FS1086" s="74">
        <v>0</v>
      </c>
      <c r="GV1086" s="229"/>
      <c r="GW1086" s="229"/>
    </row>
    <row r="1087" spans="98:205" x14ac:dyDescent="0.25">
      <c r="CT1087" s="74" t="s">
        <v>194</v>
      </c>
      <c r="CU1087" s="74" t="s">
        <v>542</v>
      </c>
      <c r="CV1087" s="74" t="s">
        <v>327</v>
      </c>
      <c r="CW1087" s="74">
        <v>2024</v>
      </c>
      <c r="CX1087" s="74">
        <v>0</v>
      </c>
      <c r="CY1087" s="74">
        <v>0</v>
      </c>
      <c r="CZ1087" s="74">
        <v>0</v>
      </c>
      <c r="DA1087" s="74">
        <v>3.5774688535637859E-7</v>
      </c>
      <c r="DB1087" s="74">
        <v>0</v>
      </c>
      <c r="DC1087" s="74">
        <v>0</v>
      </c>
      <c r="DD1087" s="74">
        <v>5.1712462144137756</v>
      </c>
      <c r="DE1087" s="74">
        <v>0.6841481148462718</v>
      </c>
      <c r="DF1087" s="74">
        <v>2.9069865105925379</v>
      </c>
      <c r="DG1087" s="74">
        <v>1.580111588974966</v>
      </c>
      <c r="DH1087" s="74">
        <v>0</v>
      </c>
      <c r="DI1087" s="74">
        <v>0</v>
      </c>
      <c r="DJ1087" s="74">
        <v>0</v>
      </c>
      <c r="DK1087" s="74">
        <v>0</v>
      </c>
      <c r="DL1087" s="74">
        <v>0</v>
      </c>
      <c r="DM1087" s="74">
        <v>0</v>
      </c>
      <c r="DN1087" s="74">
        <v>8.1893002679557741E-6</v>
      </c>
      <c r="DO1087" s="74">
        <v>0</v>
      </c>
      <c r="DP1087" s="74">
        <v>0</v>
      </c>
      <c r="DQ1087" s="74">
        <v>0</v>
      </c>
      <c r="DR1087" s="74">
        <v>0</v>
      </c>
      <c r="DS1087" s="74">
        <v>0</v>
      </c>
      <c r="DT1087" s="74">
        <v>0</v>
      </c>
      <c r="DU1087" s="74">
        <v>0</v>
      </c>
      <c r="DV1087" s="74">
        <v>0</v>
      </c>
      <c r="DW1087" s="74">
        <v>0</v>
      </c>
      <c r="DX1087" s="74">
        <v>1.8499972266174919E-6</v>
      </c>
      <c r="DY1087" s="74">
        <v>0</v>
      </c>
      <c r="DZ1087" s="74">
        <v>1.8499972266174919E-6</v>
      </c>
      <c r="EA1087" s="74">
        <v>0</v>
      </c>
      <c r="EB1087" s="74">
        <v>0</v>
      </c>
      <c r="EC1087" s="74">
        <v>0</v>
      </c>
      <c r="ED1087" s="74">
        <v>0</v>
      </c>
      <c r="EE1087" s="74">
        <v>0</v>
      </c>
      <c r="EF1087" s="74">
        <v>0</v>
      </c>
      <c r="ER1087" s="74" t="s">
        <v>455</v>
      </c>
      <c r="ES1087" s="74" t="s">
        <v>194</v>
      </c>
      <c r="ET1087" s="74" t="s">
        <v>542</v>
      </c>
      <c r="EU1087" s="74" t="s">
        <v>327</v>
      </c>
      <c r="EV1087" s="74" t="s">
        <v>302</v>
      </c>
      <c r="EW1087" s="74" t="s">
        <v>456</v>
      </c>
      <c r="EX1087" s="74">
        <v>2024</v>
      </c>
      <c r="EY1087" s="74">
        <v>3.2197529280574702E-7</v>
      </c>
      <c r="EZ1087" s="74">
        <v>726.4576149999989</v>
      </c>
      <c r="FA1087" s="74">
        <v>2.3390140330058928E-4</v>
      </c>
      <c r="FB1087" s="74">
        <v>2024</v>
      </c>
      <c r="FC1087" s="74" t="s">
        <v>209</v>
      </c>
      <c r="FD1087" s="74">
        <v>4.6366130773367584E-2</v>
      </c>
      <c r="FE1087" s="74">
        <v>1</v>
      </c>
      <c r="FF1087" s="74">
        <v>0</v>
      </c>
      <c r="FG1087" s="74" t="s">
        <v>457</v>
      </c>
      <c r="FH1087" s="74">
        <v>0</v>
      </c>
      <c r="FI1087" s="74">
        <v>0</v>
      </c>
      <c r="FJ1087" s="74">
        <v>0</v>
      </c>
      <c r="FK1087" s="74">
        <v>0</v>
      </c>
      <c r="FL1087" s="74">
        <v>0</v>
      </c>
      <c r="FM1087" s="74">
        <v>0</v>
      </c>
      <c r="FN1087" s="74">
        <v>4.9230658183696633E-5</v>
      </c>
      <c r="FO1087" s="74">
        <v>3.5774688535637859E-7</v>
      </c>
      <c r="FP1087" s="74">
        <v>0</v>
      </c>
      <c r="FQ1087" s="74">
        <v>0</v>
      </c>
      <c r="FR1087" s="74">
        <v>0</v>
      </c>
      <c r="FS1087" s="74">
        <v>0</v>
      </c>
      <c r="GV1087" s="229"/>
      <c r="GW1087" s="229"/>
    </row>
    <row r="1088" spans="98:205" x14ac:dyDescent="0.25">
      <c r="CT1088" s="74" t="s">
        <v>194</v>
      </c>
      <c r="CU1088" s="74" t="s">
        <v>542</v>
      </c>
      <c r="CV1088" s="74" t="s">
        <v>327</v>
      </c>
      <c r="CW1088" s="74">
        <v>2025</v>
      </c>
      <c r="CX1088" s="74">
        <v>0</v>
      </c>
      <c r="CY1088" s="74">
        <v>0</v>
      </c>
      <c r="CZ1088" s="74">
        <v>0</v>
      </c>
      <c r="DA1088" s="74">
        <v>0</v>
      </c>
      <c r="DB1088" s="74">
        <v>3.5774688535637859E-7</v>
      </c>
      <c r="DC1088" s="74">
        <v>0</v>
      </c>
      <c r="DD1088" s="74">
        <v>5.1712462144137756</v>
      </c>
      <c r="DE1088" s="74">
        <v>0.6841481148462718</v>
      </c>
      <c r="DF1088" s="74">
        <v>2.9069865105925379</v>
      </c>
      <c r="DG1088" s="74">
        <v>1.580111588974966</v>
      </c>
      <c r="DH1088" s="74">
        <v>0</v>
      </c>
      <c r="DI1088" s="74">
        <v>0</v>
      </c>
      <c r="DJ1088" s="74">
        <v>0</v>
      </c>
      <c r="DK1088" s="74">
        <v>0</v>
      </c>
      <c r="DL1088" s="74">
        <v>0</v>
      </c>
      <c r="DM1088" s="74">
        <v>0</v>
      </c>
      <c r="DN1088" s="74">
        <v>8.1893002679557741E-6</v>
      </c>
      <c r="DO1088" s="74">
        <v>0</v>
      </c>
      <c r="DP1088" s="74">
        <v>0</v>
      </c>
      <c r="DQ1088" s="74">
        <v>0</v>
      </c>
      <c r="DR1088" s="74">
        <v>0</v>
      </c>
      <c r="DS1088" s="74">
        <v>0</v>
      </c>
      <c r="DT1088" s="74">
        <v>0</v>
      </c>
      <c r="DU1088" s="74">
        <v>0</v>
      </c>
      <c r="DV1088" s="74">
        <v>0</v>
      </c>
      <c r="DW1088" s="74">
        <v>0</v>
      </c>
      <c r="DX1088" s="74">
        <v>0</v>
      </c>
      <c r="DY1088" s="74">
        <v>0</v>
      </c>
      <c r="DZ1088" s="74">
        <v>0</v>
      </c>
      <c r="EA1088" s="74">
        <v>1.8499972266174919E-6</v>
      </c>
      <c r="EB1088" s="74">
        <v>0</v>
      </c>
      <c r="EC1088" s="74">
        <v>1.8499972266174919E-6</v>
      </c>
      <c r="ED1088" s="74">
        <v>0</v>
      </c>
      <c r="EE1088" s="74">
        <v>0</v>
      </c>
      <c r="EF1088" s="74">
        <v>0</v>
      </c>
      <c r="ER1088" s="74" t="s">
        <v>455</v>
      </c>
      <c r="ES1088" s="74" t="s">
        <v>194</v>
      </c>
      <c r="ET1088" s="74" t="s">
        <v>542</v>
      </c>
      <c r="EU1088" s="74" t="s">
        <v>327</v>
      </c>
      <c r="EV1088" s="74" t="s">
        <v>302</v>
      </c>
      <c r="EW1088" s="74" t="s">
        <v>456</v>
      </c>
      <c r="EX1088" s="74">
        <v>2025</v>
      </c>
      <c r="EY1088" s="74">
        <v>3.2197529280574702E-7</v>
      </c>
      <c r="EZ1088" s="74">
        <v>726.4576149999989</v>
      </c>
      <c r="FA1088" s="74">
        <v>2.3390140330058928E-4</v>
      </c>
      <c r="FB1088" s="74">
        <v>2025</v>
      </c>
      <c r="FC1088" s="74" t="s">
        <v>209</v>
      </c>
      <c r="FD1088" s="74">
        <v>4.6366130773367584E-2</v>
      </c>
      <c r="FE1088" s="74">
        <v>1</v>
      </c>
      <c r="FF1088" s="74">
        <v>0</v>
      </c>
      <c r="FG1088" s="74" t="s">
        <v>457</v>
      </c>
      <c r="FH1088" s="74">
        <v>0</v>
      </c>
      <c r="FI1088" s="74">
        <v>0</v>
      </c>
      <c r="FJ1088" s="74">
        <v>0</v>
      </c>
      <c r="FK1088" s="74">
        <v>0</v>
      </c>
      <c r="FL1088" s="74">
        <v>0</v>
      </c>
      <c r="FM1088" s="74">
        <v>0</v>
      </c>
      <c r="FN1088" s="74">
        <v>0</v>
      </c>
      <c r="FO1088" s="74">
        <v>0</v>
      </c>
      <c r="FP1088" s="74">
        <v>4.9230658183696633E-5</v>
      </c>
      <c r="FQ1088" s="74">
        <v>3.5774688535637859E-7</v>
      </c>
      <c r="FR1088" s="74">
        <v>0</v>
      </c>
      <c r="FS1088" s="74">
        <v>0</v>
      </c>
      <c r="GV1088" s="229"/>
      <c r="GW1088" s="229"/>
    </row>
    <row r="1089" spans="98:205" x14ac:dyDescent="0.25">
      <c r="CT1089" s="74" t="s">
        <v>194</v>
      </c>
      <c r="CU1089" s="74" t="s">
        <v>542</v>
      </c>
      <c r="CV1089" s="74" t="s">
        <v>327</v>
      </c>
      <c r="CW1089" s="74">
        <v>2026</v>
      </c>
      <c r="CX1089" s="74">
        <v>0</v>
      </c>
      <c r="CY1089" s="74">
        <v>0</v>
      </c>
      <c r="CZ1089" s="74">
        <v>0</v>
      </c>
      <c r="DA1089" s="74">
        <v>0</v>
      </c>
      <c r="DB1089" s="74">
        <v>0</v>
      </c>
      <c r="DC1089" s="74">
        <v>3.5774688535637859E-7</v>
      </c>
      <c r="DD1089" s="74">
        <v>5.1712462144137756</v>
      </c>
      <c r="DE1089" s="74">
        <v>0.6841481148462718</v>
      </c>
      <c r="DF1089" s="74">
        <v>2.9069865105925379</v>
      </c>
      <c r="DG1089" s="74">
        <v>1.580111588974966</v>
      </c>
      <c r="DH1089" s="74">
        <v>0</v>
      </c>
      <c r="DI1089" s="74">
        <v>0</v>
      </c>
      <c r="DJ1089" s="74">
        <v>0</v>
      </c>
      <c r="DK1089" s="74">
        <v>0</v>
      </c>
      <c r="DL1089" s="74">
        <v>0</v>
      </c>
      <c r="DM1089" s="74">
        <v>0</v>
      </c>
      <c r="DN1089" s="74">
        <v>8.1893002679557741E-6</v>
      </c>
      <c r="DO1089" s="74">
        <v>0</v>
      </c>
      <c r="DP1089" s="74">
        <v>0</v>
      </c>
      <c r="DQ1089" s="74">
        <v>0</v>
      </c>
      <c r="DR1089" s="74">
        <v>0</v>
      </c>
      <c r="DS1089" s="74">
        <v>0</v>
      </c>
      <c r="DT1089" s="74">
        <v>0</v>
      </c>
      <c r="DU1089" s="74">
        <v>0</v>
      </c>
      <c r="DV1089" s="74">
        <v>0</v>
      </c>
      <c r="DW1089" s="74">
        <v>0</v>
      </c>
      <c r="DX1089" s="74">
        <v>0</v>
      </c>
      <c r="DY1089" s="74">
        <v>0</v>
      </c>
      <c r="DZ1089" s="74">
        <v>0</v>
      </c>
      <c r="EA1089" s="74">
        <v>0</v>
      </c>
      <c r="EB1089" s="74">
        <v>0</v>
      </c>
      <c r="EC1089" s="74">
        <v>0</v>
      </c>
      <c r="ED1089" s="74">
        <v>1.8499972266174919E-6</v>
      </c>
      <c r="EE1089" s="74">
        <v>0</v>
      </c>
      <c r="EF1089" s="74">
        <v>1.8499972266174919E-6</v>
      </c>
      <c r="ER1089" s="74" t="s">
        <v>455</v>
      </c>
      <c r="ES1089" s="74" t="s">
        <v>194</v>
      </c>
      <c r="ET1089" s="74" t="s">
        <v>542</v>
      </c>
      <c r="EU1089" s="74" t="s">
        <v>327</v>
      </c>
      <c r="EV1089" s="74" t="s">
        <v>302</v>
      </c>
      <c r="EW1089" s="74" t="s">
        <v>456</v>
      </c>
      <c r="EX1089" s="74">
        <v>2026</v>
      </c>
      <c r="EY1089" s="74">
        <v>3.2197529280574702E-7</v>
      </c>
      <c r="EZ1089" s="74">
        <v>726.4576149999989</v>
      </c>
      <c r="FA1089" s="74">
        <v>2.3390140330058928E-4</v>
      </c>
      <c r="FB1089" s="74">
        <v>2026</v>
      </c>
      <c r="FC1089" s="74" t="s">
        <v>209</v>
      </c>
      <c r="FD1089" s="74">
        <v>4.6366130773367584E-2</v>
      </c>
      <c r="FE1089" s="74">
        <v>1</v>
      </c>
      <c r="FF1089" s="74">
        <v>0</v>
      </c>
      <c r="FG1089" s="74" t="s">
        <v>457</v>
      </c>
      <c r="FH1089" s="74">
        <v>0</v>
      </c>
      <c r="FI1089" s="74">
        <v>0</v>
      </c>
      <c r="FJ1089" s="74">
        <v>0</v>
      </c>
      <c r="FK1089" s="74">
        <v>0</v>
      </c>
      <c r="FL1089" s="74">
        <v>0</v>
      </c>
      <c r="FM1089" s="74">
        <v>0</v>
      </c>
      <c r="FN1089" s="74">
        <v>0</v>
      </c>
      <c r="FO1089" s="74">
        <v>0</v>
      </c>
      <c r="FP1089" s="74">
        <v>0</v>
      </c>
      <c r="FQ1089" s="74">
        <v>0</v>
      </c>
      <c r="FR1089" s="74">
        <v>4.9230658183696633E-5</v>
      </c>
      <c r="FS1089" s="74">
        <v>3.5774688535637859E-7</v>
      </c>
      <c r="GV1089" s="229"/>
      <c r="GW1089" s="229"/>
    </row>
    <row r="1090" spans="98:205" x14ac:dyDescent="0.25">
      <c r="CT1090" s="74" t="s">
        <v>194</v>
      </c>
      <c r="CU1090" s="74" t="s">
        <v>542</v>
      </c>
      <c r="CV1090" s="74" t="s">
        <v>328</v>
      </c>
      <c r="CW1090" s="74">
        <v>2021</v>
      </c>
      <c r="CX1090" s="74">
        <v>1.8784947778534901E-4</v>
      </c>
      <c r="CY1090" s="74">
        <v>0</v>
      </c>
      <c r="CZ1090" s="74">
        <v>0</v>
      </c>
      <c r="DA1090" s="74">
        <v>0</v>
      </c>
      <c r="DB1090" s="74">
        <v>0</v>
      </c>
      <c r="DC1090" s="74">
        <v>0</v>
      </c>
      <c r="DD1090" s="74">
        <v>7.7861316135679412E-2</v>
      </c>
      <c r="DE1090" s="74">
        <v>3.6425060683954513E-2</v>
      </c>
      <c r="DF1090" s="74">
        <v>1.541613253274161E-3</v>
      </c>
      <c r="DG1090" s="74">
        <v>3.9894642198450757E-2</v>
      </c>
      <c r="DH1090" s="74">
        <v>0</v>
      </c>
      <c r="DI1090" s="74">
        <v>0</v>
      </c>
      <c r="DJ1090" s="74">
        <v>0</v>
      </c>
      <c r="DK1090" s="74">
        <v>0</v>
      </c>
      <c r="DL1090" s="74">
        <v>0</v>
      </c>
      <c r="DM1090" s="74">
        <v>0</v>
      </c>
      <c r="DN1090" s="74">
        <v>3.222050691514666E-3</v>
      </c>
      <c r="DO1090" s="74">
        <v>1.4626207575767346E-5</v>
      </c>
      <c r="DP1090" s="74">
        <v>0</v>
      </c>
      <c r="DQ1090" s="74">
        <v>1.4626207575767346E-5</v>
      </c>
      <c r="DR1090" s="74">
        <v>0</v>
      </c>
      <c r="DS1090" s="74">
        <v>0</v>
      </c>
      <c r="DT1090" s="74">
        <v>0</v>
      </c>
      <c r="DU1090" s="74">
        <v>0</v>
      </c>
      <c r="DV1090" s="74">
        <v>0</v>
      </c>
      <c r="DW1090" s="74">
        <v>0</v>
      </c>
      <c r="DX1090" s="74">
        <v>0</v>
      </c>
      <c r="DY1090" s="74">
        <v>0</v>
      </c>
      <c r="DZ1090" s="74">
        <v>0</v>
      </c>
      <c r="EA1090" s="74">
        <v>0</v>
      </c>
      <c r="EB1090" s="74">
        <v>0</v>
      </c>
      <c r="EC1090" s="74">
        <v>0</v>
      </c>
      <c r="ED1090" s="74">
        <v>0</v>
      </c>
      <c r="EE1090" s="74">
        <v>0</v>
      </c>
      <c r="EF1090" s="74">
        <v>0</v>
      </c>
      <c r="ER1090" s="74" t="s">
        <v>455</v>
      </c>
      <c r="ES1090" s="74" t="s">
        <v>194</v>
      </c>
      <c r="ET1090" s="74" t="s">
        <v>542</v>
      </c>
      <c r="EU1090" s="74" t="s">
        <v>328</v>
      </c>
      <c r="EV1090" s="74" t="s">
        <v>302</v>
      </c>
      <c r="EW1090" s="74" t="s">
        <v>456</v>
      </c>
      <c r="EX1090" s="74">
        <v>2021</v>
      </c>
      <c r="EY1090" s="74">
        <v>2.6013468744895413E-4</v>
      </c>
      <c r="EZ1090" s="74">
        <v>726.4576149999989</v>
      </c>
      <c r="FA1090" s="74">
        <v>0.18897682462293736</v>
      </c>
      <c r="FB1090" s="74">
        <v>2021</v>
      </c>
      <c r="FC1090" s="74" t="s">
        <v>209</v>
      </c>
      <c r="FD1090" s="74">
        <v>4.6366130773367584E-2</v>
      </c>
      <c r="FE1090" s="74">
        <v>1</v>
      </c>
      <c r="FF1090" s="74">
        <v>0</v>
      </c>
      <c r="FG1090" s="74" t="s">
        <v>457</v>
      </c>
      <c r="FH1090" s="74">
        <v>3.9129873167341012E-2</v>
      </c>
      <c r="FI1090" s="74">
        <v>1.8784947778534901E-4</v>
      </c>
      <c r="FJ1090" s="74">
        <v>0</v>
      </c>
      <c r="FK1090" s="74">
        <v>0</v>
      </c>
      <c r="FL1090" s="74">
        <v>0</v>
      </c>
      <c r="FM1090" s="74">
        <v>0</v>
      </c>
      <c r="FN1090" s="74">
        <v>0</v>
      </c>
      <c r="FO1090" s="74">
        <v>0</v>
      </c>
      <c r="FP1090" s="74">
        <v>0</v>
      </c>
      <c r="FQ1090" s="74">
        <v>0</v>
      </c>
      <c r="FR1090" s="74">
        <v>0</v>
      </c>
      <c r="FS1090" s="74">
        <v>0</v>
      </c>
      <c r="GV1090" s="229"/>
      <c r="GW1090" s="229"/>
    </row>
    <row r="1091" spans="98:205" x14ac:dyDescent="0.25">
      <c r="CT1091" s="74" t="s">
        <v>194</v>
      </c>
      <c r="CU1091" s="74" t="s">
        <v>542</v>
      </c>
      <c r="CV1091" s="74" t="s">
        <v>328</v>
      </c>
      <c r="CW1091" s="74">
        <v>2022</v>
      </c>
      <c r="CX1091" s="74">
        <v>0</v>
      </c>
      <c r="CY1091" s="74">
        <v>1.8785967520282821E-4</v>
      </c>
      <c r="CZ1091" s="74">
        <v>0</v>
      </c>
      <c r="DA1091" s="74">
        <v>0</v>
      </c>
      <c r="DB1091" s="74">
        <v>0</v>
      </c>
      <c r="DC1091" s="74">
        <v>0</v>
      </c>
      <c r="DD1091" s="74">
        <v>7.7861316135679398E-2</v>
      </c>
      <c r="DE1091" s="74">
        <v>3.6425060683954499E-2</v>
      </c>
      <c r="DF1091" s="74">
        <v>1.541613253274161E-3</v>
      </c>
      <c r="DG1091" s="74">
        <v>3.989464219845075E-2</v>
      </c>
      <c r="DH1091" s="74">
        <v>0</v>
      </c>
      <c r="DI1091" s="74">
        <v>0</v>
      </c>
      <c r="DJ1091" s="74">
        <v>0</v>
      </c>
      <c r="DK1091" s="74">
        <v>0</v>
      </c>
      <c r="DL1091" s="74">
        <v>0</v>
      </c>
      <c r="DM1091" s="74">
        <v>0</v>
      </c>
      <c r="DN1091" s="74">
        <v>3.1569832852131729E-3</v>
      </c>
      <c r="DO1091" s="74">
        <v>0</v>
      </c>
      <c r="DP1091" s="74">
        <v>0</v>
      </c>
      <c r="DQ1091" s="74">
        <v>0</v>
      </c>
      <c r="DR1091" s="74">
        <v>1.4627001560113459E-5</v>
      </c>
      <c r="DS1091" s="74">
        <v>0</v>
      </c>
      <c r="DT1091" s="74">
        <v>1.4627001560113459E-5</v>
      </c>
      <c r="DU1091" s="74">
        <v>0</v>
      </c>
      <c r="DV1091" s="74">
        <v>0</v>
      </c>
      <c r="DW1091" s="74">
        <v>0</v>
      </c>
      <c r="DX1091" s="74">
        <v>0</v>
      </c>
      <c r="DY1091" s="74">
        <v>0</v>
      </c>
      <c r="DZ1091" s="74">
        <v>0</v>
      </c>
      <c r="EA1091" s="74">
        <v>0</v>
      </c>
      <c r="EB1091" s="74">
        <v>0</v>
      </c>
      <c r="EC1091" s="74">
        <v>0</v>
      </c>
      <c r="ED1091" s="74">
        <v>0</v>
      </c>
      <c r="EE1091" s="74">
        <v>0</v>
      </c>
      <c r="EF1091" s="74">
        <v>0</v>
      </c>
      <c r="ER1091" s="74" t="s">
        <v>455</v>
      </c>
      <c r="ES1091" s="74" t="s">
        <v>194</v>
      </c>
      <c r="ET1091" s="74" t="s">
        <v>542</v>
      </c>
      <c r="EU1091" s="74" t="s">
        <v>328</v>
      </c>
      <c r="EV1091" s="74" t="s">
        <v>302</v>
      </c>
      <c r="EW1091" s="74" t="s">
        <v>456</v>
      </c>
      <c r="EX1091" s="74">
        <v>2022</v>
      </c>
      <c r="EY1091" s="74">
        <v>2.5521289843352332E-4</v>
      </c>
      <c r="EZ1091" s="74">
        <v>726.4576149999989</v>
      </c>
      <c r="FA1091" s="74">
        <v>0.18540135351325429</v>
      </c>
      <c r="FB1091" s="74">
        <v>2022</v>
      </c>
      <c r="FC1091" s="74" t="s">
        <v>209</v>
      </c>
      <c r="FD1091" s="74">
        <v>4.6366130773367584E-2</v>
      </c>
      <c r="FE1091" s="74">
        <v>1</v>
      </c>
      <c r="FF1091" s="74">
        <v>0</v>
      </c>
      <c r="FG1091" s="74" t="s">
        <v>457</v>
      </c>
      <c r="FH1091" s="74">
        <v>0</v>
      </c>
      <c r="FI1091" s="74">
        <v>0</v>
      </c>
      <c r="FJ1091" s="74">
        <v>3.9131997334292658E-2</v>
      </c>
      <c r="FK1091" s="74">
        <v>1.8785967520282821E-4</v>
      </c>
      <c r="FL1091" s="74">
        <v>0</v>
      </c>
      <c r="FM1091" s="74">
        <v>0</v>
      </c>
      <c r="FN1091" s="74">
        <v>0</v>
      </c>
      <c r="FO1091" s="74">
        <v>0</v>
      </c>
      <c r="FP1091" s="74">
        <v>0</v>
      </c>
      <c r="FQ1091" s="74">
        <v>0</v>
      </c>
      <c r="FR1091" s="74">
        <v>0</v>
      </c>
      <c r="FS1091" s="74">
        <v>0</v>
      </c>
      <c r="GV1091" s="229"/>
      <c r="GW1091" s="229"/>
    </row>
    <row r="1092" spans="98:205" x14ac:dyDescent="0.25">
      <c r="CT1092" s="74" t="s">
        <v>194</v>
      </c>
      <c r="CU1092" s="74" t="s">
        <v>542</v>
      </c>
      <c r="CV1092" s="74" t="s">
        <v>328</v>
      </c>
      <c r="CW1092" s="74">
        <v>2023</v>
      </c>
      <c r="CX1092" s="74">
        <v>0</v>
      </c>
      <c r="CY1092" s="74">
        <v>0</v>
      </c>
      <c r="CZ1092" s="74">
        <v>2.8283859644921184E-4</v>
      </c>
      <c r="DA1092" s="74">
        <v>0</v>
      </c>
      <c r="DB1092" s="74">
        <v>0</v>
      </c>
      <c r="DC1092" s="74">
        <v>0</v>
      </c>
      <c r="DD1092" s="74">
        <v>7.7900575334948499E-2</v>
      </c>
      <c r="DE1092" s="74">
        <v>3.6425060683954492E-2</v>
      </c>
      <c r="DF1092" s="74">
        <v>1.5808724525432679E-3</v>
      </c>
      <c r="DG1092" s="74">
        <v>3.989464219845075E-2</v>
      </c>
      <c r="DH1092" s="74">
        <v>0</v>
      </c>
      <c r="DI1092" s="74">
        <v>0</v>
      </c>
      <c r="DJ1092" s="74">
        <v>0</v>
      </c>
      <c r="DK1092" s="74">
        <v>0</v>
      </c>
      <c r="DL1092" s="74">
        <v>0</v>
      </c>
      <c r="DM1092" s="74">
        <v>0</v>
      </c>
      <c r="DN1092" s="74">
        <v>3.1652637831984551E-3</v>
      </c>
      <c r="DO1092" s="74">
        <v>0</v>
      </c>
      <c r="DP1092" s="74">
        <v>0</v>
      </c>
      <c r="DQ1092" s="74">
        <v>0</v>
      </c>
      <c r="DR1092" s="74">
        <v>0</v>
      </c>
      <c r="DS1092" s="74">
        <v>0</v>
      </c>
      <c r="DT1092" s="74">
        <v>0</v>
      </c>
      <c r="DU1092" s="74">
        <v>2.2033289390322924E-5</v>
      </c>
      <c r="DV1092" s="74">
        <v>0</v>
      </c>
      <c r="DW1092" s="74">
        <v>2.2033289390322924E-5</v>
      </c>
      <c r="DX1092" s="74">
        <v>0</v>
      </c>
      <c r="DY1092" s="74">
        <v>0</v>
      </c>
      <c r="DZ1092" s="74">
        <v>0</v>
      </c>
      <c r="EA1092" s="74">
        <v>0</v>
      </c>
      <c r="EB1092" s="74">
        <v>0</v>
      </c>
      <c r="EC1092" s="74">
        <v>0</v>
      </c>
      <c r="ED1092" s="74">
        <v>0</v>
      </c>
      <c r="EE1092" s="74">
        <v>0</v>
      </c>
      <c r="EF1092" s="74">
        <v>0</v>
      </c>
      <c r="ER1092" s="74" t="s">
        <v>455</v>
      </c>
      <c r="ES1092" s="74" t="s">
        <v>194</v>
      </c>
      <c r="ET1092" s="74" t="s">
        <v>542</v>
      </c>
      <c r="EU1092" s="74" t="s">
        <v>328</v>
      </c>
      <c r="EV1092" s="74" t="s">
        <v>302</v>
      </c>
      <c r="EW1092" s="74" t="s">
        <v>456</v>
      </c>
      <c r="EX1092" s="74">
        <v>2023</v>
      </c>
      <c r="EY1092" s="74">
        <v>2.5455718452386459E-4</v>
      </c>
      <c r="EZ1092" s="74">
        <v>726.4576149999989</v>
      </c>
      <c r="FA1092" s="74">
        <v>0.18492500515032131</v>
      </c>
      <c r="FB1092" s="74">
        <v>2023</v>
      </c>
      <c r="FC1092" s="74" t="s">
        <v>209</v>
      </c>
      <c r="FD1092" s="74">
        <v>4.6366130773367584E-2</v>
      </c>
      <c r="FE1092" s="74">
        <v>1</v>
      </c>
      <c r="FF1092" s="74">
        <v>0</v>
      </c>
      <c r="FG1092" s="74" t="s">
        <v>457</v>
      </c>
      <c r="FH1092" s="74">
        <v>0</v>
      </c>
      <c r="FI1092" s="74">
        <v>0</v>
      </c>
      <c r="FJ1092" s="74">
        <v>0</v>
      </c>
      <c r="FK1092" s="74">
        <v>0</v>
      </c>
      <c r="FL1092" s="74">
        <v>3.8922296274016714E-2</v>
      </c>
      <c r="FM1092" s="74">
        <v>2.8283859644921184E-4</v>
      </c>
      <c r="FN1092" s="74">
        <v>0</v>
      </c>
      <c r="FO1092" s="74">
        <v>0</v>
      </c>
      <c r="FP1092" s="74">
        <v>0</v>
      </c>
      <c r="FQ1092" s="74">
        <v>0</v>
      </c>
      <c r="FR1092" s="74">
        <v>0</v>
      </c>
      <c r="FS1092" s="74">
        <v>0</v>
      </c>
      <c r="GV1092" s="229"/>
      <c r="GW1092" s="229"/>
    </row>
    <row r="1093" spans="98:205" x14ac:dyDescent="0.25">
      <c r="CT1093" s="74" t="s">
        <v>194</v>
      </c>
      <c r="CU1093" s="74" t="s">
        <v>542</v>
      </c>
      <c r="CV1093" s="74" t="s">
        <v>328</v>
      </c>
      <c r="CW1093" s="74">
        <v>2024</v>
      </c>
      <c r="CX1093" s="74">
        <v>0</v>
      </c>
      <c r="CY1093" s="74">
        <v>0</v>
      </c>
      <c r="CZ1093" s="74">
        <v>0</v>
      </c>
      <c r="DA1093" s="74">
        <v>2.8283859644921184E-4</v>
      </c>
      <c r="DB1093" s="74">
        <v>0</v>
      </c>
      <c r="DC1093" s="74">
        <v>0</v>
      </c>
      <c r="DD1093" s="74">
        <v>7.7900575334948499E-2</v>
      </c>
      <c r="DE1093" s="74">
        <v>3.6425060683954492E-2</v>
      </c>
      <c r="DF1093" s="74">
        <v>1.5808724525432679E-3</v>
      </c>
      <c r="DG1093" s="74">
        <v>3.989464219845075E-2</v>
      </c>
      <c r="DH1093" s="74">
        <v>0</v>
      </c>
      <c r="DI1093" s="74">
        <v>0</v>
      </c>
      <c r="DJ1093" s="74">
        <v>0</v>
      </c>
      <c r="DK1093" s="74">
        <v>0</v>
      </c>
      <c r="DL1093" s="74">
        <v>0</v>
      </c>
      <c r="DM1093" s="74">
        <v>0</v>
      </c>
      <c r="DN1093" s="74">
        <v>3.1652637831984551E-3</v>
      </c>
      <c r="DO1093" s="74">
        <v>0</v>
      </c>
      <c r="DP1093" s="74">
        <v>0</v>
      </c>
      <c r="DQ1093" s="74">
        <v>0</v>
      </c>
      <c r="DR1093" s="74">
        <v>0</v>
      </c>
      <c r="DS1093" s="74">
        <v>0</v>
      </c>
      <c r="DT1093" s="74">
        <v>0</v>
      </c>
      <c r="DU1093" s="74">
        <v>0</v>
      </c>
      <c r="DV1093" s="74">
        <v>0</v>
      </c>
      <c r="DW1093" s="74">
        <v>0</v>
      </c>
      <c r="DX1093" s="74">
        <v>2.2033289390322924E-5</v>
      </c>
      <c r="DY1093" s="74">
        <v>0</v>
      </c>
      <c r="DZ1093" s="74">
        <v>2.2033289390322924E-5</v>
      </c>
      <c r="EA1093" s="74">
        <v>0</v>
      </c>
      <c r="EB1093" s="74">
        <v>0</v>
      </c>
      <c r="EC1093" s="74">
        <v>0</v>
      </c>
      <c r="ED1093" s="74">
        <v>0</v>
      </c>
      <c r="EE1093" s="74">
        <v>0</v>
      </c>
      <c r="EF1093" s="74">
        <v>0</v>
      </c>
      <c r="ER1093" s="74" t="s">
        <v>455</v>
      </c>
      <c r="ES1093" s="74" t="s">
        <v>194</v>
      </c>
      <c r="ET1093" s="74" t="s">
        <v>542</v>
      </c>
      <c r="EU1093" s="74" t="s">
        <v>328</v>
      </c>
      <c r="EV1093" s="74" t="s">
        <v>302</v>
      </c>
      <c r="EW1093" s="74" t="s">
        <v>456</v>
      </c>
      <c r="EX1093" s="74">
        <v>2024</v>
      </c>
      <c r="EY1093" s="74">
        <v>2.5455718452386459E-4</v>
      </c>
      <c r="EZ1093" s="74">
        <v>726.4576149999989</v>
      </c>
      <c r="FA1093" s="74">
        <v>0.18492500515032131</v>
      </c>
      <c r="FB1093" s="74">
        <v>2024</v>
      </c>
      <c r="FC1093" s="74" t="s">
        <v>209</v>
      </c>
      <c r="FD1093" s="74">
        <v>4.6366130773367584E-2</v>
      </c>
      <c r="FE1093" s="74">
        <v>1</v>
      </c>
      <c r="FF1093" s="74">
        <v>0</v>
      </c>
      <c r="FG1093" s="74" t="s">
        <v>457</v>
      </c>
      <c r="FH1093" s="74">
        <v>0</v>
      </c>
      <c r="FI1093" s="74">
        <v>0</v>
      </c>
      <c r="FJ1093" s="74">
        <v>0</v>
      </c>
      <c r="FK1093" s="74">
        <v>0</v>
      </c>
      <c r="FL1093" s="74">
        <v>0</v>
      </c>
      <c r="FM1093" s="74">
        <v>0</v>
      </c>
      <c r="FN1093" s="74">
        <v>3.8922296274016714E-2</v>
      </c>
      <c r="FO1093" s="74">
        <v>2.8283859644921184E-4</v>
      </c>
      <c r="FP1093" s="74">
        <v>0</v>
      </c>
      <c r="FQ1093" s="74">
        <v>0</v>
      </c>
      <c r="FR1093" s="74">
        <v>0</v>
      </c>
      <c r="FS1093" s="74">
        <v>0</v>
      </c>
      <c r="GV1093" s="229"/>
      <c r="GW1093" s="229"/>
    </row>
    <row r="1094" spans="98:205" x14ac:dyDescent="0.25">
      <c r="CT1094" s="74" t="s">
        <v>194</v>
      </c>
      <c r="CU1094" s="74" t="s">
        <v>542</v>
      </c>
      <c r="CV1094" s="74" t="s">
        <v>328</v>
      </c>
      <c r="CW1094" s="74">
        <v>2025</v>
      </c>
      <c r="CX1094" s="74">
        <v>0</v>
      </c>
      <c r="CY1094" s="74">
        <v>0</v>
      </c>
      <c r="CZ1094" s="74">
        <v>0</v>
      </c>
      <c r="DA1094" s="74">
        <v>0</v>
      </c>
      <c r="DB1094" s="74">
        <v>2.8283859644921184E-4</v>
      </c>
      <c r="DC1094" s="74">
        <v>0</v>
      </c>
      <c r="DD1094" s="74">
        <v>7.7900575334948499E-2</v>
      </c>
      <c r="DE1094" s="74">
        <v>3.6425060683954492E-2</v>
      </c>
      <c r="DF1094" s="74">
        <v>1.5808724525432679E-3</v>
      </c>
      <c r="DG1094" s="74">
        <v>3.989464219845075E-2</v>
      </c>
      <c r="DH1094" s="74">
        <v>0</v>
      </c>
      <c r="DI1094" s="74">
        <v>0</v>
      </c>
      <c r="DJ1094" s="74">
        <v>0</v>
      </c>
      <c r="DK1094" s="74">
        <v>0</v>
      </c>
      <c r="DL1094" s="74">
        <v>0</v>
      </c>
      <c r="DM1094" s="74">
        <v>0</v>
      </c>
      <c r="DN1094" s="74">
        <v>3.1652637831984551E-3</v>
      </c>
      <c r="DO1094" s="74">
        <v>0</v>
      </c>
      <c r="DP1094" s="74">
        <v>0</v>
      </c>
      <c r="DQ1094" s="74">
        <v>0</v>
      </c>
      <c r="DR1094" s="74">
        <v>0</v>
      </c>
      <c r="DS1094" s="74">
        <v>0</v>
      </c>
      <c r="DT1094" s="74">
        <v>0</v>
      </c>
      <c r="DU1094" s="74">
        <v>0</v>
      </c>
      <c r="DV1094" s="74">
        <v>0</v>
      </c>
      <c r="DW1094" s="74">
        <v>0</v>
      </c>
      <c r="DX1094" s="74">
        <v>0</v>
      </c>
      <c r="DY1094" s="74">
        <v>0</v>
      </c>
      <c r="DZ1094" s="74">
        <v>0</v>
      </c>
      <c r="EA1094" s="74">
        <v>2.2033289390322924E-5</v>
      </c>
      <c r="EB1094" s="74">
        <v>0</v>
      </c>
      <c r="EC1094" s="74">
        <v>2.2033289390322924E-5</v>
      </c>
      <c r="ED1094" s="74">
        <v>0</v>
      </c>
      <c r="EE1094" s="74">
        <v>0</v>
      </c>
      <c r="EF1094" s="74">
        <v>0</v>
      </c>
      <c r="ER1094" s="74" t="s">
        <v>455</v>
      </c>
      <c r="ES1094" s="74" t="s">
        <v>194</v>
      </c>
      <c r="ET1094" s="74" t="s">
        <v>542</v>
      </c>
      <c r="EU1094" s="74" t="s">
        <v>328</v>
      </c>
      <c r="EV1094" s="74" t="s">
        <v>302</v>
      </c>
      <c r="EW1094" s="74" t="s">
        <v>456</v>
      </c>
      <c r="EX1094" s="74">
        <v>2025</v>
      </c>
      <c r="EY1094" s="74">
        <v>2.5455718452386459E-4</v>
      </c>
      <c r="EZ1094" s="74">
        <v>726.4576149999989</v>
      </c>
      <c r="FA1094" s="74">
        <v>0.18492500515032131</v>
      </c>
      <c r="FB1094" s="74">
        <v>2025</v>
      </c>
      <c r="FC1094" s="74" t="s">
        <v>209</v>
      </c>
      <c r="FD1094" s="74">
        <v>4.6366130773367584E-2</v>
      </c>
      <c r="FE1094" s="74">
        <v>1</v>
      </c>
      <c r="FF1094" s="74">
        <v>0</v>
      </c>
      <c r="FG1094" s="74" t="s">
        <v>457</v>
      </c>
      <c r="FH1094" s="74">
        <v>0</v>
      </c>
      <c r="FI1094" s="74">
        <v>0</v>
      </c>
      <c r="FJ1094" s="74">
        <v>0</v>
      </c>
      <c r="FK1094" s="74">
        <v>0</v>
      </c>
      <c r="FL1094" s="74">
        <v>0</v>
      </c>
      <c r="FM1094" s="74">
        <v>0</v>
      </c>
      <c r="FN1094" s="74">
        <v>0</v>
      </c>
      <c r="FO1094" s="74">
        <v>0</v>
      </c>
      <c r="FP1094" s="74">
        <v>3.8922296274016714E-2</v>
      </c>
      <c r="FQ1094" s="74">
        <v>2.8283859644921184E-4</v>
      </c>
      <c r="FR1094" s="74">
        <v>0</v>
      </c>
      <c r="FS1094" s="74">
        <v>0</v>
      </c>
      <c r="GV1094" s="229"/>
      <c r="GW1094" s="229"/>
    </row>
    <row r="1095" spans="98:205" x14ac:dyDescent="0.25">
      <c r="CT1095" s="74" t="s">
        <v>194</v>
      </c>
      <c r="CU1095" s="74" t="s">
        <v>542</v>
      </c>
      <c r="CV1095" s="74" t="s">
        <v>328</v>
      </c>
      <c r="CW1095" s="74">
        <v>2026</v>
      </c>
      <c r="CX1095" s="74">
        <v>0</v>
      </c>
      <c r="CY1095" s="74">
        <v>0</v>
      </c>
      <c r="CZ1095" s="74">
        <v>0</v>
      </c>
      <c r="DA1095" s="74">
        <v>0</v>
      </c>
      <c r="DB1095" s="74">
        <v>0</v>
      </c>
      <c r="DC1095" s="74">
        <v>2.8283859644921184E-4</v>
      </c>
      <c r="DD1095" s="74">
        <v>7.7900575334948499E-2</v>
      </c>
      <c r="DE1095" s="74">
        <v>3.6425060683954492E-2</v>
      </c>
      <c r="DF1095" s="74">
        <v>1.5808724525432679E-3</v>
      </c>
      <c r="DG1095" s="74">
        <v>3.989464219845075E-2</v>
      </c>
      <c r="DH1095" s="74">
        <v>0</v>
      </c>
      <c r="DI1095" s="74">
        <v>0</v>
      </c>
      <c r="DJ1095" s="74">
        <v>0</v>
      </c>
      <c r="DK1095" s="74">
        <v>0</v>
      </c>
      <c r="DL1095" s="74">
        <v>0</v>
      </c>
      <c r="DM1095" s="74">
        <v>0</v>
      </c>
      <c r="DN1095" s="74">
        <v>3.1652637831984551E-3</v>
      </c>
      <c r="DO1095" s="74">
        <v>0</v>
      </c>
      <c r="DP1095" s="74">
        <v>0</v>
      </c>
      <c r="DQ1095" s="74">
        <v>0</v>
      </c>
      <c r="DR1095" s="74">
        <v>0</v>
      </c>
      <c r="DS1095" s="74">
        <v>0</v>
      </c>
      <c r="DT1095" s="74">
        <v>0</v>
      </c>
      <c r="DU1095" s="74">
        <v>0</v>
      </c>
      <c r="DV1095" s="74">
        <v>0</v>
      </c>
      <c r="DW1095" s="74">
        <v>0</v>
      </c>
      <c r="DX1095" s="74">
        <v>0</v>
      </c>
      <c r="DY1095" s="74">
        <v>0</v>
      </c>
      <c r="DZ1095" s="74">
        <v>0</v>
      </c>
      <c r="EA1095" s="74">
        <v>0</v>
      </c>
      <c r="EB1095" s="74">
        <v>0</v>
      </c>
      <c r="EC1095" s="74">
        <v>0</v>
      </c>
      <c r="ED1095" s="74">
        <v>2.2033289390322924E-5</v>
      </c>
      <c r="EE1095" s="74">
        <v>0</v>
      </c>
      <c r="EF1095" s="74">
        <v>2.2033289390322924E-5</v>
      </c>
      <c r="ER1095" s="74" t="s">
        <v>455</v>
      </c>
      <c r="ES1095" s="74" t="s">
        <v>194</v>
      </c>
      <c r="ET1095" s="74" t="s">
        <v>542</v>
      </c>
      <c r="EU1095" s="74" t="s">
        <v>328</v>
      </c>
      <c r="EV1095" s="74" t="s">
        <v>302</v>
      </c>
      <c r="EW1095" s="74" t="s">
        <v>456</v>
      </c>
      <c r="EX1095" s="74">
        <v>2026</v>
      </c>
      <c r="EY1095" s="74">
        <v>2.5455718452386459E-4</v>
      </c>
      <c r="EZ1095" s="74">
        <v>726.4576149999989</v>
      </c>
      <c r="FA1095" s="74">
        <v>0.18492500515032131</v>
      </c>
      <c r="FB1095" s="74">
        <v>2026</v>
      </c>
      <c r="FC1095" s="74" t="s">
        <v>209</v>
      </c>
      <c r="FD1095" s="74">
        <v>4.6366130773367584E-2</v>
      </c>
      <c r="FE1095" s="74">
        <v>1</v>
      </c>
      <c r="FF1095" s="74">
        <v>0</v>
      </c>
      <c r="FG1095" s="74" t="s">
        <v>457</v>
      </c>
      <c r="FH1095" s="74">
        <v>0</v>
      </c>
      <c r="FI1095" s="74">
        <v>0</v>
      </c>
      <c r="FJ1095" s="74">
        <v>0</v>
      </c>
      <c r="FK1095" s="74">
        <v>0</v>
      </c>
      <c r="FL1095" s="74">
        <v>0</v>
      </c>
      <c r="FM1095" s="74">
        <v>0</v>
      </c>
      <c r="FN1095" s="74">
        <v>0</v>
      </c>
      <c r="FO1095" s="74">
        <v>0</v>
      </c>
      <c r="FP1095" s="74">
        <v>0</v>
      </c>
      <c r="FQ1095" s="74">
        <v>0</v>
      </c>
      <c r="FR1095" s="74">
        <v>3.8922296274016714E-2</v>
      </c>
      <c r="FS1095" s="74">
        <v>2.8283859644921184E-4</v>
      </c>
      <c r="GV1095" s="229"/>
      <c r="GW1095" s="229"/>
    </row>
    <row r="1096" spans="98:205" x14ac:dyDescent="0.25">
      <c r="CT1096" s="74" t="s">
        <v>194</v>
      </c>
      <c r="CU1096" s="74" t="s">
        <v>542</v>
      </c>
      <c r="CV1096" s="74" t="s">
        <v>321</v>
      </c>
      <c r="CW1096" s="74">
        <v>2021</v>
      </c>
      <c r="CX1096" s="74">
        <v>1.2622067903354748E-7</v>
      </c>
      <c r="CY1096" s="74">
        <v>0</v>
      </c>
      <c r="CZ1096" s="74">
        <v>0</v>
      </c>
      <c r="DA1096" s="74">
        <v>0</v>
      </c>
      <c r="DB1096" s="74">
        <v>0</v>
      </c>
      <c r="DC1096" s="74">
        <v>0</v>
      </c>
      <c r="DD1096" s="74">
        <v>13887.86102387798</v>
      </c>
      <c r="DE1096" s="74">
        <v>212.40338927922949</v>
      </c>
      <c r="DF1096" s="74">
        <v>8426.4429804796036</v>
      </c>
      <c r="DG1096" s="74">
        <v>5249.0146541191434</v>
      </c>
      <c r="DH1096" s="74">
        <v>0</v>
      </c>
      <c r="DI1096" s="74">
        <v>0</v>
      </c>
      <c r="DJ1096" s="74">
        <v>0</v>
      </c>
      <c r="DK1096" s="74">
        <v>0</v>
      </c>
      <c r="DL1096" s="74">
        <v>0</v>
      </c>
      <c r="DM1096" s="74">
        <v>0</v>
      </c>
      <c r="DN1096" s="74">
        <v>1.3243790274558101E-6</v>
      </c>
      <c r="DO1096" s="74">
        <v>1.7529352487574167E-3</v>
      </c>
      <c r="DP1096" s="74">
        <v>0</v>
      </c>
      <c r="DQ1096" s="74">
        <v>1.7529352487574167E-3</v>
      </c>
      <c r="DR1096" s="74">
        <v>0</v>
      </c>
      <c r="DS1096" s="74">
        <v>0</v>
      </c>
      <c r="DT1096" s="74">
        <v>0</v>
      </c>
      <c r="DU1096" s="74">
        <v>0</v>
      </c>
      <c r="DV1096" s="74">
        <v>0</v>
      </c>
      <c r="DW1096" s="74">
        <v>0</v>
      </c>
      <c r="DX1096" s="74">
        <v>0</v>
      </c>
      <c r="DY1096" s="74">
        <v>0</v>
      </c>
      <c r="DZ1096" s="74">
        <v>0</v>
      </c>
      <c r="EA1096" s="74">
        <v>0</v>
      </c>
      <c r="EB1096" s="74">
        <v>0</v>
      </c>
      <c r="EC1096" s="74">
        <v>0</v>
      </c>
      <c r="ED1096" s="74">
        <v>0</v>
      </c>
      <c r="EE1096" s="74">
        <v>0</v>
      </c>
      <c r="EF1096" s="74">
        <v>0</v>
      </c>
      <c r="ER1096" s="74" t="s">
        <v>455</v>
      </c>
      <c r="ES1096" s="74" t="s">
        <v>194</v>
      </c>
      <c r="ET1096" s="74" t="s">
        <v>542</v>
      </c>
      <c r="EU1096" s="74" t="s">
        <v>321</v>
      </c>
      <c r="EV1096" s="74" t="s">
        <v>302</v>
      </c>
      <c r="EW1096" s="74" t="s">
        <v>456</v>
      </c>
      <c r="EX1096" s="74">
        <v>2021</v>
      </c>
      <c r="EY1096" s="74">
        <v>1.747908872416759E-7</v>
      </c>
      <c r="EZ1096" s="74">
        <v>726.4576149999989</v>
      </c>
      <c r="FA1096" s="74">
        <v>1.2697817106932161E-4</v>
      </c>
      <c r="FB1096" s="74">
        <v>2021</v>
      </c>
      <c r="FC1096" s="74" t="s">
        <v>209</v>
      </c>
      <c r="FD1096" s="74">
        <v>4.6366130773367584E-2</v>
      </c>
      <c r="FE1096" s="74">
        <v>1</v>
      </c>
      <c r="FF1096" s="74">
        <v>0</v>
      </c>
      <c r="FG1096" s="74" t="s">
        <v>457</v>
      </c>
      <c r="FH1096" s="74">
        <v>2.6292323087115768E-5</v>
      </c>
      <c r="FI1096" s="74">
        <v>1.2622067903354748E-7</v>
      </c>
      <c r="FJ1096" s="74">
        <v>0</v>
      </c>
      <c r="FK1096" s="74">
        <v>0</v>
      </c>
      <c r="FL1096" s="74">
        <v>0</v>
      </c>
      <c r="FM1096" s="74">
        <v>0</v>
      </c>
      <c r="FN1096" s="74">
        <v>0</v>
      </c>
      <c r="FO1096" s="74">
        <v>0</v>
      </c>
      <c r="FP1096" s="74">
        <v>0</v>
      </c>
      <c r="FQ1096" s="74">
        <v>0</v>
      </c>
      <c r="FR1096" s="74">
        <v>0</v>
      </c>
      <c r="FS1096" s="74">
        <v>0</v>
      </c>
      <c r="GV1096" s="229"/>
      <c r="GW1096" s="229"/>
    </row>
    <row r="1097" spans="98:205" x14ac:dyDescent="0.25">
      <c r="CT1097" s="74" t="s">
        <v>194</v>
      </c>
      <c r="CU1097" s="74" t="s">
        <v>542</v>
      </c>
      <c r="CV1097" s="74" t="s">
        <v>321</v>
      </c>
      <c r="CW1097" s="74">
        <v>2022</v>
      </c>
      <c r="CX1097" s="74">
        <v>0</v>
      </c>
      <c r="CY1097" s="74">
        <v>1.2530795676906033E-7</v>
      </c>
      <c r="CZ1097" s="74">
        <v>0</v>
      </c>
      <c r="DA1097" s="74">
        <v>0</v>
      </c>
      <c r="DB1097" s="74">
        <v>0</v>
      </c>
      <c r="DC1097" s="74">
        <v>0</v>
      </c>
      <c r="DD1097" s="74">
        <v>13650.16545541206</v>
      </c>
      <c r="DE1097" s="74">
        <v>202.84766498243039</v>
      </c>
      <c r="DF1097" s="74">
        <v>8286.6933897119998</v>
      </c>
      <c r="DG1097" s="74">
        <v>5160.6244007176301</v>
      </c>
      <c r="DH1097" s="74">
        <v>0</v>
      </c>
      <c r="DI1097" s="74">
        <v>0</v>
      </c>
      <c r="DJ1097" s="74">
        <v>0</v>
      </c>
      <c r="DK1097" s="74">
        <v>0</v>
      </c>
      <c r="DL1097" s="74">
        <v>0</v>
      </c>
      <c r="DM1097" s="74">
        <v>0</v>
      </c>
      <c r="DN1097" s="74">
        <v>1.280018108794997E-6</v>
      </c>
      <c r="DO1097" s="74">
        <v>0</v>
      </c>
      <c r="DP1097" s="74">
        <v>0</v>
      </c>
      <c r="DQ1097" s="74">
        <v>0</v>
      </c>
      <c r="DR1097" s="74">
        <v>1.7104743427772951E-3</v>
      </c>
      <c r="DS1097" s="74">
        <v>0</v>
      </c>
      <c r="DT1097" s="74">
        <v>1.7104743427772951E-3</v>
      </c>
      <c r="DU1097" s="74">
        <v>0</v>
      </c>
      <c r="DV1097" s="74">
        <v>0</v>
      </c>
      <c r="DW1097" s="74">
        <v>0</v>
      </c>
      <c r="DX1097" s="74">
        <v>0</v>
      </c>
      <c r="DY1097" s="74">
        <v>0</v>
      </c>
      <c r="DZ1097" s="74">
        <v>0</v>
      </c>
      <c r="EA1097" s="74">
        <v>0</v>
      </c>
      <c r="EB1097" s="74">
        <v>0</v>
      </c>
      <c r="EC1097" s="74">
        <v>0</v>
      </c>
      <c r="ED1097" s="74">
        <v>0</v>
      </c>
      <c r="EE1097" s="74">
        <v>0</v>
      </c>
      <c r="EF1097" s="74">
        <v>0</v>
      </c>
      <c r="ER1097" s="74" t="s">
        <v>455</v>
      </c>
      <c r="ES1097" s="74" t="s">
        <v>194</v>
      </c>
      <c r="ET1097" s="74" t="s">
        <v>542</v>
      </c>
      <c r="EU1097" s="74" t="s">
        <v>321</v>
      </c>
      <c r="EV1097" s="74" t="s">
        <v>302</v>
      </c>
      <c r="EW1097" s="74" t="s">
        <v>456</v>
      </c>
      <c r="EX1097" s="74">
        <v>2022</v>
      </c>
      <c r="EY1097" s="74">
        <v>1.7023454772444461E-7</v>
      </c>
      <c r="EZ1097" s="74">
        <v>726.4576149999989</v>
      </c>
      <c r="FA1097" s="74">
        <v>1.2366818353050352E-4</v>
      </c>
      <c r="FB1097" s="74">
        <v>2022</v>
      </c>
      <c r="FC1097" s="74" t="s">
        <v>209</v>
      </c>
      <c r="FD1097" s="74">
        <v>4.6366130773367584E-2</v>
      </c>
      <c r="FE1097" s="74">
        <v>1</v>
      </c>
      <c r="FF1097" s="74">
        <v>0</v>
      </c>
      <c r="FG1097" s="74" t="s">
        <v>457</v>
      </c>
      <c r="FH1097" s="74">
        <v>0</v>
      </c>
      <c r="FI1097" s="74">
        <v>0</v>
      </c>
      <c r="FJ1097" s="74">
        <v>2.6102199021467836E-5</v>
      </c>
      <c r="FK1097" s="74">
        <v>1.2530795676906033E-7</v>
      </c>
      <c r="FL1097" s="74">
        <v>0</v>
      </c>
      <c r="FM1097" s="74">
        <v>0</v>
      </c>
      <c r="FN1097" s="74">
        <v>0</v>
      </c>
      <c r="FO1097" s="74">
        <v>0</v>
      </c>
      <c r="FP1097" s="74">
        <v>0</v>
      </c>
      <c r="FQ1097" s="74">
        <v>0</v>
      </c>
      <c r="FR1097" s="74">
        <v>0</v>
      </c>
      <c r="FS1097" s="74">
        <v>0</v>
      </c>
      <c r="GV1097" s="229"/>
      <c r="GW1097" s="229"/>
    </row>
    <row r="1098" spans="98:205" x14ac:dyDescent="0.25">
      <c r="CT1098" s="74" t="s">
        <v>194</v>
      </c>
      <c r="CU1098" s="74" t="s">
        <v>542</v>
      </c>
      <c r="CV1098" s="74" t="s">
        <v>321</v>
      </c>
      <c r="CW1098" s="74">
        <v>2023</v>
      </c>
      <c r="CX1098" s="74">
        <v>0</v>
      </c>
      <c r="CY1098" s="74">
        <v>0</v>
      </c>
      <c r="CZ1098" s="74">
        <v>1.954821129656015E-7</v>
      </c>
      <c r="DA1098" s="74">
        <v>0</v>
      </c>
      <c r="DB1098" s="74">
        <v>0</v>
      </c>
      <c r="DC1098" s="74">
        <v>0</v>
      </c>
      <c r="DD1098" s="74">
        <v>13668.06699741239</v>
      </c>
      <c r="DE1098" s="74">
        <v>202.84766498243039</v>
      </c>
      <c r="DF1098" s="74">
        <v>8304.5949317123268</v>
      </c>
      <c r="DG1098" s="74">
        <v>5160.6244007176347</v>
      </c>
      <c r="DH1098" s="74">
        <v>0</v>
      </c>
      <c r="DI1098" s="74">
        <v>0</v>
      </c>
      <c r="DJ1098" s="74">
        <v>0</v>
      </c>
      <c r="DK1098" s="74">
        <v>0</v>
      </c>
      <c r="DL1098" s="74">
        <v>0</v>
      </c>
      <c r="DM1098" s="74">
        <v>0</v>
      </c>
      <c r="DN1098" s="74">
        <v>1.330052832442599E-6</v>
      </c>
      <c r="DO1098" s="74">
        <v>0</v>
      </c>
      <c r="DP1098" s="74">
        <v>0</v>
      </c>
      <c r="DQ1098" s="74">
        <v>0</v>
      </c>
      <c r="DR1098" s="74">
        <v>0</v>
      </c>
      <c r="DS1098" s="74">
        <v>0</v>
      </c>
      <c r="DT1098" s="74">
        <v>0</v>
      </c>
      <c r="DU1098" s="74">
        <v>2.6718626168095788E-3</v>
      </c>
      <c r="DV1098" s="74">
        <v>0</v>
      </c>
      <c r="DW1098" s="74">
        <v>2.6718626168095788E-3</v>
      </c>
      <c r="DX1098" s="74">
        <v>0</v>
      </c>
      <c r="DY1098" s="74">
        <v>0</v>
      </c>
      <c r="DZ1098" s="74">
        <v>0</v>
      </c>
      <c r="EA1098" s="74">
        <v>0</v>
      </c>
      <c r="EB1098" s="74">
        <v>0</v>
      </c>
      <c r="EC1098" s="74">
        <v>0</v>
      </c>
      <c r="ED1098" s="74">
        <v>0</v>
      </c>
      <c r="EE1098" s="74">
        <v>0</v>
      </c>
      <c r="EF1098" s="74">
        <v>0</v>
      </c>
      <c r="ER1098" s="74" t="s">
        <v>455</v>
      </c>
      <c r="ES1098" s="74" t="s">
        <v>194</v>
      </c>
      <c r="ET1098" s="74" t="s">
        <v>542</v>
      </c>
      <c r="EU1098" s="74" t="s">
        <v>321</v>
      </c>
      <c r="EV1098" s="74" t="s">
        <v>302</v>
      </c>
      <c r="EW1098" s="74" t="s">
        <v>456</v>
      </c>
      <c r="EX1098" s="74">
        <v>2023</v>
      </c>
      <c r="EY1098" s="74">
        <v>1.7593559339499481E-7</v>
      </c>
      <c r="EZ1098" s="74">
        <v>726.4576149999989</v>
      </c>
      <c r="FA1098" s="74">
        <v>1.278097515713375E-4</v>
      </c>
      <c r="FB1098" s="74">
        <v>2023</v>
      </c>
      <c r="FC1098" s="74" t="s">
        <v>209</v>
      </c>
      <c r="FD1098" s="74">
        <v>4.6366130773367584E-2</v>
      </c>
      <c r="FE1098" s="74">
        <v>1</v>
      </c>
      <c r="FF1098" s="74">
        <v>0</v>
      </c>
      <c r="FG1098" s="74" t="s">
        <v>457</v>
      </c>
      <c r="FH1098" s="74">
        <v>0</v>
      </c>
      <c r="FI1098" s="74">
        <v>0</v>
      </c>
      <c r="FJ1098" s="74">
        <v>0</v>
      </c>
      <c r="FK1098" s="74">
        <v>0</v>
      </c>
      <c r="FL1098" s="74">
        <v>2.6900899709719046E-5</v>
      </c>
      <c r="FM1098" s="74">
        <v>1.954821129656015E-7</v>
      </c>
      <c r="FN1098" s="74">
        <v>0</v>
      </c>
      <c r="FO1098" s="74">
        <v>0</v>
      </c>
      <c r="FP1098" s="74">
        <v>0</v>
      </c>
      <c r="FQ1098" s="74">
        <v>0</v>
      </c>
      <c r="FR1098" s="74">
        <v>0</v>
      </c>
      <c r="FS1098" s="74">
        <v>0</v>
      </c>
      <c r="GV1098" s="229"/>
      <c r="GW1098" s="229"/>
    </row>
    <row r="1099" spans="98:205" x14ac:dyDescent="0.25">
      <c r="CT1099" s="74" t="s">
        <v>194</v>
      </c>
      <c r="CU1099" s="74" t="s">
        <v>542</v>
      </c>
      <c r="CV1099" s="74" t="s">
        <v>321</v>
      </c>
      <c r="CW1099" s="74">
        <v>2024</v>
      </c>
      <c r="CX1099" s="74">
        <v>0</v>
      </c>
      <c r="CY1099" s="74">
        <v>0</v>
      </c>
      <c r="CZ1099" s="74">
        <v>0</v>
      </c>
      <c r="DA1099" s="74">
        <v>1.954821129656015E-7</v>
      </c>
      <c r="DB1099" s="74">
        <v>0</v>
      </c>
      <c r="DC1099" s="74">
        <v>0</v>
      </c>
      <c r="DD1099" s="74">
        <v>13668.06699741239</v>
      </c>
      <c r="DE1099" s="74">
        <v>202.84766498243039</v>
      </c>
      <c r="DF1099" s="74">
        <v>8304.5949317123268</v>
      </c>
      <c r="DG1099" s="74">
        <v>5160.6244007176347</v>
      </c>
      <c r="DH1099" s="74">
        <v>0</v>
      </c>
      <c r="DI1099" s="74">
        <v>0</v>
      </c>
      <c r="DJ1099" s="74">
        <v>0</v>
      </c>
      <c r="DK1099" s="74">
        <v>0</v>
      </c>
      <c r="DL1099" s="74">
        <v>0</v>
      </c>
      <c r="DM1099" s="74">
        <v>0</v>
      </c>
      <c r="DN1099" s="74">
        <v>1.330052832442599E-6</v>
      </c>
      <c r="DO1099" s="74">
        <v>0</v>
      </c>
      <c r="DP1099" s="74">
        <v>0</v>
      </c>
      <c r="DQ1099" s="74">
        <v>0</v>
      </c>
      <c r="DR1099" s="74">
        <v>0</v>
      </c>
      <c r="DS1099" s="74">
        <v>0</v>
      </c>
      <c r="DT1099" s="74">
        <v>0</v>
      </c>
      <c r="DU1099" s="74">
        <v>0</v>
      </c>
      <c r="DV1099" s="74">
        <v>0</v>
      </c>
      <c r="DW1099" s="74">
        <v>0</v>
      </c>
      <c r="DX1099" s="74">
        <v>2.6718626168095788E-3</v>
      </c>
      <c r="DY1099" s="74">
        <v>0</v>
      </c>
      <c r="DZ1099" s="74">
        <v>2.6718626168095788E-3</v>
      </c>
      <c r="EA1099" s="74">
        <v>0</v>
      </c>
      <c r="EB1099" s="74">
        <v>0</v>
      </c>
      <c r="EC1099" s="74">
        <v>0</v>
      </c>
      <c r="ED1099" s="74">
        <v>0</v>
      </c>
      <c r="EE1099" s="74">
        <v>0</v>
      </c>
      <c r="EF1099" s="74">
        <v>0</v>
      </c>
      <c r="ER1099" s="74" t="s">
        <v>455</v>
      </c>
      <c r="ES1099" s="74" t="s">
        <v>194</v>
      </c>
      <c r="ET1099" s="74" t="s">
        <v>542</v>
      </c>
      <c r="EU1099" s="74" t="s">
        <v>321</v>
      </c>
      <c r="EV1099" s="74" t="s">
        <v>302</v>
      </c>
      <c r="EW1099" s="74" t="s">
        <v>456</v>
      </c>
      <c r="EX1099" s="74">
        <v>2024</v>
      </c>
      <c r="EY1099" s="74">
        <v>1.7593559339499481E-7</v>
      </c>
      <c r="EZ1099" s="74">
        <v>726.4576149999989</v>
      </c>
      <c r="FA1099" s="74">
        <v>1.278097515713375E-4</v>
      </c>
      <c r="FB1099" s="74">
        <v>2024</v>
      </c>
      <c r="FC1099" s="74" t="s">
        <v>209</v>
      </c>
      <c r="FD1099" s="74">
        <v>4.6366130773367584E-2</v>
      </c>
      <c r="FE1099" s="74">
        <v>1</v>
      </c>
      <c r="FF1099" s="74">
        <v>0</v>
      </c>
      <c r="FG1099" s="74" t="s">
        <v>457</v>
      </c>
      <c r="FH1099" s="74">
        <v>0</v>
      </c>
      <c r="FI1099" s="74">
        <v>0</v>
      </c>
      <c r="FJ1099" s="74">
        <v>0</v>
      </c>
      <c r="FK1099" s="74">
        <v>0</v>
      </c>
      <c r="FL1099" s="74">
        <v>0</v>
      </c>
      <c r="FM1099" s="74">
        <v>0</v>
      </c>
      <c r="FN1099" s="74">
        <v>2.6900899709719046E-5</v>
      </c>
      <c r="FO1099" s="74">
        <v>1.954821129656015E-7</v>
      </c>
      <c r="FP1099" s="74">
        <v>0</v>
      </c>
      <c r="FQ1099" s="74">
        <v>0</v>
      </c>
      <c r="FR1099" s="74">
        <v>0</v>
      </c>
      <c r="FS1099" s="74">
        <v>0</v>
      </c>
      <c r="GV1099" s="229"/>
      <c r="GW1099" s="229"/>
    </row>
    <row r="1100" spans="98:205" x14ac:dyDescent="0.25">
      <c r="CT1100" s="74" t="s">
        <v>194</v>
      </c>
      <c r="CU1100" s="74" t="s">
        <v>542</v>
      </c>
      <c r="CV1100" s="74" t="s">
        <v>321</v>
      </c>
      <c r="CW1100" s="74">
        <v>2025</v>
      </c>
      <c r="CX1100" s="74">
        <v>0</v>
      </c>
      <c r="CY1100" s="74">
        <v>0</v>
      </c>
      <c r="CZ1100" s="74">
        <v>0</v>
      </c>
      <c r="DA1100" s="74">
        <v>0</v>
      </c>
      <c r="DB1100" s="74">
        <v>1.954821129656015E-7</v>
      </c>
      <c r="DC1100" s="74">
        <v>0</v>
      </c>
      <c r="DD1100" s="74">
        <v>13668.06699741239</v>
      </c>
      <c r="DE1100" s="74">
        <v>202.84766498243039</v>
      </c>
      <c r="DF1100" s="74">
        <v>8304.5949317123268</v>
      </c>
      <c r="DG1100" s="74">
        <v>5160.6244007176347</v>
      </c>
      <c r="DH1100" s="74">
        <v>0</v>
      </c>
      <c r="DI1100" s="74">
        <v>0</v>
      </c>
      <c r="DJ1100" s="74">
        <v>0</v>
      </c>
      <c r="DK1100" s="74">
        <v>0</v>
      </c>
      <c r="DL1100" s="74">
        <v>0</v>
      </c>
      <c r="DM1100" s="74">
        <v>0</v>
      </c>
      <c r="DN1100" s="74">
        <v>1.330052832442599E-6</v>
      </c>
      <c r="DO1100" s="74">
        <v>0</v>
      </c>
      <c r="DP1100" s="74">
        <v>0</v>
      </c>
      <c r="DQ1100" s="74">
        <v>0</v>
      </c>
      <c r="DR1100" s="74">
        <v>0</v>
      </c>
      <c r="DS1100" s="74">
        <v>0</v>
      </c>
      <c r="DT1100" s="74">
        <v>0</v>
      </c>
      <c r="DU1100" s="74">
        <v>0</v>
      </c>
      <c r="DV1100" s="74">
        <v>0</v>
      </c>
      <c r="DW1100" s="74">
        <v>0</v>
      </c>
      <c r="DX1100" s="74">
        <v>0</v>
      </c>
      <c r="DY1100" s="74">
        <v>0</v>
      </c>
      <c r="DZ1100" s="74">
        <v>0</v>
      </c>
      <c r="EA1100" s="74">
        <v>2.6718626168095788E-3</v>
      </c>
      <c r="EB1100" s="74">
        <v>0</v>
      </c>
      <c r="EC1100" s="74">
        <v>2.6718626168095788E-3</v>
      </c>
      <c r="ED1100" s="74">
        <v>0</v>
      </c>
      <c r="EE1100" s="74">
        <v>0</v>
      </c>
      <c r="EF1100" s="74">
        <v>0</v>
      </c>
      <c r="ER1100" s="74" t="s">
        <v>455</v>
      </c>
      <c r="ES1100" s="74" t="s">
        <v>194</v>
      </c>
      <c r="ET1100" s="74" t="s">
        <v>542</v>
      </c>
      <c r="EU1100" s="74" t="s">
        <v>321</v>
      </c>
      <c r="EV1100" s="74" t="s">
        <v>302</v>
      </c>
      <c r="EW1100" s="74" t="s">
        <v>456</v>
      </c>
      <c r="EX1100" s="74">
        <v>2025</v>
      </c>
      <c r="EY1100" s="74">
        <v>1.7593559339499481E-7</v>
      </c>
      <c r="EZ1100" s="74">
        <v>726.4576149999989</v>
      </c>
      <c r="FA1100" s="74">
        <v>1.278097515713375E-4</v>
      </c>
      <c r="FB1100" s="74">
        <v>2025</v>
      </c>
      <c r="FC1100" s="74" t="s">
        <v>209</v>
      </c>
      <c r="FD1100" s="74">
        <v>4.6366130773367584E-2</v>
      </c>
      <c r="FE1100" s="74">
        <v>1</v>
      </c>
      <c r="FF1100" s="74">
        <v>0</v>
      </c>
      <c r="FG1100" s="74" t="s">
        <v>457</v>
      </c>
      <c r="FH1100" s="74">
        <v>0</v>
      </c>
      <c r="FI1100" s="74">
        <v>0</v>
      </c>
      <c r="FJ1100" s="74">
        <v>0</v>
      </c>
      <c r="FK1100" s="74">
        <v>0</v>
      </c>
      <c r="FL1100" s="74">
        <v>0</v>
      </c>
      <c r="FM1100" s="74">
        <v>0</v>
      </c>
      <c r="FN1100" s="74">
        <v>0</v>
      </c>
      <c r="FO1100" s="74">
        <v>0</v>
      </c>
      <c r="FP1100" s="74">
        <v>2.6900899709719046E-5</v>
      </c>
      <c r="FQ1100" s="74">
        <v>1.954821129656015E-7</v>
      </c>
      <c r="FR1100" s="74">
        <v>0</v>
      </c>
      <c r="FS1100" s="74">
        <v>0</v>
      </c>
      <c r="GV1100" s="229"/>
      <c r="GW1100" s="229"/>
    </row>
    <row r="1101" spans="98:205" x14ac:dyDescent="0.25">
      <c r="CT1101" s="74" t="s">
        <v>194</v>
      </c>
      <c r="CU1101" s="74" t="s">
        <v>542</v>
      </c>
      <c r="CV1101" s="74" t="s">
        <v>321</v>
      </c>
      <c r="CW1101" s="74">
        <v>2026</v>
      </c>
      <c r="CX1101" s="74">
        <v>0</v>
      </c>
      <c r="CY1101" s="74">
        <v>0</v>
      </c>
      <c r="CZ1101" s="74">
        <v>0</v>
      </c>
      <c r="DA1101" s="74">
        <v>0</v>
      </c>
      <c r="DB1101" s="74">
        <v>0</v>
      </c>
      <c r="DC1101" s="74">
        <v>1.954821129656015E-7</v>
      </c>
      <c r="DD1101" s="74">
        <v>13668.06699741239</v>
      </c>
      <c r="DE1101" s="74">
        <v>202.84766498243039</v>
      </c>
      <c r="DF1101" s="74">
        <v>8304.5949317123268</v>
      </c>
      <c r="DG1101" s="74">
        <v>5160.6244007176347</v>
      </c>
      <c r="DH1101" s="74">
        <v>0</v>
      </c>
      <c r="DI1101" s="74">
        <v>0</v>
      </c>
      <c r="DJ1101" s="74">
        <v>0</v>
      </c>
      <c r="DK1101" s="74">
        <v>0</v>
      </c>
      <c r="DL1101" s="74">
        <v>0</v>
      </c>
      <c r="DM1101" s="74">
        <v>0</v>
      </c>
      <c r="DN1101" s="74">
        <v>1.330052832442599E-6</v>
      </c>
      <c r="DO1101" s="74">
        <v>0</v>
      </c>
      <c r="DP1101" s="74">
        <v>0</v>
      </c>
      <c r="DQ1101" s="74">
        <v>0</v>
      </c>
      <c r="DR1101" s="74">
        <v>0</v>
      </c>
      <c r="DS1101" s="74">
        <v>0</v>
      </c>
      <c r="DT1101" s="74">
        <v>0</v>
      </c>
      <c r="DU1101" s="74">
        <v>0</v>
      </c>
      <c r="DV1101" s="74">
        <v>0</v>
      </c>
      <c r="DW1101" s="74">
        <v>0</v>
      </c>
      <c r="DX1101" s="74">
        <v>0</v>
      </c>
      <c r="DY1101" s="74">
        <v>0</v>
      </c>
      <c r="DZ1101" s="74">
        <v>0</v>
      </c>
      <c r="EA1101" s="74">
        <v>0</v>
      </c>
      <c r="EB1101" s="74">
        <v>0</v>
      </c>
      <c r="EC1101" s="74">
        <v>0</v>
      </c>
      <c r="ED1101" s="74">
        <v>2.6718626168095788E-3</v>
      </c>
      <c r="EE1101" s="74">
        <v>0</v>
      </c>
      <c r="EF1101" s="74">
        <v>2.6718626168095788E-3</v>
      </c>
      <c r="ER1101" s="74" t="s">
        <v>455</v>
      </c>
      <c r="ES1101" s="74" t="s">
        <v>194</v>
      </c>
      <c r="ET1101" s="74" t="s">
        <v>542</v>
      </c>
      <c r="EU1101" s="74" t="s">
        <v>321</v>
      </c>
      <c r="EV1101" s="74" t="s">
        <v>302</v>
      </c>
      <c r="EW1101" s="74" t="s">
        <v>456</v>
      </c>
      <c r="EX1101" s="74">
        <v>2026</v>
      </c>
      <c r="EY1101" s="74">
        <v>1.7593559339499481E-7</v>
      </c>
      <c r="EZ1101" s="74">
        <v>726.4576149999989</v>
      </c>
      <c r="FA1101" s="74">
        <v>1.278097515713375E-4</v>
      </c>
      <c r="FB1101" s="74">
        <v>2026</v>
      </c>
      <c r="FC1101" s="74" t="s">
        <v>209</v>
      </c>
      <c r="FD1101" s="74">
        <v>4.6366130773367584E-2</v>
      </c>
      <c r="FE1101" s="74">
        <v>1</v>
      </c>
      <c r="FF1101" s="74">
        <v>0</v>
      </c>
      <c r="FG1101" s="74" t="s">
        <v>457</v>
      </c>
      <c r="FH1101" s="74">
        <v>0</v>
      </c>
      <c r="FI1101" s="74">
        <v>0</v>
      </c>
      <c r="FJ1101" s="74">
        <v>0</v>
      </c>
      <c r="FK1101" s="74">
        <v>0</v>
      </c>
      <c r="FL1101" s="74">
        <v>0</v>
      </c>
      <c r="FM1101" s="74">
        <v>0</v>
      </c>
      <c r="FN1101" s="74">
        <v>0</v>
      </c>
      <c r="FO1101" s="74">
        <v>0</v>
      </c>
      <c r="FP1101" s="74">
        <v>0</v>
      </c>
      <c r="FQ1101" s="74">
        <v>0</v>
      </c>
      <c r="FR1101" s="74">
        <v>2.6900899709719046E-5</v>
      </c>
      <c r="FS1101" s="74">
        <v>1.954821129656015E-7</v>
      </c>
      <c r="GV1101" s="229"/>
      <c r="GW1101" s="229"/>
    </row>
    <row r="1102" spans="98:205" x14ac:dyDescent="0.25">
      <c r="CT1102" s="74" t="s">
        <v>194</v>
      </c>
      <c r="CU1102" s="74" t="s">
        <v>542</v>
      </c>
      <c r="CV1102" s="74" t="s">
        <v>323</v>
      </c>
      <c r="CW1102" s="74">
        <v>2021</v>
      </c>
      <c r="CX1102" s="74">
        <v>2.9428896115140443E-8</v>
      </c>
      <c r="CY1102" s="74">
        <v>0</v>
      </c>
      <c r="CZ1102" s="74">
        <v>0</v>
      </c>
      <c r="DA1102" s="74">
        <v>0</v>
      </c>
      <c r="DB1102" s="74">
        <v>0</v>
      </c>
      <c r="DC1102" s="74">
        <v>0</v>
      </c>
      <c r="DD1102" s="74">
        <v>8638.846369758834</v>
      </c>
      <c r="DE1102" s="74">
        <v>212.4033892792296</v>
      </c>
      <c r="DF1102" s="74">
        <v>8426.4429804796036</v>
      </c>
      <c r="DG1102" s="74">
        <v>0</v>
      </c>
      <c r="DH1102" s="74">
        <v>0</v>
      </c>
      <c r="DI1102" s="74">
        <v>0</v>
      </c>
      <c r="DJ1102" s="74">
        <v>0</v>
      </c>
      <c r="DK1102" s="74">
        <v>0</v>
      </c>
      <c r="DL1102" s="74">
        <v>0</v>
      </c>
      <c r="DM1102" s="74">
        <v>0</v>
      </c>
      <c r="DN1102" s="74">
        <v>2.1618349686052319E-7</v>
      </c>
      <c r="DO1102" s="74">
        <v>2.5423171237029085E-4</v>
      </c>
      <c r="DP1102" s="74">
        <v>0</v>
      </c>
      <c r="DQ1102" s="74">
        <v>2.5423171237029085E-4</v>
      </c>
      <c r="DR1102" s="74">
        <v>0</v>
      </c>
      <c r="DS1102" s="74">
        <v>0</v>
      </c>
      <c r="DT1102" s="74">
        <v>0</v>
      </c>
      <c r="DU1102" s="74">
        <v>0</v>
      </c>
      <c r="DV1102" s="74">
        <v>0</v>
      </c>
      <c r="DW1102" s="74">
        <v>0</v>
      </c>
      <c r="DX1102" s="74">
        <v>0</v>
      </c>
      <c r="DY1102" s="74">
        <v>0</v>
      </c>
      <c r="DZ1102" s="74">
        <v>0</v>
      </c>
      <c r="EA1102" s="74">
        <v>0</v>
      </c>
      <c r="EB1102" s="74">
        <v>0</v>
      </c>
      <c r="EC1102" s="74">
        <v>0</v>
      </c>
      <c r="ED1102" s="74">
        <v>0</v>
      </c>
      <c r="EE1102" s="74">
        <v>0</v>
      </c>
      <c r="EF1102" s="74">
        <v>0</v>
      </c>
      <c r="ER1102" s="74" t="s">
        <v>455</v>
      </c>
      <c r="ES1102" s="74" t="s">
        <v>194</v>
      </c>
      <c r="ET1102" s="74" t="s">
        <v>542</v>
      </c>
      <c r="EU1102" s="74" t="s">
        <v>323</v>
      </c>
      <c r="EV1102" s="74" t="s">
        <v>302</v>
      </c>
      <c r="EW1102" s="74" t="s">
        <v>456</v>
      </c>
      <c r="EX1102" s="74">
        <v>2021</v>
      </c>
      <c r="EY1102" s="74">
        <v>4.0753249799435292E-8</v>
      </c>
      <c r="EZ1102" s="74">
        <v>726.4576149999989</v>
      </c>
      <c r="FA1102" s="74">
        <v>2.9605508652796944E-5</v>
      </c>
      <c r="FB1102" s="74">
        <v>2021</v>
      </c>
      <c r="FC1102" s="74" t="s">
        <v>209</v>
      </c>
      <c r="FD1102" s="74">
        <v>4.6366130773367584E-2</v>
      </c>
      <c r="FE1102" s="74">
        <v>1</v>
      </c>
      <c r="FF1102" s="74">
        <v>0</v>
      </c>
      <c r="FG1102" s="74" t="s">
        <v>457</v>
      </c>
      <c r="FH1102" s="74">
        <v>6.1301686116803944E-6</v>
      </c>
      <c r="FI1102" s="74">
        <v>2.9428896115140443E-8</v>
      </c>
      <c r="FJ1102" s="74">
        <v>0</v>
      </c>
      <c r="FK1102" s="74">
        <v>0</v>
      </c>
      <c r="FL1102" s="74">
        <v>0</v>
      </c>
      <c r="FM1102" s="74">
        <v>0</v>
      </c>
      <c r="FN1102" s="74">
        <v>0</v>
      </c>
      <c r="FO1102" s="74">
        <v>0</v>
      </c>
      <c r="FP1102" s="74">
        <v>0</v>
      </c>
      <c r="FQ1102" s="74">
        <v>0</v>
      </c>
      <c r="FR1102" s="74">
        <v>0</v>
      </c>
      <c r="FS1102" s="74">
        <v>0</v>
      </c>
      <c r="GV1102" s="229"/>
      <c r="GW1102" s="229"/>
    </row>
    <row r="1103" spans="98:205" x14ac:dyDescent="0.25">
      <c r="CT1103" s="74" t="s">
        <v>194</v>
      </c>
      <c r="CU1103" s="74" t="s">
        <v>542</v>
      </c>
      <c r="CV1103" s="74" t="s">
        <v>323</v>
      </c>
      <c r="CW1103" s="74">
        <v>2022</v>
      </c>
      <c r="CX1103" s="74">
        <v>0</v>
      </c>
      <c r="CY1103" s="74">
        <v>2.9216756821421567E-8</v>
      </c>
      <c r="CZ1103" s="74">
        <v>0</v>
      </c>
      <c r="DA1103" s="74">
        <v>0</v>
      </c>
      <c r="DB1103" s="74">
        <v>0</v>
      </c>
      <c r="DC1103" s="74">
        <v>0</v>
      </c>
      <c r="DD1103" s="74">
        <v>8489.5410546944313</v>
      </c>
      <c r="DE1103" s="74">
        <v>202.84766498243039</v>
      </c>
      <c r="DF1103" s="74">
        <v>8286.6933897120016</v>
      </c>
      <c r="DG1103" s="74">
        <v>0</v>
      </c>
      <c r="DH1103" s="74">
        <v>0</v>
      </c>
      <c r="DI1103" s="74">
        <v>0</v>
      </c>
      <c r="DJ1103" s="74">
        <v>0</v>
      </c>
      <c r="DK1103" s="74">
        <v>0</v>
      </c>
      <c r="DL1103" s="74">
        <v>0</v>
      </c>
      <c r="DM1103" s="74">
        <v>0</v>
      </c>
      <c r="DN1103" s="74">
        <v>2.0904388690911179E-7</v>
      </c>
      <c r="DO1103" s="74">
        <v>0</v>
      </c>
      <c r="DP1103" s="74">
        <v>0</v>
      </c>
      <c r="DQ1103" s="74">
        <v>0</v>
      </c>
      <c r="DR1103" s="74">
        <v>2.4803685652048196E-4</v>
      </c>
      <c r="DS1103" s="74">
        <v>0</v>
      </c>
      <c r="DT1103" s="74">
        <v>2.4803685652048196E-4</v>
      </c>
      <c r="DU1103" s="74">
        <v>0</v>
      </c>
      <c r="DV1103" s="74">
        <v>0</v>
      </c>
      <c r="DW1103" s="74">
        <v>0</v>
      </c>
      <c r="DX1103" s="74">
        <v>0</v>
      </c>
      <c r="DY1103" s="74">
        <v>0</v>
      </c>
      <c r="DZ1103" s="74">
        <v>0</v>
      </c>
      <c r="EA1103" s="74">
        <v>0</v>
      </c>
      <c r="EB1103" s="74">
        <v>0</v>
      </c>
      <c r="EC1103" s="74">
        <v>0</v>
      </c>
      <c r="ED1103" s="74">
        <v>0</v>
      </c>
      <c r="EE1103" s="74">
        <v>0</v>
      </c>
      <c r="EF1103" s="74">
        <v>0</v>
      </c>
      <c r="ER1103" s="74" t="s">
        <v>455</v>
      </c>
      <c r="ES1103" s="74" t="s">
        <v>194</v>
      </c>
      <c r="ET1103" s="74" t="s">
        <v>542</v>
      </c>
      <c r="EU1103" s="74" t="s">
        <v>323</v>
      </c>
      <c r="EV1103" s="74" t="s">
        <v>302</v>
      </c>
      <c r="EW1103" s="74" t="s">
        <v>456</v>
      </c>
      <c r="EX1103" s="74">
        <v>2022</v>
      </c>
      <c r="EY1103" s="74">
        <v>3.9691824140395168E-8</v>
      </c>
      <c r="EZ1103" s="74">
        <v>726.4576149999989</v>
      </c>
      <c r="FA1103" s="74">
        <v>2.8834427900030854E-5</v>
      </c>
      <c r="FB1103" s="74">
        <v>2022</v>
      </c>
      <c r="FC1103" s="74" t="s">
        <v>209</v>
      </c>
      <c r="FD1103" s="74">
        <v>4.6366130773367584E-2</v>
      </c>
      <c r="FE1103" s="74">
        <v>1</v>
      </c>
      <c r="FF1103" s="74">
        <v>0</v>
      </c>
      <c r="FG1103" s="74" t="s">
        <v>457</v>
      </c>
      <c r="FH1103" s="74">
        <v>0</v>
      </c>
      <c r="FI1103" s="74">
        <v>0</v>
      </c>
      <c r="FJ1103" s="74">
        <v>6.0859790629262893E-6</v>
      </c>
      <c r="FK1103" s="74">
        <v>2.9216756821421567E-8</v>
      </c>
      <c r="FL1103" s="74">
        <v>0</v>
      </c>
      <c r="FM1103" s="74">
        <v>0</v>
      </c>
      <c r="FN1103" s="74">
        <v>0</v>
      </c>
      <c r="FO1103" s="74">
        <v>0</v>
      </c>
      <c r="FP1103" s="74">
        <v>0</v>
      </c>
      <c r="FQ1103" s="74">
        <v>0</v>
      </c>
      <c r="FR1103" s="74">
        <v>0</v>
      </c>
      <c r="FS1103" s="74">
        <v>0</v>
      </c>
      <c r="GV1103" s="229"/>
      <c r="GW1103" s="229"/>
    </row>
    <row r="1104" spans="98:205" x14ac:dyDescent="0.25">
      <c r="CT1104" s="74" t="s">
        <v>194</v>
      </c>
      <c r="CU1104" s="74" t="s">
        <v>542</v>
      </c>
      <c r="CV1104" s="74" t="s">
        <v>323</v>
      </c>
      <c r="CW1104" s="74">
        <v>2023</v>
      </c>
      <c r="CX1104" s="74">
        <v>0</v>
      </c>
      <c r="CY1104" s="74">
        <v>0</v>
      </c>
      <c r="CZ1104" s="74">
        <v>4.5578537107420317E-8</v>
      </c>
      <c r="DA1104" s="74">
        <v>0</v>
      </c>
      <c r="DB1104" s="74">
        <v>0</v>
      </c>
      <c r="DC1104" s="74">
        <v>0</v>
      </c>
      <c r="DD1104" s="74">
        <v>8507.442596694762</v>
      </c>
      <c r="DE1104" s="74">
        <v>202.8476649824305</v>
      </c>
      <c r="DF1104" s="74">
        <v>8304.5949317123304</v>
      </c>
      <c r="DG1104" s="74">
        <v>0</v>
      </c>
      <c r="DH1104" s="74">
        <v>0</v>
      </c>
      <c r="DI1104" s="74">
        <v>0</v>
      </c>
      <c r="DJ1104" s="74">
        <v>0</v>
      </c>
      <c r="DK1104" s="74">
        <v>0</v>
      </c>
      <c r="DL1104" s="74">
        <v>0</v>
      </c>
      <c r="DM1104" s="74">
        <v>0</v>
      </c>
      <c r="DN1104" s="74">
        <v>2.171380403144386E-7</v>
      </c>
      <c r="DO1104" s="74">
        <v>0</v>
      </c>
      <c r="DP1104" s="74">
        <v>0</v>
      </c>
      <c r="DQ1104" s="74">
        <v>0</v>
      </c>
      <c r="DR1104" s="74">
        <v>0</v>
      </c>
      <c r="DS1104" s="74">
        <v>0</v>
      </c>
      <c r="DT1104" s="74">
        <v>0</v>
      </c>
      <c r="DU1104" s="74">
        <v>3.8775678808270045E-4</v>
      </c>
      <c r="DV1104" s="74">
        <v>0</v>
      </c>
      <c r="DW1104" s="74">
        <v>3.8775678808270045E-4</v>
      </c>
      <c r="DX1104" s="74">
        <v>0</v>
      </c>
      <c r="DY1104" s="74">
        <v>0</v>
      </c>
      <c r="DZ1104" s="74">
        <v>0</v>
      </c>
      <c r="EA1104" s="74">
        <v>0</v>
      </c>
      <c r="EB1104" s="74">
        <v>0</v>
      </c>
      <c r="EC1104" s="74">
        <v>0</v>
      </c>
      <c r="ED1104" s="74">
        <v>0</v>
      </c>
      <c r="EE1104" s="74">
        <v>0</v>
      </c>
      <c r="EF1104" s="74">
        <v>0</v>
      </c>
      <c r="ER1104" s="74" t="s">
        <v>455</v>
      </c>
      <c r="ES1104" s="74" t="s">
        <v>194</v>
      </c>
      <c r="ET1104" s="74" t="s">
        <v>542</v>
      </c>
      <c r="EU1104" s="74" t="s">
        <v>323</v>
      </c>
      <c r="EV1104" s="74" t="s">
        <v>302</v>
      </c>
      <c r="EW1104" s="74" t="s">
        <v>456</v>
      </c>
      <c r="EX1104" s="74">
        <v>2023</v>
      </c>
      <c r="EY1104" s="74">
        <v>4.1021077838875453E-8</v>
      </c>
      <c r="EZ1104" s="74">
        <v>726.4576149999989</v>
      </c>
      <c r="FA1104" s="74">
        <v>2.980007437155877E-5</v>
      </c>
      <c r="FB1104" s="74">
        <v>2023</v>
      </c>
      <c r="FC1104" s="74" t="s">
        <v>209</v>
      </c>
      <c r="FD1104" s="74">
        <v>4.6366130773367584E-2</v>
      </c>
      <c r="FE1104" s="74">
        <v>1</v>
      </c>
      <c r="FF1104" s="74">
        <v>0</v>
      </c>
      <c r="FG1104" s="74" t="s">
        <v>457</v>
      </c>
      <c r="FH1104" s="74">
        <v>0</v>
      </c>
      <c r="FI1104" s="74">
        <v>0</v>
      </c>
      <c r="FJ1104" s="74">
        <v>0</v>
      </c>
      <c r="FK1104" s="74">
        <v>0</v>
      </c>
      <c r="FL1104" s="74">
        <v>6.2722038197846594E-6</v>
      </c>
      <c r="FM1104" s="74">
        <v>4.5578537107420317E-8</v>
      </c>
      <c r="FN1104" s="74">
        <v>0</v>
      </c>
      <c r="FO1104" s="74">
        <v>0</v>
      </c>
      <c r="FP1104" s="74">
        <v>0</v>
      </c>
      <c r="FQ1104" s="74">
        <v>0</v>
      </c>
      <c r="FR1104" s="74">
        <v>0</v>
      </c>
      <c r="FS1104" s="74">
        <v>0</v>
      </c>
      <c r="GV1104" s="229"/>
      <c r="GW1104" s="229"/>
    </row>
    <row r="1105" spans="98:205" x14ac:dyDescent="0.25">
      <c r="CT1105" s="74" t="s">
        <v>194</v>
      </c>
      <c r="CU1105" s="74" t="s">
        <v>542</v>
      </c>
      <c r="CV1105" s="74" t="s">
        <v>323</v>
      </c>
      <c r="CW1105" s="74">
        <v>2024</v>
      </c>
      <c r="CX1105" s="74">
        <v>0</v>
      </c>
      <c r="CY1105" s="74">
        <v>0</v>
      </c>
      <c r="CZ1105" s="74">
        <v>0</v>
      </c>
      <c r="DA1105" s="74">
        <v>4.5578537107420317E-8</v>
      </c>
      <c r="DB1105" s="74">
        <v>0</v>
      </c>
      <c r="DC1105" s="74">
        <v>0</v>
      </c>
      <c r="DD1105" s="74">
        <v>8507.442596694762</v>
      </c>
      <c r="DE1105" s="74">
        <v>202.8476649824305</v>
      </c>
      <c r="DF1105" s="74">
        <v>8304.5949317123304</v>
      </c>
      <c r="DG1105" s="74">
        <v>0</v>
      </c>
      <c r="DH1105" s="74">
        <v>0</v>
      </c>
      <c r="DI1105" s="74">
        <v>0</v>
      </c>
      <c r="DJ1105" s="74">
        <v>0</v>
      </c>
      <c r="DK1105" s="74">
        <v>0</v>
      </c>
      <c r="DL1105" s="74">
        <v>0</v>
      </c>
      <c r="DM1105" s="74">
        <v>0</v>
      </c>
      <c r="DN1105" s="74">
        <v>2.171380403144386E-7</v>
      </c>
      <c r="DO1105" s="74">
        <v>0</v>
      </c>
      <c r="DP1105" s="74">
        <v>0</v>
      </c>
      <c r="DQ1105" s="74">
        <v>0</v>
      </c>
      <c r="DR1105" s="74">
        <v>0</v>
      </c>
      <c r="DS1105" s="74">
        <v>0</v>
      </c>
      <c r="DT1105" s="74">
        <v>0</v>
      </c>
      <c r="DU1105" s="74">
        <v>0</v>
      </c>
      <c r="DV1105" s="74">
        <v>0</v>
      </c>
      <c r="DW1105" s="74">
        <v>0</v>
      </c>
      <c r="DX1105" s="74">
        <v>3.8775678808270045E-4</v>
      </c>
      <c r="DY1105" s="74">
        <v>0</v>
      </c>
      <c r="DZ1105" s="74">
        <v>3.8775678808270045E-4</v>
      </c>
      <c r="EA1105" s="74">
        <v>0</v>
      </c>
      <c r="EB1105" s="74">
        <v>0</v>
      </c>
      <c r="EC1105" s="74">
        <v>0</v>
      </c>
      <c r="ED1105" s="74">
        <v>0</v>
      </c>
      <c r="EE1105" s="74">
        <v>0</v>
      </c>
      <c r="EF1105" s="74">
        <v>0</v>
      </c>
      <c r="ER1105" s="74" t="s">
        <v>455</v>
      </c>
      <c r="ES1105" s="74" t="s">
        <v>194</v>
      </c>
      <c r="ET1105" s="74" t="s">
        <v>542</v>
      </c>
      <c r="EU1105" s="74" t="s">
        <v>323</v>
      </c>
      <c r="EV1105" s="74" t="s">
        <v>302</v>
      </c>
      <c r="EW1105" s="74" t="s">
        <v>456</v>
      </c>
      <c r="EX1105" s="74">
        <v>2024</v>
      </c>
      <c r="EY1105" s="74">
        <v>4.1021077838875453E-8</v>
      </c>
      <c r="EZ1105" s="74">
        <v>726.4576149999989</v>
      </c>
      <c r="FA1105" s="74">
        <v>2.980007437155877E-5</v>
      </c>
      <c r="FB1105" s="74">
        <v>2024</v>
      </c>
      <c r="FC1105" s="74" t="s">
        <v>209</v>
      </c>
      <c r="FD1105" s="74">
        <v>4.6366130773367584E-2</v>
      </c>
      <c r="FE1105" s="74">
        <v>1</v>
      </c>
      <c r="FF1105" s="74">
        <v>0</v>
      </c>
      <c r="FG1105" s="74" t="s">
        <v>457</v>
      </c>
      <c r="FH1105" s="74">
        <v>0</v>
      </c>
      <c r="FI1105" s="74">
        <v>0</v>
      </c>
      <c r="FJ1105" s="74">
        <v>0</v>
      </c>
      <c r="FK1105" s="74">
        <v>0</v>
      </c>
      <c r="FL1105" s="74">
        <v>0</v>
      </c>
      <c r="FM1105" s="74">
        <v>0</v>
      </c>
      <c r="FN1105" s="74">
        <v>6.2722038197846594E-6</v>
      </c>
      <c r="FO1105" s="74">
        <v>4.5578537107420317E-8</v>
      </c>
      <c r="FP1105" s="74">
        <v>0</v>
      </c>
      <c r="FQ1105" s="74">
        <v>0</v>
      </c>
      <c r="FR1105" s="74">
        <v>0</v>
      </c>
      <c r="FS1105" s="74">
        <v>0</v>
      </c>
      <c r="GV1105" s="229"/>
      <c r="GW1105" s="229"/>
    </row>
    <row r="1106" spans="98:205" x14ac:dyDescent="0.25">
      <c r="CT1106" s="74" t="s">
        <v>194</v>
      </c>
      <c r="CU1106" s="74" t="s">
        <v>542</v>
      </c>
      <c r="CV1106" s="74" t="s">
        <v>323</v>
      </c>
      <c r="CW1106" s="74">
        <v>2025</v>
      </c>
      <c r="CX1106" s="74">
        <v>0</v>
      </c>
      <c r="CY1106" s="74">
        <v>0</v>
      </c>
      <c r="CZ1106" s="74">
        <v>0</v>
      </c>
      <c r="DA1106" s="74">
        <v>0</v>
      </c>
      <c r="DB1106" s="74">
        <v>4.5578537107420317E-8</v>
      </c>
      <c r="DC1106" s="74">
        <v>0</v>
      </c>
      <c r="DD1106" s="74">
        <v>8507.442596694762</v>
      </c>
      <c r="DE1106" s="74">
        <v>202.8476649824305</v>
      </c>
      <c r="DF1106" s="74">
        <v>8304.5949317123304</v>
      </c>
      <c r="DG1106" s="74">
        <v>0</v>
      </c>
      <c r="DH1106" s="74">
        <v>0</v>
      </c>
      <c r="DI1106" s="74">
        <v>0</v>
      </c>
      <c r="DJ1106" s="74">
        <v>0</v>
      </c>
      <c r="DK1106" s="74">
        <v>0</v>
      </c>
      <c r="DL1106" s="74">
        <v>0</v>
      </c>
      <c r="DM1106" s="74">
        <v>0</v>
      </c>
      <c r="DN1106" s="74">
        <v>2.171380403144386E-7</v>
      </c>
      <c r="DO1106" s="74">
        <v>0</v>
      </c>
      <c r="DP1106" s="74">
        <v>0</v>
      </c>
      <c r="DQ1106" s="74">
        <v>0</v>
      </c>
      <c r="DR1106" s="74">
        <v>0</v>
      </c>
      <c r="DS1106" s="74">
        <v>0</v>
      </c>
      <c r="DT1106" s="74">
        <v>0</v>
      </c>
      <c r="DU1106" s="74">
        <v>0</v>
      </c>
      <c r="DV1106" s="74">
        <v>0</v>
      </c>
      <c r="DW1106" s="74">
        <v>0</v>
      </c>
      <c r="DX1106" s="74">
        <v>0</v>
      </c>
      <c r="DY1106" s="74">
        <v>0</v>
      </c>
      <c r="DZ1106" s="74">
        <v>0</v>
      </c>
      <c r="EA1106" s="74">
        <v>3.8775678808270045E-4</v>
      </c>
      <c r="EB1106" s="74">
        <v>0</v>
      </c>
      <c r="EC1106" s="74">
        <v>3.8775678808270045E-4</v>
      </c>
      <c r="ED1106" s="74">
        <v>0</v>
      </c>
      <c r="EE1106" s="74">
        <v>0</v>
      </c>
      <c r="EF1106" s="74">
        <v>0</v>
      </c>
      <c r="ER1106" s="74" t="s">
        <v>455</v>
      </c>
      <c r="ES1106" s="74" t="s">
        <v>194</v>
      </c>
      <c r="ET1106" s="74" t="s">
        <v>542</v>
      </c>
      <c r="EU1106" s="74" t="s">
        <v>323</v>
      </c>
      <c r="EV1106" s="74" t="s">
        <v>302</v>
      </c>
      <c r="EW1106" s="74" t="s">
        <v>456</v>
      </c>
      <c r="EX1106" s="74">
        <v>2025</v>
      </c>
      <c r="EY1106" s="74">
        <v>4.1021077838875453E-8</v>
      </c>
      <c r="EZ1106" s="74">
        <v>726.4576149999989</v>
      </c>
      <c r="FA1106" s="74">
        <v>2.980007437155877E-5</v>
      </c>
      <c r="FB1106" s="74">
        <v>2025</v>
      </c>
      <c r="FC1106" s="74" t="s">
        <v>209</v>
      </c>
      <c r="FD1106" s="74">
        <v>4.6366130773367584E-2</v>
      </c>
      <c r="FE1106" s="74">
        <v>1</v>
      </c>
      <c r="FF1106" s="74">
        <v>0</v>
      </c>
      <c r="FG1106" s="74" t="s">
        <v>457</v>
      </c>
      <c r="FH1106" s="74">
        <v>0</v>
      </c>
      <c r="FI1106" s="74">
        <v>0</v>
      </c>
      <c r="FJ1106" s="74">
        <v>0</v>
      </c>
      <c r="FK1106" s="74">
        <v>0</v>
      </c>
      <c r="FL1106" s="74">
        <v>0</v>
      </c>
      <c r="FM1106" s="74">
        <v>0</v>
      </c>
      <c r="FN1106" s="74">
        <v>0</v>
      </c>
      <c r="FO1106" s="74">
        <v>0</v>
      </c>
      <c r="FP1106" s="74">
        <v>6.2722038197846594E-6</v>
      </c>
      <c r="FQ1106" s="74">
        <v>4.5578537107420317E-8</v>
      </c>
      <c r="FR1106" s="74">
        <v>0</v>
      </c>
      <c r="FS1106" s="74">
        <v>0</v>
      </c>
      <c r="GV1106" s="229"/>
      <c r="GW1106" s="229"/>
    </row>
    <row r="1107" spans="98:205" x14ac:dyDescent="0.25">
      <c r="CT1107" s="74" t="s">
        <v>194</v>
      </c>
      <c r="CU1107" s="74" t="s">
        <v>542</v>
      </c>
      <c r="CV1107" s="74" t="s">
        <v>323</v>
      </c>
      <c r="CW1107" s="74">
        <v>2026</v>
      </c>
      <c r="CX1107" s="74">
        <v>0</v>
      </c>
      <c r="CY1107" s="74">
        <v>0</v>
      </c>
      <c r="CZ1107" s="74">
        <v>0</v>
      </c>
      <c r="DA1107" s="74">
        <v>0</v>
      </c>
      <c r="DB1107" s="74">
        <v>0</v>
      </c>
      <c r="DC1107" s="74">
        <v>4.5578537107420317E-8</v>
      </c>
      <c r="DD1107" s="74">
        <v>8507.442596694762</v>
      </c>
      <c r="DE1107" s="74">
        <v>202.8476649824305</v>
      </c>
      <c r="DF1107" s="74">
        <v>8304.5949317123304</v>
      </c>
      <c r="DG1107" s="74">
        <v>0</v>
      </c>
      <c r="DH1107" s="74">
        <v>0</v>
      </c>
      <c r="DI1107" s="74">
        <v>0</v>
      </c>
      <c r="DJ1107" s="74">
        <v>0</v>
      </c>
      <c r="DK1107" s="74">
        <v>0</v>
      </c>
      <c r="DL1107" s="74">
        <v>0</v>
      </c>
      <c r="DM1107" s="74">
        <v>0</v>
      </c>
      <c r="DN1107" s="74">
        <v>2.171380403144386E-7</v>
      </c>
      <c r="DO1107" s="74">
        <v>0</v>
      </c>
      <c r="DP1107" s="74">
        <v>0</v>
      </c>
      <c r="DQ1107" s="74">
        <v>0</v>
      </c>
      <c r="DR1107" s="74">
        <v>0</v>
      </c>
      <c r="DS1107" s="74">
        <v>0</v>
      </c>
      <c r="DT1107" s="74">
        <v>0</v>
      </c>
      <c r="DU1107" s="74">
        <v>0</v>
      </c>
      <c r="DV1107" s="74">
        <v>0</v>
      </c>
      <c r="DW1107" s="74">
        <v>0</v>
      </c>
      <c r="DX1107" s="74">
        <v>0</v>
      </c>
      <c r="DY1107" s="74">
        <v>0</v>
      </c>
      <c r="DZ1107" s="74">
        <v>0</v>
      </c>
      <c r="EA1107" s="74">
        <v>0</v>
      </c>
      <c r="EB1107" s="74">
        <v>0</v>
      </c>
      <c r="EC1107" s="74">
        <v>0</v>
      </c>
      <c r="ED1107" s="74">
        <v>3.8775678808270045E-4</v>
      </c>
      <c r="EE1107" s="74">
        <v>0</v>
      </c>
      <c r="EF1107" s="74">
        <v>3.8775678808270045E-4</v>
      </c>
      <c r="ER1107" s="74" t="s">
        <v>455</v>
      </c>
      <c r="ES1107" s="74" t="s">
        <v>194</v>
      </c>
      <c r="ET1107" s="74" t="s">
        <v>542</v>
      </c>
      <c r="EU1107" s="74" t="s">
        <v>323</v>
      </c>
      <c r="EV1107" s="74" t="s">
        <v>302</v>
      </c>
      <c r="EW1107" s="74" t="s">
        <v>456</v>
      </c>
      <c r="EX1107" s="74">
        <v>2026</v>
      </c>
      <c r="EY1107" s="74">
        <v>4.1021077838875453E-8</v>
      </c>
      <c r="EZ1107" s="74">
        <v>726.4576149999989</v>
      </c>
      <c r="FA1107" s="74">
        <v>2.980007437155877E-5</v>
      </c>
      <c r="FB1107" s="74">
        <v>2026</v>
      </c>
      <c r="FC1107" s="74" t="s">
        <v>209</v>
      </c>
      <c r="FD1107" s="74">
        <v>4.6366130773367584E-2</v>
      </c>
      <c r="FE1107" s="74">
        <v>1</v>
      </c>
      <c r="FF1107" s="74">
        <v>0</v>
      </c>
      <c r="FG1107" s="74" t="s">
        <v>457</v>
      </c>
      <c r="FH1107" s="74">
        <v>0</v>
      </c>
      <c r="FI1107" s="74">
        <v>0</v>
      </c>
      <c r="FJ1107" s="74">
        <v>0</v>
      </c>
      <c r="FK1107" s="74">
        <v>0</v>
      </c>
      <c r="FL1107" s="74">
        <v>0</v>
      </c>
      <c r="FM1107" s="74">
        <v>0</v>
      </c>
      <c r="FN1107" s="74">
        <v>0</v>
      </c>
      <c r="FO1107" s="74">
        <v>0</v>
      </c>
      <c r="FP1107" s="74">
        <v>0</v>
      </c>
      <c r="FQ1107" s="74">
        <v>0</v>
      </c>
      <c r="FR1107" s="74">
        <v>6.2722038197846594E-6</v>
      </c>
      <c r="FS1107" s="74">
        <v>4.5578537107420317E-8</v>
      </c>
      <c r="GV1107" s="229"/>
      <c r="GW1107" s="229"/>
    </row>
    <row r="1108" spans="98:205" x14ac:dyDescent="0.25">
      <c r="CT1108" s="74" t="s">
        <v>194</v>
      </c>
      <c r="CU1108" s="74" t="s">
        <v>542</v>
      </c>
      <c r="CV1108" s="74" t="s">
        <v>329</v>
      </c>
      <c r="CW1108" s="74">
        <v>2021</v>
      </c>
      <c r="CX1108" s="74">
        <v>2.5961470323186707E-6</v>
      </c>
      <c r="CY1108" s="74">
        <v>0</v>
      </c>
      <c r="CZ1108" s="74">
        <v>0</v>
      </c>
      <c r="DA1108" s="74">
        <v>0</v>
      </c>
      <c r="DB1108" s="74">
        <v>0</v>
      </c>
      <c r="DC1108" s="74">
        <v>0</v>
      </c>
      <c r="DD1108" s="74">
        <v>5.10775087528814</v>
      </c>
      <c r="DE1108" s="74">
        <v>0.6902689861784046</v>
      </c>
      <c r="DF1108" s="74">
        <v>2.8263721675328068</v>
      </c>
      <c r="DG1108" s="74">
        <v>1.5911097215769281</v>
      </c>
      <c r="DH1108" s="74">
        <v>0</v>
      </c>
      <c r="DI1108" s="74">
        <v>0</v>
      </c>
      <c r="DJ1108" s="74">
        <v>0</v>
      </c>
      <c r="DK1108" s="74">
        <v>0</v>
      </c>
      <c r="DL1108" s="74">
        <v>0</v>
      </c>
      <c r="DM1108" s="74">
        <v>0</v>
      </c>
      <c r="DN1108" s="74">
        <v>1.6485473851421861E-5</v>
      </c>
      <c r="DO1108" s="74">
        <v>1.3260472276702397E-5</v>
      </c>
      <c r="DP1108" s="74">
        <v>0</v>
      </c>
      <c r="DQ1108" s="74">
        <v>1.3260472276702397E-5</v>
      </c>
      <c r="DR1108" s="74">
        <v>0</v>
      </c>
      <c r="DS1108" s="74">
        <v>0</v>
      </c>
      <c r="DT1108" s="74">
        <v>0</v>
      </c>
      <c r="DU1108" s="74">
        <v>0</v>
      </c>
      <c r="DV1108" s="74">
        <v>0</v>
      </c>
      <c r="DW1108" s="74">
        <v>0</v>
      </c>
      <c r="DX1108" s="74">
        <v>0</v>
      </c>
      <c r="DY1108" s="74">
        <v>0</v>
      </c>
      <c r="DZ1108" s="74">
        <v>0</v>
      </c>
      <c r="EA1108" s="74">
        <v>0</v>
      </c>
      <c r="EB1108" s="74">
        <v>0</v>
      </c>
      <c r="EC1108" s="74">
        <v>0</v>
      </c>
      <c r="ED1108" s="74">
        <v>0</v>
      </c>
      <c r="EE1108" s="74">
        <v>0</v>
      </c>
      <c r="EF1108" s="74">
        <v>0</v>
      </c>
      <c r="ER1108" s="74" t="s">
        <v>455</v>
      </c>
      <c r="ES1108" s="74" t="s">
        <v>194</v>
      </c>
      <c r="ET1108" s="74" t="s">
        <v>542</v>
      </c>
      <c r="EU1108" s="74" t="s">
        <v>329</v>
      </c>
      <c r="EV1108" s="74" t="s">
        <v>302</v>
      </c>
      <c r="EW1108" s="74" t="s">
        <v>456</v>
      </c>
      <c r="EX1108" s="74">
        <v>2021</v>
      </c>
      <c r="EY1108" s="74">
        <v>3.5951545076715668E-6</v>
      </c>
      <c r="EZ1108" s="74">
        <v>726.4576149999989</v>
      </c>
      <c r="FA1108" s="74">
        <v>2.6117273691995818E-3</v>
      </c>
      <c r="FB1108" s="74">
        <v>2021</v>
      </c>
      <c r="FC1108" s="74" t="s">
        <v>209</v>
      </c>
      <c r="FD1108" s="74">
        <v>4.6366130773367584E-2</v>
      </c>
      <c r="FE1108" s="74">
        <v>1</v>
      </c>
      <c r="FF1108" s="74">
        <v>0</v>
      </c>
      <c r="FG1108" s="74" t="s">
        <v>457</v>
      </c>
      <c r="FH1108" s="74">
        <v>5.4078885550312369E-4</v>
      </c>
      <c r="FI1108" s="74">
        <v>2.5961470323186707E-6</v>
      </c>
      <c r="FJ1108" s="74">
        <v>0</v>
      </c>
      <c r="FK1108" s="74">
        <v>0</v>
      </c>
      <c r="FL1108" s="74">
        <v>0</v>
      </c>
      <c r="FM1108" s="74">
        <v>0</v>
      </c>
      <c r="FN1108" s="74">
        <v>0</v>
      </c>
      <c r="FO1108" s="74">
        <v>0</v>
      </c>
      <c r="FP1108" s="74">
        <v>0</v>
      </c>
      <c r="FQ1108" s="74">
        <v>0</v>
      </c>
      <c r="FR1108" s="74">
        <v>0</v>
      </c>
      <c r="FS1108" s="74">
        <v>0</v>
      </c>
      <c r="GV1108" s="229"/>
      <c r="GW1108" s="229"/>
    </row>
    <row r="1109" spans="98:205" x14ac:dyDescent="0.25">
      <c r="CT1109" s="74" t="s">
        <v>194</v>
      </c>
      <c r="CU1109" s="74" t="s">
        <v>542</v>
      </c>
      <c r="CV1109" s="74" t="s">
        <v>329</v>
      </c>
      <c r="CW1109" s="74">
        <v>2022</v>
      </c>
      <c r="CX1109" s="74">
        <v>0</v>
      </c>
      <c r="CY1109" s="74">
        <v>2.5771215151074687E-6</v>
      </c>
      <c r="CZ1109" s="74">
        <v>0</v>
      </c>
      <c r="DA1109" s="74">
        <v>0</v>
      </c>
      <c r="DB1109" s="74">
        <v>0</v>
      </c>
      <c r="DC1109" s="74">
        <v>0</v>
      </c>
      <c r="DD1109" s="74">
        <v>5.0739075797640973</v>
      </c>
      <c r="DE1109" s="74">
        <v>0.68414811484627158</v>
      </c>
      <c r="DF1109" s="74">
        <v>2.8096478759428591</v>
      </c>
      <c r="DG1109" s="74">
        <v>1.580111588974966</v>
      </c>
      <c r="DH1109" s="74">
        <v>0</v>
      </c>
      <c r="DI1109" s="74">
        <v>0</v>
      </c>
      <c r="DJ1109" s="74">
        <v>0</v>
      </c>
      <c r="DK1109" s="74">
        <v>0</v>
      </c>
      <c r="DL1109" s="74">
        <v>0</v>
      </c>
      <c r="DM1109" s="74">
        <v>0</v>
      </c>
      <c r="DN1109" s="74">
        <v>1.5943570138166709E-5</v>
      </c>
      <c r="DO1109" s="74">
        <v>0</v>
      </c>
      <c r="DP1109" s="74">
        <v>0</v>
      </c>
      <c r="DQ1109" s="74">
        <v>0</v>
      </c>
      <c r="DR1109" s="74">
        <v>1.3076076389476919E-5</v>
      </c>
      <c r="DS1109" s="74">
        <v>0</v>
      </c>
      <c r="DT1109" s="74">
        <v>1.3076076389476919E-5</v>
      </c>
      <c r="DU1109" s="74">
        <v>0</v>
      </c>
      <c r="DV1109" s="74">
        <v>0</v>
      </c>
      <c r="DW1109" s="74">
        <v>0</v>
      </c>
      <c r="DX1109" s="74">
        <v>0</v>
      </c>
      <c r="DY1109" s="74">
        <v>0</v>
      </c>
      <c r="DZ1109" s="74">
        <v>0</v>
      </c>
      <c r="EA1109" s="74">
        <v>0</v>
      </c>
      <c r="EB1109" s="74">
        <v>0</v>
      </c>
      <c r="EC1109" s="74">
        <v>0</v>
      </c>
      <c r="ED1109" s="74">
        <v>0</v>
      </c>
      <c r="EE1109" s="74">
        <v>0</v>
      </c>
      <c r="EF1109" s="74">
        <v>0</v>
      </c>
      <c r="ER1109" s="74" t="s">
        <v>455</v>
      </c>
      <c r="ES1109" s="74" t="s">
        <v>194</v>
      </c>
      <c r="ET1109" s="74" t="s">
        <v>542</v>
      </c>
      <c r="EU1109" s="74" t="s">
        <v>329</v>
      </c>
      <c r="EV1109" s="74" t="s">
        <v>302</v>
      </c>
      <c r="EW1109" s="74" t="s">
        <v>456</v>
      </c>
      <c r="EX1109" s="74">
        <v>2022</v>
      </c>
      <c r="EY1109" s="74">
        <v>3.501095436132577E-6</v>
      </c>
      <c r="EZ1109" s="74">
        <v>726.4576149999989</v>
      </c>
      <c r="FA1109" s="74">
        <v>2.543397440420253E-3</v>
      </c>
      <c r="FB1109" s="74">
        <v>2022</v>
      </c>
      <c r="FC1109" s="74" t="s">
        <v>209</v>
      </c>
      <c r="FD1109" s="74">
        <v>4.6366130773367584E-2</v>
      </c>
      <c r="FE1109" s="74">
        <v>1</v>
      </c>
      <c r="FF1109" s="74">
        <v>0</v>
      </c>
      <c r="FG1109" s="74" t="s">
        <v>457</v>
      </c>
      <c r="FH1109" s="74">
        <v>0</v>
      </c>
      <c r="FI1109" s="74">
        <v>0</v>
      </c>
      <c r="FJ1109" s="74">
        <v>5.3682575651453829E-4</v>
      </c>
      <c r="FK1109" s="74">
        <v>2.5771215151074687E-6</v>
      </c>
      <c r="FL1109" s="74">
        <v>0</v>
      </c>
      <c r="FM1109" s="74">
        <v>0</v>
      </c>
      <c r="FN1109" s="74">
        <v>0</v>
      </c>
      <c r="FO1109" s="74">
        <v>0</v>
      </c>
      <c r="FP1109" s="74">
        <v>0</v>
      </c>
      <c r="FQ1109" s="74">
        <v>0</v>
      </c>
      <c r="FR1109" s="74">
        <v>0</v>
      </c>
      <c r="FS1109" s="74">
        <v>0</v>
      </c>
      <c r="GV1109" s="229"/>
      <c r="GW1109" s="229"/>
    </row>
    <row r="1110" spans="98:205" x14ac:dyDescent="0.25">
      <c r="CT1110" s="74" t="s">
        <v>194</v>
      </c>
      <c r="CU1110" s="74" t="s">
        <v>542</v>
      </c>
      <c r="CV1110" s="74" t="s">
        <v>329</v>
      </c>
      <c r="CW1110" s="74">
        <v>2023</v>
      </c>
      <c r="CX1110" s="74">
        <v>0</v>
      </c>
      <c r="CY1110" s="74">
        <v>0</v>
      </c>
      <c r="CZ1110" s="74">
        <v>4.0203445346314049E-6</v>
      </c>
      <c r="DA1110" s="74">
        <v>0</v>
      </c>
      <c r="DB1110" s="74">
        <v>0</v>
      </c>
      <c r="DC1110" s="74">
        <v>0</v>
      </c>
      <c r="DD1110" s="74">
        <v>5.1712462144137747</v>
      </c>
      <c r="DE1110" s="74">
        <v>0.68414811484627169</v>
      </c>
      <c r="DF1110" s="74">
        <v>2.9069865105925379</v>
      </c>
      <c r="DG1110" s="74">
        <v>1.580111588974966</v>
      </c>
      <c r="DH1110" s="74">
        <v>0</v>
      </c>
      <c r="DI1110" s="74">
        <v>0</v>
      </c>
      <c r="DJ1110" s="74">
        <v>0</v>
      </c>
      <c r="DK1110" s="74">
        <v>0</v>
      </c>
      <c r="DL1110" s="74">
        <v>0</v>
      </c>
      <c r="DM1110" s="74">
        <v>0</v>
      </c>
      <c r="DN1110" s="74">
        <v>1.6557722976306661E-5</v>
      </c>
      <c r="DO1110" s="74">
        <v>0</v>
      </c>
      <c r="DP1110" s="74">
        <v>0</v>
      </c>
      <c r="DQ1110" s="74">
        <v>0</v>
      </c>
      <c r="DR1110" s="74">
        <v>0</v>
      </c>
      <c r="DS1110" s="74">
        <v>0</v>
      </c>
      <c r="DT1110" s="74">
        <v>0</v>
      </c>
      <c r="DU1110" s="74">
        <v>2.0790191455351761E-5</v>
      </c>
      <c r="DV1110" s="74">
        <v>0</v>
      </c>
      <c r="DW1110" s="74">
        <v>2.0790191455351761E-5</v>
      </c>
      <c r="DX1110" s="74">
        <v>0</v>
      </c>
      <c r="DY1110" s="74">
        <v>0</v>
      </c>
      <c r="DZ1110" s="74">
        <v>0</v>
      </c>
      <c r="EA1110" s="74">
        <v>0</v>
      </c>
      <c r="EB1110" s="74">
        <v>0</v>
      </c>
      <c r="EC1110" s="74">
        <v>0</v>
      </c>
      <c r="ED1110" s="74">
        <v>0</v>
      </c>
      <c r="EE1110" s="74">
        <v>0</v>
      </c>
      <c r="EF1110" s="74">
        <v>0</v>
      </c>
      <c r="ER1110" s="74" t="s">
        <v>455</v>
      </c>
      <c r="ES1110" s="74" t="s">
        <v>194</v>
      </c>
      <c r="ET1110" s="74" t="s">
        <v>542</v>
      </c>
      <c r="EU1110" s="74" t="s">
        <v>329</v>
      </c>
      <c r="EV1110" s="74" t="s">
        <v>302</v>
      </c>
      <c r="EW1110" s="74" t="s">
        <v>456</v>
      </c>
      <c r="EX1110" s="74">
        <v>2023</v>
      </c>
      <c r="EY1110" s="74">
        <v>3.6183448737182731E-6</v>
      </c>
      <c r="EZ1110" s="74">
        <v>726.4576149999989</v>
      </c>
      <c r="FA1110" s="74">
        <v>2.628574187208849E-3</v>
      </c>
      <c r="FB1110" s="74">
        <v>2023</v>
      </c>
      <c r="FC1110" s="74" t="s">
        <v>209</v>
      </c>
      <c r="FD1110" s="74">
        <v>4.6366130773367584E-2</v>
      </c>
      <c r="FE1110" s="74">
        <v>1</v>
      </c>
      <c r="FF1110" s="74">
        <v>0</v>
      </c>
      <c r="FG1110" s="74" t="s">
        <v>457</v>
      </c>
      <c r="FH1110" s="74">
        <v>0</v>
      </c>
      <c r="FI1110" s="74">
        <v>0</v>
      </c>
      <c r="FJ1110" s="74">
        <v>0</v>
      </c>
      <c r="FK1110" s="74">
        <v>0</v>
      </c>
      <c r="FL1110" s="74">
        <v>5.5325207756306356E-4</v>
      </c>
      <c r="FM1110" s="74">
        <v>4.0203445346314049E-6</v>
      </c>
      <c r="FN1110" s="74">
        <v>0</v>
      </c>
      <c r="FO1110" s="74">
        <v>0</v>
      </c>
      <c r="FP1110" s="74">
        <v>0</v>
      </c>
      <c r="FQ1110" s="74">
        <v>0</v>
      </c>
      <c r="FR1110" s="74">
        <v>0</v>
      </c>
      <c r="FS1110" s="74">
        <v>0</v>
      </c>
      <c r="GV1110" s="229"/>
      <c r="GW1110" s="229"/>
    </row>
    <row r="1111" spans="98:205" x14ac:dyDescent="0.25">
      <c r="CT1111" s="74" t="s">
        <v>194</v>
      </c>
      <c r="CU1111" s="74" t="s">
        <v>542</v>
      </c>
      <c r="CV1111" s="74" t="s">
        <v>329</v>
      </c>
      <c r="CW1111" s="74">
        <v>2024</v>
      </c>
      <c r="CX1111" s="74">
        <v>0</v>
      </c>
      <c r="CY1111" s="74">
        <v>0</v>
      </c>
      <c r="CZ1111" s="74">
        <v>0</v>
      </c>
      <c r="DA1111" s="74">
        <v>4.0203445346314049E-6</v>
      </c>
      <c r="DB1111" s="74">
        <v>0</v>
      </c>
      <c r="DC1111" s="74">
        <v>0</v>
      </c>
      <c r="DD1111" s="74">
        <v>5.1712462144137747</v>
      </c>
      <c r="DE1111" s="74">
        <v>0.68414811484627169</v>
      </c>
      <c r="DF1111" s="74">
        <v>2.9069865105925379</v>
      </c>
      <c r="DG1111" s="74">
        <v>1.580111588974966</v>
      </c>
      <c r="DH1111" s="74">
        <v>0</v>
      </c>
      <c r="DI1111" s="74">
        <v>0</v>
      </c>
      <c r="DJ1111" s="74">
        <v>0</v>
      </c>
      <c r="DK1111" s="74">
        <v>0</v>
      </c>
      <c r="DL1111" s="74">
        <v>0</v>
      </c>
      <c r="DM1111" s="74">
        <v>0</v>
      </c>
      <c r="DN1111" s="74">
        <v>1.6557722976306661E-5</v>
      </c>
      <c r="DO1111" s="74">
        <v>0</v>
      </c>
      <c r="DP1111" s="74">
        <v>0</v>
      </c>
      <c r="DQ1111" s="74">
        <v>0</v>
      </c>
      <c r="DR1111" s="74">
        <v>0</v>
      </c>
      <c r="DS1111" s="74">
        <v>0</v>
      </c>
      <c r="DT1111" s="74">
        <v>0</v>
      </c>
      <c r="DU1111" s="74">
        <v>0</v>
      </c>
      <c r="DV1111" s="74">
        <v>0</v>
      </c>
      <c r="DW1111" s="74">
        <v>0</v>
      </c>
      <c r="DX1111" s="74">
        <v>2.0790191455351761E-5</v>
      </c>
      <c r="DY1111" s="74">
        <v>0</v>
      </c>
      <c r="DZ1111" s="74">
        <v>2.0790191455351761E-5</v>
      </c>
      <c r="EA1111" s="74">
        <v>0</v>
      </c>
      <c r="EB1111" s="74">
        <v>0</v>
      </c>
      <c r="EC1111" s="74">
        <v>0</v>
      </c>
      <c r="ED1111" s="74">
        <v>0</v>
      </c>
      <c r="EE1111" s="74">
        <v>0</v>
      </c>
      <c r="EF1111" s="74">
        <v>0</v>
      </c>
      <c r="ER1111" s="74" t="s">
        <v>455</v>
      </c>
      <c r="ES1111" s="74" t="s">
        <v>194</v>
      </c>
      <c r="ET1111" s="74" t="s">
        <v>542</v>
      </c>
      <c r="EU1111" s="74" t="s">
        <v>329</v>
      </c>
      <c r="EV1111" s="74" t="s">
        <v>302</v>
      </c>
      <c r="EW1111" s="74" t="s">
        <v>456</v>
      </c>
      <c r="EX1111" s="74">
        <v>2024</v>
      </c>
      <c r="EY1111" s="74">
        <v>3.6183448737182731E-6</v>
      </c>
      <c r="EZ1111" s="74">
        <v>726.4576149999989</v>
      </c>
      <c r="FA1111" s="74">
        <v>2.628574187208849E-3</v>
      </c>
      <c r="FB1111" s="74">
        <v>2024</v>
      </c>
      <c r="FC1111" s="74" t="s">
        <v>209</v>
      </c>
      <c r="FD1111" s="74">
        <v>4.6366130773367584E-2</v>
      </c>
      <c r="FE1111" s="74">
        <v>1</v>
      </c>
      <c r="FF1111" s="74">
        <v>0</v>
      </c>
      <c r="FG1111" s="74" t="s">
        <v>457</v>
      </c>
      <c r="FH1111" s="74">
        <v>0</v>
      </c>
      <c r="FI1111" s="74">
        <v>0</v>
      </c>
      <c r="FJ1111" s="74">
        <v>0</v>
      </c>
      <c r="FK1111" s="74">
        <v>0</v>
      </c>
      <c r="FL1111" s="74">
        <v>0</v>
      </c>
      <c r="FM1111" s="74">
        <v>0</v>
      </c>
      <c r="FN1111" s="74">
        <v>5.5325207756306356E-4</v>
      </c>
      <c r="FO1111" s="74">
        <v>4.0203445346314049E-6</v>
      </c>
      <c r="FP1111" s="74">
        <v>0</v>
      </c>
      <c r="FQ1111" s="74">
        <v>0</v>
      </c>
      <c r="FR1111" s="74">
        <v>0</v>
      </c>
      <c r="FS1111" s="74">
        <v>0</v>
      </c>
      <c r="GV1111" s="229"/>
      <c r="GW1111" s="229"/>
    </row>
    <row r="1112" spans="98:205" x14ac:dyDescent="0.25">
      <c r="CT1112" s="74" t="s">
        <v>194</v>
      </c>
      <c r="CU1112" s="74" t="s">
        <v>542</v>
      </c>
      <c r="CV1112" s="74" t="s">
        <v>329</v>
      </c>
      <c r="CW1112" s="74">
        <v>2025</v>
      </c>
      <c r="CX1112" s="74">
        <v>0</v>
      </c>
      <c r="CY1112" s="74">
        <v>0</v>
      </c>
      <c r="CZ1112" s="74">
        <v>0</v>
      </c>
      <c r="DA1112" s="74">
        <v>0</v>
      </c>
      <c r="DB1112" s="74">
        <v>4.0203445346314049E-6</v>
      </c>
      <c r="DC1112" s="74">
        <v>0</v>
      </c>
      <c r="DD1112" s="74">
        <v>5.1712462144137747</v>
      </c>
      <c r="DE1112" s="74">
        <v>0.68414811484627169</v>
      </c>
      <c r="DF1112" s="74">
        <v>2.9069865105925379</v>
      </c>
      <c r="DG1112" s="74">
        <v>1.580111588974966</v>
      </c>
      <c r="DH1112" s="74">
        <v>0</v>
      </c>
      <c r="DI1112" s="74">
        <v>0</v>
      </c>
      <c r="DJ1112" s="74">
        <v>0</v>
      </c>
      <c r="DK1112" s="74">
        <v>0</v>
      </c>
      <c r="DL1112" s="74">
        <v>0</v>
      </c>
      <c r="DM1112" s="74">
        <v>0</v>
      </c>
      <c r="DN1112" s="74">
        <v>1.6557722976306661E-5</v>
      </c>
      <c r="DO1112" s="74">
        <v>0</v>
      </c>
      <c r="DP1112" s="74">
        <v>0</v>
      </c>
      <c r="DQ1112" s="74">
        <v>0</v>
      </c>
      <c r="DR1112" s="74">
        <v>0</v>
      </c>
      <c r="DS1112" s="74">
        <v>0</v>
      </c>
      <c r="DT1112" s="74">
        <v>0</v>
      </c>
      <c r="DU1112" s="74">
        <v>0</v>
      </c>
      <c r="DV1112" s="74">
        <v>0</v>
      </c>
      <c r="DW1112" s="74">
        <v>0</v>
      </c>
      <c r="DX1112" s="74">
        <v>0</v>
      </c>
      <c r="DY1112" s="74">
        <v>0</v>
      </c>
      <c r="DZ1112" s="74">
        <v>0</v>
      </c>
      <c r="EA1112" s="74">
        <v>2.0790191455351761E-5</v>
      </c>
      <c r="EB1112" s="74">
        <v>0</v>
      </c>
      <c r="EC1112" s="74">
        <v>2.0790191455351761E-5</v>
      </c>
      <c r="ED1112" s="74">
        <v>0</v>
      </c>
      <c r="EE1112" s="74">
        <v>0</v>
      </c>
      <c r="EF1112" s="74">
        <v>0</v>
      </c>
      <c r="ER1112" s="74" t="s">
        <v>455</v>
      </c>
      <c r="ES1112" s="74" t="s">
        <v>194</v>
      </c>
      <c r="ET1112" s="74" t="s">
        <v>542</v>
      </c>
      <c r="EU1112" s="74" t="s">
        <v>329</v>
      </c>
      <c r="EV1112" s="74" t="s">
        <v>302</v>
      </c>
      <c r="EW1112" s="74" t="s">
        <v>456</v>
      </c>
      <c r="EX1112" s="74">
        <v>2025</v>
      </c>
      <c r="EY1112" s="74">
        <v>3.6183448737182731E-6</v>
      </c>
      <c r="EZ1112" s="74">
        <v>726.4576149999989</v>
      </c>
      <c r="FA1112" s="74">
        <v>2.628574187208849E-3</v>
      </c>
      <c r="FB1112" s="74">
        <v>2025</v>
      </c>
      <c r="FC1112" s="74" t="s">
        <v>209</v>
      </c>
      <c r="FD1112" s="74">
        <v>4.6366130773367584E-2</v>
      </c>
      <c r="FE1112" s="74">
        <v>1</v>
      </c>
      <c r="FF1112" s="74">
        <v>0</v>
      </c>
      <c r="FG1112" s="74" t="s">
        <v>457</v>
      </c>
      <c r="FH1112" s="74">
        <v>0</v>
      </c>
      <c r="FI1112" s="74">
        <v>0</v>
      </c>
      <c r="FJ1112" s="74">
        <v>0</v>
      </c>
      <c r="FK1112" s="74">
        <v>0</v>
      </c>
      <c r="FL1112" s="74">
        <v>0</v>
      </c>
      <c r="FM1112" s="74">
        <v>0</v>
      </c>
      <c r="FN1112" s="74">
        <v>0</v>
      </c>
      <c r="FO1112" s="74">
        <v>0</v>
      </c>
      <c r="FP1112" s="74">
        <v>5.5325207756306356E-4</v>
      </c>
      <c r="FQ1112" s="74">
        <v>4.0203445346314049E-6</v>
      </c>
      <c r="FR1112" s="74">
        <v>0</v>
      </c>
      <c r="FS1112" s="74">
        <v>0</v>
      </c>
      <c r="GV1112" s="229"/>
      <c r="GW1112" s="229"/>
    </row>
    <row r="1113" spans="98:205" x14ac:dyDescent="0.25">
      <c r="CT1113" s="74" t="s">
        <v>194</v>
      </c>
      <c r="CU1113" s="74" t="s">
        <v>542</v>
      </c>
      <c r="CV1113" s="74" t="s">
        <v>329</v>
      </c>
      <c r="CW1113" s="74">
        <v>2026</v>
      </c>
      <c r="CX1113" s="74">
        <v>0</v>
      </c>
      <c r="CY1113" s="74">
        <v>0</v>
      </c>
      <c r="CZ1113" s="74">
        <v>0</v>
      </c>
      <c r="DA1113" s="74">
        <v>0</v>
      </c>
      <c r="DB1113" s="74">
        <v>0</v>
      </c>
      <c r="DC1113" s="74">
        <v>4.0203445346314049E-6</v>
      </c>
      <c r="DD1113" s="74">
        <v>5.1712462144137747</v>
      </c>
      <c r="DE1113" s="74">
        <v>0.68414811484627169</v>
      </c>
      <c r="DF1113" s="74">
        <v>2.9069865105925379</v>
      </c>
      <c r="DG1113" s="74">
        <v>1.580111588974966</v>
      </c>
      <c r="DH1113" s="74">
        <v>0</v>
      </c>
      <c r="DI1113" s="74">
        <v>0</v>
      </c>
      <c r="DJ1113" s="74">
        <v>0</v>
      </c>
      <c r="DK1113" s="74">
        <v>0</v>
      </c>
      <c r="DL1113" s="74">
        <v>0</v>
      </c>
      <c r="DM1113" s="74">
        <v>0</v>
      </c>
      <c r="DN1113" s="74">
        <v>1.6557722976306661E-5</v>
      </c>
      <c r="DO1113" s="74">
        <v>0</v>
      </c>
      <c r="DP1113" s="74">
        <v>0</v>
      </c>
      <c r="DQ1113" s="74">
        <v>0</v>
      </c>
      <c r="DR1113" s="74">
        <v>0</v>
      </c>
      <c r="DS1113" s="74">
        <v>0</v>
      </c>
      <c r="DT1113" s="74">
        <v>0</v>
      </c>
      <c r="DU1113" s="74">
        <v>0</v>
      </c>
      <c r="DV1113" s="74">
        <v>0</v>
      </c>
      <c r="DW1113" s="74">
        <v>0</v>
      </c>
      <c r="DX1113" s="74">
        <v>0</v>
      </c>
      <c r="DY1113" s="74">
        <v>0</v>
      </c>
      <c r="DZ1113" s="74">
        <v>0</v>
      </c>
      <c r="EA1113" s="74">
        <v>0</v>
      </c>
      <c r="EB1113" s="74">
        <v>0</v>
      </c>
      <c r="EC1113" s="74">
        <v>0</v>
      </c>
      <c r="ED1113" s="74">
        <v>2.0790191455351761E-5</v>
      </c>
      <c r="EE1113" s="74">
        <v>0</v>
      </c>
      <c r="EF1113" s="74">
        <v>2.0790191455351761E-5</v>
      </c>
      <c r="ER1113" s="74" t="s">
        <v>455</v>
      </c>
      <c r="ES1113" s="74" t="s">
        <v>194</v>
      </c>
      <c r="ET1113" s="74" t="s">
        <v>542</v>
      </c>
      <c r="EU1113" s="74" t="s">
        <v>329</v>
      </c>
      <c r="EV1113" s="74" t="s">
        <v>302</v>
      </c>
      <c r="EW1113" s="74" t="s">
        <v>456</v>
      </c>
      <c r="EX1113" s="74">
        <v>2026</v>
      </c>
      <c r="EY1113" s="74">
        <v>3.6183448737182731E-6</v>
      </c>
      <c r="EZ1113" s="74">
        <v>726.4576149999989</v>
      </c>
      <c r="FA1113" s="74">
        <v>2.628574187208849E-3</v>
      </c>
      <c r="FB1113" s="74">
        <v>2026</v>
      </c>
      <c r="FC1113" s="74" t="s">
        <v>209</v>
      </c>
      <c r="FD1113" s="74">
        <v>4.6366130773367584E-2</v>
      </c>
      <c r="FE1113" s="74">
        <v>1</v>
      </c>
      <c r="FF1113" s="74">
        <v>0</v>
      </c>
      <c r="FG1113" s="74" t="s">
        <v>457</v>
      </c>
      <c r="FH1113" s="74">
        <v>0</v>
      </c>
      <c r="FI1113" s="74">
        <v>0</v>
      </c>
      <c r="FJ1113" s="74">
        <v>0</v>
      </c>
      <c r="FK1113" s="74">
        <v>0</v>
      </c>
      <c r="FL1113" s="74">
        <v>0</v>
      </c>
      <c r="FM1113" s="74">
        <v>0</v>
      </c>
      <c r="FN1113" s="74">
        <v>0</v>
      </c>
      <c r="FO1113" s="74">
        <v>0</v>
      </c>
      <c r="FP1113" s="74">
        <v>0</v>
      </c>
      <c r="FQ1113" s="74">
        <v>0</v>
      </c>
      <c r="FR1113" s="74">
        <v>5.5325207756306356E-4</v>
      </c>
      <c r="FS1113" s="74">
        <v>4.0203445346314049E-6</v>
      </c>
      <c r="GV1113" s="229"/>
      <c r="GW1113" s="229"/>
    </row>
    <row r="1114" spans="98:205" x14ac:dyDescent="0.25">
      <c r="CT1114" s="74" t="s">
        <v>194</v>
      </c>
      <c r="CU1114" s="74" t="s">
        <v>542</v>
      </c>
      <c r="CV1114" s="74" t="s">
        <v>330</v>
      </c>
      <c r="CW1114" s="74">
        <v>2021</v>
      </c>
      <c r="CX1114" s="74">
        <v>3.1746130993801673E-5</v>
      </c>
      <c r="CY1114" s="74">
        <v>0</v>
      </c>
      <c r="CZ1114" s="74">
        <v>0</v>
      </c>
      <c r="DA1114" s="74">
        <v>0</v>
      </c>
      <c r="DB1114" s="74">
        <v>0</v>
      </c>
      <c r="DC1114" s="74">
        <v>0</v>
      </c>
      <c r="DD1114" s="74">
        <v>7.786131613567944E-2</v>
      </c>
      <c r="DE1114" s="74">
        <v>3.6425060683954513E-2</v>
      </c>
      <c r="DF1114" s="74">
        <v>1.541613253274161E-3</v>
      </c>
      <c r="DG1114" s="74">
        <v>3.9894642198450757E-2</v>
      </c>
      <c r="DH1114" s="74">
        <v>0</v>
      </c>
      <c r="DI1114" s="74">
        <v>0</v>
      </c>
      <c r="DJ1114" s="74">
        <v>0</v>
      </c>
      <c r="DK1114" s="74">
        <v>0</v>
      </c>
      <c r="DL1114" s="74">
        <v>0</v>
      </c>
      <c r="DM1114" s="74">
        <v>0</v>
      </c>
      <c r="DN1114" s="74">
        <v>5.3827294421798452E-4</v>
      </c>
      <c r="DO1114" s="74">
        <v>2.4717955413930834E-6</v>
      </c>
      <c r="DP1114" s="74">
        <v>0</v>
      </c>
      <c r="DQ1114" s="74">
        <v>2.4717955413930834E-6</v>
      </c>
      <c r="DR1114" s="74">
        <v>0</v>
      </c>
      <c r="DS1114" s="74">
        <v>0</v>
      </c>
      <c r="DT1114" s="74">
        <v>0</v>
      </c>
      <c r="DU1114" s="74">
        <v>0</v>
      </c>
      <c r="DV1114" s="74">
        <v>0</v>
      </c>
      <c r="DW1114" s="74">
        <v>0</v>
      </c>
      <c r="DX1114" s="74">
        <v>0</v>
      </c>
      <c r="DY1114" s="74">
        <v>0</v>
      </c>
      <c r="DZ1114" s="74">
        <v>0</v>
      </c>
      <c r="EA1114" s="74">
        <v>0</v>
      </c>
      <c r="EB1114" s="74">
        <v>0</v>
      </c>
      <c r="EC1114" s="74">
        <v>0</v>
      </c>
      <c r="ED1114" s="74">
        <v>0</v>
      </c>
      <c r="EE1114" s="74">
        <v>0</v>
      </c>
      <c r="EF1114" s="74">
        <v>0</v>
      </c>
      <c r="ER1114" s="74" t="s">
        <v>455</v>
      </c>
      <c r="ES1114" s="74" t="s">
        <v>194</v>
      </c>
      <c r="ET1114" s="74" t="s">
        <v>542</v>
      </c>
      <c r="EU1114" s="74" t="s">
        <v>330</v>
      </c>
      <c r="EV1114" s="74" t="s">
        <v>302</v>
      </c>
      <c r="EW1114" s="74" t="s">
        <v>456</v>
      </c>
      <c r="EX1114" s="74">
        <v>2021</v>
      </c>
      <c r="EY1114" s="74">
        <v>4.3962165671935897E-5</v>
      </c>
      <c r="EZ1114" s="74">
        <v>726.4576149999989</v>
      </c>
      <c r="FA1114" s="74">
        <v>3.1936650024269375E-2</v>
      </c>
      <c r="FB1114" s="74">
        <v>2021</v>
      </c>
      <c r="FC1114" s="74" t="s">
        <v>209</v>
      </c>
      <c r="FD1114" s="74">
        <v>4.6366130773367584E-2</v>
      </c>
      <c r="FE1114" s="74">
        <v>1</v>
      </c>
      <c r="FF1114" s="74">
        <v>0</v>
      </c>
      <c r="FG1114" s="74" t="s">
        <v>457</v>
      </c>
      <c r="FH1114" s="74">
        <v>6.6128588377589725E-3</v>
      </c>
      <c r="FI1114" s="74">
        <v>3.1746130993801673E-5</v>
      </c>
      <c r="FJ1114" s="74">
        <v>0</v>
      </c>
      <c r="FK1114" s="74">
        <v>0</v>
      </c>
      <c r="FL1114" s="74">
        <v>0</v>
      </c>
      <c r="FM1114" s="74">
        <v>0</v>
      </c>
      <c r="FN1114" s="74">
        <v>0</v>
      </c>
      <c r="FO1114" s="74">
        <v>0</v>
      </c>
      <c r="FP1114" s="74">
        <v>0</v>
      </c>
      <c r="FQ1114" s="74">
        <v>0</v>
      </c>
      <c r="FR1114" s="74">
        <v>0</v>
      </c>
      <c r="FS1114" s="74">
        <v>0</v>
      </c>
      <c r="GV1114" s="229"/>
      <c r="GW1114" s="229"/>
    </row>
    <row r="1115" spans="98:205" x14ac:dyDescent="0.25">
      <c r="CT1115" s="74" t="s">
        <v>194</v>
      </c>
      <c r="CU1115" s="74" t="s">
        <v>542</v>
      </c>
      <c r="CV1115" s="74" t="s">
        <v>330</v>
      </c>
      <c r="CW1115" s="74">
        <v>2022</v>
      </c>
      <c r="CX1115" s="74">
        <v>0</v>
      </c>
      <c r="CY1115" s="74">
        <v>3.1757924131868165E-5</v>
      </c>
      <c r="CZ1115" s="74">
        <v>0</v>
      </c>
      <c r="DA1115" s="74">
        <v>0</v>
      </c>
      <c r="DB1115" s="74">
        <v>0</v>
      </c>
      <c r="DC1115" s="74">
        <v>0</v>
      </c>
      <c r="DD1115" s="74">
        <v>7.7861316135679384E-2</v>
      </c>
      <c r="DE1115" s="74">
        <v>3.6425060683954492E-2</v>
      </c>
      <c r="DF1115" s="74">
        <v>1.5416132532741599E-3</v>
      </c>
      <c r="DG1115" s="74">
        <v>3.9894642198450743E-2</v>
      </c>
      <c r="DH1115" s="74">
        <v>0</v>
      </c>
      <c r="DI1115" s="74">
        <v>0</v>
      </c>
      <c r="DJ1115" s="74">
        <v>0</v>
      </c>
      <c r="DK1115" s="74">
        <v>0</v>
      </c>
      <c r="DL1115" s="74">
        <v>0</v>
      </c>
      <c r="DM1115" s="74">
        <v>0</v>
      </c>
      <c r="DN1115" s="74">
        <v>5.2430684386623404E-4</v>
      </c>
      <c r="DO1115" s="74">
        <v>0</v>
      </c>
      <c r="DP1115" s="74">
        <v>0</v>
      </c>
      <c r="DQ1115" s="74">
        <v>0</v>
      </c>
      <c r="DR1115" s="74">
        <v>2.4727137706443086E-6</v>
      </c>
      <c r="DS1115" s="74">
        <v>0</v>
      </c>
      <c r="DT1115" s="74">
        <v>2.4727137706443086E-6</v>
      </c>
      <c r="DU1115" s="74">
        <v>0</v>
      </c>
      <c r="DV1115" s="74">
        <v>0</v>
      </c>
      <c r="DW1115" s="74">
        <v>0</v>
      </c>
      <c r="DX1115" s="74">
        <v>0</v>
      </c>
      <c r="DY1115" s="74">
        <v>0</v>
      </c>
      <c r="DZ1115" s="74">
        <v>0</v>
      </c>
      <c r="EA1115" s="74">
        <v>0</v>
      </c>
      <c r="EB1115" s="74">
        <v>0</v>
      </c>
      <c r="EC1115" s="74">
        <v>0</v>
      </c>
      <c r="ED1115" s="74">
        <v>0</v>
      </c>
      <c r="EE1115" s="74">
        <v>0</v>
      </c>
      <c r="EF1115" s="74">
        <v>0</v>
      </c>
      <c r="ER1115" s="74" t="s">
        <v>455</v>
      </c>
      <c r="ES1115" s="74" t="s">
        <v>194</v>
      </c>
      <c r="ET1115" s="74" t="s">
        <v>542</v>
      </c>
      <c r="EU1115" s="74" t="s">
        <v>330</v>
      </c>
      <c r="EV1115" s="74" t="s">
        <v>302</v>
      </c>
      <c r="EW1115" s="74" t="s">
        <v>456</v>
      </c>
      <c r="EX1115" s="74">
        <v>2022</v>
      </c>
      <c r="EY1115" s="74">
        <v>4.3144074731179922E-5</v>
      </c>
      <c r="EZ1115" s="74">
        <v>726.4576149999989</v>
      </c>
      <c r="FA1115" s="74">
        <v>3.1342341630594683E-2</v>
      </c>
      <c r="FB1115" s="74">
        <v>2022</v>
      </c>
      <c r="FC1115" s="74" t="s">
        <v>209</v>
      </c>
      <c r="FD1115" s="74">
        <v>4.6366130773367584E-2</v>
      </c>
      <c r="FE1115" s="74">
        <v>1</v>
      </c>
      <c r="FF1115" s="74">
        <v>0</v>
      </c>
      <c r="FG1115" s="74" t="s">
        <v>457</v>
      </c>
      <c r="FH1115" s="74">
        <v>0</v>
      </c>
      <c r="FI1115" s="74">
        <v>0</v>
      </c>
      <c r="FJ1115" s="74">
        <v>6.615315400333578E-3</v>
      </c>
      <c r="FK1115" s="74">
        <v>3.1757924131868165E-5</v>
      </c>
      <c r="FL1115" s="74">
        <v>0</v>
      </c>
      <c r="FM1115" s="74">
        <v>0</v>
      </c>
      <c r="FN1115" s="74">
        <v>0</v>
      </c>
      <c r="FO1115" s="74">
        <v>0</v>
      </c>
      <c r="FP1115" s="74">
        <v>0</v>
      </c>
      <c r="FQ1115" s="74">
        <v>0</v>
      </c>
      <c r="FR1115" s="74">
        <v>0</v>
      </c>
      <c r="FS1115" s="74">
        <v>0</v>
      </c>
      <c r="GV1115" s="229"/>
      <c r="GW1115" s="229"/>
    </row>
    <row r="1116" spans="98:205" x14ac:dyDescent="0.25">
      <c r="CT1116" s="74" t="s">
        <v>194</v>
      </c>
      <c r="CU1116" s="74" t="s">
        <v>542</v>
      </c>
      <c r="CV1116" s="74" t="s">
        <v>330</v>
      </c>
      <c r="CW1116" s="74">
        <v>2023</v>
      </c>
      <c r="CX1116" s="74">
        <v>0</v>
      </c>
      <c r="CY1116" s="74">
        <v>0</v>
      </c>
      <c r="CZ1116" s="74">
        <v>4.9470579155192356E-5</v>
      </c>
      <c r="DA1116" s="74">
        <v>0</v>
      </c>
      <c r="DB1116" s="74">
        <v>0</v>
      </c>
      <c r="DC1116" s="74">
        <v>0</v>
      </c>
      <c r="DD1116" s="74">
        <v>7.7900575334948499E-2</v>
      </c>
      <c r="DE1116" s="74">
        <v>3.6425060683954499E-2</v>
      </c>
      <c r="DF1116" s="74">
        <v>1.5808724525432679E-3</v>
      </c>
      <c r="DG1116" s="74">
        <v>3.9894642198450743E-2</v>
      </c>
      <c r="DH1116" s="74">
        <v>0</v>
      </c>
      <c r="DI1116" s="74">
        <v>0</v>
      </c>
      <c r="DJ1116" s="74">
        <v>0</v>
      </c>
      <c r="DK1116" s="74">
        <v>0</v>
      </c>
      <c r="DL1116" s="74">
        <v>0</v>
      </c>
      <c r="DM1116" s="74">
        <v>0</v>
      </c>
      <c r="DN1116" s="74">
        <v>5.440711736469908E-4</v>
      </c>
      <c r="DO1116" s="74">
        <v>0</v>
      </c>
      <c r="DP1116" s="74">
        <v>0</v>
      </c>
      <c r="DQ1116" s="74">
        <v>0</v>
      </c>
      <c r="DR1116" s="74">
        <v>0</v>
      </c>
      <c r="DS1116" s="74">
        <v>0</v>
      </c>
      <c r="DT1116" s="74">
        <v>0</v>
      </c>
      <c r="DU1116" s="74">
        <v>3.8537865783425948E-6</v>
      </c>
      <c r="DV1116" s="74">
        <v>0</v>
      </c>
      <c r="DW1116" s="74">
        <v>3.8537865783425948E-6</v>
      </c>
      <c r="DX1116" s="74">
        <v>0</v>
      </c>
      <c r="DY1116" s="74">
        <v>0</v>
      </c>
      <c r="DZ1116" s="74">
        <v>0</v>
      </c>
      <c r="EA1116" s="74">
        <v>0</v>
      </c>
      <c r="EB1116" s="74">
        <v>0</v>
      </c>
      <c r="EC1116" s="74">
        <v>0</v>
      </c>
      <c r="ED1116" s="74">
        <v>0</v>
      </c>
      <c r="EE1116" s="74">
        <v>0</v>
      </c>
      <c r="EF1116" s="74">
        <v>0</v>
      </c>
      <c r="ER1116" s="74" t="s">
        <v>455</v>
      </c>
      <c r="ES1116" s="74" t="s">
        <v>194</v>
      </c>
      <c r="ET1116" s="74" t="s">
        <v>542</v>
      </c>
      <c r="EU1116" s="74" t="s">
        <v>330</v>
      </c>
      <c r="EV1116" s="74" t="s">
        <v>302</v>
      </c>
      <c r="EW1116" s="74" t="s">
        <v>456</v>
      </c>
      <c r="EX1116" s="74">
        <v>2023</v>
      </c>
      <c r="EY1116" s="74">
        <v>4.4523949364074991E-5</v>
      </c>
      <c r="EZ1116" s="74">
        <v>726.4576149999989</v>
      </c>
      <c r="FA1116" s="74">
        <v>3.2344762065406638E-2</v>
      </c>
      <c r="FB1116" s="74">
        <v>2023</v>
      </c>
      <c r="FC1116" s="74" t="s">
        <v>209</v>
      </c>
      <c r="FD1116" s="74">
        <v>4.6366130773367584E-2</v>
      </c>
      <c r="FE1116" s="74">
        <v>1</v>
      </c>
      <c r="FF1116" s="74">
        <v>0</v>
      </c>
      <c r="FG1116" s="74" t="s">
        <v>457</v>
      </c>
      <c r="FH1116" s="74">
        <v>0</v>
      </c>
      <c r="FI1116" s="74">
        <v>0</v>
      </c>
      <c r="FJ1116" s="74">
        <v>0</v>
      </c>
      <c r="FK1116" s="74">
        <v>0</v>
      </c>
      <c r="FL1116" s="74">
        <v>6.8077997942948632E-3</v>
      </c>
      <c r="FM1116" s="74">
        <v>4.9470579155192356E-5</v>
      </c>
      <c r="FN1116" s="74">
        <v>0</v>
      </c>
      <c r="FO1116" s="74">
        <v>0</v>
      </c>
      <c r="FP1116" s="74">
        <v>0</v>
      </c>
      <c r="FQ1116" s="74">
        <v>0</v>
      </c>
      <c r="FR1116" s="74">
        <v>0</v>
      </c>
      <c r="FS1116" s="74">
        <v>0</v>
      </c>
      <c r="GV1116" s="229"/>
      <c r="GW1116" s="229"/>
    </row>
    <row r="1117" spans="98:205" x14ac:dyDescent="0.25">
      <c r="CT1117" s="74" t="s">
        <v>194</v>
      </c>
      <c r="CU1117" s="74" t="s">
        <v>542</v>
      </c>
      <c r="CV1117" s="74" t="s">
        <v>330</v>
      </c>
      <c r="CW1117" s="74">
        <v>2024</v>
      </c>
      <c r="CX1117" s="74">
        <v>0</v>
      </c>
      <c r="CY1117" s="74">
        <v>0</v>
      </c>
      <c r="CZ1117" s="74">
        <v>0</v>
      </c>
      <c r="DA1117" s="74">
        <v>4.9470579155192356E-5</v>
      </c>
      <c r="DB1117" s="74">
        <v>0</v>
      </c>
      <c r="DC1117" s="74">
        <v>0</v>
      </c>
      <c r="DD1117" s="74">
        <v>7.7900575334948499E-2</v>
      </c>
      <c r="DE1117" s="74">
        <v>3.6425060683954499E-2</v>
      </c>
      <c r="DF1117" s="74">
        <v>1.5808724525432679E-3</v>
      </c>
      <c r="DG1117" s="74">
        <v>3.9894642198450743E-2</v>
      </c>
      <c r="DH1117" s="74">
        <v>0</v>
      </c>
      <c r="DI1117" s="74">
        <v>0</v>
      </c>
      <c r="DJ1117" s="74">
        <v>0</v>
      </c>
      <c r="DK1117" s="74">
        <v>0</v>
      </c>
      <c r="DL1117" s="74">
        <v>0</v>
      </c>
      <c r="DM1117" s="74">
        <v>0</v>
      </c>
      <c r="DN1117" s="74">
        <v>5.440711736469908E-4</v>
      </c>
      <c r="DO1117" s="74">
        <v>0</v>
      </c>
      <c r="DP1117" s="74">
        <v>0</v>
      </c>
      <c r="DQ1117" s="74">
        <v>0</v>
      </c>
      <c r="DR1117" s="74">
        <v>0</v>
      </c>
      <c r="DS1117" s="74">
        <v>0</v>
      </c>
      <c r="DT1117" s="74">
        <v>0</v>
      </c>
      <c r="DU1117" s="74">
        <v>0</v>
      </c>
      <c r="DV1117" s="74">
        <v>0</v>
      </c>
      <c r="DW1117" s="74">
        <v>0</v>
      </c>
      <c r="DX1117" s="74">
        <v>3.8537865783425948E-6</v>
      </c>
      <c r="DY1117" s="74">
        <v>0</v>
      </c>
      <c r="DZ1117" s="74">
        <v>3.8537865783425948E-6</v>
      </c>
      <c r="EA1117" s="74">
        <v>0</v>
      </c>
      <c r="EB1117" s="74">
        <v>0</v>
      </c>
      <c r="EC1117" s="74">
        <v>0</v>
      </c>
      <c r="ED1117" s="74">
        <v>0</v>
      </c>
      <c r="EE1117" s="74">
        <v>0</v>
      </c>
      <c r="EF1117" s="74">
        <v>0</v>
      </c>
      <c r="ER1117" s="74" t="s">
        <v>455</v>
      </c>
      <c r="ES1117" s="74" t="s">
        <v>194</v>
      </c>
      <c r="ET1117" s="74" t="s">
        <v>542</v>
      </c>
      <c r="EU1117" s="74" t="s">
        <v>330</v>
      </c>
      <c r="EV1117" s="74" t="s">
        <v>302</v>
      </c>
      <c r="EW1117" s="74" t="s">
        <v>456</v>
      </c>
      <c r="EX1117" s="74">
        <v>2024</v>
      </c>
      <c r="EY1117" s="74">
        <v>4.4523949364074991E-5</v>
      </c>
      <c r="EZ1117" s="74">
        <v>726.4576149999989</v>
      </c>
      <c r="FA1117" s="74">
        <v>3.2344762065406638E-2</v>
      </c>
      <c r="FB1117" s="74">
        <v>2024</v>
      </c>
      <c r="FC1117" s="74" t="s">
        <v>209</v>
      </c>
      <c r="FD1117" s="74">
        <v>4.6366130773367584E-2</v>
      </c>
      <c r="FE1117" s="74">
        <v>1</v>
      </c>
      <c r="FF1117" s="74">
        <v>0</v>
      </c>
      <c r="FG1117" s="74" t="s">
        <v>457</v>
      </c>
      <c r="FH1117" s="74">
        <v>0</v>
      </c>
      <c r="FI1117" s="74">
        <v>0</v>
      </c>
      <c r="FJ1117" s="74">
        <v>0</v>
      </c>
      <c r="FK1117" s="74">
        <v>0</v>
      </c>
      <c r="FL1117" s="74">
        <v>0</v>
      </c>
      <c r="FM1117" s="74">
        <v>0</v>
      </c>
      <c r="FN1117" s="74">
        <v>6.8077997942948632E-3</v>
      </c>
      <c r="FO1117" s="74">
        <v>4.9470579155192356E-5</v>
      </c>
      <c r="FP1117" s="74">
        <v>0</v>
      </c>
      <c r="FQ1117" s="74">
        <v>0</v>
      </c>
      <c r="FR1117" s="74">
        <v>0</v>
      </c>
      <c r="FS1117" s="74">
        <v>0</v>
      </c>
      <c r="GV1117" s="229"/>
      <c r="GW1117" s="229"/>
    </row>
    <row r="1118" spans="98:205" x14ac:dyDescent="0.25">
      <c r="CT1118" s="74" t="s">
        <v>194</v>
      </c>
      <c r="CU1118" s="74" t="s">
        <v>542</v>
      </c>
      <c r="CV1118" s="74" t="s">
        <v>330</v>
      </c>
      <c r="CW1118" s="74">
        <v>2025</v>
      </c>
      <c r="CX1118" s="74">
        <v>0</v>
      </c>
      <c r="CY1118" s="74">
        <v>0</v>
      </c>
      <c r="CZ1118" s="74">
        <v>0</v>
      </c>
      <c r="DA1118" s="74">
        <v>0</v>
      </c>
      <c r="DB1118" s="74">
        <v>4.9470579155192356E-5</v>
      </c>
      <c r="DC1118" s="74">
        <v>0</v>
      </c>
      <c r="DD1118" s="74">
        <v>7.7900575334948499E-2</v>
      </c>
      <c r="DE1118" s="74">
        <v>3.6425060683954499E-2</v>
      </c>
      <c r="DF1118" s="74">
        <v>1.5808724525432679E-3</v>
      </c>
      <c r="DG1118" s="74">
        <v>3.9894642198450743E-2</v>
      </c>
      <c r="DH1118" s="74">
        <v>0</v>
      </c>
      <c r="DI1118" s="74">
        <v>0</v>
      </c>
      <c r="DJ1118" s="74">
        <v>0</v>
      </c>
      <c r="DK1118" s="74">
        <v>0</v>
      </c>
      <c r="DL1118" s="74">
        <v>0</v>
      </c>
      <c r="DM1118" s="74">
        <v>0</v>
      </c>
      <c r="DN1118" s="74">
        <v>5.440711736469908E-4</v>
      </c>
      <c r="DO1118" s="74">
        <v>0</v>
      </c>
      <c r="DP1118" s="74">
        <v>0</v>
      </c>
      <c r="DQ1118" s="74">
        <v>0</v>
      </c>
      <c r="DR1118" s="74">
        <v>0</v>
      </c>
      <c r="DS1118" s="74">
        <v>0</v>
      </c>
      <c r="DT1118" s="74">
        <v>0</v>
      </c>
      <c r="DU1118" s="74">
        <v>0</v>
      </c>
      <c r="DV1118" s="74">
        <v>0</v>
      </c>
      <c r="DW1118" s="74">
        <v>0</v>
      </c>
      <c r="DX1118" s="74">
        <v>0</v>
      </c>
      <c r="DY1118" s="74">
        <v>0</v>
      </c>
      <c r="DZ1118" s="74">
        <v>0</v>
      </c>
      <c r="EA1118" s="74">
        <v>3.8537865783425948E-6</v>
      </c>
      <c r="EB1118" s="74">
        <v>0</v>
      </c>
      <c r="EC1118" s="74">
        <v>3.8537865783425948E-6</v>
      </c>
      <c r="ED1118" s="74">
        <v>0</v>
      </c>
      <c r="EE1118" s="74">
        <v>0</v>
      </c>
      <c r="EF1118" s="74">
        <v>0</v>
      </c>
      <c r="ER1118" s="74" t="s">
        <v>455</v>
      </c>
      <c r="ES1118" s="74" t="s">
        <v>194</v>
      </c>
      <c r="ET1118" s="74" t="s">
        <v>542</v>
      </c>
      <c r="EU1118" s="74" t="s">
        <v>330</v>
      </c>
      <c r="EV1118" s="74" t="s">
        <v>302</v>
      </c>
      <c r="EW1118" s="74" t="s">
        <v>456</v>
      </c>
      <c r="EX1118" s="74">
        <v>2025</v>
      </c>
      <c r="EY1118" s="74">
        <v>4.4523949364074991E-5</v>
      </c>
      <c r="EZ1118" s="74">
        <v>726.4576149999989</v>
      </c>
      <c r="FA1118" s="74">
        <v>3.2344762065406638E-2</v>
      </c>
      <c r="FB1118" s="74">
        <v>2025</v>
      </c>
      <c r="FC1118" s="74" t="s">
        <v>209</v>
      </c>
      <c r="FD1118" s="74">
        <v>4.6366130773367584E-2</v>
      </c>
      <c r="FE1118" s="74">
        <v>1</v>
      </c>
      <c r="FF1118" s="74">
        <v>0</v>
      </c>
      <c r="FG1118" s="74" t="s">
        <v>457</v>
      </c>
      <c r="FH1118" s="74">
        <v>0</v>
      </c>
      <c r="FI1118" s="74">
        <v>0</v>
      </c>
      <c r="FJ1118" s="74">
        <v>0</v>
      </c>
      <c r="FK1118" s="74">
        <v>0</v>
      </c>
      <c r="FL1118" s="74">
        <v>0</v>
      </c>
      <c r="FM1118" s="74">
        <v>0</v>
      </c>
      <c r="FN1118" s="74">
        <v>0</v>
      </c>
      <c r="FO1118" s="74">
        <v>0</v>
      </c>
      <c r="FP1118" s="74">
        <v>6.8077997942948632E-3</v>
      </c>
      <c r="FQ1118" s="74">
        <v>4.9470579155192356E-5</v>
      </c>
      <c r="FR1118" s="74">
        <v>0</v>
      </c>
      <c r="FS1118" s="74">
        <v>0</v>
      </c>
      <c r="GV1118" s="229"/>
      <c r="GW1118" s="229"/>
    </row>
    <row r="1119" spans="98:205" x14ac:dyDescent="0.25">
      <c r="CT1119" s="74" t="s">
        <v>194</v>
      </c>
      <c r="CU1119" s="74" t="s">
        <v>542</v>
      </c>
      <c r="CV1119" s="74" t="s">
        <v>330</v>
      </c>
      <c r="CW1119" s="74">
        <v>2026</v>
      </c>
      <c r="CX1119" s="74">
        <v>0</v>
      </c>
      <c r="CY1119" s="74">
        <v>0</v>
      </c>
      <c r="CZ1119" s="74">
        <v>0</v>
      </c>
      <c r="DA1119" s="74">
        <v>0</v>
      </c>
      <c r="DB1119" s="74">
        <v>0</v>
      </c>
      <c r="DC1119" s="74">
        <v>4.9470579155192356E-5</v>
      </c>
      <c r="DD1119" s="74">
        <v>7.7900575334948499E-2</v>
      </c>
      <c r="DE1119" s="74">
        <v>3.6425060683954499E-2</v>
      </c>
      <c r="DF1119" s="74">
        <v>1.5808724525432679E-3</v>
      </c>
      <c r="DG1119" s="74">
        <v>3.9894642198450743E-2</v>
      </c>
      <c r="DH1119" s="74">
        <v>0</v>
      </c>
      <c r="DI1119" s="74">
        <v>0</v>
      </c>
      <c r="DJ1119" s="74">
        <v>0</v>
      </c>
      <c r="DK1119" s="74">
        <v>0</v>
      </c>
      <c r="DL1119" s="74">
        <v>0</v>
      </c>
      <c r="DM1119" s="74">
        <v>0</v>
      </c>
      <c r="DN1119" s="74">
        <v>5.440711736469908E-4</v>
      </c>
      <c r="DO1119" s="74">
        <v>0</v>
      </c>
      <c r="DP1119" s="74">
        <v>0</v>
      </c>
      <c r="DQ1119" s="74">
        <v>0</v>
      </c>
      <c r="DR1119" s="74">
        <v>0</v>
      </c>
      <c r="DS1119" s="74">
        <v>0</v>
      </c>
      <c r="DT1119" s="74">
        <v>0</v>
      </c>
      <c r="DU1119" s="74">
        <v>0</v>
      </c>
      <c r="DV1119" s="74">
        <v>0</v>
      </c>
      <c r="DW1119" s="74">
        <v>0</v>
      </c>
      <c r="DX1119" s="74">
        <v>0</v>
      </c>
      <c r="DY1119" s="74">
        <v>0</v>
      </c>
      <c r="DZ1119" s="74">
        <v>0</v>
      </c>
      <c r="EA1119" s="74">
        <v>0</v>
      </c>
      <c r="EB1119" s="74">
        <v>0</v>
      </c>
      <c r="EC1119" s="74">
        <v>0</v>
      </c>
      <c r="ED1119" s="74">
        <v>3.8537865783425948E-6</v>
      </c>
      <c r="EE1119" s="74">
        <v>0</v>
      </c>
      <c r="EF1119" s="74">
        <v>3.8537865783425948E-6</v>
      </c>
      <c r="ER1119" s="74" t="s">
        <v>455</v>
      </c>
      <c r="ES1119" s="74" t="s">
        <v>194</v>
      </c>
      <c r="ET1119" s="74" t="s">
        <v>542</v>
      </c>
      <c r="EU1119" s="74" t="s">
        <v>330</v>
      </c>
      <c r="EV1119" s="74" t="s">
        <v>302</v>
      </c>
      <c r="EW1119" s="74" t="s">
        <v>456</v>
      </c>
      <c r="EX1119" s="74">
        <v>2026</v>
      </c>
      <c r="EY1119" s="74">
        <v>4.4523949364074991E-5</v>
      </c>
      <c r="EZ1119" s="74">
        <v>726.4576149999989</v>
      </c>
      <c r="FA1119" s="74">
        <v>3.2344762065406638E-2</v>
      </c>
      <c r="FB1119" s="74">
        <v>2026</v>
      </c>
      <c r="FC1119" s="74" t="s">
        <v>209</v>
      </c>
      <c r="FD1119" s="74">
        <v>4.6366130773367584E-2</v>
      </c>
      <c r="FE1119" s="74">
        <v>1</v>
      </c>
      <c r="FF1119" s="74">
        <v>0</v>
      </c>
      <c r="FG1119" s="74" t="s">
        <v>457</v>
      </c>
      <c r="FH1119" s="74">
        <v>0</v>
      </c>
      <c r="FI1119" s="74">
        <v>0</v>
      </c>
      <c r="FJ1119" s="74">
        <v>0</v>
      </c>
      <c r="FK1119" s="74">
        <v>0</v>
      </c>
      <c r="FL1119" s="74">
        <v>0</v>
      </c>
      <c r="FM1119" s="74">
        <v>0</v>
      </c>
      <c r="FN1119" s="74">
        <v>0</v>
      </c>
      <c r="FO1119" s="74">
        <v>0</v>
      </c>
      <c r="FP1119" s="74">
        <v>0</v>
      </c>
      <c r="FQ1119" s="74">
        <v>0</v>
      </c>
      <c r="FR1119" s="74">
        <v>6.8077997942948632E-3</v>
      </c>
      <c r="FS1119" s="74">
        <v>4.9470579155192356E-5</v>
      </c>
      <c r="GV1119" s="229"/>
      <c r="GW1119" s="229"/>
    </row>
    <row r="1120" spans="98:205" x14ac:dyDescent="0.25">
      <c r="CT1120" s="74" t="s">
        <v>194</v>
      </c>
      <c r="CU1120" s="74" t="s">
        <v>543</v>
      </c>
      <c r="CV1120" s="74" t="s">
        <v>318</v>
      </c>
      <c r="CW1120" s="74">
        <v>2021</v>
      </c>
      <c r="CX1120" s="74">
        <v>2.8525052627657154E-10</v>
      </c>
      <c r="CY1120" s="74">
        <v>0</v>
      </c>
      <c r="CZ1120" s="74">
        <v>0</v>
      </c>
      <c r="DA1120" s="74">
        <v>0</v>
      </c>
      <c r="DB1120" s="74">
        <v>0</v>
      </c>
      <c r="DC1120" s="74">
        <v>0</v>
      </c>
      <c r="DD1120" s="74">
        <v>13887.861023877969</v>
      </c>
      <c r="DE1120" s="74">
        <v>212.4033892792294</v>
      </c>
      <c r="DF1120" s="74">
        <v>8426.4429804796</v>
      </c>
      <c r="DG1120" s="74">
        <v>5249.0146541191389</v>
      </c>
      <c r="DH1120" s="74">
        <v>0</v>
      </c>
      <c r="DI1120" s="74">
        <v>0</v>
      </c>
      <c r="DJ1120" s="74">
        <v>0</v>
      </c>
      <c r="DK1120" s="74">
        <v>0</v>
      </c>
      <c r="DL1120" s="74">
        <v>0</v>
      </c>
      <c r="DM1120" s="74">
        <v>0</v>
      </c>
      <c r="DN1120" s="74">
        <v>3.2527626021430289E-8</v>
      </c>
      <c r="DO1120" s="74">
        <v>3.9615196659170764E-6</v>
      </c>
      <c r="DP1120" s="74">
        <v>0</v>
      </c>
      <c r="DQ1120" s="74">
        <v>3.9615196659170764E-6</v>
      </c>
      <c r="DR1120" s="74">
        <v>0</v>
      </c>
      <c r="DS1120" s="74">
        <v>0</v>
      </c>
      <c r="DT1120" s="74">
        <v>0</v>
      </c>
      <c r="DU1120" s="74">
        <v>0</v>
      </c>
      <c r="DV1120" s="74">
        <v>0</v>
      </c>
      <c r="DW1120" s="74">
        <v>0</v>
      </c>
      <c r="DX1120" s="74">
        <v>0</v>
      </c>
      <c r="DY1120" s="74">
        <v>0</v>
      </c>
      <c r="DZ1120" s="74">
        <v>0</v>
      </c>
      <c r="EA1120" s="74">
        <v>0</v>
      </c>
      <c r="EB1120" s="74">
        <v>0</v>
      </c>
      <c r="EC1120" s="74">
        <v>0</v>
      </c>
      <c r="ED1120" s="74">
        <v>0</v>
      </c>
      <c r="EE1120" s="74">
        <v>0</v>
      </c>
      <c r="EF1120" s="74">
        <v>0</v>
      </c>
      <c r="ER1120" s="74" t="s">
        <v>455</v>
      </c>
      <c r="ES1120" s="74" t="s">
        <v>194</v>
      </c>
      <c r="ET1120" s="74" t="s">
        <v>543</v>
      </c>
      <c r="EU1120" s="74" t="s">
        <v>318</v>
      </c>
      <c r="EV1120" s="74" t="s">
        <v>302</v>
      </c>
      <c r="EW1120" s="74" t="s">
        <v>456</v>
      </c>
      <c r="EX1120" s="74">
        <v>2021</v>
      </c>
      <c r="EY1120" s="74">
        <v>3.234680115871589E-10</v>
      </c>
      <c r="EZ1120" s="74">
        <v>635.81458899999996</v>
      </c>
      <c r="FA1120" s="74">
        <v>2.0566568084193666E-7</v>
      </c>
      <c r="FB1120" s="74">
        <v>2021</v>
      </c>
      <c r="FC1120" s="74" t="s">
        <v>209</v>
      </c>
      <c r="FD1120" s="74">
        <v>4.6366130773367584E-2</v>
      </c>
      <c r="FE1120" s="74">
        <v>1</v>
      </c>
      <c r="FF1120" s="74">
        <v>0</v>
      </c>
      <c r="FG1120" s="74" t="s">
        <v>457</v>
      </c>
      <c r="FH1120" s="74">
        <v>5.9418940343682247E-8</v>
      </c>
      <c r="FI1120" s="74">
        <v>2.8525052627657154E-10</v>
      </c>
      <c r="FJ1120" s="74">
        <v>0</v>
      </c>
      <c r="FK1120" s="74">
        <v>0</v>
      </c>
      <c r="FL1120" s="74">
        <v>0</v>
      </c>
      <c r="FM1120" s="74">
        <v>0</v>
      </c>
      <c r="FN1120" s="74">
        <v>0</v>
      </c>
      <c r="FO1120" s="74">
        <v>0</v>
      </c>
      <c r="FP1120" s="74">
        <v>0</v>
      </c>
      <c r="FQ1120" s="74">
        <v>0</v>
      </c>
      <c r="FR1120" s="74">
        <v>0</v>
      </c>
      <c r="FS1120" s="74">
        <v>0</v>
      </c>
      <c r="GV1120" s="229"/>
      <c r="GW1120" s="229"/>
    </row>
    <row r="1121" spans="98:205" x14ac:dyDescent="0.25">
      <c r="CT1121" s="74" t="s">
        <v>194</v>
      </c>
      <c r="CU1121" s="74" t="s">
        <v>543</v>
      </c>
      <c r="CV1121" s="74" t="s">
        <v>318</v>
      </c>
      <c r="CW1121" s="74">
        <v>2022</v>
      </c>
      <c r="CX1121" s="74">
        <v>0</v>
      </c>
      <c r="CY1121" s="74">
        <v>2.8300136292809572E-10</v>
      </c>
      <c r="CZ1121" s="74">
        <v>0</v>
      </c>
      <c r="DA1121" s="74">
        <v>0</v>
      </c>
      <c r="DB1121" s="74">
        <v>0</v>
      </c>
      <c r="DC1121" s="74">
        <v>0</v>
      </c>
      <c r="DD1121" s="74">
        <v>13650.165455412071</v>
      </c>
      <c r="DE1121" s="74">
        <v>202.84766498243039</v>
      </c>
      <c r="DF1121" s="74">
        <v>8286.6933897120034</v>
      </c>
      <c r="DG1121" s="74">
        <v>5160.6244007176329</v>
      </c>
      <c r="DH1121" s="74">
        <v>0</v>
      </c>
      <c r="DI1121" s="74">
        <v>0</v>
      </c>
      <c r="DJ1121" s="74">
        <v>0</v>
      </c>
      <c r="DK1121" s="74">
        <v>0</v>
      </c>
      <c r="DL1121" s="74">
        <v>0</v>
      </c>
      <c r="DM1121" s="74">
        <v>0</v>
      </c>
      <c r="DN1121" s="74">
        <v>3.183813307432676E-8</v>
      </c>
      <c r="DO1121" s="74">
        <v>0</v>
      </c>
      <c r="DP1121" s="74">
        <v>0</v>
      </c>
      <c r="DQ1121" s="74">
        <v>0</v>
      </c>
      <c r="DR1121" s="74">
        <v>3.8630154280756262E-6</v>
      </c>
      <c r="DS1121" s="74">
        <v>0</v>
      </c>
      <c r="DT1121" s="74">
        <v>3.8630154280756262E-6</v>
      </c>
      <c r="DU1121" s="74">
        <v>0</v>
      </c>
      <c r="DV1121" s="74">
        <v>0</v>
      </c>
      <c r="DW1121" s="74">
        <v>0</v>
      </c>
      <c r="DX1121" s="74">
        <v>0</v>
      </c>
      <c r="DY1121" s="74">
        <v>0</v>
      </c>
      <c r="DZ1121" s="74">
        <v>0</v>
      </c>
      <c r="EA1121" s="74">
        <v>0</v>
      </c>
      <c r="EB1121" s="74">
        <v>0</v>
      </c>
      <c r="EC1121" s="74">
        <v>0</v>
      </c>
      <c r="ED1121" s="74">
        <v>0</v>
      </c>
      <c r="EE1121" s="74">
        <v>0</v>
      </c>
      <c r="EF1121" s="74">
        <v>0</v>
      </c>
      <c r="ER1121" s="74" t="s">
        <v>455</v>
      </c>
      <c r="ES1121" s="74" t="s">
        <v>194</v>
      </c>
      <c r="ET1121" s="74" t="s">
        <v>543</v>
      </c>
      <c r="EU1121" s="74" t="s">
        <v>318</v>
      </c>
      <c r="EV1121" s="74" t="s">
        <v>302</v>
      </c>
      <c r="EW1121" s="74" t="s">
        <v>456</v>
      </c>
      <c r="EX1121" s="74">
        <v>2022</v>
      </c>
      <c r="EY1121" s="74">
        <v>3.1481170567655678E-10</v>
      </c>
      <c r="EZ1121" s="74">
        <v>635.81458899999996</v>
      </c>
      <c r="FA1121" s="74">
        <v>2.0016187525712891E-7</v>
      </c>
      <c r="FB1121" s="74">
        <v>2022</v>
      </c>
      <c r="FC1121" s="74" t="s">
        <v>209</v>
      </c>
      <c r="FD1121" s="74">
        <v>4.6366130773367584E-2</v>
      </c>
      <c r="FE1121" s="74">
        <v>1</v>
      </c>
      <c r="FF1121" s="74">
        <v>0</v>
      </c>
      <c r="FG1121" s="74" t="s">
        <v>457</v>
      </c>
      <c r="FH1121" s="74">
        <v>0</v>
      </c>
      <c r="FI1121" s="74">
        <v>0</v>
      </c>
      <c r="FJ1121" s="74">
        <v>5.8950429717003493E-8</v>
      </c>
      <c r="FK1121" s="74">
        <v>2.8300136292809572E-10</v>
      </c>
      <c r="FL1121" s="74">
        <v>0</v>
      </c>
      <c r="FM1121" s="74">
        <v>0</v>
      </c>
      <c r="FN1121" s="74">
        <v>0</v>
      </c>
      <c r="FO1121" s="74">
        <v>0</v>
      </c>
      <c r="FP1121" s="74">
        <v>0</v>
      </c>
      <c r="FQ1121" s="74">
        <v>0</v>
      </c>
      <c r="FR1121" s="74">
        <v>0</v>
      </c>
      <c r="FS1121" s="74">
        <v>0</v>
      </c>
      <c r="GV1121" s="229"/>
      <c r="GW1121" s="229"/>
    </row>
    <row r="1122" spans="98:205" x14ac:dyDescent="0.25">
      <c r="CT1122" s="74" t="s">
        <v>194</v>
      </c>
      <c r="CU1122" s="74" t="s">
        <v>543</v>
      </c>
      <c r="CV1122" s="74" t="s">
        <v>318</v>
      </c>
      <c r="CW1122" s="74">
        <v>2023</v>
      </c>
      <c r="CX1122" s="74">
        <v>0</v>
      </c>
      <c r="CY1122" s="74">
        <v>0</v>
      </c>
      <c r="CZ1122" s="74">
        <v>4.2663222977912893E-10</v>
      </c>
      <c r="DA1122" s="74">
        <v>0</v>
      </c>
      <c r="DB1122" s="74">
        <v>0</v>
      </c>
      <c r="DC1122" s="74">
        <v>0</v>
      </c>
      <c r="DD1122" s="74">
        <v>13668.06699741239</v>
      </c>
      <c r="DE1122" s="74">
        <v>202.8476649824305</v>
      </c>
      <c r="DF1122" s="74">
        <v>8304.5949317123304</v>
      </c>
      <c r="DG1122" s="74">
        <v>5160.6244007176329</v>
      </c>
      <c r="DH1122" s="74">
        <v>0</v>
      </c>
      <c r="DI1122" s="74">
        <v>0</v>
      </c>
      <c r="DJ1122" s="74">
        <v>0</v>
      </c>
      <c r="DK1122" s="74">
        <v>0</v>
      </c>
      <c r="DL1122" s="74">
        <v>0</v>
      </c>
      <c r="DM1122" s="74">
        <v>0</v>
      </c>
      <c r="DN1122" s="74">
        <v>3.1860834605339828E-8</v>
      </c>
      <c r="DO1122" s="74">
        <v>0</v>
      </c>
      <c r="DP1122" s="74">
        <v>0</v>
      </c>
      <c r="DQ1122" s="74">
        <v>0</v>
      </c>
      <c r="DR1122" s="74">
        <v>0</v>
      </c>
      <c r="DS1122" s="74">
        <v>0</v>
      </c>
      <c r="DT1122" s="74">
        <v>0</v>
      </c>
      <c r="DU1122" s="74">
        <v>5.8312378998765721E-6</v>
      </c>
      <c r="DV1122" s="74">
        <v>0</v>
      </c>
      <c r="DW1122" s="74">
        <v>5.8312378998765721E-6</v>
      </c>
      <c r="DX1122" s="74">
        <v>0</v>
      </c>
      <c r="DY1122" s="74">
        <v>0</v>
      </c>
      <c r="DZ1122" s="74">
        <v>0</v>
      </c>
      <c r="EA1122" s="74">
        <v>0</v>
      </c>
      <c r="EB1122" s="74">
        <v>0</v>
      </c>
      <c r="EC1122" s="74">
        <v>0</v>
      </c>
      <c r="ED1122" s="74">
        <v>0</v>
      </c>
      <c r="EE1122" s="74">
        <v>0</v>
      </c>
      <c r="EF1122" s="74">
        <v>0</v>
      </c>
      <c r="ER1122" s="74" t="s">
        <v>455</v>
      </c>
      <c r="ES1122" s="74" t="s">
        <v>194</v>
      </c>
      <c r="ET1122" s="74" t="s">
        <v>543</v>
      </c>
      <c r="EU1122" s="74" t="s">
        <v>318</v>
      </c>
      <c r="EV1122" s="74" t="s">
        <v>302</v>
      </c>
      <c r="EW1122" s="74" t="s">
        <v>456</v>
      </c>
      <c r="EX1122" s="74">
        <v>2023</v>
      </c>
      <c r="EY1122" s="74">
        <v>3.1446122344714872E-10</v>
      </c>
      <c r="EZ1122" s="74">
        <v>635.81458899999996</v>
      </c>
      <c r="FA1122" s="74">
        <v>1.9993903354248602E-7</v>
      </c>
      <c r="FB1122" s="74">
        <v>2023</v>
      </c>
      <c r="FC1122" s="74" t="s">
        <v>209</v>
      </c>
      <c r="FD1122" s="74">
        <v>4.6366130773367584E-2</v>
      </c>
      <c r="FE1122" s="74">
        <v>1</v>
      </c>
      <c r="FF1122" s="74">
        <v>0</v>
      </c>
      <c r="FG1122" s="74" t="s">
        <v>457</v>
      </c>
      <c r="FH1122" s="74">
        <v>0</v>
      </c>
      <c r="FI1122" s="74">
        <v>0</v>
      </c>
      <c r="FJ1122" s="74">
        <v>0</v>
      </c>
      <c r="FK1122" s="74">
        <v>0</v>
      </c>
      <c r="FL1122" s="74">
        <v>5.8710184027127342E-8</v>
      </c>
      <c r="FM1122" s="74">
        <v>4.2663222977912893E-10</v>
      </c>
      <c r="FN1122" s="74">
        <v>0</v>
      </c>
      <c r="FO1122" s="74">
        <v>0</v>
      </c>
      <c r="FP1122" s="74">
        <v>0</v>
      </c>
      <c r="FQ1122" s="74">
        <v>0</v>
      </c>
      <c r="FR1122" s="74">
        <v>0</v>
      </c>
      <c r="FS1122" s="74">
        <v>0</v>
      </c>
      <c r="GV1122" s="229"/>
      <c r="GW1122" s="229"/>
    </row>
    <row r="1123" spans="98:205" x14ac:dyDescent="0.25">
      <c r="CT1123" s="74" t="s">
        <v>194</v>
      </c>
      <c r="CU1123" s="74" t="s">
        <v>543</v>
      </c>
      <c r="CV1123" s="74" t="s">
        <v>318</v>
      </c>
      <c r="CW1123" s="74">
        <v>2024</v>
      </c>
      <c r="CX1123" s="74">
        <v>0</v>
      </c>
      <c r="CY1123" s="74">
        <v>0</v>
      </c>
      <c r="CZ1123" s="74">
        <v>0</v>
      </c>
      <c r="DA1123" s="74">
        <v>4.2663222977912893E-10</v>
      </c>
      <c r="DB1123" s="74">
        <v>0</v>
      </c>
      <c r="DC1123" s="74">
        <v>0</v>
      </c>
      <c r="DD1123" s="74">
        <v>13668.06699741239</v>
      </c>
      <c r="DE1123" s="74">
        <v>202.8476649824305</v>
      </c>
      <c r="DF1123" s="74">
        <v>8304.5949317123304</v>
      </c>
      <c r="DG1123" s="74">
        <v>5160.6244007176329</v>
      </c>
      <c r="DH1123" s="74">
        <v>0</v>
      </c>
      <c r="DI1123" s="74">
        <v>0</v>
      </c>
      <c r="DJ1123" s="74">
        <v>0</v>
      </c>
      <c r="DK1123" s="74">
        <v>0</v>
      </c>
      <c r="DL1123" s="74">
        <v>0</v>
      </c>
      <c r="DM1123" s="74">
        <v>0</v>
      </c>
      <c r="DN1123" s="74">
        <v>3.1860834605339828E-8</v>
      </c>
      <c r="DO1123" s="74">
        <v>0</v>
      </c>
      <c r="DP1123" s="74">
        <v>0</v>
      </c>
      <c r="DQ1123" s="74">
        <v>0</v>
      </c>
      <c r="DR1123" s="74">
        <v>0</v>
      </c>
      <c r="DS1123" s="74">
        <v>0</v>
      </c>
      <c r="DT1123" s="74">
        <v>0</v>
      </c>
      <c r="DU1123" s="74">
        <v>0</v>
      </c>
      <c r="DV1123" s="74">
        <v>0</v>
      </c>
      <c r="DW1123" s="74">
        <v>0</v>
      </c>
      <c r="DX1123" s="74">
        <v>5.8312378998765721E-6</v>
      </c>
      <c r="DY1123" s="74">
        <v>0</v>
      </c>
      <c r="DZ1123" s="74">
        <v>5.8312378998765721E-6</v>
      </c>
      <c r="EA1123" s="74">
        <v>0</v>
      </c>
      <c r="EB1123" s="74">
        <v>0</v>
      </c>
      <c r="EC1123" s="74">
        <v>0</v>
      </c>
      <c r="ED1123" s="74">
        <v>0</v>
      </c>
      <c r="EE1123" s="74">
        <v>0</v>
      </c>
      <c r="EF1123" s="74">
        <v>0</v>
      </c>
      <c r="ER1123" s="74" t="s">
        <v>455</v>
      </c>
      <c r="ES1123" s="74" t="s">
        <v>194</v>
      </c>
      <c r="ET1123" s="74" t="s">
        <v>543</v>
      </c>
      <c r="EU1123" s="74" t="s">
        <v>318</v>
      </c>
      <c r="EV1123" s="74" t="s">
        <v>302</v>
      </c>
      <c r="EW1123" s="74" t="s">
        <v>456</v>
      </c>
      <c r="EX1123" s="74">
        <v>2024</v>
      </c>
      <c r="EY1123" s="74">
        <v>3.1446122344714872E-10</v>
      </c>
      <c r="EZ1123" s="74">
        <v>635.81458899999996</v>
      </c>
      <c r="FA1123" s="74">
        <v>1.9993903354248602E-7</v>
      </c>
      <c r="FB1123" s="74">
        <v>2024</v>
      </c>
      <c r="FC1123" s="74" t="s">
        <v>209</v>
      </c>
      <c r="FD1123" s="74">
        <v>4.6366130773367584E-2</v>
      </c>
      <c r="FE1123" s="74">
        <v>1</v>
      </c>
      <c r="FF1123" s="74">
        <v>0</v>
      </c>
      <c r="FG1123" s="74" t="s">
        <v>457</v>
      </c>
      <c r="FH1123" s="74">
        <v>0</v>
      </c>
      <c r="FI1123" s="74">
        <v>0</v>
      </c>
      <c r="FJ1123" s="74">
        <v>0</v>
      </c>
      <c r="FK1123" s="74">
        <v>0</v>
      </c>
      <c r="FL1123" s="74">
        <v>0</v>
      </c>
      <c r="FM1123" s="74">
        <v>0</v>
      </c>
      <c r="FN1123" s="74">
        <v>5.8710184027127342E-8</v>
      </c>
      <c r="FO1123" s="74">
        <v>4.2663222977912893E-10</v>
      </c>
      <c r="FP1123" s="74">
        <v>0</v>
      </c>
      <c r="FQ1123" s="74">
        <v>0</v>
      </c>
      <c r="FR1123" s="74">
        <v>0</v>
      </c>
      <c r="FS1123" s="74">
        <v>0</v>
      </c>
      <c r="GV1123" s="229"/>
      <c r="GW1123" s="229"/>
    </row>
    <row r="1124" spans="98:205" x14ac:dyDescent="0.25">
      <c r="CT1124" s="74" t="s">
        <v>194</v>
      </c>
      <c r="CU1124" s="74" t="s">
        <v>543</v>
      </c>
      <c r="CV1124" s="74" t="s">
        <v>318</v>
      </c>
      <c r="CW1124" s="74">
        <v>2025</v>
      </c>
      <c r="CX1124" s="74">
        <v>0</v>
      </c>
      <c r="CY1124" s="74">
        <v>0</v>
      </c>
      <c r="CZ1124" s="74">
        <v>0</v>
      </c>
      <c r="DA1124" s="74">
        <v>0</v>
      </c>
      <c r="DB1124" s="74">
        <v>4.2663222977912893E-10</v>
      </c>
      <c r="DC1124" s="74">
        <v>0</v>
      </c>
      <c r="DD1124" s="74">
        <v>13668.06699741239</v>
      </c>
      <c r="DE1124" s="74">
        <v>202.8476649824305</v>
      </c>
      <c r="DF1124" s="74">
        <v>8304.5949317123304</v>
      </c>
      <c r="DG1124" s="74">
        <v>5160.6244007176329</v>
      </c>
      <c r="DH1124" s="74">
        <v>0</v>
      </c>
      <c r="DI1124" s="74">
        <v>0</v>
      </c>
      <c r="DJ1124" s="74">
        <v>0</v>
      </c>
      <c r="DK1124" s="74">
        <v>0</v>
      </c>
      <c r="DL1124" s="74">
        <v>0</v>
      </c>
      <c r="DM1124" s="74">
        <v>0</v>
      </c>
      <c r="DN1124" s="74">
        <v>3.1860834605339828E-8</v>
      </c>
      <c r="DO1124" s="74">
        <v>0</v>
      </c>
      <c r="DP1124" s="74">
        <v>0</v>
      </c>
      <c r="DQ1124" s="74">
        <v>0</v>
      </c>
      <c r="DR1124" s="74">
        <v>0</v>
      </c>
      <c r="DS1124" s="74">
        <v>0</v>
      </c>
      <c r="DT1124" s="74">
        <v>0</v>
      </c>
      <c r="DU1124" s="74">
        <v>0</v>
      </c>
      <c r="DV1124" s="74">
        <v>0</v>
      </c>
      <c r="DW1124" s="74">
        <v>0</v>
      </c>
      <c r="DX1124" s="74">
        <v>0</v>
      </c>
      <c r="DY1124" s="74">
        <v>0</v>
      </c>
      <c r="DZ1124" s="74">
        <v>0</v>
      </c>
      <c r="EA1124" s="74">
        <v>5.8312378998765721E-6</v>
      </c>
      <c r="EB1124" s="74">
        <v>0</v>
      </c>
      <c r="EC1124" s="74">
        <v>5.8312378998765721E-6</v>
      </c>
      <c r="ED1124" s="74">
        <v>0</v>
      </c>
      <c r="EE1124" s="74">
        <v>0</v>
      </c>
      <c r="EF1124" s="74">
        <v>0</v>
      </c>
      <c r="ER1124" s="74" t="s">
        <v>455</v>
      </c>
      <c r="ES1124" s="74" t="s">
        <v>194</v>
      </c>
      <c r="ET1124" s="74" t="s">
        <v>543</v>
      </c>
      <c r="EU1124" s="74" t="s">
        <v>318</v>
      </c>
      <c r="EV1124" s="74" t="s">
        <v>302</v>
      </c>
      <c r="EW1124" s="74" t="s">
        <v>456</v>
      </c>
      <c r="EX1124" s="74">
        <v>2025</v>
      </c>
      <c r="EY1124" s="74">
        <v>3.1446122344714872E-10</v>
      </c>
      <c r="EZ1124" s="74">
        <v>635.81458899999996</v>
      </c>
      <c r="FA1124" s="74">
        <v>1.9993903354248602E-7</v>
      </c>
      <c r="FB1124" s="74">
        <v>2025</v>
      </c>
      <c r="FC1124" s="74" t="s">
        <v>209</v>
      </c>
      <c r="FD1124" s="74">
        <v>4.6366130773367584E-2</v>
      </c>
      <c r="FE1124" s="74">
        <v>1</v>
      </c>
      <c r="FF1124" s="74">
        <v>0</v>
      </c>
      <c r="FG1124" s="74" t="s">
        <v>457</v>
      </c>
      <c r="FH1124" s="74">
        <v>0</v>
      </c>
      <c r="FI1124" s="74">
        <v>0</v>
      </c>
      <c r="FJ1124" s="74">
        <v>0</v>
      </c>
      <c r="FK1124" s="74">
        <v>0</v>
      </c>
      <c r="FL1124" s="74">
        <v>0</v>
      </c>
      <c r="FM1124" s="74">
        <v>0</v>
      </c>
      <c r="FN1124" s="74">
        <v>0</v>
      </c>
      <c r="FO1124" s="74">
        <v>0</v>
      </c>
      <c r="FP1124" s="74">
        <v>5.8710184027127342E-8</v>
      </c>
      <c r="FQ1124" s="74">
        <v>4.2663222977912893E-10</v>
      </c>
      <c r="FR1124" s="74">
        <v>0</v>
      </c>
      <c r="FS1124" s="74">
        <v>0</v>
      </c>
      <c r="GV1124" s="229"/>
      <c r="GW1124" s="229"/>
    </row>
    <row r="1125" spans="98:205" x14ac:dyDescent="0.25">
      <c r="CT1125" s="74" t="s">
        <v>194</v>
      </c>
      <c r="CU1125" s="74" t="s">
        <v>543</v>
      </c>
      <c r="CV1125" s="74" t="s">
        <v>318</v>
      </c>
      <c r="CW1125" s="74">
        <v>2026</v>
      </c>
      <c r="CX1125" s="74">
        <v>0</v>
      </c>
      <c r="CY1125" s="74">
        <v>0</v>
      </c>
      <c r="CZ1125" s="74">
        <v>0</v>
      </c>
      <c r="DA1125" s="74">
        <v>0</v>
      </c>
      <c r="DB1125" s="74">
        <v>0</v>
      </c>
      <c r="DC1125" s="74">
        <v>4.2663222977912893E-10</v>
      </c>
      <c r="DD1125" s="74">
        <v>13668.06699741239</v>
      </c>
      <c r="DE1125" s="74">
        <v>202.8476649824305</v>
      </c>
      <c r="DF1125" s="74">
        <v>8304.5949317123304</v>
      </c>
      <c r="DG1125" s="74">
        <v>5160.6244007176329</v>
      </c>
      <c r="DH1125" s="74">
        <v>0</v>
      </c>
      <c r="DI1125" s="74">
        <v>0</v>
      </c>
      <c r="DJ1125" s="74">
        <v>0</v>
      </c>
      <c r="DK1125" s="74">
        <v>0</v>
      </c>
      <c r="DL1125" s="74">
        <v>0</v>
      </c>
      <c r="DM1125" s="74">
        <v>0</v>
      </c>
      <c r="DN1125" s="74">
        <v>3.1860834605339828E-8</v>
      </c>
      <c r="DO1125" s="74">
        <v>0</v>
      </c>
      <c r="DP1125" s="74">
        <v>0</v>
      </c>
      <c r="DQ1125" s="74">
        <v>0</v>
      </c>
      <c r="DR1125" s="74">
        <v>0</v>
      </c>
      <c r="DS1125" s="74">
        <v>0</v>
      </c>
      <c r="DT1125" s="74">
        <v>0</v>
      </c>
      <c r="DU1125" s="74">
        <v>0</v>
      </c>
      <c r="DV1125" s="74">
        <v>0</v>
      </c>
      <c r="DW1125" s="74">
        <v>0</v>
      </c>
      <c r="DX1125" s="74">
        <v>0</v>
      </c>
      <c r="DY1125" s="74">
        <v>0</v>
      </c>
      <c r="DZ1125" s="74">
        <v>0</v>
      </c>
      <c r="EA1125" s="74">
        <v>0</v>
      </c>
      <c r="EB1125" s="74">
        <v>0</v>
      </c>
      <c r="EC1125" s="74">
        <v>0</v>
      </c>
      <c r="ED1125" s="74">
        <v>5.8312378998765721E-6</v>
      </c>
      <c r="EE1125" s="74">
        <v>0</v>
      </c>
      <c r="EF1125" s="74">
        <v>5.8312378998765721E-6</v>
      </c>
      <c r="ER1125" s="74" t="s">
        <v>455</v>
      </c>
      <c r="ES1125" s="74" t="s">
        <v>194</v>
      </c>
      <c r="ET1125" s="74" t="s">
        <v>543</v>
      </c>
      <c r="EU1125" s="74" t="s">
        <v>318</v>
      </c>
      <c r="EV1125" s="74" t="s">
        <v>302</v>
      </c>
      <c r="EW1125" s="74" t="s">
        <v>456</v>
      </c>
      <c r="EX1125" s="74">
        <v>2026</v>
      </c>
      <c r="EY1125" s="74">
        <v>3.1446122344714872E-10</v>
      </c>
      <c r="EZ1125" s="74">
        <v>635.81458899999996</v>
      </c>
      <c r="FA1125" s="74">
        <v>1.9993903354248602E-7</v>
      </c>
      <c r="FB1125" s="74">
        <v>2026</v>
      </c>
      <c r="FC1125" s="74" t="s">
        <v>209</v>
      </c>
      <c r="FD1125" s="74">
        <v>4.6366130773367584E-2</v>
      </c>
      <c r="FE1125" s="74">
        <v>1</v>
      </c>
      <c r="FF1125" s="74">
        <v>0</v>
      </c>
      <c r="FG1125" s="74" t="s">
        <v>457</v>
      </c>
      <c r="FH1125" s="74">
        <v>0</v>
      </c>
      <c r="FI1125" s="74">
        <v>0</v>
      </c>
      <c r="FJ1125" s="74">
        <v>0</v>
      </c>
      <c r="FK1125" s="74">
        <v>0</v>
      </c>
      <c r="FL1125" s="74">
        <v>0</v>
      </c>
      <c r="FM1125" s="74">
        <v>0</v>
      </c>
      <c r="FN1125" s="74">
        <v>0</v>
      </c>
      <c r="FO1125" s="74">
        <v>0</v>
      </c>
      <c r="FP1125" s="74">
        <v>0</v>
      </c>
      <c r="FQ1125" s="74">
        <v>0</v>
      </c>
      <c r="FR1125" s="74">
        <v>5.8710184027127342E-8</v>
      </c>
      <c r="FS1125" s="74">
        <v>4.2663222977912893E-10</v>
      </c>
      <c r="GV1125" s="229"/>
      <c r="GW1125" s="229"/>
    </row>
    <row r="1126" spans="98:205" x14ac:dyDescent="0.25">
      <c r="CT1126" s="74" t="s">
        <v>194</v>
      </c>
      <c r="CU1126" s="74" t="s">
        <v>543</v>
      </c>
      <c r="CV1126" s="74" t="s">
        <v>320</v>
      </c>
      <c r="CW1126" s="74">
        <v>2021</v>
      </c>
      <c r="CX1126" s="74">
        <v>1.1830872918397301E-9</v>
      </c>
      <c r="CY1126" s="74">
        <v>0</v>
      </c>
      <c r="CZ1126" s="74">
        <v>0</v>
      </c>
      <c r="DA1126" s="74">
        <v>0</v>
      </c>
      <c r="DB1126" s="74">
        <v>0</v>
      </c>
      <c r="DC1126" s="74">
        <v>0</v>
      </c>
      <c r="DD1126" s="74">
        <v>8638.846369758834</v>
      </c>
      <c r="DE1126" s="74">
        <v>212.4033892792296</v>
      </c>
      <c r="DF1126" s="74">
        <v>8426.4429804796055</v>
      </c>
      <c r="DG1126" s="74">
        <v>0</v>
      </c>
      <c r="DH1126" s="74">
        <v>0</v>
      </c>
      <c r="DI1126" s="74">
        <v>0</v>
      </c>
      <c r="DJ1126" s="74">
        <v>0</v>
      </c>
      <c r="DK1126" s="74">
        <v>0</v>
      </c>
      <c r="DL1126" s="74">
        <v>0</v>
      </c>
      <c r="DM1126" s="74">
        <v>0</v>
      </c>
      <c r="DN1126" s="74">
        <v>4.3705287060969592E-8</v>
      </c>
      <c r="DO1126" s="74">
        <v>1.0220509356217462E-5</v>
      </c>
      <c r="DP1126" s="74">
        <v>0</v>
      </c>
      <c r="DQ1126" s="74">
        <v>1.0220509356217462E-5</v>
      </c>
      <c r="DR1126" s="74">
        <v>0</v>
      </c>
      <c r="DS1126" s="74">
        <v>0</v>
      </c>
      <c r="DT1126" s="74">
        <v>0</v>
      </c>
      <c r="DU1126" s="74">
        <v>0</v>
      </c>
      <c r="DV1126" s="74">
        <v>0</v>
      </c>
      <c r="DW1126" s="74">
        <v>0</v>
      </c>
      <c r="DX1126" s="74">
        <v>0</v>
      </c>
      <c r="DY1126" s="74">
        <v>0</v>
      </c>
      <c r="DZ1126" s="74">
        <v>0</v>
      </c>
      <c r="EA1126" s="74">
        <v>0</v>
      </c>
      <c r="EB1126" s="74">
        <v>0</v>
      </c>
      <c r="EC1126" s="74">
        <v>0</v>
      </c>
      <c r="ED1126" s="74">
        <v>0</v>
      </c>
      <c r="EE1126" s="74">
        <v>0</v>
      </c>
      <c r="EF1126" s="74">
        <v>0</v>
      </c>
      <c r="ER1126" s="74" t="s">
        <v>455</v>
      </c>
      <c r="ES1126" s="74" t="s">
        <v>194</v>
      </c>
      <c r="ET1126" s="74" t="s">
        <v>543</v>
      </c>
      <c r="EU1126" s="74" t="s">
        <v>320</v>
      </c>
      <c r="EV1126" s="74" t="s">
        <v>302</v>
      </c>
      <c r="EW1126" s="74" t="s">
        <v>456</v>
      </c>
      <c r="EX1126" s="74">
        <v>2021</v>
      </c>
      <c r="EY1126" s="74">
        <v>1.341595750306827E-9</v>
      </c>
      <c r="EZ1126" s="74">
        <v>635.81458899999996</v>
      </c>
      <c r="FA1126" s="74">
        <v>8.5300615058548177E-7</v>
      </c>
      <c r="FB1126" s="74">
        <v>2021</v>
      </c>
      <c r="FC1126" s="74" t="s">
        <v>209</v>
      </c>
      <c r="FD1126" s="74">
        <v>4.6366130773367584E-2</v>
      </c>
      <c r="FE1126" s="74">
        <v>1</v>
      </c>
      <c r="FF1126" s="74">
        <v>0</v>
      </c>
      <c r="FG1126" s="74" t="s">
        <v>457</v>
      </c>
      <c r="FH1126" s="74">
        <v>2.4644229103729886E-7</v>
      </c>
      <c r="FI1126" s="74">
        <v>1.1830872918397301E-9</v>
      </c>
      <c r="FJ1126" s="74">
        <v>0</v>
      </c>
      <c r="FK1126" s="74">
        <v>0</v>
      </c>
      <c r="FL1126" s="74">
        <v>0</v>
      </c>
      <c r="FM1126" s="74">
        <v>0</v>
      </c>
      <c r="FN1126" s="74">
        <v>0</v>
      </c>
      <c r="FO1126" s="74">
        <v>0</v>
      </c>
      <c r="FP1126" s="74">
        <v>0</v>
      </c>
      <c r="FQ1126" s="74">
        <v>0</v>
      </c>
      <c r="FR1126" s="74">
        <v>0</v>
      </c>
      <c r="FS1126" s="74">
        <v>0</v>
      </c>
      <c r="GV1126" s="229"/>
      <c r="GW1126" s="229"/>
    </row>
    <row r="1127" spans="98:205" x14ac:dyDescent="0.25">
      <c r="CT1127" s="74" t="s">
        <v>194</v>
      </c>
      <c r="CU1127" s="74" t="s">
        <v>543</v>
      </c>
      <c r="CV1127" s="74" t="s">
        <v>320</v>
      </c>
      <c r="CW1127" s="74">
        <v>2022</v>
      </c>
      <c r="CX1127" s="74">
        <v>0</v>
      </c>
      <c r="CY1127" s="74">
        <v>1.1737945527752157E-9</v>
      </c>
      <c r="CZ1127" s="74">
        <v>0</v>
      </c>
      <c r="DA1127" s="74">
        <v>0</v>
      </c>
      <c r="DB1127" s="74">
        <v>0</v>
      </c>
      <c r="DC1127" s="74">
        <v>0</v>
      </c>
      <c r="DD1127" s="74">
        <v>8489.5410546944331</v>
      </c>
      <c r="DE1127" s="74">
        <v>202.84766498243039</v>
      </c>
      <c r="DF1127" s="74">
        <v>8286.6933897119998</v>
      </c>
      <c r="DG1127" s="74">
        <v>0</v>
      </c>
      <c r="DH1127" s="74">
        <v>0</v>
      </c>
      <c r="DI1127" s="74">
        <v>0</v>
      </c>
      <c r="DJ1127" s="74">
        <v>0</v>
      </c>
      <c r="DK1127" s="74">
        <v>0</v>
      </c>
      <c r="DL1127" s="74">
        <v>0</v>
      </c>
      <c r="DM1127" s="74">
        <v>0</v>
      </c>
      <c r="DN1127" s="74">
        <v>4.2624667996333803E-8</v>
      </c>
      <c r="DO1127" s="74">
        <v>0</v>
      </c>
      <c r="DP1127" s="74">
        <v>0</v>
      </c>
      <c r="DQ1127" s="74">
        <v>0</v>
      </c>
      <c r="DR1127" s="74">
        <v>9.964977045561886E-6</v>
      </c>
      <c r="DS1127" s="74">
        <v>0</v>
      </c>
      <c r="DT1127" s="74">
        <v>9.964977045561886E-6</v>
      </c>
      <c r="DU1127" s="74">
        <v>0</v>
      </c>
      <c r="DV1127" s="74">
        <v>0</v>
      </c>
      <c r="DW1127" s="74">
        <v>0</v>
      </c>
      <c r="DX1127" s="74">
        <v>0</v>
      </c>
      <c r="DY1127" s="74">
        <v>0</v>
      </c>
      <c r="DZ1127" s="74">
        <v>0</v>
      </c>
      <c r="EA1127" s="74">
        <v>0</v>
      </c>
      <c r="EB1127" s="74">
        <v>0</v>
      </c>
      <c r="EC1127" s="74">
        <v>0</v>
      </c>
      <c r="ED1127" s="74">
        <v>0</v>
      </c>
      <c r="EE1127" s="74">
        <v>0</v>
      </c>
      <c r="EF1127" s="74">
        <v>0</v>
      </c>
      <c r="ER1127" s="74" t="s">
        <v>455</v>
      </c>
      <c r="ES1127" s="74" t="s">
        <v>194</v>
      </c>
      <c r="ET1127" s="74" t="s">
        <v>543</v>
      </c>
      <c r="EU1127" s="74" t="s">
        <v>320</v>
      </c>
      <c r="EV1127" s="74" t="s">
        <v>302</v>
      </c>
      <c r="EW1127" s="74" t="s">
        <v>456</v>
      </c>
      <c r="EX1127" s="74">
        <v>2022</v>
      </c>
      <c r="EY1127" s="74">
        <v>1.3057331648501799E-9</v>
      </c>
      <c r="EZ1127" s="74">
        <v>635.81458899999996</v>
      </c>
      <c r="FA1127" s="74">
        <v>8.3020419555288634E-7</v>
      </c>
      <c r="FB1127" s="74">
        <v>2022</v>
      </c>
      <c r="FC1127" s="74" t="s">
        <v>209</v>
      </c>
      <c r="FD1127" s="74">
        <v>4.6366130773367584E-2</v>
      </c>
      <c r="FE1127" s="74">
        <v>1</v>
      </c>
      <c r="FF1127" s="74">
        <v>0</v>
      </c>
      <c r="FG1127" s="74" t="s">
        <v>457</v>
      </c>
      <c r="FH1127" s="74">
        <v>0</v>
      </c>
      <c r="FI1127" s="74">
        <v>0</v>
      </c>
      <c r="FJ1127" s="74">
        <v>2.4450657258197719E-7</v>
      </c>
      <c r="FK1127" s="74">
        <v>1.1737945527752157E-9</v>
      </c>
      <c r="FL1127" s="74">
        <v>0</v>
      </c>
      <c r="FM1127" s="74">
        <v>0</v>
      </c>
      <c r="FN1127" s="74">
        <v>0</v>
      </c>
      <c r="FO1127" s="74">
        <v>0</v>
      </c>
      <c r="FP1127" s="74">
        <v>0</v>
      </c>
      <c r="FQ1127" s="74">
        <v>0</v>
      </c>
      <c r="FR1127" s="74">
        <v>0</v>
      </c>
      <c r="FS1127" s="74">
        <v>0</v>
      </c>
      <c r="GV1127" s="229"/>
      <c r="GW1127" s="229"/>
    </row>
    <row r="1128" spans="98:205" x14ac:dyDescent="0.25">
      <c r="CT1128" s="74" t="s">
        <v>194</v>
      </c>
      <c r="CU1128" s="74" t="s">
        <v>543</v>
      </c>
      <c r="CV1128" s="74" t="s">
        <v>320</v>
      </c>
      <c r="CW1128" s="74">
        <v>2023</v>
      </c>
      <c r="CX1128" s="74">
        <v>0</v>
      </c>
      <c r="CY1128" s="74">
        <v>0</v>
      </c>
      <c r="CZ1128" s="74">
        <v>1.7695271223139732E-9</v>
      </c>
      <c r="DA1128" s="74">
        <v>0</v>
      </c>
      <c r="DB1128" s="74">
        <v>0</v>
      </c>
      <c r="DC1128" s="74">
        <v>0</v>
      </c>
      <c r="DD1128" s="74">
        <v>8507.4425966947583</v>
      </c>
      <c r="DE1128" s="74">
        <v>202.84766498243039</v>
      </c>
      <c r="DF1128" s="74">
        <v>8304.5949317123268</v>
      </c>
      <c r="DG1128" s="74">
        <v>0</v>
      </c>
      <c r="DH1128" s="74">
        <v>0</v>
      </c>
      <c r="DI1128" s="74">
        <v>0</v>
      </c>
      <c r="DJ1128" s="74">
        <v>0</v>
      </c>
      <c r="DK1128" s="74">
        <v>0</v>
      </c>
      <c r="DL1128" s="74">
        <v>0</v>
      </c>
      <c r="DM1128" s="74">
        <v>0</v>
      </c>
      <c r="DN1128" s="74">
        <v>4.27417084622616E-8</v>
      </c>
      <c r="DO1128" s="74">
        <v>0</v>
      </c>
      <c r="DP1128" s="74">
        <v>0</v>
      </c>
      <c r="DQ1128" s="74">
        <v>0</v>
      </c>
      <c r="DR1128" s="74">
        <v>0</v>
      </c>
      <c r="DS1128" s="74">
        <v>0</v>
      </c>
      <c r="DT1128" s="74">
        <v>0</v>
      </c>
      <c r="DU1128" s="74">
        <v>1.5054150416380591E-5</v>
      </c>
      <c r="DV1128" s="74">
        <v>0</v>
      </c>
      <c r="DW1128" s="74">
        <v>1.5054150416380591E-5</v>
      </c>
      <c r="DX1128" s="74">
        <v>0</v>
      </c>
      <c r="DY1128" s="74">
        <v>0</v>
      </c>
      <c r="DZ1128" s="74">
        <v>0</v>
      </c>
      <c r="EA1128" s="74">
        <v>0</v>
      </c>
      <c r="EB1128" s="74">
        <v>0</v>
      </c>
      <c r="EC1128" s="74">
        <v>0</v>
      </c>
      <c r="ED1128" s="74">
        <v>0</v>
      </c>
      <c r="EE1128" s="74">
        <v>0</v>
      </c>
      <c r="EF1128" s="74">
        <v>0</v>
      </c>
      <c r="ER1128" s="74" t="s">
        <v>455</v>
      </c>
      <c r="ES1128" s="74" t="s">
        <v>194</v>
      </c>
      <c r="ET1128" s="74" t="s">
        <v>543</v>
      </c>
      <c r="EU1128" s="74" t="s">
        <v>320</v>
      </c>
      <c r="EV1128" s="74" t="s">
        <v>302</v>
      </c>
      <c r="EW1128" s="74" t="s">
        <v>456</v>
      </c>
      <c r="EX1128" s="74">
        <v>2023</v>
      </c>
      <c r="EY1128" s="74">
        <v>1.3042794823397239E-9</v>
      </c>
      <c r="EZ1128" s="74">
        <v>635.81458899999996</v>
      </c>
      <c r="FA1128" s="74">
        <v>8.2927992300496431E-7</v>
      </c>
      <c r="FB1128" s="74">
        <v>2023</v>
      </c>
      <c r="FC1128" s="74" t="s">
        <v>209</v>
      </c>
      <c r="FD1128" s="74">
        <v>4.6366130773367584E-2</v>
      </c>
      <c r="FE1128" s="74">
        <v>1</v>
      </c>
      <c r="FF1128" s="74">
        <v>0</v>
      </c>
      <c r="FG1128" s="74" t="s">
        <v>457</v>
      </c>
      <c r="FH1128" s="74">
        <v>0</v>
      </c>
      <c r="FI1128" s="74">
        <v>0</v>
      </c>
      <c r="FJ1128" s="74">
        <v>0</v>
      </c>
      <c r="FK1128" s="74">
        <v>0</v>
      </c>
      <c r="FL1128" s="74">
        <v>2.4351011419327315E-7</v>
      </c>
      <c r="FM1128" s="74">
        <v>1.7695271223139732E-9</v>
      </c>
      <c r="FN1128" s="74">
        <v>0</v>
      </c>
      <c r="FO1128" s="74">
        <v>0</v>
      </c>
      <c r="FP1128" s="74">
        <v>0</v>
      </c>
      <c r="FQ1128" s="74">
        <v>0</v>
      </c>
      <c r="FR1128" s="74">
        <v>0</v>
      </c>
      <c r="FS1128" s="74">
        <v>0</v>
      </c>
      <c r="GV1128" s="229"/>
      <c r="GW1128" s="229"/>
    </row>
    <row r="1129" spans="98:205" x14ac:dyDescent="0.25">
      <c r="CT1129" s="74" t="s">
        <v>194</v>
      </c>
      <c r="CU1129" s="74" t="s">
        <v>543</v>
      </c>
      <c r="CV1129" s="74" t="s">
        <v>320</v>
      </c>
      <c r="CW1129" s="74">
        <v>2024</v>
      </c>
      <c r="CX1129" s="74">
        <v>0</v>
      </c>
      <c r="CY1129" s="74">
        <v>0</v>
      </c>
      <c r="CZ1129" s="74">
        <v>0</v>
      </c>
      <c r="DA1129" s="74">
        <v>1.7695271223139732E-9</v>
      </c>
      <c r="DB1129" s="74">
        <v>0</v>
      </c>
      <c r="DC1129" s="74">
        <v>0</v>
      </c>
      <c r="DD1129" s="74">
        <v>8507.4425966947583</v>
      </c>
      <c r="DE1129" s="74">
        <v>202.84766498243039</v>
      </c>
      <c r="DF1129" s="74">
        <v>8304.5949317123268</v>
      </c>
      <c r="DG1129" s="74">
        <v>0</v>
      </c>
      <c r="DH1129" s="74">
        <v>0</v>
      </c>
      <c r="DI1129" s="74">
        <v>0</v>
      </c>
      <c r="DJ1129" s="74">
        <v>0</v>
      </c>
      <c r="DK1129" s="74">
        <v>0</v>
      </c>
      <c r="DL1129" s="74">
        <v>0</v>
      </c>
      <c r="DM1129" s="74">
        <v>0</v>
      </c>
      <c r="DN1129" s="74">
        <v>4.27417084622616E-8</v>
      </c>
      <c r="DO1129" s="74">
        <v>0</v>
      </c>
      <c r="DP1129" s="74">
        <v>0</v>
      </c>
      <c r="DQ1129" s="74">
        <v>0</v>
      </c>
      <c r="DR1129" s="74">
        <v>0</v>
      </c>
      <c r="DS1129" s="74">
        <v>0</v>
      </c>
      <c r="DT1129" s="74">
        <v>0</v>
      </c>
      <c r="DU1129" s="74">
        <v>0</v>
      </c>
      <c r="DV1129" s="74">
        <v>0</v>
      </c>
      <c r="DW1129" s="74">
        <v>0</v>
      </c>
      <c r="DX1129" s="74">
        <v>1.5054150416380591E-5</v>
      </c>
      <c r="DY1129" s="74">
        <v>0</v>
      </c>
      <c r="DZ1129" s="74">
        <v>1.5054150416380591E-5</v>
      </c>
      <c r="EA1129" s="74">
        <v>0</v>
      </c>
      <c r="EB1129" s="74">
        <v>0</v>
      </c>
      <c r="EC1129" s="74">
        <v>0</v>
      </c>
      <c r="ED1129" s="74">
        <v>0</v>
      </c>
      <c r="EE1129" s="74">
        <v>0</v>
      </c>
      <c r="EF1129" s="74">
        <v>0</v>
      </c>
      <c r="ER1129" s="74" t="s">
        <v>455</v>
      </c>
      <c r="ES1129" s="74" t="s">
        <v>194</v>
      </c>
      <c r="ET1129" s="74" t="s">
        <v>543</v>
      </c>
      <c r="EU1129" s="74" t="s">
        <v>320</v>
      </c>
      <c r="EV1129" s="74" t="s">
        <v>302</v>
      </c>
      <c r="EW1129" s="74" t="s">
        <v>456</v>
      </c>
      <c r="EX1129" s="74">
        <v>2024</v>
      </c>
      <c r="EY1129" s="74">
        <v>1.3042794823397239E-9</v>
      </c>
      <c r="EZ1129" s="74">
        <v>635.81458899999996</v>
      </c>
      <c r="FA1129" s="74">
        <v>8.2927992300496431E-7</v>
      </c>
      <c r="FB1129" s="74">
        <v>2024</v>
      </c>
      <c r="FC1129" s="74" t="s">
        <v>209</v>
      </c>
      <c r="FD1129" s="74">
        <v>4.6366130773367584E-2</v>
      </c>
      <c r="FE1129" s="74">
        <v>1</v>
      </c>
      <c r="FF1129" s="74">
        <v>0</v>
      </c>
      <c r="FG1129" s="74" t="s">
        <v>457</v>
      </c>
      <c r="FH1129" s="74">
        <v>0</v>
      </c>
      <c r="FI1129" s="74">
        <v>0</v>
      </c>
      <c r="FJ1129" s="74">
        <v>0</v>
      </c>
      <c r="FK1129" s="74">
        <v>0</v>
      </c>
      <c r="FL1129" s="74">
        <v>0</v>
      </c>
      <c r="FM1129" s="74">
        <v>0</v>
      </c>
      <c r="FN1129" s="74">
        <v>2.4351011419327315E-7</v>
      </c>
      <c r="FO1129" s="74">
        <v>1.7695271223139732E-9</v>
      </c>
      <c r="FP1129" s="74">
        <v>0</v>
      </c>
      <c r="FQ1129" s="74">
        <v>0</v>
      </c>
      <c r="FR1129" s="74">
        <v>0</v>
      </c>
      <c r="FS1129" s="74">
        <v>0</v>
      </c>
      <c r="GV1129" s="229"/>
      <c r="GW1129" s="229"/>
    </row>
    <row r="1130" spans="98:205" x14ac:dyDescent="0.25">
      <c r="CT1130" s="74" t="s">
        <v>194</v>
      </c>
      <c r="CU1130" s="74" t="s">
        <v>543</v>
      </c>
      <c r="CV1130" s="74" t="s">
        <v>320</v>
      </c>
      <c r="CW1130" s="74">
        <v>2025</v>
      </c>
      <c r="CX1130" s="74">
        <v>0</v>
      </c>
      <c r="CY1130" s="74">
        <v>0</v>
      </c>
      <c r="CZ1130" s="74">
        <v>0</v>
      </c>
      <c r="DA1130" s="74">
        <v>0</v>
      </c>
      <c r="DB1130" s="74">
        <v>1.7695271223139732E-9</v>
      </c>
      <c r="DC1130" s="74">
        <v>0</v>
      </c>
      <c r="DD1130" s="74">
        <v>8507.4425966947583</v>
      </c>
      <c r="DE1130" s="74">
        <v>202.84766498243039</v>
      </c>
      <c r="DF1130" s="74">
        <v>8304.5949317123268</v>
      </c>
      <c r="DG1130" s="74">
        <v>0</v>
      </c>
      <c r="DH1130" s="74">
        <v>0</v>
      </c>
      <c r="DI1130" s="74">
        <v>0</v>
      </c>
      <c r="DJ1130" s="74">
        <v>0</v>
      </c>
      <c r="DK1130" s="74">
        <v>0</v>
      </c>
      <c r="DL1130" s="74">
        <v>0</v>
      </c>
      <c r="DM1130" s="74">
        <v>0</v>
      </c>
      <c r="DN1130" s="74">
        <v>4.27417084622616E-8</v>
      </c>
      <c r="DO1130" s="74">
        <v>0</v>
      </c>
      <c r="DP1130" s="74">
        <v>0</v>
      </c>
      <c r="DQ1130" s="74">
        <v>0</v>
      </c>
      <c r="DR1130" s="74">
        <v>0</v>
      </c>
      <c r="DS1130" s="74">
        <v>0</v>
      </c>
      <c r="DT1130" s="74">
        <v>0</v>
      </c>
      <c r="DU1130" s="74">
        <v>0</v>
      </c>
      <c r="DV1130" s="74">
        <v>0</v>
      </c>
      <c r="DW1130" s="74">
        <v>0</v>
      </c>
      <c r="DX1130" s="74">
        <v>0</v>
      </c>
      <c r="DY1130" s="74">
        <v>0</v>
      </c>
      <c r="DZ1130" s="74">
        <v>0</v>
      </c>
      <c r="EA1130" s="74">
        <v>1.5054150416380591E-5</v>
      </c>
      <c r="EB1130" s="74">
        <v>0</v>
      </c>
      <c r="EC1130" s="74">
        <v>1.5054150416380591E-5</v>
      </c>
      <c r="ED1130" s="74">
        <v>0</v>
      </c>
      <c r="EE1130" s="74">
        <v>0</v>
      </c>
      <c r="EF1130" s="74">
        <v>0</v>
      </c>
      <c r="ER1130" s="74" t="s">
        <v>455</v>
      </c>
      <c r="ES1130" s="74" t="s">
        <v>194</v>
      </c>
      <c r="ET1130" s="74" t="s">
        <v>543</v>
      </c>
      <c r="EU1130" s="74" t="s">
        <v>320</v>
      </c>
      <c r="EV1130" s="74" t="s">
        <v>302</v>
      </c>
      <c r="EW1130" s="74" t="s">
        <v>456</v>
      </c>
      <c r="EX1130" s="74">
        <v>2025</v>
      </c>
      <c r="EY1130" s="74">
        <v>1.3042794823397239E-9</v>
      </c>
      <c r="EZ1130" s="74">
        <v>635.81458899999996</v>
      </c>
      <c r="FA1130" s="74">
        <v>8.2927992300496431E-7</v>
      </c>
      <c r="FB1130" s="74">
        <v>2025</v>
      </c>
      <c r="FC1130" s="74" t="s">
        <v>209</v>
      </c>
      <c r="FD1130" s="74">
        <v>4.6366130773367584E-2</v>
      </c>
      <c r="FE1130" s="74">
        <v>1</v>
      </c>
      <c r="FF1130" s="74">
        <v>0</v>
      </c>
      <c r="FG1130" s="74" t="s">
        <v>457</v>
      </c>
      <c r="FH1130" s="74">
        <v>0</v>
      </c>
      <c r="FI1130" s="74">
        <v>0</v>
      </c>
      <c r="FJ1130" s="74">
        <v>0</v>
      </c>
      <c r="FK1130" s="74">
        <v>0</v>
      </c>
      <c r="FL1130" s="74">
        <v>0</v>
      </c>
      <c r="FM1130" s="74">
        <v>0</v>
      </c>
      <c r="FN1130" s="74">
        <v>0</v>
      </c>
      <c r="FO1130" s="74">
        <v>0</v>
      </c>
      <c r="FP1130" s="74">
        <v>2.4351011419327315E-7</v>
      </c>
      <c r="FQ1130" s="74">
        <v>1.7695271223139732E-9</v>
      </c>
      <c r="FR1130" s="74">
        <v>0</v>
      </c>
      <c r="FS1130" s="74">
        <v>0</v>
      </c>
      <c r="GV1130" s="229"/>
      <c r="GW1130" s="229"/>
    </row>
    <row r="1131" spans="98:205" x14ac:dyDescent="0.25">
      <c r="CT1131" s="74" t="s">
        <v>194</v>
      </c>
      <c r="CU1131" s="74" t="s">
        <v>543</v>
      </c>
      <c r="CV1131" s="74" t="s">
        <v>320</v>
      </c>
      <c r="CW1131" s="74">
        <v>2026</v>
      </c>
      <c r="CX1131" s="74">
        <v>0</v>
      </c>
      <c r="CY1131" s="74">
        <v>0</v>
      </c>
      <c r="CZ1131" s="74">
        <v>0</v>
      </c>
      <c r="DA1131" s="74">
        <v>0</v>
      </c>
      <c r="DB1131" s="74">
        <v>0</v>
      </c>
      <c r="DC1131" s="74">
        <v>1.7695271223139732E-9</v>
      </c>
      <c r="DD1131" s="74">
        <v>8507.4425966947583</v>
      </c>
      <c r="DE1131" s="74">
        <v>202.84766498243039</v>
      </c>
      <c r="DF1131" s="74">
        <v>8304.5949317123268</v>
      </c>
      <c r="DG1131" s="74">
        <v>0</v>
      </c>
      <c r="DH1131" s="74">
        <v>0</v>
      </c>
      <c r="DI1131" s="74">
        <v>0</v>
      </c>
      <c r="DJ1131" s="74">
        <v>0</v>
      </c>
      <c r="DK1131" s="74">
        <v>0</v>
      </c>
      <c r="DL1131" s="74">
        <v>0</v>
      </c>
      <c r="DM1131" s="74">
        <v>0</v>
      </c>
      <c r="DN1131" s="74">
        <v>4.27417084622616E-8</v>
      </c>
      <c r="DO1131" s="74">
        <v>0</v>
      </c>
      <c r="DP1131" s="74">
        <v>0</v>
      </c>
      <c r="DQ1131" s="74">
        <v>0</v>
      </c>
      <c r="DR1131" s="74">
        <v>0</v>
      </c>
      <c r="DS1131" s="74">
        <v>0</v>
      </c>
      <c r="DT1131" s="74">
        <v>0</v>
      </c>
      <c r="DU1131" s="74">
        <v>0</v>
      </c>
      <c r="DV1131" s="74">
        <v>0</v>
      </c>
      <c r="DW1131" s="74">
        <v>0</v>
      </c>
      <c r="DX1131" s="74">
        <v>0</v>
      </c>
      <c r="DY1131" s="74">
        <v>0</v>
      </c>
      <c r="DZ1131" s="74">
        <v>0</v>
      </c>
      <c r="EA1131" s="74">
        <v>0</v>
      </c>
      <c r="EB1131" s="74">
        <v>0</v>
      </c>
      <c r="EC1131" s="74">
        <v>0</v>
      </c>
      <c r="ED1131" s="74">
        <v>1.5054150416380591E-5</v>
      </c>
      <c r="EE1131" s="74">
        <v>0</v>
      </c>
      <c r="EF1131" s="74">
        <v>1.5054150416380591E-5</v>
      </c>
      <c r="ER1131" s="74" t="s">
        <v>455</v>
      </c>
      <c r="ES1131" s="74" t="s">
        <v>194</v>
      </c>
      <c r="ET1131" s="74" t="s">
        <v>543</v>
      </c>
      <c r="EU1131" s="74" t="s">
        <v>320</v>
      </c>
      <c r="EV1131" s="74" t="s">
        <v>302</v>
      </c>
      <c r="EW1131" s="74" t="s">
        <v>456</v>
      </c>
      <c r="EX1131" s="74">
        <v>2026</v>
      </c>
      <c r="EY1131" s="74">
        <v>1.3042794823397239E-9</v>
      </c>
      <c r="EZ1131" s="74">
        <v>635.81458899999996</v>
      </c>
      <c r="FA1131" s="74">
        <v>8.2927992300496431E-7</v>
      </c>
      <c r="FB1131" s="74">
        <v>2026</v>
      </c>
      <c r="FC1131" s="74" t="s">
        <v>209</v>
      </c>
      <c r="FD1131" s="74">
        <v>4.6366130773367584E-2</v>
      </c>
      <c r="FE1131" s="74">
        <v>1</v>
      </c>
      <c r="FF1131" s="74">
        <v>0</v>
      </c>
      <c r="FG1131" s="74" t="s">
        <v>457</v>
      </c>
      <c r="FH1131" s="74">
        <v>0</v>
      </c>
      <c r="FI1131" s="74">
        <v>0</v>
      </c>
      <c r="FJ1131" s="74">
        <v>0</v>
      </c>
      <c r="FK1131" s="74">
        <v>0</v>
      </c>
      <c r="FL1131" s="74">
        <v>0</v>
      </c>
      <c r="FM1131" s="74">
        <v>0</v>
      </c>
      <c r="FN1131" s="74">
        <v>0</v>
      </c>
      <c r="FO1131" s="74">
        <v>0</v>
      </c>
      <c r="FP1131" s="74">
        <v>0</v>
      </c>
      <c r="FQ1131" s="74">
        <v>0</v>
      </c>
      <c r="FR1131" s="74">
        <v>2.4351011419327315E-7</v>
      </c>
      <c r="FS1131" s="74">
        <v>1.7695271223139732E-9</v>
      </c>
      <c r="GV1131" s="229"/>
      <c r="GW1131" s="229"/>
    </row>
    <row r="1132" spans="98:205" x14ac:dyDescent="0.25">
      <c r="CT1132" s="74" t="s">
        <v>194</v>
      </c>
      <c r="CU1132" s="74" t="s">
        <v>543</v>
      </c>
      <c r="CV1132" s="74" t="s">
        <v>327</v>
      </c>
      <c r="CW1132" s="74">
        <v>2021</v>
      </c>
      <c r="CX1132" s="74">
        <v>2.4035454734313345E-7</v>
      </c>
      <c r="CY1132" s="74">
        <v>0</v>
      </c>
      <c r="CZ1132" s="74">
        <v>0</v>
      </c>
      <c r="DA1132" s="74">
        <v>0</v>
      </c>
      <c r="DB1132" s="74">
        <v>0</v>
      </c>
      <c r="DC1132" s="74">
        <v>0</v>
      </c>
      <c r="DD1132" s="74">
        <v>5.10775087528814</v>
      </c>
      <c r="DE1132" s="74">
        <v>0.69026898617840471</v>
      </c>
      <c r="DF1132" s="74">
        <v>2.826372167532806</v>
      </c>
      <c r="DG1132" s="74">
        <v>1.5911097215769281</v>
      </c>
      <c r="DH1132" s="74">
        <v>0</v>
      </c>
      <c r="DI1132" s="74">
        <v>0</v>
      </c>
      <c r="DJ1132" s="74">
        <v>0</v>
      </c>
      <c r="DK1132" s="74">
        <v>0</v>
      </c>
      <c r="DL1132" s="74">
        <v>0</v>
      </c>
      <c r="DM1132" s="74">
        <v>0</v>
      </c>
      <c r="DN1132" s="74">
        <v>6.557025722306443E-6</v>
      </c>
      <c r="DO1132" s="74">
        <v>1.2276711495713745E-6</v>
      </c>
      <c r="DP1132" s="74">
        <v>0</v>
      </c>
      <c r="DQ1132" s="74">
        <v>1.2276711495713745E-6</v>
      </c>
      <c r="DR1132" s="74">
        <v>0</v>
      </c>
      <c r="DS1132" s="74">
        <v>0</v>
      </c>
      <c r="DT1132" s="74">
        <v>0</v>
      </c>
      <c r="DU1132" s="74">
        <v>0</v>
      </c>
      <c r="DV1132" s="74">
        <v>0</v>
      </c>
      <c r="DW1132" s="74">
        <v>0</v>
      </c>
      <c r="DX1132" s="74">
        <v>0</v>
      </c>
      <c r="DY1132" s="74">
        <v>0</v>
      </c>
      <c r="DZ1132" s="74">
        <v>0</v>
      </c>
      <c r="EA1132" s="74">
        <v>0</v>
      </c>
      <c r="EB1132" s="74">
        <v>0</v>
      </c>
      <c r="EC1132" s="74">
        <v>0</v>
      </c>
      <c r="ED1132" s="74">
        <v>0</v>
      </c>
      <c r="EE1132" s="74">
        <v>0</v>
      </c>
      <c r="EF1132" s="74">
        <v>0</v>
      </c>
      <c r="ER1132" s="74" t="s">
        <v>455</v>
      </c>
      <c r="ES1132" s="74" t="s">
        <v>194</v>
      </c>
      <c r="ET1132" s="74" t="s">
        <v>543</v>
      </c>
      <c r="EU1132" s="74" t="s">
        <v>327</v>
      </c>
      <c r="EV1132" s="74" t="s">
        <v>302</v>
      </c>
      <c r="EW1132" s="74" t="s">
        <v>456</v>
      </c>
      <c r="EX1132" s="74">
        <v>2021</v>
      </c>
      <c r="EY1132" s="74">
        <v>2.7255692923641979E-7</v>
      </c>
      <c r="EZ1132" s="74">
        <v>635.81458899999996</v>
      </c>
      <c r="FA1132" s="74">
        <v>1.7329567194155631E-4</v>
      </c>
      <c r="FB1132" s="74">
        <v>2021</v>
      </c>
      <c r="FC1132" s="74" t="s">
        <v>209</v>
      </c>
      <c r="FD1132" s="74">
        <v>4.6366130773367584E-2</v>
      </c>
      <c r="FE1132" s="74">
        <v>1</v>
      </c>
      <c r="FF1132" s="74">
        <v>0</v>
      </c>
      <c r="FG1132" s="74" t="s">
        <v>457</v>
      </c>
      <c r="FH1132" s="74">
        <v>5.0066910292278701E-5</v>
      </c>
      <c r="FI1132" s="74">
        <v>2.4035454734313345E-7</v>
      </c>
      <c r="FJ1132" s="74">
        <v>0</v>
      </c>
      <c r="FK1132" s="74">
        <v>0</v>
      </c>
      <c r="FL1132" s="74">
        <v>0</v>
      </c>
      <c r="FM1132" s="74">
        <v>0</v>
      </c>
      <c r="FN1132" s="74">
        <v>0</v>
      </c>
      <c r="FO1132" s="74">
        <v>0</v>
      </c>
      <c r="FP1132" s="74">
        <v>0</v>
      </c>
      <c r="FQ1132" s="74">
        <v>0</v>
      </c>
      <c r="FR1132" s="74">
        <v>0</v>
      </c>
      <c r="FS1132" s="74">
        <v>0</v>
      </c>
      <c r="GV1132" s="229"/>
      <c r="GW1132" s="229"/>
    </row>
    <row r="1133" spans="98:205" x14ac:dyDescent="0.25">
      <c r="CT1133" s="74" t="s">
        <v>194</v>
      </c>
      <c r="CU1133" s="74" t="s">
        <v>543</v>
      </c>
      <c r="CV1133" s="74" t="s">
        <v>327</v>
      </c>
      <c r="CW1133" s="74">
        <v>2022</v>
      </c>
      <c r="CX1133" s="74">
        <v>0</v>
      </c>
      <c r="CY1133" s="74">
        <v>2.3853291047759924E-7</v>
      </c>
      <c r="CZ1133" s="74">
        <v>0</v>
      </c>
      <c r="DA1133" s="74">
        <v>0</v>
      </c>
      <c r="DB1133" s="74">
        <v>0</v>
      </c>
      <c r="DC1133" s="74">
        <v>0</v>
      </c>
      <c r="DD1133" s="74">
        <v>5.0739075797640973</v>
      </c>
      <c r="DE1133" s="74">
        <v>0.6841481148462718</v>
      </c>
      <c r="DF1133" s="74">
        <v>2.8096478759428591</v>
      </c>
      <c r="DG1133" s="74">
        <v>1.580111588974966</v>
      </c>
      <c r="DH1133" s="74">
        <v>0</v>
      </c>
      <c r="DI1133" s="74">
        <v>0</v>
      </c>
      <c r="DJ1133" s="74">
        <v>0</v>
      </c>
      <c r="DK1133" s="74">
        <v>0</v>
      </c>
      <c r="DL1133" s="74">
        <v>0</v>
      </c>
      <c r="DM1133" s="74">
        <v>0</v>
      </c>
      <c r="DN1133" s="74">
        <v>6.3900507243485003E-6</v>
      </c>
      <c r="DO1133" s="74">
        <v>0</v>
      </c>
      <c r="DP1133" s="74">
        <v>0</v>
      </c>
      <c r="DQ1133" s="74">
        <v>0</v>
      </c>
      <c r="DR1133" s="74">
        <v>1.2102939424954816E-6</v>
      </c>
      <c r="DS1133" s="74">
        <v>0</v>
      </c>
      <c r="DT1133" s="74">
        <v>1.2102939424954816E-6</v>
      </c>
      <c r="DU1133" s="74">
        <v>0</v>
      </c>
      <c r="DV1133" s="74">
        <v>0</v>
      </c>
      <c r="DW1133" s="74">
        <v>0</v>
      </c>
      <c r="DX1133" s="74">
        <v>0</v>
      </c>
      <c r="DY1133" s="74">
        <v>0</v>
      </c>
      <c r="DZ1133" s="74">
        <v>0</v>
      </c>
      <c r="EA1133" s="74">
        <v>0</v>
      </c>
      <c r="EB1133" s="74">
        <v>0</v>
      </c>
      <c r="EC1133" s="74">
        <v>0</v>
      </c>
      <c r="ED1133" s="74">
        <v>0</v>
      </c>
      <c r="EE1133" s="74">
        <v>0</v>
      </c>
      <c r="EF1133" s="74">
        <v>0</v>
      </c>
      <c r="ER1133" s="74" t="s">
        <v>455</v>
      </c>
      <c r="ES1133" s="74" t="s">
        <v>194</v>
      </c>
      <c r="ET1133" s="74" t="s">
        <v>543</v>
      </c>
      <c r="EU1133" s="74" t="s">
        <v>327</v>
      </c>
      <c r="EV1133" s="74" t="s">
        <v>302</v>
      </c>
      <c r="EW1133" s="74" t="s">
        <v>456</v>
      </c>
      <c r="EX1133" s="74">
        <v>2022</v>
      </c>
      <c r="EY1133" s="74">
        <v>2.6534484368022591E-7</v>
      </c>
      <c r="EZ1133" s="74">
        <v>635.81458899999996</v>
      </c>
      <c r="FA1133" s="74">
        <v>1.6871012272781207E-4</v>
      </c>
      <c r="FB1133" s="74">
        <v>2022</v>
      </c>
      <c r="FC1133" s="74" t="s">
        <v>209</v>
      </c>
      <c r="FD1133" s="74">
        <v>4.6366130773367584E-2</v>
      </c>
      <c r="FE1133" s="74">
        <v>1</v>
      </c>
      <c r="FF1133" s="74">
        <v>0</v>
      </c>
      <c r="FG1133" s="74" t="s">
        <v>457</v>
      </c>
      <c r="FH1133" s="74">
        <v>0</v>
      </c>
      <c r="FI1133" s="74">
        <v>0</v>
      </c>
      <c r="FJ1133" s="74">
        <v>4.9687455314039388E-5</v>
      </c>
      <c r="FK1133" s="74">
        <v>2.3853291047759924E-7</v>
      </c>
      <c r="FL1133" s="74">
        <v>0</v>
      </c>
      <c r="FM1133" s="74">
        <v>0</v>
      </c>
      <c r="FN1133" s="74">
        <v>0</v>
      </c>
      <c r="FO1133" s="74">
        <v>0</v>
      </c>
      <c r="FP1133" s="74">
        <v>0</v>
      </c>
      <c r="FQ1133" s="74">
        <v>0</v>
      </c>
      <c r="FR1133" s="74">
        <v>0</v>
      </c>
      <c r="FS1133" s="74">
        <v>0</v>
      </c>
      <c r="GV1133" s="229"/>
      <c r="GW1133" s="229"/>
    </row>
    <row r="1134" spans="98:205" x14ac:dyDescent="0.25">
      <c r="CT1134" s="74" t="s">
        <v>194</v>
      </c>
      <c r="CU1134" s="74" t="s">
        <v>543</v>
      </c>
      <c r="CV1134" s="74" t="s">
        <v>327</v>
      </c>
      <c r="CW1134" s="74">
        <v>2023</v>
      </c>
      <c r="CX1134" s="74">
        <v>0</v>
      </c>
      <c r="CY1134" s="74">
        <v>0</v>
      </c>
      <c r="CZ1134" s="74">
        <v>3.5959483169916694E-7</v>
      </c>
      <c r="DA1134" s="74">
        <v>0</v>
      </c>
      <c r="DB1134" s="74">
        <v>0</v>
      </c>
      <c r="DC1134" s="74">
        <v>0</v>
      </c>
      <c r="DD1134" s="74">
        <v>5.1712462144137756</v>
      </c>
      <c r="DE1134" s="74">
        <v>0.68414811484627203</v>
      </c>
      <c r="DF1134" s="74">
        <v>2.9069865105925379</v>
      </c>
      <c r="DG1134" s="74">
        <v>1.580111588974966</v>
      </c>
      <c r="DH1134" s="74">
        <v>0</v>
      </c>
      <c r="DI1134" s="74">
        <v>0</v>
      </c>
      <c r="DJ1134" s="74">
        <v>0</v>
      </c>
      <c r="DK1134" s="74">
        <v>0</v>
      </c>
      <c r="DL1134" s="74">
        <v>0</v>
      </c>
      <c r="DM1134" s="74">
        <v>0</v>
      </c>
      <c r="DN1134" s="74">
        <v>6.4105279173331239E-6</v>
      </c>
      <c r="DO1134" s="74">
        <v>0</v>
      </c>
      <c r="DP1134" s="74">
        <v>0</v>
      </c>
      <c r="DQ1134" s="74">
        <v>0</v>
      </c>
      <c r="DR1134" s="74">
        <v>0</v>
      </c>
      <c r="DS1134" s="74">
        <v>0</v>
      </c>
      <c r="DT1134" s="74">
        <v>0</v>
      </c>
      <c r="DU1134" s="74">
        <v>1.8595534121470758E-6</v>
      </c>
      <c r="DV1134" s="74">
        <v>0</v>
      </c>
      <c r="DW1134" s="74">
        <v>1.8595534121470758E-6</v>
      </c>
      <c r="DX1134" s="74">
        <v>0</v>
      </c>
      <c r="DY1134" s="74">
        <v>0</v>
      </c>
      <c r="DZ1134" s="74">
        <v>0</v>
      </c>
      <c r="EA1134" s="74">
        <v>0</v>
      </c>
      <c r="EB1134" s="74">
        <v>0</v>
      </c>
      <c r="EC1134" s="74">
        <v>0</v>
      </c>
      <c r="ED1134" s="74">
        <v>0</v>
      </c>
      <c r="EE1134" s="74">
        <v>0</v>
      </c>
      <c r="EF1134" s="74">
        <v>0</v>
      </c>
      <c r="ER1134" s="74" t="s">
        <v>455</v>
      </c>
      <c r="ES1134" s="74" t="s">
        <v>194</v>
      </c>
      <c r="ET1134" s="74" t="s">
        <v>543</v>
      </c>
      <c r="EU1134" s="74" t="s">
        <v>327</v>
      </c>
      <c r="EV1134" s="74" t="s">
        <v>302</v>
      </c>
      <c r="EW1134" s="74" t="s">
        <v>456</v>
      </c>
      <c r="EX1134" s="74">
        <v>2023</v>
      </c>
      <c r="EY1134" s="74">
        <v>2.650494332787125E-7</v>
      </c>
      <c r="EZ1134" s="74">
        <v>635.81458899999996</v>
      </c>
      <c r="FA1134" s="74">
        <v>1.6852229648478751E-4</v>
      </c>
      <c r="FB1134" s="74">
        <v>2023</v>
      </c>
      <c r="FC1134" s="74" t="s">
        <v>209</v>
      </c>
      <c r="FD1134" s="74">
        <v>4.6366130773367584E-2</v>
      </c>
      <c r="FE1134" s="74">
        <v>1</v>
      </c>
      <c r="FF1134" s="74">
        <v>0</v>
      </c>
      <c r="FG1134" s="74" t="s">
        <v>457</v>
      </c>
      <c r="FH1134" s="74">
        <v>0</v>
      </c>
      <c r="FI1134" s="74">
        <v>0</v>
      </c>
      <c r="FJ1134" s="74">
        <v>0</v>
      </c>
      <c r="FK1134" s="74">
        <v>0</v>
      </c>
      <c r="FL1134" s="74">
        <v>4.9484959809979124E-5</v>
      </c>
      <c r="FM1134" s="74">
        <v>3.5959483169916694E-7</v>
      </c>
      <c r="FN1134" s="74">
        <v>0</v>
      </c>
      <c r="FO1134" s="74">
        <v>0</v>
      </c>
      <c r="FP1134" s="74">
        <v>0</v>
      </c>
      <c r="FQ1134" s="74">
        <v>0</v>
      </c>
      <c r="FR1134" s="74">
        <v>0</v>
      </c>
      <c r="FS1134" s="74">
        <v>0</v>
      </c>
      <c r="GV1134" s="229"/>
      <c r="GW1134" s="229"/>
    </row>
    <row r="1135" spans="98:205" x14ac:dyDescent="0.25">
      <c r="CT1135" s="74" t="s">
        <v>194</v>
      </c>
      <c r="CU1135" s="74" t="s">
        <v>543</v>
      </c>
      <c r="CV1135" s="74" t="s">
        <v>327</v>
      </c>
      <c r="CW1135" s="74">
        <v>2024</v>
      </c>
      <c r="CX1135" s="74">
        <v>0</v>
      </c>
      <c r="CY1135" s="74">
        <v>0</v>
      </c>
      <c r="CZ1135" s="74">
        <v>0</v>
      </c>
      <c r="DA1135" s="74">
        <v>3.5959483169916694E-7</v>
      </c>
      <c r="DB1135" s="74">
        <v>0</v>
      </c>
      <c r="DC1135" s="74">
        <v>0</v>
      </c>
      <c r="DD1135" s="74">
        <v>5.1712462144137756</v>
      </c>
      <c r="DE1135" s="74">
        <v>0.68414811484627203</v>
      </c>
      <c r="DF1135" s="74">
        <v>2.9069865105925379</v>
      </c>
      <c r="DG1135" s="74">
        <v>1.580111588974966</v>
      </c>
      <c r="DH1135" s="74">
        <v>0</v>
      </c>
      <c r="DI1135" s="74">
        <v>0</v>
      </c>
      <c r="DJ1135" s="74">
        <v>0</v>
      </c>
      <c r="DK1135" s="74">
        <v>0</v>
      </c>
      <c r="DL1135" s="74">
        <v>0</v>
      </c>
      <c r="DM1135" s="74">
        <v>0</v>
      </c>
      <c r="DN1135" s="74">
        <v>6.4105279173331239E-6</v>
      </c>
      <c r="DO1135" s="74">
        <v>0</v>
      </c>
      <c r="DP1135" s="74">
        <v>0</v>
      </c>
      <c r="DQ1135" s="74">
        <v>0</v>
      </c>
      <c r="DR1135" s="74">
        <v>0</v>
      </c>
      <c r="DS1135" s="74">
        <v>0</v>
      </c>
      <c r="DT1135" s="74">
        <v>0</v>
      </c>
      <c r="DU1135" s="74">
        <v>0</v>
      </c>
      <c r="DV1135" s="74">
        <v>0</v>
      </c>
      <c r="DW1135" s="74">
        <v>0</v>
      </c>
      <c r="DX1135" s="74">
        <v>1.8595534121470758E-6</v>
      </c>
      <c r="DY1135" s="74">
        <v>0</v>
      </c>
      <c r="DZ1135" s="74">
        <v>1.8595534121470758E-6</v>
      </c>
      <c r="EA1135" s="74">
        <v>0</v>
      </c>
      <c r="EB1135" s="74">
        <v>0</v>
      </c>
      <c r="EC1135" s="74">
        <v>0</v>
      </c>
      <c r="ED1135" s="74">
        <v>0</v>
      </c>
      <c r="EE1135" s="74">
        <v>0</v>
      </c>
      <c r="EF1135" s="74">
        <v>0</v>
      </c>
      <c r="ER1135" s="74" t="s">
        <v>455</v>
      </c>
      <c r="ES1135" s="74" t="s">
        <v>194</v>
      </c>
      <c r="ET1135" s="74" t="s">
        <v>543</v>
      </c>
      <c r="EU1135" s="74" t="s">
        <v>327</v>
      </c>
      <c r="EV1135" s="74" t="s">
        <v>302</v>
      </c>
      <c r="EW1135" s="74" t="s">
        <v>456</v>
      </c>
      <c r="EX1135" s="74">
        <v>2024</v>
      </c>
      <c r="EY1135" s="74">
        <v>2.650494332787125E-7</v>
      </c>
      <c r="EZ1135" s="74">
        <v>635.81458899999996</v>
      </c>
      <c r="FA1135" s="74">
        <v>1.6852229648478751E-4</v>
      </c>
      <c r="FB1135" s="74">
        <v>2024</v>
      </c>
      <c r="FC1135" s="74" t="s">
        <v>209</v>
      </c>
      <c r="FD1135" s="74">
        <v>4.6366130773367584E-2</v>
      </c>
      <c r="FE1135" s="74">
        <v>1</v>
      </c>
      <c r="FF1135" s="74">
        <v>0</v>
      </c>
      <c r="FG1135" s="74" t="s">
        <v>457</v>
      </c>
      <c r="FH1135" s="74">
        <v>0</v>
      </c>
      <c r="FI1135" s="74">
        <v>0</v>
      </c>
      <c r="FJ1135" s="74">
        <v>0</v>
      </c>
      <c r="FK1135" s="74">
        <v>0</v>
      </c>
      <c r="FL1135" s="74">
        <v>0</v>
      </c>
      <c r="FM1135" s="74">
        <v>0</v>
      </c>
      <c r="FN1135" s="74">
        <v>4.9484959809979124E-5</v>
      </c>
      <c r="FO1135" s="74">
        <v>3.5959483169916694E-7</v>
      </c>
      <c r="FP1135" s="74">
        <v>0</v>
      </c>
      <c r="FQ1135" s="74">
        <v>0</v>
      </c>
      <c r="FR1135" s="74">
        <v>0</v>
      </c>
      <c r="FS1135" s="74">
        <v>0</v>
      </c>
      <c r="GV1135" s="229"/>
      <c r="GW1135" s="229"/>
    </row>
    <row r="1136" spans="98:205" x14ac:dyDescent="0.25">
      <c r="CT1136" s="74" t="s">
        <v>194</v>
      </c>
      <c r="CU1136" s="74" t="s">
        <v>543</v>
      </c>
      <c r="CV1136" s="74" t="s">
        <v>327</v>
      </c>
      <c r="CW1136" s="74">
        <v>2025</v>
      </c>
      <c r="CX1136" s="74">
        <v>0</v>
      </c>
      <c r="CY1136" s="74">
        <v>0</v>
      </c>
      <c r="CZ1136" s="74">
        <v>0</v>
      </c>
      <c r="DA1136" s="74">
        <v>0</v>
      </c>
      <c r="DB1136" s="74">
        <v>3.5959483169916694E-7</v>
      </c>
      <c r="DC1136" s="74">
        <v>0</v>
      </c>
      <c r="DD1136" s="74">
        <v>5.1712462144137756</v>
      </c>
      <c r="DE1136" s="74">
        <v>0.68414811484627203</v>
      </c>
      <c r="DF1136" s="74">
        <v>2.9069865105925379</v>
      </c>
      <c r="DG1136" s="74">
        <v>1.580111588974966</v>
      </c>
      <c r="DH1136" s="74">
        <v>0</v>
      </c>
      <c r="DI1136" s="74">
        <v>0</v>
      </c>
      <c r="DJ1136" s="74">
        <v>0</v>
      </c>
      <c r="DK1136" s="74">
        <v>0</v>
      </c>
      <c r="DL1136" s="74">
        <v>0</v>
      </c>
      <c r="DM1136" s="74">
        <v>0</v>
      </c>
      <c r="DN1136" s="74">
        <v>6.4105279173331239E-6</v>
      </c>
      <c r="DO1136" s="74">
        <v>0</v>
      </c>
      <c r="DP1136" s="74">
        <v>0</v>
      </c>
      <c r="DQ1136" s="74">
        <v>0</v>
      </c>
      <c r="DR1136" s="74">
        <v>0</v>
      </c>
      <c r="DS1136" s="74">
        <v>0</v>
      </c>
      <c r="DT1136" s="74">
        <v>0</v>
      </c>
      <c r="DU1136" s="74">
        <v>0</v>
      </c>
      <c r="DV1136" s="74">
        <v>0</v>
      </c>
      <c r="DW1136" s="74">
        <v>0</v>
      </c>
      <c r="DX1136" s="74">
        <v>0</v>
      </c>
      <c r="DY1136" s="74">
        <v>0</v>
      </c>
      <c r="DZ1136" s="74">
        <v>0</v>
      </c>
      <c r="EA1136" s="74">
        <v>1.8595534121470758E-6</v>
      </c>
      <c r="EB1136" s="74">
        <v>0</v>
      </c>
      <c r="EC1136" s="74">
        <v>1.8595534121470758E-6</v>
      </c>
      <c r="ED1136" s="74">
        <v>0</v>
      </c>
      <c r="EE1136" s="74">
        <v>0</v>
      </c>
      <c r="EF1136" s="74">
        <v>0</v>
      </c>
      <c r="ER1136" s="74" t="s">
        <v>455</v>
      </c>
      <c r="ES1136" s="74" t="s">
        <v>194</v>
      </c>
      <c r="ET1136" s="74" t="s">
        <v>543</v>
      </c>
      <c r="EU1136" s="74" t="s">
        <v>327</v>
      </c>
      <c r="EV1136" s="74" t="s">
        <v>302</v>
      </c>
      <c r="EW1136" s="74" t="s">
        <v>456</v>
      </c>
      <c r="EX1136" s="74">
        <v>2025</v>
      </c>
      <c r="EY1136" s="74">
        <v>2.650494332787125E-7</v>
      </c>
      <c r="EZ1136" s="74">
        <v>635.81458899999996</v>
      </c>
      <c r="FA1136" s="74">
        <v>1.6852229648478751E-4</v>
      </c>
      <c r="FB1136" s="74">
        <v>2025</v>
      </c>
      <c r="FC1136" s="74" t="s">
        <v>209</v>
      </c>
      <c r="FD1136" s="74">
        <v>4.6366130773367584E-2</v>
      </c>
      <c r="FE1136" s="74">
        <v>1</v>
      </c>
      <c r="FF1136" s="74">
        <v>0</v>
      </c>
      <c r="FG1136" s="74" t="s">
        <v>457</v>
      </c>
      <c r="FH1136" s="74">
        <v>0</v>
      </c>
      <c r="FI1136" s="74">
        <v>0</v>
      </c>
      <c r="FJ1136" s="74">
        <v>0</v>
      </c>
      <c r="FK1136" s="74">
        <v>0</v>
      </c>
      <c r="FL1136" s="74">
        <v>0</v>
      </c>
      <c r="FM1136" s="74">
        <v>0</v>
      </c>
      <c r="FN1136" s="74">
        <v>0</v>
      </c>
      <c r="FO1136" s="74">
        <v>0</v>
      </c>
      <c r="FP1136" s="74">
        <v>4.9484959809979124E-5</v>
      </c>
      <c r="FQ1136" s="74">
        <v>3.5959483169916694E-7</v>
      </c>
      <c r="FR1136" s="74">
        <v>0</v>
      </c>
      <c r="FS1136" s="74">
        <v>0</v>
      </c>
      <c r="GV1136" s="229"/>
      <c r="GW1136" s="229"/>
    </row>
    <row r="1137" spans="98:205" x14ac:dyDescent="0.25">
      <c r="CT1137" s="74" t="s">
        <v>194</v>
      </c>
      <c r="CU1137" s="74" t="s">
        <v>543</v>
      </c>
      <c r="CV1137" s="74" t="s">
        <v>327</v>
      </c>
      <c r="CW1137" s="74">
        <v>2026</v>
      </c>
      <c r="CX1137" s="74">
        <v>0</v>
      </c>
      <c r="CY1137" s="74">
        <v>0</v>
      </c>
      <c r="CZ1137" s="74">
        <v>0</v>
      </c>
      <c r="DA1137" s="74">
        <v>0</v>
      </c>
      <c r="DB1137" s="74">
        <v>0</v>
      </c>
      <c r="DC1137" s="74">
        <v>3.5959483169916694E-7</v>
      </c>
      <c r="DD1137" s="74">
        <v>5.1712462144137756</v>
      </c>
      <c r="DE1137" s="74">
        <v>0.68414811484627203</v>
      </c>
      <c r="DF1137" s="74">
        <v>2.9069865105925379</v>
      </c>
      <c r="DG1137" s="74">
        <v>1.580111588974966</v>
      </c>
      <c r="DH1137" s="74">
        <v>0</v>
      </c>
      <c r="DI1137" s="74">
        <v>0</v>
      </c>
      <c r="DJ1137" s="74">
        <v>0</v>
      </c>
      <c r="DK1137" s="74">
        <v>0</v>
      </c>
      <c r="DL1137" s="74">
        <v>0</v>
      </c>
      <c r="DM1137" s="74">
        <v>0</v>
      </c>
      <c r="DN1137" s="74">
        <v>6.4105279173331239E-6</v>
      </c>
      <c r="DO1137" s="74">
        <v>0</v>
      </c>
      <c r="DP1137" s="74">
        <v>0</v>
      </c>
      <c r="DQ1137" s="74">
        <v>0</v>
      </c>
      <c r="DR1137" s="74">
        <v>0</v>
      </c>
      <c r="DS1137" s="74">
        <v>0</v>
      </c>
      <c r="DT1137" s="74">
        <v>0</v>
      </c>
      <c r="DU1137" s="74">
        <v>0</v>
      </c>
      <c r="DV1137" s="74">
        <v>0</v>
      </c>
      <c r="DW1137" s="74">
        <v>0</v>
      </c>
      <c r="DX1137" s="74">
        <v>0</v>
      </c>
      <c r="DY1137" s="74">
        <v>0</v>
      </c>
      <c r="DZ1137" s="74">
        <v>0</v>
      </c>
      <c r="EA1137" s="74">
        <v>0</v>
      </c>
      <c r="EB1137" s="74">
        <v>0</v>
      </c>
      <c r="EC1137" s="74">
        <v>0</v>
      </c>
      <c r="ED1137" s="74">
        <v>1.8595534121470758E-6</v>
      </c>
      <c r="EE1137" s="74">
        <v>0</v>
      </c>
      <c r="EF1137" s="74">
        <v>1.8595534121470758E-6</v>
      </c>
      <c r="ER1137" s="74" t="s">
        <v>455</v>
      </c>
      <c r="ES1137" s="74" t="s">
        <v>194</v>
      </c>
      <c r="ET1137" s="74" t="s">
        <v>543</v>
      </c>
      <c r="EU1137" s="74" t="s">
        <v>327</v>
      </c>
      <c r="EV1137" s="74" t="s">
        <v>302</v>
      </c>
      <c r="EW1137" s="74" t="s">
        <v>456</v>
      </c>
      <c r="EX1137" s="74">
        <v>2026</v>
      </c>
      <c r="EY1137" s="74">
        <v>2.650494332787125E-7</v>
      </c>
      <c r="EZ1137" s="74">
        <v>635.81458899999996</v>
      </c>
      <c r="FA1137" s="74">
        <v>1.6852229648478751E-4</v>
      </c>
      <c r="FB1137" s="74">
        <v>2026</v>
      </c>
      <c r="FC1137" s="74" t="s">
        <v>209</v>
      </c>
      <c r="FD1137" s="74">
        <v>4.6366130773367584E-2</v>
      </c>
      <c r="FE1137" s="74">
        <v>1</v>
      </c>
      <c r="FF1137" s="74">
        <v>0</v>
      </c>
      <c r="FG1137" s="74" t="s">
        <v>457</v>
      </c>
      <c r="FH1137" s="74">
        <v>0</v>
      </c>
      <c r="FI1137" s="74">
        <v>0</v>
      </c>
      <c r="FJ1137" s="74">
        <v>0</v>
      </c>
      <c r="FK1137" s="74">
        <v>0</v>
      </c>
      <c r="FL1137" s="74">
        <v>0</v>
      </c>
      <c r="FM1137" s="74">
        <v>0</v>
      </c>
      <c r="FN1137" s="74">
        <v>0</v>
      </c>
      <c r="FO1137" s="74">
        <v>0</v>
      </c>
      <c r="FP1137" s="74">
        <v>0</v>
      </c>
      <c r="FQ1137" s="74">
        <v>0</v>
      </c>
      <c r="FR1137" s="74">
        <v>4.9484959809979124E-5</v>
      </c>
      <c r="FS1137" s="74">
        <v>3.5959483169916694E-7</v>
      </c>
      <c r="GV1137" s="229"/>
      <c r="GW1137" s="229"/>
    </row>
    <row r="1138" spans="98:205" x14ac:dyDescent="0.25">
      <c r="CT1138" s="74" t="s">
        <v>194</v>
      </c>
      <c r="CU1138" s="74" t="s">
        <v>543</v>
      </c>
      <c r="CV1138" s="74" t="s">
        <v>328</v>
      </c>
      <c r="CW1138" s="74">
        <v>2021</v>
      </c>
      <c r="CX1138" s="74">
        <v>1.8675312859113224E-4</v>
      </c>
      <c r="CY1138" s="74">
        <v>0</v>
      </c>
      <c r="CZ1138" s="74">
        <v>0</v>
      </c>
      <c r="DA1138" s="74">
        <v>0</v>
      </c>
      <c r="DB1138" s="74">
        <v>0</v>
      </c>
      <c r="DC1138" s="74">
        <v>0</v>
      </c>
      <c r="DD1138" s="74">
        <v>7.786131613567944E-2</v>
      </c>
      <c r="DE1138" s="74">
        <v>3.6425060683954513E-2</v>
      </c>
      <c r="DF1138" s="74">
        <v>1.541613253274161E-3</v>
      </c>
      <c r="DG1138" s="74">
        <v>3.9894642198450771E-2</v>
      </c>
      <c r="DH1138" s="74">
        <v>0</v>
      </c>
      <c r="DI1138" s="74">
        <v>0</v>
      </c>
      <c r="DJ1138" s="74">
        <v>0</v>
      </c>
      <c r="DK1138" s="74">
        <v>0</v>
      </c>
      <c r="DL1138" s="74">
        <v>0</v>
      </c>
      <c r="DM1138" s="74">
        <v>0</v>
      </c>
      <c r="DN1138" s="74">
        <v>2.368789363914498E-3</v>
      </c>
      <c r="DO1138" s="74">
        <v>1.4540844384561342E-5</v>
      </c>
      <c r="DP1138" s="74">
        <v>0</v>
      </c>
      <c r="DQ1138" s="74">
        <v>1.4540844384561342E-5</v>
      </c>
      <c r="DR1138" s="74">
        <v>0</v>
      </c>
      <c r="DS1138" s="74">
        <v>0</v>
      </c>
      <c r="DT1138" s="74">
        <v>0</v>
      </c>
      <c r="DU1138" s="74">
        <v>0</v>
      </c>
      <c r="DV1138" s="74">
        <v>0</v>
      </c>
      <c r="DW1138" s="74">
        <v>0</v>
      </c>
      <c r="DX1138" s="74">
        <v>0</v>
      </c>
      <c r="DY1138" s="74">
        <v>0</v>
      </c>
      <c r="DZ1138" s="74">
        <v>0</v>
      </c>
      <c r="EA1138" s="74">
        <v>0</v>
      </c>
      <c r="EB1138" s="74">
        <v>0</v>
      </c>
      <c r="EC1138" s="74">
        <v>0</v>
      </c>
      <c r="ED1138" s="74">
        <v>0</v>
      </c>
      <c r="EE1138" s="74">
        <v>0</v>
      </c>
      <c r="EF1138" s="74">
        <v>0</v>
      </c>
      <c r="ER1138" s="74" t="s">
        <v>455</v>
      </c>
      <c r="ES1138" s="74" t="s">
        <v>194</v>
      </c>
      <c r="ET1138" s="74" t="s">
        <v>543</v>
      </c>
      <c r="EU1138" s="74" t="s">
        <v>328</v>
      </c>
      <c r="EV1138" s="74" t="s">
        <v>302</v>
      </c>
      <c r="EW1138" s="74" t="s">
        <v>456</v>
      </c>
      <c r="EX1138" s="74">
        <v>2021</v>
      </c>
      <c r="EY1138" s="74">
        <v>2.1177406384338749E-4</v>
      </c>
      <c r="EZ1138" s="74">
        <v>635.81458899999996</v>
      </c>
      <c r="FA1138" s="74">
        <v>0.13464903936344316</v>
      </c>
      <c r="FB1138" s="74">
        <v>2021</v>
      </c>
      <c r="FC1138" s="74" t="s">
        <v>209</v>
      </c>
      <c r="FD1138" s="74">
        <v>4.6366130773367584E-2</v>
      </c>
      <c r="FE1138" s="74">
        <v>1</v>
      </c>
      <c r="FF1138" s="74">
        <v>0</v>
      </c>
      <c r="FG1138" s="74" t="s">
        <v>457</v>
      </c>
      <c r="FH1138" s="74">
        <v>3.8901498803874106E-2</v>
      </c>
      <c r="FI1138" s="74">
        <v>1.8675312859113224E-4</v>
      </c>
      <c r="FJ1138" s="74">
        <v>0</v>
      </c>
      <c r="FK1138" s="74">
        <v>0</v>
      </c>
      <c r="FL1138" s="74">
        <v>0</v>
      </c>
      <c r="FM1138" s="74">
        <v>0</v>
      </c>
      <c r="FN1138" s="74">
        <v>0</v>
      </c>
      <c r="FO1138" s="74">
        <v>0</v>
      </c>
      <c r="FP1138" s="74">
        <v>0</v>
      </c>
      <c r="FQ1138" s="74">
        <v>0</v>
      </c>
      <c r="FR1138" s="74">
        <v>0</v>
      </c>
      <c r="FS1138" s="74">
        <v>0</v>
      </c>
      <c r="GV1138" s="229"/>
      <c r="GW1138" s="229"/>
    </row>
    <row r="1139" spans="98:205" x14ac:dyDescent="0.25">
      <c r="CT1139" s="74" t="s">
        <v>194</v>
      </c>
      <c r="CU1139" s="74" t="s">
        <v>543</v>
      </c>
      <c r="CV1139" s="74" t="s">
        <v>328</v>
      </c>
      <c r="CW1139" s="74">
        <v>2022</v>
      </c>
      <c r="CX1139" s="74">
        <v>0</v>
      </c>
      <c r="CY1139" s="74">
        <v>1.8676978644500798E-4</v>
      </c>
      <c r="CZ1139" s="74">
        <v>0</v>
      </c>
      <c r="DA1139" s="74">
        <v>0</v>
      </c>
      <c r="DB1139" s="74">
        <v>0</v>
      </c>
      <c r="DC1139" s="74">
        <v>0</v>
      </c>
      <c r="DD1139" s="74">
        <v>7.7861316135679412E-2</v>
      </c>
      <c r="DE1139" s="74">
        <v>3.6425060683954499E-2</v>
      </c>
      <c r="DF1139" s="74">
        <v>1.5416132532741599E-3</v>
      </c>
      <c r="DG1139" s="74">
        <v>3.9894642198450743E-2</v>
      </c>
      <c r="DH1139" s="74">
        <v>0</v>
      </c>
      <c r="DI1139" s="74">
        <v>0</v>
      </c>
      <c r="DJ1139" s="74">
        <v>0</v>
      </c>
      <c r="DK1139" s="74">
        <v>0</v>
      </c>
      <c r="DL1139" s="74">
        <v>0</v>
      </c>
      <c r="DM1139" s="74">
        <v>0</v>
      </c>
      <c r="DN1139" s="74">
        <v>2.3236283503678852E-3</v>
      </c>
      <c r="DO1139" s="74">
        <v>0</v>
      </c>
      <c r="DP1139" s="74">
        <v>0</v>
      </c>
      <c r="DQ1139" s="74">
        <v>0</v>
      </c>
      <c r="DR1139" s="74">
        <v>1.4542141386988098E-5</v>
      </c>
      <c r="DS1139" s="74">
        <v>0</v>
      </c>
      <c r="DT1139" s="74">
        <v>1.4542141386988098E-5</v>
      </c>
      <c r="DU1139" s="74">
        <v>0</v>
      </c>
      <c r="DV1139" s="74">
        <v>0</v>
      </c>
      <c r="DW1139" s="74">
        <v>0</v>
      </c>
      <c r="DX1139" s="74">
        <v>0</v>
      </c>
      <c r="DY1139" s="74">
        <v>0</v>
      </c>
      <c r="DZ1139" s="74">
        <v>0</v>
      </c>
      <c r="EA1139" s="74">
        <v>0</v>
      </c>
      <c r="EB1139" s="74">
        <v>0</v>
      </c>
      <c r="EC1139" s="74">
        <v>0</v>
      </c>
      <c r="ED1139" s="74">
        <v>0</v>
      </c>
      <c r="EE1139" s="74">
        <v>0</v>
      </c>
      <c r="EF1139" s="74">
        <v>0</v>
      </c>
      <c r="ER1139" s="74" t="s">
        <v>455</v>
      </c>
      <c r="ES1139" s="74" t="s">
        <v>194</v>
      </c>
      <c r="ET1139" s="74" t="s">
        <v>543</v>
      </c>
      <c r="EU1139" s="74" t="s">
        <v>328</v>
      </c>
      <c r="EV1139" s="74" t="s">
        <v>302</v>
      </c>
      <c r="EW1139" s="74" t="s">
        <v>456</v>
      </c>
      <c r="EX1139" s="74">
        <v>2022</v>
      </c>
      <c r="EY1139" s="74">
        <v>2.0776336350909481E-4</v>
      </c>
      <c r="EZ1139" s="74">
        <v>635.81458899999996</v>
      </c>
      <c r="FA1139" s="74">
        <v>0.13209897757879271</v>
      </c>
      <c r="FB1139" s="74">
        <v>2022</v>
      </c>
      <c r="FC1139" s="74" t="s">
        <v>209</v>
      </c>
      <c r="FD1139" s="74">
        <v>4.6366130773367584E-2</v>
      </c>
      <c r="FE1139" s="74">
        <v>1</v>
      </c>
      <c r="FF1139" s="74">
        <v>0</v>
      </c>
      <c r="FG1139" s="74" t="s">
        <v>457</v>
      </c>
      <c r="FH1139" s="74">
        <v>0</v>
      </c>
      <c r="FI1139" s="74">
        <v>0</v>
      </c>
      <c r="FJ1139" s="74">
        <v>3.8904968708167065E-2</v>
      </c>
      <c r="FK1139" s="74">
        <v>1.8676978644500798E-4</v>
      </c>
      <c r="FL1139" s="74">
        <v>0</v>
      </c>
      <c r="FM1139" s="74">
        <v>0</v>
      </c>
      <c r="FN1139" s="74">
        <v>0</v>
      </c>
      <c r="FO1139" s="74">
        <v>0</v>
      </c>
      <c r="FP1139" s="74">
        <v>0</v>
      </c>
      <c r="FQ1139" s="74">
        <v>0</v>
      </c>
      <c r="FR1139" s="74">
        <v>0</v>
      </c>
      <c r="FS1139" s="74">
        <v>0</v>
      </c>
      <c r="GV1139" s="229"/>
      <c r="GW1139" s="229"/>
    </row>
    <row r="1140" spans="98:205" x14ac:dyDescent="0.25">
      <c r="CT1140" s="74" t="s">
        <v>194</v>
      </c>
      <c r="CU1140" s="74" t="s">
        <v>543</v>
      </c>
      <c r="CV1140" s="74" t="s">
        <v>328</v>
      </c>
      <c r="CW1140" s="74">
        <v>2023</v>
      </c>
      <c r="CX1140" s="74">
        <v>0</v>
      </c>
      <c r="CY1140" s="74">
        <v>0</v>
      </c>
      <c r="CZ1140" s="74">
        <v>2.8115011652782583E-4</v>
      </c>
      <c r="DA1140" s="74">
        <v>0</v>
      </c>
      <c r="DB1140" s="74">
        <v>0</v>
      </c>
      <c r="DC1140" s="74">
        <v>0</v>
      </c>
      <c r="DD1140" s="74">
        <v>7.7900575334948527E-2</v>
      </c>
      <c r="DE1140" s="74">
        <v>3.6425060683954513E-2</v>
      </c>
      <c r="DF1140" s="74">
        <v>1.580872452543269E-3</v>
      </c>
      <c r="DG1140" s="74">
        <v>3.9894642198450757E-2</v>
      </c>
      <c r="DH1140" s="74">
        <v>0</v>
      </c>
      <c r="DI1140" s="74">
        <v>0</v>
      </c>
      <c r="DJ1140" s="74">
        <v>0</v>
      </c>
      <c r="DK1140" s="74">
        <v>0</v>
      </c>
      <c r="DL1140" s="74">
        <v>0</v>
      </c>
      <c r="DM1140" s="74">
        <v>0</v>
      </c>
      <c r="DN1140" s="74">
        <v>2.32864307960934E-3</v>
      </c>
      <c r="DO1140" s="74">
        <v>0</v>
      </c>
      <c r="DP1140" s="74">
        <v>0</v>
      </c>
      <c r="DQ1140" s="74">
        <v>0</v>
      </c>
      <c r="DR1140" s="74">
        <v>0</v>
      </c>
      <c r="DS1140" s="74">
        <v>0</v>
      </c>
      <c r="DT1140" s="74">
        <v>0</v>
      </c>
      <c r="DU1140" s="74">
        <v>2.1901755833005453E-5</v>
      </c>
      <c r="DV1140" s="74">
        <v>0</v>
      </c>
      <c r="DW1140" s="74">
        <v>2.1901755833005453E-5</v>
      </c>
      <c r="DX1140" s="74">
        <v>0</v>
      </c>
      <c r="DY1140" s="74">
        <v>0</v>
      </c>
      <c r="DZ1140" s="74">
        <v>0</v>
      </c>
      <c r="EA1140" s="74">
        <v>0</v>
      </c>
      <c r="EB1140" s="74">
        <v>0</v>
      </c>
      <c r="EC1140" s="74">
        <v>0</v>
      </c>
      <c r="ED1140" s="74">
        <v>0</v>
      </c>
      <c r="EE1140" s="74">
        <v>0</v>
      </c>
      <c r="EF1140" s="74">
        <v>0</v>
      </c>
      <c r="ER1140" s="74" t="s">
        <v>455</v>
      </c>
      <c r="ES1140" s="74" t="s">
        <v>194</v>
      </c>
      <c r="ET1140" s="74" t="s">
        <v>543</v>
      </c>
      <c r="EU1140" s="74" t="s">
        <v>328</v>
      </c>
      <c r="EV1140" s="74" t="s">
        <v>302</v>
      </c>
      <c r="EW1140" s="74" t="s">
        <v>456</v>
      </c>
      <c r="EX1140" s="74">
        <v>2023</v>
      </c>
      <c r="EY1140" s="74">
        <v>2.0722956083608489E-4</v>
      </c>
      <c r="EZ1140" s="74">
        <v>635.81458899999996</v>
      </c>
      <c r="FA1140" s="74">
        <v>0.13175957805164581</v>
      </c>
      <c r="FB1140" s="74">
        <v>2023</v>
      </c>
      <c r="FC1140" s="74" t="s">
        <v>209</v>
      </c>
      <c r="FD1140" s="74">
        <v>4.6366130773367584E-2</v>
      </c>
      <c r="FE1140" s="74">
        <v>1</v>
      </c>
      <c r="FF1140" s="74">
        <v>0</v>
      </c>
      <c r="FG1140" s="74" t="s">
        <v>457</v>
      </c>
      <c r="FH1140" s="74">
        <v>0</v>
      </c>
      <c r="FI1140" s="74">
        <v>0</v>
      </c>
      <c r="FJ1140" s="74">
        <v>0</v>
      </c>
      <c r="FK1140" s="74">
        <v>0</v>
      </c>
      <c r="FL1140" s="74">
        <v>3.8689939316451642E-2</v>
      </c>
      <c r="FM1140" s="74">
        <v>2.8115011652782583E-4</v>
      </c>
      <c r="FN1140" s="74">
        <v>0</v>
      </c>
      <c r="FO1140" s="74">
        <v>0</v>
      </c>
      <c r="FP1140" s="74">
        <v>0</v>
      </c>
      <c r="FQ1140" s="74">
        <v>0</v>
      </c>
      <c r="FR1140" s="74">
        <v>0</v>
      </c>
      <c r="FS1140" s="74">
        <v>0</v>
      </c>
      <c r="GV1140" s="229"/>
      <c r="GW1140" s="229"/>
    </row>
    <row r="1141" spans="98:205" x14ac:dyDescent="0.25">
      <c r="CT1141" s="74" t="s">
        <v>194</v>
      </c>
      <c r="CU1141" s="74" t="s">
        <v>543</v>
      </c>
      <c r="CV1141" s="74" t="s">
        <v>328</v>
      </c>
      <c r="CW1141" s="74">
        <v>2024</v>
      </c>
      <c r="CX1141" s="74">
        <v>0</v>
      </c>
      <c r="CY1141" s="74">
        <v>0</v>
      </c>
      <c r="CZ1141" s="74">
        <v>0</v>
      </c>
      <c r="DA1141" s="74">
        <v>2.8115011652782583E-4</v>
      </c>
      <c r="DB1141" s="74">
        <v>0</v>
      </c>
      <c r="DC1141" s="74">
        <v>0</v>
      </c>
      <c r="DD1141" s="74">
        <v>7.7900575334948527E-2</v>
      </c>
      <c r="DE1141" s="74">
        <v>3.6425060683954513E-2</v>
      </c>
      <c r="DF1141" s="74">
        <v>1.580872452543269E-3</v>
      </c>
      <c r="DG1141" s="74">
        <v>3.9894642198450757E-2</v>
      </c>
      <c r="DH1141" s="74">
        <v>0</v>
      </c>
      <c r="DI1141" s="74">
        <v>0</v>
      </c>
      <c r="DJ1141" s="74">
        <v>0</v>
      </c>
      <c r="DK1141" s="74">
        <v>0</v>
      </c>
      <c r="DL1141" s="74">
        <v>0</v>
      </c>
      <c r="DM1141" s="74">
        <v>0</v>
      </c>
      <c r="DN1141" s="74">
        <v>2.32864307960934E-3</v>
      </c>
      <c r="DO1141" s="74">
        <v>0</v>
      </c>
      <c r="DP1141" s="74">
        <v>0</v>
      </c>
      <c r="DQ1141" s="74">
        <v>0</v>
      </c>
      <c r="DR1141" s="74">
        <v>0</v>
      </c>
      <c r="DS1141" s="74">
        <v>0</v>
      </c>
      <c r="DT1141" s="74">
        <v>0</v>
      </c>
      <c r="DU1141" s="74">
        <v>0</v>
      </c>
      <c r="DV1141" s="74">
        <v>0</v>
      </c>
      <c r="DW1141" s="74">
        <v>0</v>
      </c>
      <c r="DX1141" s="74">
        <v>2.1901755833005453E-5</v>
      </c>
      <c r="DY1141" s="74">
        <v>0</v>
      </c>
      <c r="DZ1141" s="74">
        <v>2.1901755833005453E-5</v>
      </c>
      <c r="EA1141" s="74">
        <v>0</v>
      </c>
      <c r="EB1141" s="74">
        <v>0</v>
      </c>
      <c r="EC1141" s="74">
        <v>0</v>
      </c>
      <c r="ED1141" s="74">
        <v>0</v>
      </c>
      <c r="EE1141" s="74">
        <v>0</v>
      </c>
      <c r="EF1141" s="74">
        <v>0</v>
      </c>
      <c r="ER1141" s="74" t="s">
        <v>455</v>
      </c>
      <c r="ES1141" s="74" t="s">
        <v>194</v>
      </c>
      <c r="ET1141" s="74" t="s">
        <v>543</v>
      </c>
      <c r="EU1141" s="74" t="s">
        <v>328</v>
      </c>
      <c r="EV1141" s="74" t="s">
        <v>302</v>
      </c>
      <c r="EW1141" s="74" t="s">
        <v>456</v>
      </c>
      <c r="EX1141" s="74">
        <v>2024</v>
      </c>
      <c r="EY1141" s="74">
        <v>2.0722956083608489E-4</v>
      </c>
      <c r="EZ1141" s="74">
        <v>635.81458899999996</v>
      </c>
      <c r="FA1141" s="74">
        <v>0.13175957805164581</v>
      </c>
      <c r="FB1141" s="74">
        <v>2024</v>
      </c>
      <c r="FC1141" s="74" t="s">
        <v>209</v>
      </c>
      <c r="FD1141" s="74">
        <v>4.6366130773367584E-2</v>
      </c>
      <c r="FE1141" s="74">
        <v>1</v>
      </c>
      <c r="FF1141" s="74">
        <v>0</v>
      </c>
      <c r="FG1141" s="74" t="s">
        <v>457</v>
      </c>
      <c r="FH1141" s="74">
        <v>0</v>
      </c>
      <c r="FI1141" s="74">
        <v>0</v>
      </c>
      <c r="FJ1141" s="74">
        <v>0</v>
      </c>
      <c r="FK1141" s="74">
        <v>0</v>
      </c>
      <c r="FL1141" s="74">
        <v>0</v>
      </c>
      <c r="FM1141" s="74">
        <v>0</v>
      </c>
      <c r="FN1141" s="74">
        <v>3.8689939316451642E-2</v>
      </c>
      <c r="FO1141" s="74">
        <v>2.8115011652782583E-4</v>
      </c>
      <c r="FP1141" s="74">
        <v>0</v>
      </c>
      <c r="FQ1141" s="74">
        <v>0</v>
      </c>
      <c r="FR1141" s="74">
        <v>0</v>
      </c>
      <c r="FS1141" s="74">
        <v>0</v>
      </c>
      <c r="GV1141" s="229"/>
      <c r="GW1141" s="229"/>
    </row>
    <row r="1142" spans="98:205" x14ac:dyDescent="0.25">
      <c r="CT1142" s="74" t="s">
        <v>194</v>
      </c>
      <c r="CU1142" s="74" t="s">
        <v>543</v>
      </c>
      <c r="CV1142" s="74" t="s">
        <v>328</v>
      </c>
      <c r="CW1142" s="74">
        <v>2025</v>
      </c>
      <c r="CX1142" s="74">
        <v>0</v>
      </c>
      <c r="CY1142" s="74">
        <v>0</v>
      </c>
      <c r="CZ1142" s="74">
        <v>0</v>
      </c>
      <c r="DA1142" s="74">
        <v>0</v>
      </c>
      <c r="DB1142" s="74">
        <v>2.8115011652782583E-4</v>
      </c>
      <c r="DC1142" s="74">
        <v>0</v>
      </c>
      <c r="DD1142" s="74">
        <v>7.7900575334948527E-2</v>
      </c>
      <c r="DE1142" s="74">
        <v>3.6425060683954513E-2</v>
      </c>
      <c r="DF1142" s="74">
        <v>1.580872452543269E-3</v>
      </c>
      <c r="DG1142" s="74">
        <v>3.9894642198450757E-2</v>
      </c>
      <c r="DH1142" s="74">
        <v>0</v>
      </c>
      <c r="DI1142" s="74">
        <v>0</v>
      </c>
      <c r="DJ1142" s="74">
        <v>0</v>
      </c>
      <c r="DK1142" s="74">
        <v>0</v>
      </c>
      <c r="DL1142" s="74">
        <v>0</v>
      </c>
      <c r="DM1142" s="74">
        <v>0</v>
      </c>
      <c r="DN1142" s="74">
        <v>2.32864307960934E-3</v>
      </c>
      <c r="DO1142" s="74">
        <v>0</v>
      </c>
      <c r="DP1142" s="74">
        <v>0</v>
      </c>
      <c r="DQ1142" s="74">
        <v>0</v>
      </c>
      <c r="DR1142" s="74">
        <v>0</v>
      </c>
      <c r="DS1142" s="74">
        <v>0</v>
      </c>
      <c r="DT1142" s="74">
        <v>0</v>
      </c>
      <c r="DU1142" s="74">
        <v>0</v>
      </c>
      <c r="DV1142" s="74">
        <v>0</v>
      </c>
      <c r="DW1142" s="74">
        <v>0</v>
      </c>
      <c r="DX1142" s="74">
        <v>0</v>
      </c>
      <c r="DY1142" s="74">
        <v>0</v>
      </c>
      <c r="DZ1142" s="74">
        <v>0</v>
      </c>
      <c r="EA1142" s="74">
        <v>2.1901755833005453E-5</v>
      </c>
      <c r="EB1142" s="74">
        <v>0</v>
      </c>
      <c r="EC1142" s="74">
        <v>2.1901755833005453E-5</v>
      </c>
      <c r="ED1142" s="74">
        <v>0</v>
      </c>
      <c r="EE1142" s="74">
        <v>0</v>
      </c>
      <c r="EF1142" s="74">
        <v>0</v>
      </c>
      <c r="ER1142" s="74" t="s">
        <v>455</v>
      </c>
      <c r="ES1142" s="74" t="s">
        <v>194</v>
      </c>
      <c r="ET1142" s="74" t="s">
        <v>543</v>
      </c>
      <c r="EU1142" s="74" t="s">
        <v>328</v>
      </c>
      <c r="EV1142" s="74" t="s">
        <v>302</v>
      </c>
      <c r="EW1142" s="74" t="s">
        <v>456</v>
      </c>
      <c r="EX1142" s="74">
        <v>2025</v>
      </c>
      <c r="EY1142" s="74">
        <v>2.0722956083608489E-4</v>
      </c>
      <c r="EZ1142" s="74">
        <v>635.81458899999996</v>
      </c>
      <c r="FA1142" s="74">
        <v>0.13175957805164581</v>
      </c>
      <c r="FB1142" s="74">
        <v>2025</v>
      </c>
      <c r="FC1142" s="74" t="s">
        <v>209</v>
      </c>
      <c r="FD1142" s="74">
        <v>4.6366130773367584E-2</v>
      </c>
      <c r="FE1142" s="74">
        <v>1</v>
      </c>
      <c r="FF1142" s="74">
        <v>0</v>
      </c>
      <c r="FG1142" s="74" t="s">
        <v>457</v>
      </c>
      <c r="FH1142" s="74">
        <v>0</v>
      </c>
      <c r="FI1142" s="74">
        <v>0</v>
      </c>
      <c r="FJ1142" s="74">
        <v>0</v>
      </c>
      <c r="FK1142" s="74">
        <v>0</v>
      </c>
      <c r="FL1142" s="74">
        <v>0</v>
      </c>
      <c r="FM1142" s="74">
        <v>0</v>
      </c>
      <c r="FN1142" s="74">
        <v>0</v>
      </c>
      <c r="FO1142" s="74">
        <v>0</v>
      </c>
      <c r="FP1142" s="74">
        <v>3.8689939316451642E-2</v>
      </c>
      <c r="FQ1142" s="74">
        <v>2.8115011652782583E-4</v>
      </c>
      <c r="FR1142" s="74">
        <v>0</v>
      </c>
      <c r="FS1142" s="74">
        <v>0</v>
      </c>
      <c r="GV1142" s="229"/>
      <c r="GW1142" s="229"/>
    </row>
    <row r="1143" spans="98:205" x14ac:dyDescent="0.25">
      <c r="CT1143" s="74" t="s">
        <v>194</v>
      </c>
      <c r="CU1143" s="74" t="s">
        <v>543</v>
      </c>
      <c r="CV1143" s="74" t="s">
        <v>328</v>
      </c>
      <c r="CW1143" s="74">
        <v>2026</v>
      </c>
      <c r="CX1143" s="74">
        <v>0</v>
      </c>
      <c r="CY1143" s="74">
        <v>0</v>
      </c>
      <c r="CZ1143" s="74">
        <v>0</v>
      </c>
      <c r="DA1143" s="74">
        <v>0</v>
      </c>
      <c r="DB1143" s="74">
        <v>0</v>
      </c>
      <c r="DC1143" s="74">
        <v>2.8115011652782583E-4</v>
      </c>
      <c r="DD1143" s="74">
        <v>7.7900575334948527E-2</v>
      </c>
      <c r="DE1143" s="74">
        <v>3.6425060683954513E-2</v>
      </c>
      <c r="DF1143" s="74">
        <v>1.580872452543269E-3</v>
      </c>
      <c r="DG1143" s="74">
        <v>3.9894642198450757E-2</v>
      </c>
      <c r="DH1143" s="74">
        <v>0</v>
      </c>
      <c r="DI1143" s="74">
        <v>0</v>
      </c>
      <c r="DJ1143" s="74">
        <v>0</v>
      </c>
      <c r="DK1143" s="74">
        <v>0</v>
      </c>
      <c r="DL1143" s="74">
        <v>0</v>
      </c>
      <c r="DM1143" s="74">
        <v>0</v>
      </c>
      <c r="DN1143" s="74">
        <v>2.32864307960934E-3</v>
      </c>
      <c r="DO1143" s="74">
        <v>0</v>
      </c>
      <c r="DP1143" s="74">
        <v>0</v>
      </c>
      <c r="DQ1143" s="74">
        <v>0</v>
      </c>
      <c r="DR1143" s="74">
        <v>0</v>
      </c>
      <c r="DS1143" s="74">
        <v>0</v>
      </c>
      <c r="DT1143" s="74">
        <v>0</v>
      </c>
      <c r="DU1143" s="74">
        <v>0</v>
      </c>
      <c r="DV1143" s="74">
        <v>0</v>
      </c>
      <c r="DW1143" s="74">
        <v>0</v>
      </c>
      <c r="DX1143" s="74">
        <v>0</v>
      </c>
      <c r="DY1143" s="74">
        <v>0</v>
      </c>
      <c r="DZ1143" s="74">
        <v>0</v>
      </c>
      <c r="EA1143" s="74">
        <v>0</v>
      </c>
      <c r="EB1143" s="74">
        <v>0</v>
      </c>
      <c r="EC1143" s="74">
        <v>0</v>
      </c>
      <c r="ED1143" s="74">
        <v>2.1901755833005453E-5</v>
      </c>
      <c r="EE1143" s="74">
        <v>0</v>
      </c>
      <c r="EF1143" s="74">
        <v>2.1901755833005453E-5</v>
      </c>
      <c r="ER1143" s="74" t="s">
        <v>455</v>
      </c>
      <c r="ES1143" s="74" t="s">
        <v>194</v>
      </c>
      <c r="ET1143" s="74" t="s">
        <v>543</v>
      </c>
      <c r="EU1143" s="74" t="s">
        <v>328</v>
      </c>
      <c r="EV1143" s="74" t="s">
        <v>302</v>
      </c>
      <c r="EW1143" s="74" t="s">
        <v>456</v>
      </c>
      <c r="EX1143" s="74">
        <v>2026</v>
      </c>
      <c r="EY1143" s="74">
        <v>2.0722956083608489E-4</v>
      </c>
      <c r="EZ1143" s="74">
        <v>635.81458899999996</v>
      </c>
      <c r="FA1143" s="74">
        <v>0.13175957805164581</v>
      </c>
      <c r="FB1143" s="74">
        <v>2026</v>
      </c>
      <c r="FC1143" s="74" t="s">
        <v>209</v>
      </c>
      <c r="FD1143" s="74">
        <v>4.6366130773367584E-2</v>
      </c>
      <c r="FE1143" s="74">
        <v>1</v>
      </c>
      <c r="FF1143" s="74">
        <v>0</v>
      </c>
      <c r="FG1143" s="74" t="s">
        <v>457</v>
      </c>
      <c r="FH1143" s="74">
        <v>0</v>
      </c>
      <c r="FI1143" s="74">
        <v>0</v>
      </c>
      <c r="FJ1143" s="74">
        <v>0</v>
      </c>
      <c r="FK1143" s="74">
        <v>0</v>
      </c>
      <c r="FL1143" s="74">
        <v>0</v>
      </c>
      <c r="FM1143" s="74">
        <v>0</v>
      </c>
      <c r="FN1143" s="74">
        <v>0</v>
      </c>
      <c r="FO1143" s="74">
        <v>0</v>
      </c>
      <c r="FP1143" s="74">
        <v>0</v>
      </c>
      <c r="FQ1143" s="74">
        <v>0</v>
      </c>
      <c r="FR1143" s="74">
        <v>3.8689939316451642E-2</v>
      </c>
      <c r="FS1143" s="74">
        <v>2.8115011652782583E-4</v>
      </c>
      <c r="GV1143" s="229"/>
      <c r="GW1143" s="229"/>
    </row>
    <row r="1144" spans="98:205" x14ac:dyDescent="0.25">
      <c r="CT1144" s="74" t="s">
        <v>194</v>
      </c>
      <c r="CU1144" s="74" t="s">
        <v>543</v>
      </c>
      <c r="CV1144" s="74" t="s">
        <v>321</v>
      </c>
      <c r="CW1144" s="74">
        <v>2021</v>
      </c>
      <c r="CX1144" s="74">
        <v>1.2498809375827022E-7</v>
      </c>
      <c r="CY1144" s="74">
        <v>0</v>
      </c>
      <c r="CZ1144" s="74">
        <v>0</v>
      </c>
      <c r="DA1144" s="74">
        <v>0</v>
      </c>
      <c r="DB1144" s="74">
        <v>0</v>
      </c>
      <c r="DC1144" s="74">
        <v>0</v>
      </c>
      <c r="DD1144" s="74">
        <v>13887.861023877969</v>
      </c>
      <c r="DE1144" s="74">
        <v>212.4033892792294</v>
      </c>
      <c r="DF1144" s="74">
        <v>8426.4429804796</v>
      </c>
      <c r="DG1144" s="74">
        <v>5249.014654119138</v>
      </c>
      <c r="DH1144" s="74">
        <v>0</v>
      </c>
      <c r="DI1144" s="74">
        <v>0</v>
      </c>
      <c r="DJ1144" s="74">
        <v>0</v>
      </c>
      <c r="DK1144" s="74">
        <v>0</v>
      </c>
      <c r="DL1144" s="74">
        <v>0</v>
      </c>
      <c r="DM1144" s="74">
        <v>0</v>
      </c>
      <c r="DN1144" s="74">
        <v>8.2712434283710486E-7</v>
      </c>
      <c r="DO1144" s="74">
        <v>1.7358172757542863E-3</v>
      </c>
      <c r="DP1144" s="74">
        <v>0</v>
      </c>
      <c r="DQ1144" s="74">
        <v>1.7358172757542863E-3</v>
      </c>
      <c r="DR1144" s="74">
        <v>0</v>
      </c>
      <c r="DS1144" s="74">
        <v>0</v>
      </c>
      <c r="DT1144" s="74">
        <v>0</v>
      </c>
      <c r="DU1144" s="74">
        <v>0</v>
      </c>
      <c r="DV1144" s="74">
        <v>0</v>
      </c>
      <c r="DW1144" s="74">
        <v>0</v>
      </c>
      <c r="DX1144" s="74">
        <v>0</v>
      </c>
      <c r="DY1144" s="74">
        <v>0</v>
      </c>
      <c r="DZ1144" s="74">
        <v>0</v>
      </c>
      <c r="EA1144" s="74">
        <v>0</v>
      </c>
      <c r="EB1144" s="74">
        <v>0</v>
      </c>
      <c r="EC1144" s="74">
        <v>0</v>
      </c>
      <c r="ED1144" s="74">
        <v>0</v>
      </c>
      <c r="EE1144" s="74">
        <v>0</v>
      </c>
      <c r="EF1144" s="74">
        <v>0</v>
      </c>
      <c r="ER1144" s="74" t="s">
        <v>455</v>
      </c>
      <c r="ES1144" s="74" t="s">
        <v>194</v>
      </c>
      <c r="ET1144" s="74" t="s">
        <v>543</v>
      </c>
      <c r="EU1144" s="74" t="s">
        <v>321</v>
      </c>
      <c r="EV1144" s="74" t="s">
        <v>302</v>
      </c>
      <c r="EW1144" s="74" t="s">
        <v>456</v>
      </c>
      <c r="EX1144" s="74">
        <v>2021</v>
      </c>
      <c r="EY1144" s="74">
        <v>1.417338319679646E-7</v>
      </c>
      <c r="EZ1144" s="74">
        <v>635.81458899999996</v>
      </c>
      <c r="FA1144" s="74">
        <v>9.0116438120106467E-5</v>
      </c>
      <c r="FB1144" s="74">
        <v>2021</v>
      </c>
      <c r="FC1144" s="74" t="s">
        <v>209</v>
      </c>
      <c r="FD1144" s="74">
        <v>4.6366130773367584E-2</v>
      </c>
      <c r="FE1144" s="74">
        <v>1</v>
      </c>
      <c r="FF1144" s="74">
        <v>0</v>
      </c>
      <c r="FG1144" s="74" t="s">
        <v>457</v>
      </c>
      <c r="FH1144" s="74">
        <v>2.6035570148230068E-5</v>
      </c>
      <c r="FI1144" s="74">
        <v>1.2498809375827022E-7</v>
      </c>
      <c r="FJ1144" s="74">
        <v>0</v>
      </c>
      <c r="FK1144" s="74">
        <v>0</v>
      </c>
      <c r="FL1144" s="74">
        <v>0</v>
      </c>
      <c r="FM1144" s="74">
        <v>0</v>
      </c>
      <c r="FN1144" s="74">
        <v>0</v>
      </c>
      <c r="FO1144" s="74">
        <v>0</v>
      </c>
      <c r="FP1144" s="74">
        <v>0</v>
      </c>
      <c r="FQ1144" s="74">
        <v>0</v>
      </c>
      <c r="FR1144" s="74">
        <v>0</v>
      </c>
      <c r="FS1144" s="74">
        <v>0</v>
      </c>
      <c r="GV1144" s="229"/>
      <c r="GW1144" s="229"/>
    </row>
    <row r="1145" spans="98:205" x14ac:dyDescent="0.25">
      <c r="CT1145" s="74" t="s">
        <v>194</v>
      </c>
      <c r="CU1145" s="74" t="s">
        <v>543</v>
      </c>
      <c r="CV1145" s="74" t="s">
        <v>321</v>
      </c>
      <c r="CW1145" s="74">
        <v>2022</v>
      </c>
      <c r="CX1145" s="74">
        <v>0</v>
      </c>
      <c r="CY1145" s="74">
        <v>1.2401152040709702E-7</v>
      </c>
      <c r="CZ1145" s="74">
        <v>0</v>
      </c>
      <c r="DA1145" s="74">
        <v>0</v>
      </c>
      <c r="DB1145" s="74">
        <v>0</v>
      </c>
      <c r="DC1145" s="74">
        <v>0</v>
      </c>
      <c r="DD1145" s="74">
        <v>13650.16545541206</v>
      </c>
      <c r="DE1145" s="74">
        <v>202.84766498243039</v>
      </c>
      <c r="DF1145" s="74">
        <v>8286.6933897119998</v>
      </c>
      <c r="DG1145" s="74">
        <v>5160.6244007176301</v>
      </c>
      <c r="DH1145" s="74">
        <v>0</v>
      </c>
      <c r="DI1145" s="74">
        <v>0</v>
      </c>
      <c r="DJ1145" s="74">
        <v>0</v>
      </c>
      <c r="DK1145" s="74">
        <v>0</v>
      </c>
      <c r="DL1145" s="74">
        <v>0</v>
      </c>
      <c r="DM1145" s="74">
        <v>0</v>
      </c>
      <c r="DN1145" s="74">
        <v>8.0002134261009622E-7</v>
      </c>
      <c r="DO1145" s="74">
        <v>0</v>
      </c>
      <c r="DP1145" s="74">
        <v>0</v>
      </c>
      <c r="DQ1145" s="74">
        <v>0</v>
      </c>
      <c r="DR1145" s="74">
        <v>1.6927777719340834E-3</v>
      </c>
      <c r="DS1145" s="74">
        <v>0</v>
      </c>
      <c r="DT1145" s="74">
        <v>1.6927777719340834E-3</v>
      </c>
      <c r="DU1145" s="74">
        <v>0</v>
      </c>
      <c r="DV1145" s="74">
        <v>0</v>
      </c>
      <c r="DW1145" s="74">
        <v>0</v>
      </c>
      <c r="DX1145" s="74">
        <v>0</v>
      </c>
      <c r="DY1145" s="74">
        <v>0</v>
      </c>
      <c r="DZ1145" s="74">
        <v>0</v>
      </c>
      <c r="EA1145" s="74">
        <v>0</v>
      </c>
      <c r="EB1145" s="74">
        <v>0</v>
      </c>
      <c r="EC1145" s="74">
        <v>0</v>
      </c>
      <c r="ED1145" s="74">
        <v>0</v>
      </c>
      <c r="EE1145" s="74">
        <v>0</v>
      </c>
      <c r="EF1145" s="74">
        <v>0</v>
      </c>
      <c r="ER1145" s="74" t="s">
        <v>455</v>
      </c>
      <c r="ES1145" s="74" t="s">
        <v>194</v>
      </c>
      <c r="ET1145" s="74" t="s">
        <v>543</v>
      </c>
      <c r="EU1145" s="74" t="s">
        <v>321</v>
      </c>
      <c r="EV1145" s="74" t="s">
        <v>302</v>
      </c>
      <c r="EW1145" s="74" t="s">
        <v>456</v>
      </c>
      <c r="EX1145" s="74">
        <v>2022</v>
      </c>
      <c r="EY1145" s="74">
        <v>1.379508489251361E-7</v>
      </c>
      <c r="EZ1145" s="74">
        <v>635.81458899999996</v>
      </c>
      <c r="FA1145" s="74">
        <v>8.77111623115365E-5</v>
      </c>
      <c r="FB1145" s="74">
        <v>2022</v>
      </c>
      <c r="FC1145" s="74" t="s">
        <v>209</v>
      </c>
      <c r="FD1145" s="74">
        <v>4.6366130773367584E-2</v>
      </c>
      <c r="FE1145" s="74">
        <v>1</v>
      </c>
      <c r="FF1145" s="74">
        <v>0</v>
      </c>
      <c r="FG1145" s="74" t="s">
        <v>457</v>
      </c>
      <c r="FH1145" s="74">
        <v>0</v>
      </c>
      <c r="FI1145" s="74">
        <v>0</v>
      </c>
      <c r="FJ1145" s="74">
        <v>2.5832145620142331E-5</v>
      </c>
      <c r="FK1145" s="74">
        <v>1.2401152040709702E-7</v>
      </c>
      <c r="FL1145" s="74">
        <v>0</v>
      </c>
      <c r="FM1145" s="74">
        <v>0</v>
      </c>
      <c r="FN1145" s="74">
        <v>0</v>
      </c>
      <c r="FO1145" s="74">
        <v>0</v>
      </c>
      <c r="FP1145" s="74">
        <v>0</v>
      </c>
      <c r="FQ1145" s="74">
        <v>0</v>
      </c>
      <c r="FR1145" s="74">
        <v>0</v>
      </c>
      <c r="FS1145" s="74">
        <v>0</v>
      </c>
      <c r="GV1145" s="229"/>
      <c r="GW1145" s="229"/>
    </row>
    <row r="1146" spans="98:205" x14ac:dyDescent="0.25">
      <c r="CT1146" s="74" t="s">
        <v>194</v>
      </c>
      <c r="CU1146" s="74" t="s">
        <v>543</v>
      </c>
      <c r="CV1146" s="74" t="s">
        <v>321</v>
      </c>
      <c r="CW1146" s="74">
        <v>2023</v>
      </c>
      <c r="CX1146" s="74">
        <v>0</v>
      </c>
      <c r="CY1146" s="74">
        <v>0</v>
      </c>
      <c r="CZ1146" s="74">
        <v>1.9342693382208452E-7</v>
      </c>
      <c r="DA1146" s="74">
        <v>0</v>
      </c>
      <c r="DB1146" s="74">
        <v>0</v>
      </c>
      <c r="DC1146" s="74">
        <v>0</v>
      </c>
      <c r="DD1146" s="74">
        <v>13668.06699741239</v>
      </c>
      <c r="DE1146" s="74">
        <v>202.8476649824305</v>
      </c>
      <c r="DF1146" s="74">
        <v>8304.5949317123286</v>
      </c>
      <c r="DG1146" s="74">
        <v>5160.6244007176338</v>
      </c>
      <c r="DH1146" s="74">
        <v>0</v>
      </c>
      <c r="DI1146" s="74">
        <v>0</v>
      </c>
      <c r="DJ1146" s="74">
        <v>0</v>
      </c>
      <c r="DK1146" s="74">
        <v>0</v>
      </c>
      <c r="DL1146" s="74">
        <v>0</v>
      </c>
      <c r="DM1146" s="74">
        <v>0</v>
      </c>
      <c r="DN1146" s="74">
        <v>8.3112032884446963E-7</v>
      </c>
      <c r="DO1146" s="74">
        <v>0</v>
      </c>
      <c r="DP1146" s="74">
        <v>0</v>
      </c>
      <c r="DQ1146" s="74">
        <v>0</v>
      </c>
      <c r="DR1146" s="74">
        <v>0</v>
      </c>
      <c r="DS1146" s="74">
        <v>0</v>
      </c>
      <c r="DT1146" s="74">
        <v>0</v>
      </c>
      <c r="DU1146" s="74">
        <v>2.643772290584304E-3</v>
      </c>
      <c r="DV1146" s="74">
        <v>0</v>
      </c>
      <c r="DW1146" s="74">
        <v>2.643772290584304E-3</v>
      </c>
      <c r="DX1146" s="74">
        <v>0</v>
      </c>
      <c r="DY1146" s="74">
        <v>0</v>
      </c>
      <c r="DZ1146" s="74">
        <v>0</v>
      </c>
      <c r="EA1146" s="74">
        <v>0</v>
      </c>
      <c r="EB1146" s="74">
        <v>0</v>
      </c>
      <c r="EC1146" s="74">
        <v>0</v>
      </c>
      <c r="ED1146" s="74">
        <v>0</v>
      </c>
      <c r="EE1146" s="74">
        <v>0</v>
      </c>
      <c r="EF1146" s="74">
        <v>0</v>
      </c>
      <c r="ER1146" s="74" t="s">
        <v>455</v>
      </c>
      <c r="ES1146" s="74" t="s">
        <v>194</v>
      </c>
      <c r="ET1146" s="74" t="s">
        <v>543</v>
      </c>
      <c r="EU1146" s="74" t="s">
        <v>321</v>
      </c>
      <c r="EV1146" s="74" t="s">
        <v>302</v>
      </c>
      <c r="EW1146" s="74" t="s">
        <v>456</v>
      </c>
      <c r="EX1146" s="74">
        <v>2023</v>
      </c>
      <c r="EY1146" s="74">
        <v>1.425707342570277E-7</v>
      </c>
      <c r="EZ1146" s="74">
        <v>635.81458899999996</v>
      </c>
      <c r="FA1146" s="74">
        <v>9.0648552805060276E-5</v>
      </c>
      <c r="FB1146" s="74">
        <v>2023</v>
      </c>
      <c r="FC1146" s="74" t="s">
        <v>209</v>
      </c>
      <c r="FD1146" s="74">
        <v>4.6366130773367584E-2</v>
      </c>
      <c r="FE1146" s="74">
        <v>1</v>
      </c>
      <c r="FF1146" s="74">
        <v>0</v>
      </c>
      <c r="FG1146" s="74" t="s">
        <v>457</v>
      </c>
      <c r="FH1146" s="74">
        <v>0</v>
      </c>
      <c r="FI1146" s="74">
        <v>0</v>
      </c>
      <c r="FJ1146" s="74">
        <v>0</v>
      </c>
      <c r="FK1146" s="74">
        <v>0</v>
      </c>
      <c r="FL1146" s="74">
        <v>2.6618080135147614E-5</v>
      </c>
      <c r="FM1146" s="74">
        <v>1.9342693382208452E-7</v>
      </c>
      <c r="FN1146" s="74">
        <v>0</v>
      </c>
      <c r="FO1146" s="74">
        <v>0</v>
      </c>
      <c r="FP1146" s="74">
        <v>0</v>
      </c>
      <c r="FQ1146" s="74">
        <v>0</v>
      </c>
      <c r="FR1146" s="74">
        <v>0</v>
      </c>
      <c r="FS1146" s="74">
        <v>0</v>
      </c>
      <c r="GV1146" s="229"/>
      <c r="GW1146" s="229"/>
    </row>
    <row r="1147" spans="98:205" x14ac:dyDescent="0.25">
      <c r="CT1147" s="74" t="s">
        <v>194</v>
      </c>
      <c r="CU1147" s="74" t="s">
        <v>543</v>
      </c>
      <c r="CV1147" s="74" t="s">
        <v>321</v>
      </c>
      <c r="CW1147" s="74">
        <v>2024</v>
      </c>
      <c r="CX1147" s="74">
        <v>0</v>
      </c>
      <c r="CY1147" s="74">
        <v>0</v>
      </c>
      <c r="CZ1147" s="74">
        <v>0</v>
      </c>
      <c r="DA1147" s="74">
        <v>1.9342693382208452E-7</v>
      </c>
      <c r="DB1147" s="74">
        <v>0</v>
      </c>
      <c r="DC1147" s="74">
        <v>0</v>
      </c>
      <c r="DD1147" s="74">
        <v>13668.06699741239</v>
      </c>
      <c r="DE1147" s="74">
        <v>202.8476649824305</v>
      </c>
      <c r="DF1147" s="74">
        <v>8304.5949317123286</v>
      </c>
      <c r="DG1147" s="74">
        <v>5160.6244007176338</v>
      </c>
      <c r="DH1147" s="74">
        <v>0</v>
      </c>
      <c r="DI1147" s="74">
        <v>0</v>
      </c>
      <c r="DJ1147" s="74">
        <v>0</v>
      </c>
      <c r="DK1147" s="74">
        <v>0</v>
      </c>
      <c r="DL1147" s="74">
        <v>0</v>
      </c>
      <c r="DM1147" s="74">
        <v>0</v>
      </c>
      <c r="DN1147" s="74">
        <v>8.3112032884446963E-7</v>
      </c>
      <c r="DO1147" s="74">
        <v>0</v>
      </c>
      <c r="DP1147" s="74">
        <v>0</v>
      </c>
      <c r="DQ1147" s="74">
        <v>0</v>
      </c>
      <c r="DR1147" s="74">
        <v>0</v>
      </c>
      <c r="DS1147" s="74">
        <v>0</v>
      </c>
      <c r="DT1147" s="74">
        <v>0</v>
      </c>
      <c r="DU1147" s="74">
        <v>0</v>
      </c>
      <c r="DV1147" s="74">
        <v>0</v>
      </c>
      <c r="DW1147" s="74">
        <v>0</v>
      </c>
      <c r="DX1147" s="74">
        <v>2.643772290584304E-3</v>
      </c>
      <c r="DY1147" s="74">
        <v>0</v>
      </c>
      <c r="DZ1147" s="74">
        <v>2.643772290584304E-3</v>
      </c>
      <c r="EA1147" s="74">
        <v>0</v>
      </c>
      <c r="EB1147" s="74">
        <v>0</v>
      </c>
      <c r="EC1147" s="74">
        <v>0</v>
      </c>
      <c r="ED1147" s="74">
        <v>0</v>
      </c>
      <c r="EE1147" s="74">
        <v>0</v>
      </c>
      <c r="EF1147" s="74">
        <v>0</v>
      </c>
      <c r="ER1147" s="74" t="s">
        <v>455</v>
      </c>
      <c r="ES1147" s="74" t="s">
        <v>194</v>
      </c>
      <c r="ET1147" s="74" t="s">
        <v>543</v>
      </c>
      <c r="EU1147" s="74" t="s">
        <v>321</v>
      </c>
      <c r="EV1147" s="74" t="s">
        <v>302</v>
      </c>
      <c r="EW1147" s="74" t="s">
        <v>456</v>
      </c>
      <c r="EX1147" s="74">
        <v>2024</v>
      </c>
      <c r="EY1147" s="74">
        <v>1.425707342570277E-7</v>
      </c>
      <c r="EZ1147" s="74">
        <v>635.81458899999996</v>
      </c>
      <c r="FA1147" s="74">
        <v>9.0648552805060276E-5</v>
      </c>
      <c r="FB1147" s="74">
        <v>2024</v>
      </c>
      <c r="FC1147" s="74" t="s">
        <v>209</v>
      </c>
      <c r="FD1147" s="74">
        <v>4.6366130773367584E-2</v>
      </c>
      <c r="FE1147" s="74">
        <v>1</v>
      </c>
      <c r="FF1147" s="74">
        <v>0</v>
      </c>
      <c r="FG1147" s="74" t="s">
        <v>457</v>
      </c>
      <c r="FH1147" s="74">
        <v>0</v>
      </c>
      <c r="FI1147" s="74">
        <v>0</v>
      </c>
      <c r="FJ1147" s="74">
        <v>0</v>
      </c>
      <c r="FK1147" s="74">
        <v>0</v>
      </c>
      <c r="FL1147" s="74">
        <v>0</v>
      </c>
      <c r="FM1147" s="74">
        <v>0</v>
      </c>
      <c r="FN1147" s="74">
        <v>2.6618080135147614E-5</v>
      </c>
      <c r="FO1147" s="74">
        <v>1.9342693382208452E-7</v>
      </c>
      <c r="FP1147" s="74">
        <v>0</v>
      </c>
      <c r="FQ1147" s="74">
        <v>0</v>
      </c>
      <c r="FR1147" s="74">
        <v>0</v>
      </c>
      <c r="FS1147" s="74">
        <v>0</v>
      </c>
      <c r="GV1147" s="229"/>
      <c r="GW1147" s="229"/>
    </row>
    <row r="1148" spans="98:205" x14ac:dyDescent="0.25">
      <c r="CT1148" s="74" t="s">
        <v>194</v>
      </c>
      <c r="CU1148" s="74" t="s">
        <v>543</v>
      </c>
      <c r="CV1148" s="74" t="s">
        <v>321</v>
      </c>
      <c r="CW1148" s="74">
        <v>2025</v>
      </c>
      <c r="CX1148" s="74">
        <v>0</v>
      </c>
      <c r="CY1148" s="74">
        <v>0</v>
      </c>
      <c r="CZ1148" s="74">
        <v>0</v>
      </c>
      <c r="DA1148" s="74">
        <v>0</v>
      </c>
      <c r="DB1148" s="74">
        <v>1.9342693382208452E-7</v>
      </c>
      <c r="DC1148" s="74">
        <v>0</v>
      </c>
      <c r="DD1148" s="74">
        <v>13668.06699741239</v>
      </c>
      <c r="DE1148" s="74">
        <v>202.8476649824305</v>
      </c>
      <c r="DF1148" s="74">
        <v>8304.5949317123286</v>
      </c>
      <c r="DG1148" s="74">
        <v>5160.6244007176338</v>
      </c>
      <c r="DH1148" s="74">
        <v>0</v>
      </c>
      <c r="DI1148" s="74">
        <v>0</v>
      </c>
      <c r="DJ1148" s="74">
        <v>0</v>
      </c>
      <c r="DK1148" s="74">
        <v>0</v>
      </c>
      <c r="DL1148" s="74">
        <v>0</v>
      </c>
      <c r="DM1148" s="74">
        <v>0</v>
      </c>
      <c r="DN1148" s="74">
        <v>8.3112032884446963E-7</v>
      </c>
      <c r="DO1148" s="74">
        <v>0</v>
      </c>
      <c r="DP1148" s="74">
        <v>0</v>
      </c>
      <c r="DQ1148" s="74">
        <v>0</v>
      </c>
      <c r="DR1148" s="74">
        <v>0</v>
      </c>
      <c r="DS1148" s="74">
        <v>0</v>
      </c>
      <c r="DT1148" s="74">
        <v>0</v>
      </c>
      <c r="DU1148" s="74">
        <v>0</v>
      </c>
      <c r="DV1148" s="74">
        <v>0</v>
      </c>
      <c r="DW1148" s="74">
        <v>0</v>
      </c>
      <c r="DX1148" s="74">
        <v>0</v>
      </c>
      <c r="DY1148" s="74">
        <v>0</v>
      </c>
      <c r="DZ1148" s="74">
        <v>0</v>
      </c>
      <c r="EA1148" s="74">
        <v>2.643772290584304E-3</v>
      </c>
      <c r="EB1148" s="74">
        <v>0</v>
      </c>
      <c r="EC1148" s="74">
        <v>2.643772290584304E-3</v>
      </c>
      <c r="ED1148" s="74">
        <v>0</v>
      </c>
      <c r="EE1148" s="74">
        <v>0</v>
      </c>
      <c r="EF1148" s="74">
        <v>0</v>
      </c>
      <c r="ER1148" s="74" t="s">
        <v>455</v>
      </c>
      <c r="ES1148" s="74" t="s">
        <v>194</v>
      </c>
      <c r="ET1148" s="74" t="s">
        <v>543</v>
      </c>
      <c r="EU1148" s="74" t="s">
        <v>321</v>
      </c>
      <c r="EV1148" s="74" t="s">
        <v>302</v>
      </c>
      <c r="EW1148" s="74" t="s">
        <v>456</v>
      </c>
      <c r="EX1148" s="74">
        <v>2025</v>
      </c>
      <c r="EY1148" s="74">
        <v>1.425707342570277E-7</v>
      </c>
      <c r="EZ1148" s="74">
        <v>635.81458899999996</v>
      </c>
      <c r="FA1148" s="74">
        <v>9.0648552805060276E-5</v>
      </c>
      <c r="FB1148" s="74">
        <v>2025</v>
      </c>
      <c r="FC1148" s="74" t="s">
        <v>209</v>
      </c>
      <c r="FD1148" s="74">
        <v>4.6366130773367584E-2</v>
      </c>
      <c r="FE1148" s="74">
        <v>1</v>
      </c>
      <c r="FF1148" s="74">
        <v>0</v>
      </c>
      <c r="FG1148" s="74" t="s">
        <v>457</v>
      </c>
      <c r="FH1148" s="74">
        <v>0</v>
      </c>
      <c r="FI1148" s="74">
        <v>0</v>
      </c>
      <c r="FJ1148" s="74">
        <v>0</v>
      </c>
      <c r="FK1148" s="74">
        <v>0</v>
      </c>
      <c r="FL1148" s="74">
        <v>0</v>
      </c>
      <c r="FM1148" s="74">
        <v>0</v>
      </c>
      <c r="FN1148" s="74">
        <v>0</v>
      </c>
      <c r="FO1148" s="74">
        <v>0</v>
      </c>
      <c r="FP1148" s="74">
        <v>2.6618080135147614E-5</v>
      </c>
      <c r="FQ1148" s="74">
        <v>1.9342693382208452E-7</v>
      </c>
      <c r="FR1148" s="74">
        <v>0</v>
      </c>
      <c r="FS1148" s="74">
        <v>0</v>
      </c>
      <c r="GV1148" s="229"/>
      <c r="GW1148" s="229"/>
    </row>
    <row r="1149" spans="98:205" x14ac:dyDescent="0.25">
      <c r="CT1149" s="74" t="s">
        <v>194</v>
      </c>
      <c r="CU1149" s="74" t="s">
        <v>543</v>
      </c>
      <c r="CV1149" s="74" t="s">
        <v>321</v>
      </c>
      <c r="CW1149" s="74">
        <v>2026</v>
      </c>
      <c r="CX1149" s="74">
        <v>0</v>
      </c>
      <c r="CY1149" s="74">
        <v>0</v>
      </c>
      <c r="CZ1149" s="74">
        <v>0</v>
      </c>
      <c r="DA1149" s="74">
        <v>0</v>
      </c>
      <c r="DB1149" s="74">
        <v>0</v>
      </c>
      <c r="DC1149" s="74">
        <v>1.9342693382208452E-7</v>
      </c>
      <c r="DD1149" s="74">
        <v>13668.06699741239</v>
      </c>
      <c r="DE1149" s="74">
        <v>202.8476649824305</v>
      </c>
      <c r="DF1149" s="74">
        <v>8304.5949317123286</v>
      </c>
      <c r="DG1149" s="74">
        <v>5160.6244007176338</v>
      </c>
      <c r="DH1149" s="74">
        <v>0</v>
      </c>
      <c r="DI1149" s="74">
        <v>0</v>
      </c>
      <c r="DJ1149" s="74">
        <v>0</v>
      </c>
      <c r="DK1149" s="74">
        <v>0</v>
      </c>
      <c r="DL1149" s="74">
        <v>0</v>
      </c>
      <c r="DM1149" s="74">
        <v>0</v>
      </c>
      <c r="DN1149" s="74">
        <v>8.3112032884446963E-7</v>
      </c>
      <c r="DO1149" s="74">
        <v>0</v>
      </c>
      <c r="DP1149" s="74">
        <v>0</v>
      </c>
      <c r="DQ1149" s="74">
        <v>0</v>
      </c>
      <c r="DR1149" s="74">
        <v>0</v>
      </c>
      <c r="DS1149" s="74">
        <v>0</v>
      </c>
      <c r="DT1149" s="74">
        <v>0</v>
      </c>
      <c r="DU1149" s="74">
        <v>0</v>
      </c>
      <c r="DV1149" s="74">
        <v>0</v>
      </c>
      <c r="DW1149" s="74">
        <v>0</v>
      </c>
      <c r="DX1149" s="74">
        <v>0</v>
      </c>
      <c r="DY1149" s="74">
        <v>0</v>
      </c>
      <c r="DZ1149" s="74">
        <v>0</v>
      </c>
      <c r="EA1149" s="74">
        <v>0</v>
      </c>
      <c r="EB1149" s="74">
        <v>0</v>
      </c>
      <c r="EC1149" s="74">
        <v>0</v>
      </c>
      <c r="ED1149" s="74">
        <v>2.643772290584304E-3</v>
      </c>
      <c r="EE1149" s="74">
        <v>0</v>
      </c>
      <c r="EF1149" s="74">
        <v>2.643772290584304E-3</v>
      </c>
      <c r="ER1149" s="74" t="s">
        <v>455</v>
      </c>
      <c r="ES1149" s="74" t="s">
        <v>194</v>
      </c>
      <c r="ET1149" s="74" t="s">
        <v>543</v>
      </c>
      <c r="EU1149" s="74" t="s">
        <v>321</v>
      </c>
      <c r="EV1149" s="74" t="s">
        <v>302</v>
      </c>
      <c r="EW1149" s="74" t="s">
        <v>456</v>
      </c>
      <c r="EX1149" s="74">
        <v>2026</v>
      </c>
      <c r="EY1149" s="74">
        <v>1.425707342570277E-7</v>
      </c>
      <c r="EZ1149" s="74">
        <v>635.81458899999996</v>
      </c>
      <c r="FA1149" s="74">
        <v>9.0648552805060276E-5</v>
      </c>
      <c r="FB1149" s="74">
        <v>2026</v>
      </c>
      <c r="FC1149" s="74" t="s">
        <v>209</v>
      </c>
      <c r="FD1149" s="74">
        <v>4.6366130773367584E-2</v>
      </c>
      <c r="FE1149" s="74">
        <v>1</v>
      </c>
      <c r="FF1149" s="74">
        <v>0</v>
      </c>
      <c r="FG1149" s="74" t="s">
        <v>457</v>
      </c>
      <c r="FH1149" s="74">
        <v>0</v>
      </c>
      <c r="FI1149" s="74">
        <v>0</v>
      </c>
      <c r="FJ1149" s="74">
        <v>0</v>
      </c>
      <c r="FK1149" s="74">
        <v>0</v>
      </c>
      <c r="FL1149" s="74">
        <v>0</v>
      </c>
      <c r="FM1149" s="74">
        <v>0</v>
      </c>
      <c r="FN1149" s="74">
        <v>0</v>
      </c>
      <c r="FO1149" s="74">
        <v>0</v>
      </c>
      <c r="FP1149" s="74">
        <v>0</v>
      </c>
      <c r="FQ1149" s="74">
        <v>0</v>
      </c>
      <c r="FR1149" s="74">
        <v>2.6618080135147614E-5</v>
      </c>
      <c r="FS1149" s="74">
        <v>1.9342693382208452E-7</v>
      </c>
      <c r="GV1149" s="229"/>
      <c r="GW1149" s="229"/>
    </row>
    <row r="1150" spans="98:205" x14ac:dyDescent="0.25">
      <c r="CT1150" s="74" t="s">
        <v>194</v>
      </c>
      <c r="CU1150" s="74" t="s">
        <v>543</v>
      </c>
      <c r="CV1150" s="74" t="s">
        <v>323</v>
      </c>
      <c r="CW1150" s="74">
        <v>2021</v>
      </c>
      <c r="CX1150" s="74">
        <v>2.6320347953586957E-8</v>
      </c>
      <c r="CY1150" s="74">
        <v>0</v>
      </c>
      <c r="CZ1150" s="74">
        <v>0</v>
      </c>
      <c r="DA1150" s="74">
        <v>0</v>
      </c>
      <c r="DB1150" s="74">
        <v>0</v>
      </c>
      <c r="DC1150" s="74">
        <v>0</v>
      </c>
      <c r="DD1150" s="74">
        <v>8638.846369758834</v>
      </c>
      <c r="DE1150" s="74">
        <v>212.40338927922949</v>
      </c>
      <c r="DF1150" s="74">
        <v>8426.4429804796055</v>
      </c>
      <c r="DG1150" s="74">
        <v>0</v>
      </c>
      <c r="DH1150" s="74">
        <v>0</v>
      </c>
      <c r="DI1150" s="74">
        <v>0</v>
      </c>
      <c r="DJ1150" s="74">
        <v>0</v>
      </c>
      <c r="DK1150" s="74">
        <v>0</v>
      </c>
      <c r="DL1150" s="74">
        <v>0</v>
      </c>
      <c r="DM1150" s="74">
        <v>0</v>
      </c>
      <c r="DN1150" s="74">
        <v>1.2833868411426381E-7</v>
      </c>
      <c r="DO1150" s="74">
        <v>2.2737744236963405E-4</v>
      </c>
      <c r="DP1150" s="74">
        <v>0</v>
      </c>
      <c r="DQ1150" s="74">
        <v>2.2737744236963405E-4</v>
      </c>
      <c r="DR1150" s="74">
        <v>0</v>
      </c>
      <c r="DS1150" s="74">
        <v>0</v>
      </c>
      <c r="DT1150" s="74">
        <v>0</v>
      </c>
      <c r="DU1150" s="74">
        <v>0</v>
      </c>
      <c r="DV1150" s="74">
        <v>0</v>
      </c>
      <c r="DW1150" s="74">
        <v>0</v>
      </c>
      <c r="DX1150" s="74">
        <v>0</v>
      </c>
      <c r="DY1150" s="74">
        <v>0</v>
      </c>
      <c r="DZ1150" s="74">
        <v>0</v>
      </c>
      <c r="EA1150" s="74">
        <v>0</v>
      </c>
      <c r="EB1150" s="74">
        <v>0</v>
      </c>
      <c r="EC1150" s="74">
        <v>0</v>
      </c>
      <c r="ED1150" s="74">
        <v>0</v>
      </c>
      <c r="EE1150" s="74">
        <v>0</v>
      </c>
      <c r="EF1150" s="74">
        <v>0</v>
      </c>
      <c r="ER1150" s="74" t="s">
        <v>455</v>
      </c>
      <c r="ES1150" s="74" t="s">
        <v>194</v>
      </c>
      <c r="ET1150" s="74" t="s">
        <v>543</v>
      </c>
      <c r="EU1150" s="74" t="s">
        <v>323</v>
      </c>
      <c r="EV1150" s="74" t="s">
        <v>302</v>
      </c>
      <c r="EW1150" s="74" t="s">
        <v>456</v>
      </c>
      <c r="EX1150" s="74">
        <v>2021</v>
      </c>
      <c r="EY1150" s="74">
        <v>2.9846713090983641E-8</v>
      </c>
      <c r="EZ1150" s="74">
        <v>635.81458899999996</v>
      </c>
      <c r="FA1150" s="74">
        <v>1.8976975616944683E-5</v>
      </c>
      <c r="FB1150" s="74">
        <v>2021</v>
      </c>
      <c r="FC1150" s="74" t="s">
        <v>209</v>
      </c>
      <c r="FD1150" s="74">
        <v>4.6366130773367584E-2</v>
      </c>
      <c r="FE1150" s="74">
        <v>1</v>
      </c>
      <c r="FF1150" s="74">
        <v>0</v>
      </c>
      <c r="FG1150" s="74" t="s">
        <v>457</v>
      </c>
      <c r="FH1150" s="74">
        <v>5.4826443452826414E-6</v>
      </c>
      <c r="FI1150" s="74">
        <v>2.6320347953586957E-8</v>
      </c>
      <c r="FJ1150" s="74">
        <v>0</v>
      </c>
      <c r="FK1150" s="74">
        <v>0</v>
      </c>
      <c r="FL1150" s="74">
        <v>0</v>
      </c>
      <c r="FM1150" s="74">
        <v>0</v>
      </c>
      <c r="FN1150" s="74">
        <v>0</v>
      </c>
      <c r="FO1150" s="74">
        <v>0</v>
      </c>
      <c r="FP1150" s="74">
        <v>0</v>
      </c>
      <c r="FQ1150" s="74">
        <v>0</v>
      </c>
      <c r="FR1150" s="74">
        <v>0</v>
      </c>
      <c r="FS1150" s="74">
        <v>0</v>
      </c>
      <c r="GV1150" s="229"/>
      <c r="GW1150" s="229"/>
    </row>
    <row r="1151" spans="98:205" x14ac:dyDescent="0.25">
      <c r="CT1151" s="74" t="s">
        <v>194</v>
      </c>
      <c r="CU1151" s="74" t="s">
        <v>543</v>
      </c>
      <c r="CV1151" s="74" t="s">
        <v>323</v>
      </c>
      <c r="CW1151" s="74">
        <v>2022</v>
      </c>
      <c r="CX1151" s="74">
        <v>0</v>
      </c>
      <c r="CY1151" s="74">
        <v>2.6115211003458307E-8</v>
      </c>
      <c r="CZ1151" s="74">
        <v>0</v>
      </c>
      <c r="DA1151" s="74">
        <v>0</v>
      </c>
      <c r="DB1151" s="74">
        <v>0</v>
      </c>
      <c r="DC1151" s="74">
        <v>0</v>
      </c>
      <c r="DD1151" s="74">
        <v>8489.5410546944313</v>
      </c>
      <c r="DE1151" s="74">
        <v>202.84766498243039</v>
      </c>
      <c r="DF1151" s="74">
        <v>8286.6933897120016</v>
      </c>
      <c r="DG1151" s="74">
        <v>0</v>
      </c>
      <c r="DH1151" s="74">
        <v>0</v>
      </c>
      <c r="DI1151" s="74">
        <v>0</v>
      </c>
      <c r="DJ1151" s="74">
        <v>0</v>
      </c>
      <c r="DK1151" s="74">
        <v>0</v>
      </c>
      <c r="DL1151" s="74">
        <v>0</v>
      </c>
      <c r="DM1151" s="74">
        <v>0</v>
      </c>
      <c r="DN1151" s="74">
        <v>1.241958843583782E-7</v>
      </c>
      <c r="DO1151" s="74">
        <v>0</v>
      </c>
      <c r="DP1151" s="74">
        <v>0</v>
      </c>
      <c r="DQ1151" s="74">
        <v>0</v>
      </c>
      <c r="DR1151" s="74">
        <v>2.2170615596586705E-4</v>
      </c>
      <c r="DS1151" s="74">
        <v>0</v>
      </c>
      <c r="DT1151" s="74">
        <v>2.2170615596586705E-4</v>
      </c>
      <c r="DU1151" s="74">
        <v>0</v>
      </c>
      <c r="DV1151" s="74">
        <v>0</v>
      </c>
      <c r="DW1151" s="74">
        <v>0</v>
      </c>
      <c r="DX1151" s="74">
        <v>0</v>
      </c>
      <c r="DY1151" s="74">
        <v>0</v>
      </c>
      <c r="DZ1151" s="74">
        <v>0</v>
      </c>
      <c r="EA1151" s="74">
        <v>0</v>
      </c>
      <c r="EB1151" s="74">
        <v>0</v>
      </c>
      <c r="EC1151" s="74">
        <v>0</v>
      </c>
      <c r="ED1151" s="74">
        <v>0</v>
      </c>
      <c r="EE1151" s="74">
        <v>0</v>
      </c>
      <c r="EF1151" s="74">
        <v>0</v>
      </c>
      <c r="ER1151" s="74" t="s">
        <v>455</v>
      </c>
      <c r="ES1151" s="74" t="s">
        <v>194</v>
      </c>
      <c r="ET1151" s="74" t="s">
        <v>543</v>
      </c>
      <c r="EU1151" s="74" t="s">
        <v>323</v>
      </c>
      <c r="EV1151" s="74" t="s">
        <v>302</v>
      </c>
      <c r="EW1151" s="74" t="s">
        <v>456</v>
      </c>
      <c r="EX1151" s="74">
        <v>2022</v>
      </c>
      <c r="EY1151" s="74">
        <v>2.9050652035872919E-8</v>
      </c>
      <c r="EZ1151" s="74">
        <v>635.81458899999996</v>
      </c>
      <c r="FA1151" s="74">
        <v>1.8470828384370551E-5</v>
      </c>
      <c r="FB1151" s="74">
        <v>2022</v>
      </c>
      <c r="FC1151" s="74" t="s">
        <v>209</v>
      </c>
      <c r="FD1151" s="74">
        <v>4.6366130773367584E-2</v>
      </c>
      <c r="FE1151" s="74">
        <v>1</v>
      </c>
      <c r="FF1151" s="74">
        <v>0</v>
      </c>
      <c r="FG1151" s="74" t="s">
        <v>457</v>
      </c>
      <c r="FH1151" s="74">
        <v>0</v>
      </c>
      <c r="FI1151" s="74">
        <v>0</v>
      </c>
      <c r="FJ1151" s="74">
        <v>5.4399134155238622E-6</v>
      </c>
      <c r="FK1151" s="74">
        <v>2.6115211003458307E-8</v>
      </c>
      <c r="FL1151" s="74">
        <v>0</v>
      </c>
      <c r="FM1151" s="74">
        <v>0</v>
      </c>
      <c r="FN1151" s="74">
        <v>0</v>
      </c>
      <c r="FO1151" s="74">
        <v>0</v>
      </c>
      <c r="FP1151" s="74">
        <v>0</v>
      </c>
      <c r="FQ1151" s="74">
        <v>0</v>
      </c>
      <c r="FR1151" s="74">
        <v>0</v>
      </c>
      <c r="FS1151" s="74">
        <v>0</v>
      </c>
      <c r="GV1151" s="229"/>
      <c r="GW1151" s="229"/>
    </row>
    <row r="1152" spans="98:205" x14ac:dyDescent="0.25">
      <c r="CT1152" s="74" t="s">
        <v>194</v>
      </c>
      <c r="CU1152" s="74" t="s">
        <v>543</v>
      </c>
      <c r="CV1152" s="74" t="s">
        <v>323</v>
      </c>
      <c r="CW1152" s="74">
        <v>2023</v>
      </c>
      <c r="CX1152" s="74">
        <v>0</v>
      </c>
      <c r="CY1152" s="74">
        <v>0</v>
      </c>
      <c r="CZ1152" s="74">
        <v>4.0733192964116095E-8</v>
      </c>
      <c r="DA1152" s="74">
        <v>0</v>
      </c>
      <c r="DB1152" s="74">
        <v>0</v>
      </c>
      <c r="DC1152" s="74">
        <v>0</v>
      </c>
      <c r="DD1152" s="74">
        <v>8507.4425966947565</v>
      </c>
      <c r="DE1152" s="74">
        <v>202.84766498243039</v>
      </c>
      <c r="DF1152" s="74">
        <v>8304.594931712325</v>
      </c>
      <c r="DG1152" s="74">
        <v>0</v>
      </c>
      <c r="DH1152" s="74">
        <v>0</v>
      </c>
      <c r="DI1152" s="74">
        <v>0</v>
      </c>
      <c r="DJ1152" s="74">
        <v>0</v>
      </c>
      <c r="DK1152" s="74">
        <v>0</v>
      </c>
      <c r="DL1152" s="74">
        <v>0</v>
      </c>
      <c r="DM1152" s="74">
        <v>0</v>
      </c>
      <c r="DN1152" s="74">
        <v>1.28974478644568E-7</v>
      </c>
      <c r="DO1152" s="74">
        <v>0</v>
      </c>
      <c r="DP1152" s="74">
        <v>0</v>
      </c>
      <c r="DQ1152" s="74">
        <v>0</v>
      </c>
      <c r="DR1152" s="74">
        <v>0</v>
      </c>
      <c r="DS1152" s="74">
        <v>0</v>
      </c>
      <c r="DT1152" s="74">
        <v>0</v>
      </c>
      <c r="DU1152" s="74">
        <v>3.4653530092230842E-4</v>
      </c>
      <c r="DV1152" s="74">
        <v>0</v>
      </c>
      <c r="DW1152" s="74">
        <v>3.4653530092230842E-4</v>
      </c>
      <c r="DX1152" s="74">
        <v>0</v>
      </c>
      <c r="DY1152" s="74">
        <v>0</v>
      </c>
      <c r="DZ1152" s="74">
        <v>0</v>
      </c>
      <c r="EA1152" s="74">
        <v>0</v>
      </c>
      <c r="EB1152" s="74">
        <v>0</v>
      </c>
      <c r="EC1152" s="74">
        <v>0</v>
      </c>
      <c r="ED1152" s="74">
        <v>0</v>
      </c>
      <c r="EE1152" s="74">
        <v>0</v>
      </c>
      <c r="EF1152" s="74">
        <v>0</v>
      </c>
      <c r="ER1152" s="74" t="s">
        <v>455</v>
      </c>
      <c r="ES1152" s="74" t="s">
        <v>194</v>
      </c>
      <c r="ET1152" s="74" t="s">
        <v>543</v>
      </c>
      <c r="EU1152" s="74" t="s">
        <v>323</v>
      </c>
      <c r="EV1152" s="74" t="s">
        <v>302</v>
      </c>
      <c r="EW1152" s="74" t="s">
        <v>456</v>
      </c>
      <c r="EX1152" s="74">
        <v>2023</v>
      </c>
      <c r="EY1152" s="74">
        <v>3.0023539714840737E-8</v>
      </c>
      <c r="EZ1152" s="74">
        <v>635.81458899999996</v>
      </c>
      <c r="FA1152" s="74">
        <v>1.908940456411664E-5</v>
      </c>
      <c r="FB1152" s="74">
        <v>2023</v>
      </c>
      <c r="FC1152" s="74" t="s">
        <v>209</v>
      </c>
      <c r="FD1152" s="74">
        <v>4.6366130773367584E-2</v>
      </c>
      <c r="FE1152" s="74">
        <v>1</v>
      </c>
      <c r="FF1152" s="74">
        <v>0</v>
      </c>
      <c r="FG1152" s="74" t="s">
        <v>457</v>
      </c>
      <c r="FH1152" s="74">
        <v>0</v>
      </c>
      <c r="FI1152" s="74">
        <v>0</v>
      </c>
      <c r="FJ1152" s="74">
        <v>0</v>
      </c>
      <c r="FK1152" s="74">
        <v>0</v>
      </c>
      <c r="FL1152" s="74">
        <v>5.6054209879404087E-6</v>
      </c>
      <c r="FM1152" s="74">
        <v>4.0733192964116095E-8</v>
      </c>
      <c r="FN1152" s="74">
        <v>0</v>
      </c>
      <c r="FO1152" s="74">
        <v>0</v>
      </c>
      <c r="FP1152" s="74">
        <v>0</v>
      </c>
      <c r="FQ1152" s="74">
        <v>0</v>
      </c>
      <c r="FR1152" s="74">
        <v>0</v>
      </c>
      <c r="FS1152" s="74">
        <v>0</v>
      </c>
      <c r="GV1152" s="229"/>
      <c r="GW1152" s="229"/>
    </row>
    <row r="1153" spans="98:205" x14ac:dyDescent="0.25">
      <c r="CT1153" s="74" t="s">
        <v>194</v>
      </c>
      <c r="CU1153" s="74" t="s">
        <v>543</v>
      </c>
      <c r="CV1153" s="74" t="s">
        <v>323</v>
      </c>
      <c r="CW1153" s="74">
        <v>2024</v>
      </c>
      <c r="CX1153" s="74">
        <v>0</v>
      </c>
      <c r="CY1153" s="74">
        <v>0</v>
      </c>
      <c r="CZ1153" s="74">
        <v>0</v>
      </c>
      <c r="DA1153" s="74">
        <v>4.0733192964116095E-8</v>
      </c>
      <c r="DB1153" s="74">
        <v>0</v>
      </c>
      <c r="DC1153" s="74">
        <v>0</v>
      </c>
      <c r="DD1153" s="74">
        <v>8507.4425966947565</v>
      </c>
      <c r="DE1153" s="74">
        <v>202.84766498243039</v>
      </c>
      <c r="DF1153" s="74">
        <v>8304.594931712325</v>
      </c>
      <c r="DG1153" s="74">
        <v>0</v>
      </c>
      <c r="DH1153" s="74">
        <v>0</v>
      </c>
      <c r="DI1153" s="74">
        <v>0</v>
      </c>
      <c r="DJ1153" s="74">
        <v>0</v>
      </c>
      <c r="DK1153" s="74">
        <v>0</v>
      </c>
      <c r="DL1153" s="74">
        <v>0</v>
      </c>
      <c r="DM1153" s="74">
        <v>0</v>
      </c>
      <c r="DN1153" s="74">
        <v>1.28974478644568E-7</v>
      </c>
      <c r="DO1153" s="74">
        <v>0</v>
      </c>
      <c r="DP1153" s="74">
        <v>0</v>
      </c>
      <c r="DQ1153" s="74">
        <v>0</v>
      </c>
      <c r="DR1153" s="74">
        <v>0</v>
      </c>
      <c r="DS1153" s="74">
        <v>0</v>
      </c>
      <c r="DT1153" s="74">
        <v>0</v>
      </c>
      <c r="DU1153" s="74">
        <v>0</v>
      </c>
      <c r="DV1153" s="74">
        <v>0</v>
      </c>
      <c r="DW1153" s="74">
        <v>0</v>
      </c>
      <c r="DX1153" s="74">
        <v>3.4653530092230842E-4</v>
      </c>
      <c r="DY1153" s="74">
        <v>0</v>
      </c>
      <c r="DZ1153" s="74">
        <v>3.4653530092230842E-4</v>
      </c>
      <c r="EA1153" s="74">
        <v>0</v>
      </c>
      <c r="EB1153" s="74">
        <v>0</v>
      </c>
      <c r="EC1153" s="74">
        <v>0</v>
      </c>
      <c r="ED1153" s="74">
        <v>0</v>
      </c>
      <c r="EE1153" s="74">
        <v>0</v>
      </c>
      <c r="EF1153" s="74">
        <v>0</v>
      </c>
      <c r="ER1153" s="74" t="s">
        <v>455</v>
      </c>
      <c r="ES1153" s="74" t="s">
        <v>194</v>
      </c>
      <c r="ET1153" s="74" t="s">
        <v>543</v>
      </c>
      <c r="EU1153" s="74" t="s">
        <v>323</v>
      </c>
      <c r="EV1153" s="74" t="s">
        <v>302</v>
      </c>
      <c r="EW1153" s="74" t="s">
        <v>456</v>
      </c>
      <c r="EX1153" s="74">
        <v>2024</v>
      </c>
      <c r="EY1153" s="74">
        <v>3.0023539714840737E-8</v>
      </c>
      <c r="EZ1153" s="74">
        <v>635.81458899999996</v>
      </c>
      <c r="FA1153" s="74">
        <v>1.908940456411664E-5</v>
      </c>
      <c r="FB1153" s="74">
        <v>2024</v>
      </c>
      <c r="FC1153" s="74" t="s">
        <v>209</v>
      </c>
      <c r="FD1153" s="74">
        <v>4.6366130773367584E-2</v>
      </c>
      <c r="FE1153" s="74">
        <v>1</v>
      </c>
      <c r="FF1153" s="74">
        <v>0</v>
      </c>
      <c r="FG1153" s="74" t="s">
        <v>457</v>
      </c>
      <c r="FH1153" s="74">
        <v>0</v>
      </c>
      <c r="FI1153" s="74">
        <v>0</v>
      </c>
      <c r="FJ1153" s="74">
        <v>0</v>
      </c>
      <c r="FK1153" s="74">
        <v>0</v>
      </c>
      <c r="FL1153" s="74">
        <v>0</v>
      </c>
      <c r="FM1153" s="74">
        <v>0</v>
      </c>
      <c r="FN1153" s="74">
        <v>5.6054209879404087E-6</v>
      </c>
      <c r="FO1153" s="74">
        <v>4.0733192964116095E-8</v>
      </c>
      <c r="FP1153" s="74">
        <v>0</v>
      </c>
      <c r="FQ1153" s="74">
        <v>0</v>
      </c>
      <c r="FR1153" s="74">
        <v>0</v>
      </c>
      <c r="FS1153" s="74">
        <v>0</v>
      </c>
      <c r="GV1153" s="229"/>
      <c r="GW1153" s="229"/>
    </row>
    <row r="1154" spans="98:205" x14ac:dyDescent="0.25">
      <c r="CT1154" s="74" t="s">
        <v>194</v>
      </c>
      <c r="CU1154" s="74" t="s">
        <v>543</v>
      </c>
      <c r="CV1154" s="74" t="s">
        <v>323</v>
      </c>
      <c r="CW1154" s="74">
        <v>2025</v>
      </c>
      <c r="CX1154" s="74">
        <v>0</v>
      </c>
      <c r="CY1154" s="74">
        <v>0</v>
      </c>
      <c r="CZ1154" s="74">
        <v>0</v>
      </c>
      <c r="DA1154" s="74">
        <v>0</v>
      </c>
      <c r="DB1154" s="74">
        <v>4.0733192964116095E-8</v>
      </c>
      <c r="DC1154" s="74">
        <v>0</v>
      </c>
      <c r="DD1154" s="74">
        <v>8507.4425966947565</v>
      </c>
      <c r="DE1154" s="74">
        <v>202.84766498243039</v>
      </c>
      <c r="DF1154" s="74">
        <v>8304.594931712325</v>
      </c>
      <c r="DG1154" s="74">
        <v>0</v>
      </c>
      <c r="DH1154" s="74">
        <v>0</v>
      </c>
      <c r="DI1154" s="74">
        <v>0</v>
      </c>
      <c r="DJ1154" s="74">
        <v>0</v>
      </c>
      <c r="DK1154" s="74">
        <v>0</v>
      </c>
      <c r="DL1154" s="74">
        <v>0</v>
      </c>
      <c r="DM1154" s="74">
        <v>0</v>
      </c>
      <c r="DN1154" s="74">
        <v>1.28974478644568E-7</v>
      </c>
      <c r="DO1154" s="74">
        <v>0</v>
      </c>
      <c r="DP1154" s="74">
        <v>0</v>
      </c>
      <c r="DQ1154" s="74">
        <v>0</v>
      </c>
      <c r="DR1154" s="74">
        <v>0</v>
      </c>
      <c r="DS1154" s="74">
        <v>0</v>
      </c>
      <c r="DT1154" s="74">
        <v>0</v>
      </c>
      <c r="DU1154" s="74">
        <v>0</v>
      </c>
      <c r="DV1154" s="74">
        <v>0</v>
      </c>
      <c r="DW1154" s="74">
        <v>0</v>
      </c>
      <c r="DX1154" s="74">
        <v>0</v>
      </c>
      <c r="DY1154" s="74">
        <v>0</v>
      </c>
      <c r="DZ1154" s="74">
        <v>0</v>
      </c>
      <c r="EA1154" s="74">
        <v>3.4653530092230842E-4</v>
      </c>
      <c r="EB1154" s="74">
        <v>0</v>
      </c>
      <c r="EC1154" s="74">
        <v>3.4653530092230842E-4</v>
      </c>
      <c r="ED1154" s="74">
        <v>0</v>
      </c>
      <c r="EE1154" s="74">
        <v>0</v>
      </c>
      <c r="EF1154" s="74">
        <v>0</v>
      </c>
      <c r="ER1154" s="74" t="s">
        <v>455</v>
      </c>
      <c r="ES1154" s="74" t="s">
        <v>194</v>
      </c>
      <c r="ET1154" s="74" t="s">
        <v>543</v>
      </c>
      <c r="EU1154" s="74" t="s">
        <v>323</v>
      </c>
      <c r="EV1154" s="74" t="s">
        <v>302</v>
      </c>
      <c r="EW1154" s="74" t="s">
        <v>456</v>
      </c>
      <c r="EX1154" s="74">
        <v>2025</v>
      </c>
      <c r="EY1154" s="74">
        <v>3.0023539714840737E-8</v>
      </c>
      <c r="EZ1154" s="74">
        <v>635.81458899999996</v>
      </c>
      <c r="FA1154" s="74">
        <v>1.908940456411664E-5</v>
      </c>
      <c r="FB1154" s="74">
        <v>2025</v>
      </c>
      <c r="FC1154" s="74" t="s">
        <v>209</v>
      </c>
      <c r="FD1154" s="74">
        <v>4.6366130773367584E-2</v>
      </c>
      <c r="FE1154" s="74">
        <v>1</v>
      </c>
      <c r="FF1154" s="74">
        <v>0</v>
      </c>
      <c r="FG1154" s="74" t="s">
        <v>457</v>
      </c>
      <c r="FH1154" s="74">
        <v>0</v>
      </c>
      <c r="FI1154" s="74">
        <v>0</v>
      </c>
      <c r="FJ1154" s="74">
        <v>0</v>
      </c>
      <c r="FK1154" s="74">
        <v>0</v>
      </c>
      <c r="FL1154" s="74">
        <v>0</v>
      </c>
      <c r="FM1154" s="74">
        <v>0</v>
      </c>
      <c r="FN1154" s="74">
        <v>0</v>
      </c>
      <c r="FO1154" s="74">
        <v>0</v>
      </c>
      <c r="FP1154" s="74">
        <v>5.6054209879404087E-6</v>
      </c>
      <c r="FQ1154" s="74">
        <v>4.0733192964116095E-8</v>
      </c>
      <c r="FR1154" s="74">
        <v>0</v>
      </c>
      <c r="FS1154" s="74">
        <v>0</v>
      </c>
      <c r="GV1154" s="229"/>
      <c r="GW1154" s="229"/>
    </row>
    <row r="1155" spans="98:205" x14ac:dyDescent="0.25">
      <c r="CT1155" s="74" t="s">
        <v>194</v>
      </c>
      <c r="CU1155" s="74" t="s">
        <v>543</v>
      </c>
      <c r="CV1155" s="74" t="s">
        <v>323</v>
      </c>
      <c r="CW1155" s="74">
        <v>2026</v>
      </c>
      <c r="CX1155" s="74">
        <v>0</v>
      </c>
      <c r="CY1155" s="74">
        <v>0</v>
      </c>
      <c r="CZ1155" s="74">
        <v>0</v>
      </c>
      <c r="DA1155" s="74">
        <v>0</v>
      </c>
      <c r="DB1155" s="74">
        <v>0</v>
      </c>
      <c r="DC1155" s="74">
        <v>4.0733192964116095E-8</v>
      </c>
      <c r="DD1155" s="74">
        <v>8507.4425966947565</v>
      </c>
      <c r="DE1155" s="74">
        <v>202.84766498243039</v>
      </c>
      <c r="DF1155" s="74">
        <v>8304.594931712325</v>
      </c>
      <c r="DG1155" s="74">
        <v>0</v>
      </c>
      <c r="DH1155" s="74">
        <v>0</v>
      </c>
      <c r="DI1155" s="74">
        <v>0</v>
      </c>
      <c r="DJ1155" s="74">
        <v>0</v>
      </c>
      <c r="DK1155" s="74">
        <v>0</v>
      </c>
      <c r="DL1155" s="74">
        <v>0</v>
      </c>
      <c r="DM1155" s="74">
        <v>0</v>
      </c>
      <c r="DN1155" s="74">
        <v>1.28974478644568E-7</v>
      </c>
      <c r="DO1155" s="74">
        <v>0</v>
      </c>
      <c r="DP1155" s="74">
        <v>0</v>
      </c>
      <c r="DQ1155" s="74">
        <v>0</v>
      </c>
      <c r="DR1155" s="74">
        <v>0</v>
      </c>
      <c r="DS1155" s="74">
        <v>0</v>
      </c>
      <c r="DT1155" s="74">
        <v>0</v>
      </c>
      <c r="DU1155" s="74">
        <v>0</v>
      </c>
      <c r="DV1155" s="74">
        <v>0</v>
      </c>
      <c r="DW1155" s="74">
        <v>0</v>
      </c>
      <c r="DX1155" s="74">
        <v>0</v>
      </c>
      <c r="DY1155" s="74">
        <v>0</v>
      </c>
      <c r="DZ1155" s="74">
        <v>0</v>
      </c>
      <c r="EA1155" s="74">
        <v>0</v>
      </c>
      <c r="EB1155" s="74">
        <v>0</v>
      </c>
      <c r="EC1155" s="74">
        <v>0</v>
      </c>
      <c r="ED1155" s="74">
        <v>3.4653530092230842E-4</v>
      </c>
      <c r="EE1155" s="74">
        <v>0</v>
      </c>
      <c r="EF1155" s="74">
        <v>3.4653530092230842E-4</v>
      </c>
      <c r="ER1155" s="74" t="s">
        <v>455</v>
      </c>
      <c r="ES1155" s="74" t="s">
        <v>194</v>
      </c>
      <c r="ET1155" s="74" t="s">
        <v>543</v>
      </c>
      <c r="EU1155" s="74" t="s">
        <v>323</v>
      </c>
      <c r="EV1155" s="74" t="s">
        <v>302</v>
      </c>
      <c r="EW1155" s="74" t="s">
        <v>456</v>
      </c>
      <c r="EX1155" s="74">
        <v>2026</v>
      </c>
      <c r="EY1155" s="74">
        <v>3.0023539714840737E-8</v>
      </c>
      <c r="EZ1155" s="74">
        <v>635.81458899999996</v>
      </c>
      <c r="FA1155" s="74">
        <v>1.908940456411664E-5</v>
      </c>
      <c r="FB1155" s="74">
        <v>2026</v>
      </c>
      <c r="FC1155" s="74" t="s">
        <v>209</v>
      </c>
      <c r="FD1155" s="74">
        <v>4.6366130773367584E-2</v>
      </c>
      <c r="FE1155" s="74">
        <v>1</v>
      </c>
      <c r="FF1155" s="74">
        <v>0</v>
      </c>
      <c r="FG1155" s="74" t="s">
        <v>457</v>
      </c>
      <c r="FH1155" s="74">
        <v>0</v>
      </c>
      <c r="FI1155" s="74">
        <v>0</v>
      </c>
      <c r="FJ1155" s="74">
        <v>0</v>
      </c>
      <c r="FK1155" s="74">
        <v>0</v>
      </c>
      <c r="FL1155" s="74">
        <v>0</v>
      </c>
      <c r="FM1155" s="74">
        <v>0</v>
      </c>
      <c r="FN1155" s="74">
        <v>0</v>
      </c>
      <c r="FO1155" s="74">
        <v>0</v>
      </c>
      <c r="FP1155" s="74">
        <v>0</v>
      </c>
      <c r="FQ1155" s="74">
        <v>0</v>
      </c>
      <c r="FR1155" s="74">
        <v>5.6054209879404087E-6</v>
      </c>
      <c r="FS1155" s="74">
        <v>4.0733192964116095E-8</v>
      </c>
      <c r="GV1155" s="229"/>
      <c r="GW1155" s="229"/>
    </row>
    <row r="1156" spans="98:205" x14ac:dyDescent="0.25">
      <c r="CT1156" s="74" t="s">
        <v>194</v>
      </c>
      <c r="CU1156" s="74" t="s">
        <v>543</v>
      </c>
      <c r="CV1156" s="74" t="s">
        <v>329</v>
      </c>
      <c r="CW1156" s="74">
        <v>2021</v>
      </c>
      <c r="CX1156" s="74">
        <v>2.6886049881998535E-6</v>
      </c>
      <c r="CY1156" s="74">
        <v>0</v>
      </c>
      <c r="CZ1156" s="74">
        <v>0</v>
      </c>
      <c r="DA1156" s="74">
        <v>0</v>
      </c>
      <c r="DB1156" s="74">
        <v>0</v>
      </c>
      <c r="DC1156" s="74">
        <v>0</v>
      </c>
      <c r="DD1156" s="74">
        <v>5.1077508752881373</v>
      </c>
      <c r="DE1156" s="74">
        <v>0.6902689861784046</v>
      </c>
      <c r="DF1156" s="74">
        <v>2.826372167532806</v>
      </c>
      <c r="DG1156" s="74">
        <v>1.5911097215769281</v>
      </c>
      <c r="DH1156" s="74">
        <v>0</v>
      </c>
      <c r="DI1156" s="74">
        <v>0</v>
      </c>
      <c r="DJ1156" s="74">
        <v>0</v>
      </c>
      <c r="DK1156" s="74">
        <v>0</v>
      </c>
      <c r="DL1156" s="74">
        <v>0</v>
      </c>
      <c r="DM1156" s="74">
        <v>0</v>
      </c>
      <c r="DN1156" s="74">
        <v>1.197202344189796E-5</v>
      </c>
      <c r="DO1156" s="74">
        <v>1.3732724481781853E-5</v>
      </c>
      <c r="DP1156" s="74">
        <v>0</v>
      </c>
      <c r="DQ1156" s="74">
        <v>1.3732724481781853E-5</v>
      </c>
      <c r="DR1156" s="74">
        <v>0</v>
      </c>
      <c r="DS1156" s="74">
        <v>0</v>
      </c>
      <c r="DT1156" s="74">
        <v>0</v>
      </c>
      <c r="DU1156" s="74">
        <v>0</v>
      </c>
      <c r="DV1156" s="74">
        <v>0</v>
      </c>
      <c r="DW1156" s="74">
        <v>0</v>
      </c>
      <c r="DX1156" s="74">
        <v>0</v>
      </c>
      <c r="DY1156" s="74">
        <v>0</v>
      </c>
      <c r="DZ1156" s="74">
        <v>0</v>
      </c>
      <c r="EA1156" s="74">
        <v>0</v>
      </c>
      <c r="EB1156" s="74">
        <v>0</v>
      </c>
      <c r="EC1156" s="74">
        <v>0</v>
      </c>
      <c r="ED1156" s="74">
        <v>0</v>
      </c>
      <c r="EE1156" s="74">
        <v>0</v>
      </c>
      <c r="EF1156" s="74">
        <v>0</v>
      </c>
      <c r="ER1156" s="74" t="s">
        <v>455</v>
      </c>
      <c r="ES1156" s="74" t="s">
        <v>194</v>
      </c>
      <c r="ET1156" s="74" t="s">
        <v>543</v>
      </c>
      <c r="EU1156" s="74" t="s">
        <v>329</v>
      </c>
      <c r="EV1156" s="74" t="s">
        <v>302</v>
      </c>
      <c r="EW1156" s="74" t="s">
        <v>456</v>
      </c>
      <c r="EX1156" s="74">
        <v>2021</v>
      </c>
      <c r="EY1156" s="74">
        <v>3.048820700976048E-6</v>
      </c>
      <c r="EZ1156" s="74">
        <v>635.81458899999996</v>
      </c>
      <c r="FA1156" s="74">
        <v>1.9384846809257777E-3</v>
      </c>
      <c r="FB1156" s="74">
        <v>2021</v>
      </c>
      <c r="FC1156" s="74" t="s">
        <v>209</v>
      </c>
      <c r="FD1156" s="74">
        <v>4.6366130773367584E-2</v>
      </c>
      <c r="FE1156" s="74">
        <v>1</v>
      </c>
      <c r="FF1156" s="74">
        <v>0</v>
      </c>
      <c r="FG1156" s="74" t="s">
        <v>457</v>
      </c>
      <c r="FH1156" s="74">
        <v>5.6004825472847752E-4</v>
      </c>
      <c r="FI1156" s="74">
        <v>2.6886049881998535E-6</v>
      </c>
      <c r="FJ1156" s="74">
        <v>0</v>
      </c>
      <c r="FK1156" s="74">
        <v>0</v>
      </c>
      <c r="FL1156" s="74">
        <v>0</v>
      </c>
      <c r="FM1156" s="74">
        <v>0</v>
      </c>
      <c r="FN1156" s="74">
        <v>0</v>
      </c>
      <c r="FO1156" s="74">
        <v>0</v>
      </c>
      <c r="FP1156" s="74">
        <v>0</v>
      </c>
      <c r="FQ1156" s="74">
        <v>0</v>
      </c>
      <c r="FR1156" s="74">
        <v>0</v>
      </c>
      <c r="FS1156" s="74">
        <v>0</v>
      </c>
      <c r="GV1156" s="229"/>
      <c r="GW1156" s="229"/>
    </row>
    <row r="1157" spans="98:205" x14ac:dyDescent="0.25">
      <c r="CT1157" s="74" t="s">
        <v>194</v>
      </c>
      <c r="CU1157" s="74" t="s">
        <v>543</v>
      </c>
      <c r="CV1157" s="74" t="s">
        <v>329</v>
      </c>
      <c r="CW1157" s="74">
        <v>2022</v>
      </c>
      <c r="CX1157" s="74">
        <v>0</v>
      </c>
      <c r="CY1157" s="74">
        <v>2.6685323823551913E-6</v>
      </c>
      <c r="CZ1157" s="74">
        <v>0</v>
      </c>
      <c r="DA1157" s="74">
        <v>0</v>
      </c>
      <c r="DB1157" s="74">
        <v>0</v>
      </c>
      <c r="DC1157" s="74">
        <v>0</v>
      </c>
      <c r="DD1157" s="74">
        <v>5.0739075797640956</v>
      </c>
      <c r="DE1157" s="74">
        <v>0.6841481148462718</v>
      </c>
      <c r="DF1157" s="74">
        <v>2.8096478759428578</v>
      </c>
      <c r="DG1157" s="74">
        <v>1.5801115889749651</v>
      </c>
      <c r="DH1157" s="74">
        <v>0</v>
      </c>
      <c r="DI1157" s="74">
        <v>0</v>
      </c>
      <c r="DJ1157" s="74">
        <v>0</v>
      </c>
      <c r="DK1157" s="74">
        <v>0</v>
      </c>
      <c r="DL1157" s="74">
        <v>0</v>
      </c>
      <c r="DM1157" s="74">
        <v>0</v>
      </c>
      <c r="DN1157" s="74">
        <v>1.158864095815506E-5</v>
      </c>
      <c r="DO1157" s="74">
        <v>0</v>
      </c>
      <c r="DP1157" s="74">
        <v>0</v>
      </c>
      <c r="DQ1157" s="74">
        <v>0</v>
      </c>
      <c r="DR1157" s="74">
        <v>1.3539886681677944E-5</v>
      </c>
      <c r="DS1157" s="74">
        <v>0</v>
      </c>
      <c r="DT1157" s="74">
        <v>1.3539886681677944E-5</v>
      </c>
      <c r="DU1157" s="74">
        <v>0</v>
      </c>
      <c r="DV1157" s="74">
        <v>0</v>
      </c>
      <c r="DW1157" s="74">
        <v>0</v>
      </c>
      <c r="DX1157" s="74">
        <v>0</v>
      </c>
      <c r="DY1157" s="74">
        <v>0</v>
      </c>
      <c r="DZ1157" s="74">
        <v>0</v>
      </c>
      <c r="EA1157" s="74">
        <v>0</v>
      </c>
      <c r="EB1157" s="74">
        <v>0</v>
      </c>
      <c r="EC1157" s="74">
        <v>0</v>
      </c>
      <c r="ED1157" s="74">
        <v>0</v>
      </c>
      <c r="EE1157" s="74">
        <v>0</v>
      </c>
      <c r="EF1157" s="74">
        <v>0</v>
      </c>
      <c r="ER1157" s="74" t="s">
        <v>455</v>
      </c>
      <c r="ES1157" s="74" t="s">
        <v>194</v>
      </c>
      <c r="ET1157" s="74" t="s">
        <v>543</v>
      </c>
      <c r="EU1157" s="74" t="s">
        <v>329</v>
      </c>
      <c r="EV1157" s="74" t="s">
        <v>302</v>
      </c>
      <c r="EW1157" s="74" t="s">
        <v>456</v>
      </c>
      <c r="EX1157" s="74">
        <v>2022</v>
      </c>
      <c r="EY1157" s="74">
        <v>2.968484753042727E-6</v>
      </c>
      <c r="EZ1157" s="74">
        <v>635.81458899999996</v>
      </c>
      <c r="FA1157" s="74">
        <v>1.8874059132086278E-3</v>
      </c>
      <c r="FB1157" s="74">
        <v>2022</v>
      </c>
      <c r="FC1157" s="74" t="s">
        <v>209</v>
      </c>
      <c r="FD1157" s="74">
        <v>4.6366130773367584E-2</v>
      </c>
      <c r="FE1157" s="74">
        <v>1</v>
      </c>
      <c r="FF1157" s="74">
        <v>0</v>
      </c>
      <c r="FG1157" s="74" t="s">
        <v>457</v>
      </c>
      <c r="FH1157" s="74">
        <v>0</v>
      </c>
      <c r="FI1157" s="74">
        <v>0</v>
      </c>
      <c r="FJ1157" s="74">
        <v>5.5586704256808408E-4</v>
      </c>
      <c r="FK1157" s="74">
        <v>2.6685323823551913E-6</v>
      </c>
      <c r="FL1157" s="74">
        <v>0</v>
      </c>
      <c r="FM1157" s="74">
        <v>0</v>
      </c>
      <c r="FN1157" s="74">
        <v>0</v>
      </c>
      <c r="FO1157" s="74">
        <v>0</v>
      </c>
      <c r="FP1157" s="74">
        <v>0</v>
      </c>
      <c r="FQ1157" s="74">
        <v>0</v>
      </c>
      <c r="FR1157" s="74">
        <v>0</v>
      </c>
      <c r="FS1157" s="74">
        <v>0</v>
      </c>
      <c r="GV1157" s="229"/>
      <c r="GW1157" s="229"/>
    </row>
    <row r="1158" spans="98:205" x14ac:dyDescent="0.25">
      <c r="CT1158" s="74" t="s">
        <v>194</v>
      </c>
      <c r="CU1158" s="74" t="s">
        <v>543</v>
      </c>
      <c r="CV1158" s="74" t="s">
        <v>329</v>
      </c>
      <c r="CW1158" s="74">
        <v>2023</v>
      </c>
      <c r="CX1158" s="74">
        <v>0</v>
      </c>
      <c r="CY1158" s="74">
        <v>0</v>
      </c>
      <c r="CZ1158" s="74">
        <v>4.1622426273742203E-6</v>
      </c>
      <c r="DA1158" s="74">
        <v>0</v>
      </c>
      <c r="DB1158" s="74">
        <v>0</v>
      </c>
      <c r="DC1158" s="74">
        <v>0</v>
      </c>
      <c r="DD1158" s="74">
        <v>5.1712462144137747</v>
      </c>
      <c r="DE1158" s="74">
        <v>0.68414811484627169</v>
      </c>
      <c r="DF1158" s="74">
        <v>2.9069865105925379</v>
      </c>
      <c r="DG1158" s="74">
        <v>1.5801115889749651</v>
      </c>
      <c r="DH1158" s="74">
        <v>0</v>
      </c>
      <c r="DI1158" s="74">
        <v>0</v>
      </c>
      <c r="DJ1158" s="74">
        <v>0</v>
      </c>
      <c r="DK1158" s="74">
        <v>0</v>
      </c>
      <c r="DL1158" s="74">
        <v>0</v>
      </c>
      <c r="DM1158" s="74">
        <v>0</v>
      </c>
      <c r="DN1158" s="74">
        <v>1.2032866490015521E-5</v>
      </c>
      <c r="DO1158" s="74">
        <v>0</v>
      </c>
      <c r="DP1158" s="74">
        <v>0</v>
      </c>
      <c r="DQ1158" s="74">
        <v>0</v>
      </c>
      <c r="DR1158" s="74">
        <v>0</v>
      </c>
      <c r="DS1158" s="74">
        <v>0</v>
      </c>
      <c r="DT1158" s="74">
        <v>0</v>
      </c>
      <c r="DU1158" s="74">
        <v>2.1523981430280581E-5</v>
      </c>
      <c r="DV1158" s="74">
        <v>0</v>
      </c>
      <c r="DW1158" s="74">
        <v>2.1523981430280581E-5</v>
      </c>
      <c r="DX1158" s="74">
        <v>0</v>
      </c>
      <c r="DY1158" s="74">
        <v>0</v>
      </c>
      <c r="DZ1158" s="74">
        <v>0</v>
      </c>
      <c r="EA1158" s="74">
        <v>0</v>
      </c>
      <c r="EB1158" s="74">
        <v>0</v>
      </c>
      <c r="EC1158" s="74">
        <v>0</v>
      </c>
      <c r="ED1158" s="74">
        <v>0</v>
      </c>
      <c r="EE1158" s="74">
        <v>0</v>
      </c>
      <c r="EF1158" s="74">
        <v>0</v>
      </c>
      <c r="ER1158" s="74" t="s">
        <v>455</v>
      </c>
      <c r="ES1158" s="74" t="s">
        <v>194</v>
      </c>
      <c r="ET1158" s="74" t="s">
        <v>543</v>
      </c>
      <c r="EU1158" s="74" t="s">
        <v>329</v>
      </c>
      <c r="EV1158" s="74" t="s">
        <v>302</v>
      </c>
      <c r="EW1158" s="74" t="s">
        <v>456</v>
      </c>
      <c r="EX1158" s="74">
        <v>2023</v>
      </c>
      <c r="EY1158" s="74">
        <v>3.0678974009197141E-6</v>
      </c>
      <c r="EZ1158" s="74">
        <v>635.81458899999996</v>
      </c>
      <c r="FA1158" s="74">
        <v>1.9506139250599361E-3</v>
      </c>
      <c r="FB1158" s="74">
        <v>2023</v>
      </c>
      <c r="FC1158" s="74" t="s">
        <v>209</v>
      </c>
      <c r="FD1158" s="74">
        <v>4.6366130773367584E-2</v>
      </c>
      <c r="FE1158" s="74">
        <v>1</v>
      </c>
      <c r="FF1158" s="74">
        <v>0</v>
      </c>
      <c r="FG1158" s="74" t="s">
        <v>457</v>
      </c>
      <c r="FH1158" s="74">
        <v>0</v>
      </c>
      <c r="FI1158" s="74">
        <v>0</v>
      </c>
      <c r="FJ1158" s="74">
        <v>0</v>
      </c>
      <c r="FK1158" s="74">
        <v>0</v>
      </c>
      <c r="FL1158" s="74">
        <v>5.7277911409835298E-4</v>
      </c>
      <c r="FM1158" s="74">
        <v>4.1622426273742203E-6</v>
      </c>
      <c r="FN1158" s="74">
        <v>0</v>
      </c>
      <c r="FO1158" s="74">
        <v>0</v>
      </c>
      <c r="FP1158" s="74">
        <v>0</v>
      </c>
      <c r="FQ1158" s="74">
        <v>0</v>
      </c>
      <c r="FR1158" s="74">
        <v>0</v>
      </c>
      <c r="FS1158" s="74">
        <v>0</v>
      </c>
      <c r="GV1158" s="229"/>
      <c r="GW1158" s="229"/>
    </row>
    <row r="1159" spans="98:205" x14ac:dyDescent="0.25">
      <c r="CT1159" s="74" t="s">
        <v>194</v>
      </c>
      <c r="CU1159" s="74" t="s">
        <v>543</v>
      </c>
      <c r="CV1159" s="74" t="s">
        <v>329</v>
      </c>
      <c r="CW1159" s="74">
        <v>2024</v>
      </c>
      <c r="CX1159" s="74">
        <v>0</v>
      </c>
      <c r="CY1159" s="74">
        <v>0</v>
      </c>
      <c r="CZ1159" s="74">
        <v>0</v>
      </c>
      <c r="DA1159" s="74">
        <v>4.1622426273742203E-6</v>
      </c>
      <c r="DB1159" s="74">
        <v>0</v>
      </c>
      <c r="DC1159" s="74">
        <v>0</v>
      </c>
      <c r="DD1159" s="74">
        <v>5.1712462144137747</v>
      </c>
      <c r="DE1159" s="74">
        <v>0.68414811484627169</v>
      </c>
      <c r="DF1159" s="74">
        <v>2.9069865105925379</v>
      </c>
      <c r="DG1159" s="74">
        <v>1.5801115889749651</v>
      </c>
      <c r="DH1159" s="74">
        <v>0</v>
      </c>
      <c r="DI1159" s="74">
        <v>0</v>
      </c>
      <c r="DJ1159" s="74">
        <v>0</v>
      </c>
      <c r="DK1159" s="74">
        <v>0</v>
      </c>
      <c r="DL1159" s="74">
        <v>0</v>
      </c>
      <c r="DM1159" s="74">
        <v>0</v>
      </c>
      <c r="DN1159" s="74">
        <v>1.2032866490015521E-5</v>
      </c>
      <c r="DO1159" s="74">
        <v>0</v>
      </c>
      <c r="DP1159" s="74">
        <v>0</v>
      </c>
      <c r="DQ1159" s="74">
        <v>0</v>
      </c>
      <c r="DR1159" s="74">
        <v>0</v>
      </c>
      <c r="DS1159" s="74">
        <v>0</v>
      </c>
      <c r="DT1159" s="74">
        <v>0</v>
      </c>
      <c r="DU1159" s="74">
        <v>0</v>
      </c>
      <c r="DV1159" s="74">
        <v>0</v>
      </c>
      <c r="DW1159" s="74">
        <v>0</v>
      </c>
      <c r="DX1159" s="74">
        <v>2.1523981430280581E-5</v>
      </c>
      <c r="DY1159" s="74">
        <v>0</v>
      </c>
      <c r="DZ1159" s="74">
        <v>2.1523981430280581E-5</v>
      </c>
      <c r="EA1159" s="74">
        <v>0</v>
      </c>
      <c r="EB1159" s="74">
        <v>0</v>
      </c>
      <c r="EC1159" s="74">
        <v>0</v>
      </c>
      <c r="ED1159" s="74">
        <v>0</v>
      </c>
      <c r="EE1159" s="74">
        <v>0</v>
      </c>
      <c r="EF1159" s="74">
        <v>0</v>
      </c>
      <c r="ER1159" s="74" t="s">
        <v>455</v>
      </c>
      <c r="ES1159" s="74" t="s">
        <v>194</v>
      </c>
      <c r="ET1159" s="74" t="s">
        <v>543</v>
      </c>
      <c r="EU1159" s="74" t="s">
        <v>329</v>
      </c>
      <c r="EV1159" s="74" t="s">
        <v>302</v>
      </c>
      <c r="EW1159" s="74" t="s">
        <v>456</v>
      </c>
      <c r="EX1159" s="74">
        <v>2024</v>
      </c>
      <c r="EY1159" s="74">
        <v>3.0678974009197141E-6</v>
      </c>
      <c r="EZ1159" s="74">
        <v>635.81458899999996</v>
      </c>
      <c r="FA1159" s="74">
        <v>1.9506139250599361E-3</v>
      </c>
      <c r="FB1159" s="74">
        <v>2024</v>
      </c>
      <c r="FC1159" s="74" t="s">
        <v>209</v>
      </c>
      <c r="FD1159" s="74">
        <v>4.6366130773367584E-2</v>
      </c>
      <c r="FE1159" s="74">
        <v>1</v>
      </c>
      <c r="FF1159" s="74">
        <v>0</v>
      </c>
      <c r="FG1159" s="74" t="s">
        <v>457</v>
      </c>
      <c r="FH1159" s="74">
        <v>0</v>
      </c>
      <c r="FI1159" s="74">
        <v>0</v>
      </c>
      <c r="FJ1159" s="74">
        <v>0</v>
      </c>
      <c r="FK1159" s="74">
        <v>0</v>
      </c>
      <c r="FL1159" s="74">
        <v>0</v>
      </c>
      <c r="FM1159" s="74">
        <v>0</v>
      </c>
      <c r="FN1159" s="74">
        <v>5.7277911409835298E-4</v>
      </c>
      <c r="FO1159" s="74">
        <v>4.1622426273742203E-6</v>
      </c>
      <c r="FP1159" s="74">
        <v>0</v>
      </c>
      <c r="FQ1159" s="74">
        <v>0</v>
      </c>
      <c r="FR1159" s="74">
        <v>0</v>
      </c>
      <c r="FS1159" s="74">
        <v>0</v>
      </c>
      <c r="GV1159" s="229"/>
      <c r="GW1159" s="229"/>
    </row>
    <row r="1160" spans="98:205" x14ac:dyDescent="0.25">
      <c r="CT1160" s="74" t="s">
        <v>194</v>
      </c>
      <c r="CU1160" s="74" t="s">
        <v>543</v>
      </c>
      <c r="CV1160" s="74" t="s">
        <v>329</v>
      </c>
      <c r="CW1160" s="74">
        <v>2025</v>
      </c>
      <c r="CX1160" s="74">
        <v>0</v>
      </c>
      <c r="CY1160" s="74">
        <v>0</v>
      </c>
      <c r="CZ1160" s="74">
        <v>0</v>
      </c>
      <c r="DA1160" s="74">
        <v>0</v>
      </c>
      <c r="DB1160" s="74">
        <v>4.1622426273742203E-6</v>
      </c>
      <c r="DC1160" s="74">
        <v>0</v>
      </c>
      <c r="DD1160" s="74">
        <v>5.1712462144137747</v>
      </c>
      <c r="DE1160" s="74">
        <v>0.68414811484627169</v>
      </c>
      <c r="DF1160" s="74">
        <v>2.9069865105925379</v>
      </c>
      <c r="DG1160" s="74">
        <v>1.5801115889749651</v>
      </c>
      <c r="DH1160" s="74">
        <v>0</v>
      </c>
      <c r="DI1160" s="74">
        <v>0</v>
      </c>
      <c r="DJ1160" s="74">
        <v>0</v>
      </c>
      <c r="DK1160" s="74">
        <v>0</v>
      </c>
      <c r="DL1160" s="74">
        <v>0</v>
      </c>
      <c r="DM1160" s="74">
        <v>0</v>
      </c>
      <c r="DN1160" s="74">
        <v>1.2032866490015521E-5</v>
      </c>
      <c r="DO1160" s="74">
        <v>0</v>
      </c>
      <c r="DP1160" s="74">
        <v>0</v>
      </c>
      <c r="DQ1160" s="74">
        <v>0</v>
      </c>
      <c r="DR1160" s="74">
        <v>0</v>
      </c>
      <c r="DS1160" s="74">
        <v>0</v>
      </c>
      <c r="DT1160" s="74">
        <v>0</v>
      </c>
      <c r="DU1160" s="74">
        <v>0</v>
      </c>
      <c r="DV1160" s="74">
        <v>0</v>
      </c>
      <c r="DW1160" s="74">
        <v>0</v>
      </c>
      <c r="DX1160" s="74">
        <v>0</v>
      </c>
      <c r="DY1160" s="74">
        <v>0</v>
      </c>
      <c r="DZ1160" s="74">
        <v>0</v>
      </c>
      <c r="EA1160" s="74">
        <v>2.1523981430280581E-5</v>
      </c>
      <c r="EB1160" s="74">
        <v>0</v>
      </c>
      <c r="EC1160" s="74">
        <v>2.1523981430280581E-5</v>
      </c>
      <c r="ED1160" s="74">
        <v>0</v>
      </c>
      <c r="EE1160" s="74">
        <v>0</v>
      </c>
      <c r="EF1160" s="74">
        <v>0</v>
      </c>
      <c r="ER1160" s="74" t="s">
        <v>455</v>
      </c>
      <c r="ES1160" s="74" t="s">
        <v>194</v>
      </c>
      <c r="ET1160" s="74" t="s">
        <v>543</v>
      </c>
      <c r="EU1160" s="74" t="s">
        <v>329</v>
      </c>
      <c r="EV1160" s="74" t="s">
        <v>302</v>
      </c>
      <c r="EW1160" s="74" t="s">
        <v>456</v>
      </c>
      <c r="EX1160" s="74">
        <v>2025</v>
      </c>
      <c r="EY1160" s="74">
        <v>3.0678974009197141E-6</v>
      </c>
      <c r="EZ1160" s="74">
        <v>635.81458899999996</v>
      </c>
      <c r="FA1160" s="74">
        <v>1.9506139250599361E-3</v>
      </c>
      <c r="FB1160" s="74">
        <v>2025</v>
      </c>
      <c r="FC1160" s="74" t="s">
        <v>209</v>
      </c>
      <c r="FD1160" s="74">
        <v>4.6366130773367584E-2</v>
      </c>
      <c r="FE1160" s="74">
        <v>1</v>
      </c>
      <c r="FF1160" s="74">
        <v>0</v>
      </c>
      <c r="FG1160" s="74" t="s">
        <v>457</v>
      </c>
      <c r="FH1160" s="74">
        <v>0</v>
      </c>
      <c r="FI1160" s="74">
        <v>0</v>
      </c>
      <c r="FJ1160" s="74">
        <v>0</v>
      </c>
      <c r="FK1160" s="74">
        <v>0</v>
      </c>
      <c r="FL1160" s="74">
        <v>0</v>
      </c>
      <c r="FM1160" s="74">
        <v>0</v>
      </c>
      <c r="FN1160" s="74">
        <v>0</v>
      </c>
      <c r="FO1160" s="74">
        <v>0</v>
      </c>
      <c r="FP1160" s="74">
        <v>5.7277911409835298E-4</v>
      </c>
      <c r="FQ1160" s="74">
        <v>4.1622426273742203E-6</v>
      </c>
      <c r="FR1160" s="74">
        <v>0</v>
      </c>
      <c r="FS1160" s="74">
        <v>0</v>
      </c>
      <c r="GV1160" s="229"/>
      <c r="GW1160" s="229"/>
    </row>
    <row r="1161" spans="98:205" x14ac:dyDescent="0.25">
      <c r="CT1161" s="74" t="s">
        <v>194</v>
      </c>
      <c r="CU1161" s="74" t="s">
        <v>543</v>
      </c>
      <c r="CV1161" s="74" t="s">
        <v>329</v>
      </c>
      <c r="CW1161" s="74">
        <v>2026</v>
      </c>
      <c r="CX1161" s="74">
        <v>0</v>
      </c>
      <c r="CY1161" s="74">
        <v>0</v>
      </c>
      <c r="CZ1161" s="74">
        <v>0</v>
      </c>
      <c r="DA1161" s="74">
        <v>0</v>
      </c>
      <c r="DB1161" s="74">
        <v>0</v>
      </c>
      <c r="DC1161" s="74">
        <v>4.1622426273742203E-6</v>
      </c>
      <c r="DD1161" s="74">
        <v>5.1712462144137747</v>
      </c>
      <c r="DE1161" s="74">
        <v>0.68414811484627169</v>
      </c>
      <c r="DF1161" s="74">
        <v>2.9069865105925379</v>
      </c>
      <c r="DG1161" s="74">
        <v>1.5801115889749651</v>
      </c>
      <c r="DH1161" s="74">
        <v>0</v>
      </c>
      <c r="DI1161" s="74">
        <v>0</v>
      </c>
      <c r="DJ1161" s="74">
        <v>0</v>
      </c>
      <c r="DK1161" s="74">
        <v>0</v>
      </c>
      <c r="DL1161" s="74">
        <v>0</v>
      </c>
      <c r="DM1161" s="74">
        <v>0</v>
      </c>
      <c r="DN1161" s="74">
        <v>1.2032866490015521E-5</v>
      </c>
      <c r="DO1161" s="74">
        <v>0</v>
      </c>
      <c r="DP1161" s="74">
        <v>0</v>
      </c>
      <c r="DQ1161" s="74">
        <v>0</v>
      </c>
      <c r="DR1161" s="74">
        <v>0</v>
      </c>
      <c r="DS1161" s="74">
        <v>0</v>
      </c>
      <c r="DT1161" s="74">
        <v>0</v>
      </c>
      <c r="DU1161" s="74">
        <v>0</v>
      </c>
      <c r="DV1161" s="74">
        <v>0</v>
      </c>
      <c r="DW1161" s="74">
        <v>0</v>
      </c>
      <c r="DX1161" s="74">
        <v>0</v>
      </c>
      <c r="DY1161" s="74">
        <v>0</v>
      </c>
      <c r="DZ1161" s="74">
        <v>0</v>
      </c>
      <c r="EA1161" s="74">
        <v>0</v>
      </c>
      <c r="EB1161" s="74">
        <v>0</v>
      </c>
      <c r="EC1161" s="74">
        <v>0</v>
      </c>
      <c r="ED1161" s="74">
        <v>2.1523981430280581E-5</v>
      </c>
      <c r="EE1161" s="74">
        <v>0</v>
      </c>
      <c r="EF1161" s="74">
        <v>2.1523981430280581E-5</v>
      </c>
      <c r="ER1161" s="74" t="s">
        <v>455</v>
      </c>
      <c r="ES1161" s="74" t="s">
        <v>194</v>
      </c>
      <c r="ET1161" s="74" t="s">
        <v>543</v>
      </c>
      <c r="EU1161" s="74" t="s">
        <v>329</v>
      </c>
      <c r="EV1161" s="74" t="s">
        <v>302</v>
      </c>
      <c r="EW1161" s="74" t="s">
        <v>456</v>
      </c>
      <c r="EX1161" s="74">
        <v>2026</v>
      </c>
      <c r="EY1161" s="74">
        <v>3.0678974009197141E-6</v>
      </c>
      <c r="EZ1161" s="74">
        <v>635.81458899999996</v>
      </c>
      <c r="FA1161" s="74">
        <v>1.9506139250599361E-3</v>
      </c>
      <c r="FB1161" s="74">
        <v>2026</v>
      </c>
      <c r="FC1161" s="74" t="s">
        <v>209</v>
      </c>
      <c r="FD1161" s="74">
        <v>4.6366130773367584E-2</v>
      </c>
      <c r="FE1161" s="74">
        <v>1</v>
      </c>
      <c r="FF1161" s="74">
        <v>0</v>
      </c>
      <c r="FG1161" s="74" t="s">
        <v>457</v>
      </c>
      <c r="FH1161" s="74">
        <v>0</v>
      </c>
      <c r="FI1161" s="74">
        <v>0</v>
      </c>
      <c r="FJ1161" s="74">
        <v>0</v>
      </c>
      <c r="FK1161" s="74">
        <v>0</v>
      </c>
      <c r="FL1161" s="74">
        <v>0</v>
      </c>
      <c r="FM1161" s="74">
        <v>0</v>
      </c>
      <c r="FN1161" s="74">
        <v>0</v>
      </c>
      <c r="FO1161" s="74">
        <v>0</v>
      </c>
      <c r="FP1161" s="74">
        <v>0</v>
      </c>
      <c r="FQ1161" s="74">
        <v>0</v>
      </c>
      <c r="FR1161" s="74">
        <v>5.7277911409835298E-4</v>
      </c>
      <c r="FS1161" s="74">
        <v>4.1622426273742203E-6</v>
      </c>
      <c r="GV1161" s="229"/>
      <c r="GW1161" s="229"/>
    </row>
    <row r="1162" spans="98:205" x14ac:dyDescent="0.25">
      <c r="CT1162" s="74" t="s">
        <v>194</v>
      </c>
      <c r="CU1162" s="74" t="s">
        <v>543</v>
      </c>
      <c r="CV1162" s="74" t="s">
        <v>330</v>
      </c>
      <c r="CW1162" s="74">
        <v>2021</v>
      </c>
      <c r="CX1162" s="74">
        <v>3.2753473559808869E-5</v>
      </c>
      <c r="CY1162" s="74">
        <v>0</v>
      </c>
      <c r="CZ1162" s="74">
        <v>0</v>
      </c>
      <c r="DA1162" s="74">
        <v>0</v>
      </c>
      <c r="DB1162" s="74">
        <v>0</v>
      </c>
      <c r="DC1162" s="74">
        <v>0</v>
      </c>
      <c r="DD1162" s="74">
        <v>7.7861316135679412E-2</v>
      </c>
      <c r="DE1162" s="74">
        <v>3.6425060683954513E-2</v>
      </c>
      <c r="DF1162" s="74">
        <v>1.541613253274161E-3</v>
      </c>
      <c r="DG1162" s="74">
        <v>3.9894642198450757E-2</v>
      </c>
      <c r="DH1162" s="74">
        <v>0</v>
      </c>
      <c r="DI1162" s="74">
        <v>0</v>
      </c>
      <c r="DJ1162" s="74">
        <v>0</v>
      </c>
      <c r="DK1162" s="74">
        <v>0</v>
      </c>
      <c r="DL1162" s="74">
        <v>0</v>
      </c>
      <c r="DM1162" s="74">
        <v>0</v>
      </c>
      <c r="DN1162" s="74">
        <v>3.7137013356945502E-4</v>
      </c>
      <c r="DO1162" s="74">
        <v>2.5502285593818955E-6</v>
      </c>
      <c r="DP1162" s="74">
        <v>0</v>
      </c>
      <c r="DQ1162" s="74">
        <v>2.5502285593818955E-6</v>
      </c>
      <c r="DR1162" s="74">
        <v>0</v>
      </c>
      <c r="DS1162" s="74">
        <v>0</v>
      </c>
      <c r="DT1162" s="74">
        <v>0</v>
      </c>
      <c r="DU1162" s="74">
        <v>0</v>
      </c>
      <c r="DV1162" s="74">
        <v>0</v>
      </c>
      <c r="DW1162" s="74">
        <v>0</v>
      </c>
      <c r="DX1162" s="74">
        <v>0</v>
      </c>
      <c r="DY1162" s="74">
        <v>0</v>
      </c>
      <c r="DZ1162" s="74">
        <v>0</v>
      </c>
      <c r="EA1162" s="74">
        <v>0</v>
      </c>
      <c r="EB1162" s="74">
        <v>0</v>
      </c>
      <c r="EC1162" s="74">
        <v>0</v>
      </c>
      <c r="ED1162" s="74">
        <v>0</v>
      </c>
      <c r="EE1162" s="74">
        <v>0</v>
      </c>
      <c r="EF1162" s="74">
        <v>0</v>
      </c>
      <c r="ER1162" s="74" t="s">
        <v>455</v>
      </c>
      <c r="ES1162" s="74" t="s">
        <v>194</v>
      </c>
      <c r="ET1162" s="74" t="s">
        <v>543</v>
      </c>
      <c r="EU1162" s="74" t="s">
        <v>330</v>
      </c>
      <c r="EV1162" s="74" t="s">
        <v>302</v>
      </c>
      <c r="EW1162" s="74" t="s">
        <v>456</v>
      </c>
      <c r="EX1162" s="74">
        <v>2021</v>
      </c>
      <c r="EY1162" s="74">
        <v>3.7141740291450363E-5</v>
      </c>
      <c r="EZ1162" s="74">
        <v>635.81458899999996</v>
      </c>
      <c r="FA1162" s="74">
        <v>2.3615260338153251E-2</v>
      </c>
      <c r="FB1162" s="74">
        <v>2021</v>
      </c>
      <c r="FC1162" s="74" t="s">
        <v>209</v>
      </c>
      <c r="FD1162" s="74">
        <v>4.6366130773367584E-2</v>
      </c>
      <c r="FE1162" s="74">
        <v>1</v>
      </c>
      <c r="FF1162" s="74">
        <v>0</v>
      </c>
      <c r="FG1162" s="74" t="s">
        <v>457</v>
      </c>
      <c r="FH1162" s="74">
        <v>6.822692728747832E-3</v>
      </c>
      <c r="FI1162" s="74">
        <v>3.2753473559808869E-5</v>
      </c>
      <c r="FJ1162" s="74">
        <v>0</v>
      </c>
      <c r="FK1162" s="74">
        <v>0</v>
      </c>
      <c r="FL1162" s="74">
        <v>0</v>
      </c>
      <c r="FM1162" s="74">
        <v>0</v>
      </c>
      <c r="FN1162" s="74">
        <v>0</v>
      </c>
      <c r="FO1162" s="74">
        <v>0</v>
      </c>
      <c r="FP1162" s="74">
        <v>0</v>
      </c>
      <c r="FQ1162" s="74">
        <v>0</v>
      </c>
      <c r="FR1162" s="74">
        <v>0</v>
      </c>
      <c r="FS1162" s="74">
        <v>0</v>
      </c>
      <c r="GV1162" s="229"/>
      <c r="GW1162" s="229"/>
    </row>
    <row r="1163" spans="98:205" x14ac:dyDescent="0.25">
      <c r="CT1163" s="74" t="s">
        <v>194</v>
      </c>
      <c r="CU1163" s="74" t="s">
        <v>543</v>
      </c>
      <c r="CV1163" s="74" t="s">
        <v>330</v>
      </c>
      <c r="CW1163" s="74">
        <v>2022</v>
      </c>
      <c r="CX1163" s="74">
        <v>0</v>
      </c>
      <c r="CY1163" s="74">
        <v>3.2759903200847042E-5</v>
      </c>
      <c r="CZ1163" s="74">
        <v>0</v>
      </c>
      <c r="DA1163" s="74">
        <v>0</v>
      </c>
      <c r="DB1163" s="74">
        <v>0</v>
      </c>
      <c r="DC1163" s="74">
        <v>0</v>
      </c>
      <c r="DD1163" s="74">
        <v>7.7861316135679398E-2</v>
      </c>
      <c r="DE1163" s="74">
        <v>3.6425060683954513E-2</v>
      </c>
      <c r="DF1163" s="74">
        <v>1.541613253274161E-3</v>
      </c>
      <c r="DG1163" s="74">
        <v>3.9894642198450743E-2</v>
      </c>
      <c r="DH1163" s="74">
        <v>0</v>
      </c>
      <c r="DI1163" s="74">
        <v>0</v>
      </c>
      <c r="DJ1163" s="74">
        <v>0</v>
      </c>
      <c r="DK1163" s="74">
        <v>0</v>
      </c>
      <c r="DL1163" s="74">
        <v>0</v>
      </c>
      <c r="DM1163" s="74">
        <v>0</v>
      </c>
      <c r="DN1163" s="74">
        <v>3.6210396245396018E-4</v>
      </c>
      <c r="DO1163" s="74">
        <v>0</v>
      </c>
      <c r="DP1163" s="74">
        <v>0</v>
      </c>
      <c r="DQ1163" s="74">
        <v>0</v>
      </c>
      <c r="DR1163" s="74">
        <v>2.5507291796954069E-6</v>
      </c>
      <c r="DS1163" s="74">
        <v>0</v>
      </c>
      <c r="DT1163" s="74">
        <v>2.5507291796954069E-6</v>
      </c>
      <c r="DU1163" s="74">
        <v>0</v>
      </c>
      <c r="DV1163" s="74">
        <v>0</v>
      </c>
      <c r="DW1163" s="74">
        <v>0</v>
      </c>
      <c r="DX1163" s="74">
        <v>0</v>
      </c>
      <c r="DY1163" s="74">
        <v>0</v>
      </c>
      <c r="DZ1163" s="74">
        <v>0</v>
      </c>
      <c r="EA1163" s="74">
        <v>0</v>
      </c>
      <c r="EB1163" s="74">
        <v>0</v>
      </c>
      <c r="EC1163" s="74">
        <v>0</v>
      </c>
      <c r="ED1163" s="74">
        <v>0</v>
      </c>
      <c r="EE1163" s="74">
        <v>0</v>
      </c>
      <c r="EF1163" s="74">
        <v>0</v>
      </c>
      <c r="ER1163" s="74" t="s">
        <v>455</v>
      </c>
      <c r="ES1163" s="74" t="s">
        <v>194</v>
      </c>
      <c r="ET1163" s="74" t="s">
        <v>543</v>
      </c>
      <c r="EU1163" s="74" t="s">
        <v>330</v>
      </c>
      <c r="EV1163" s="74" t="s">
        <v>302</v>
      </c>
      <c r="EW1163" s="74" t="s">
        <v>456</v>
      </c>
      <c r="EX1163" s="74">
        <v>2022</v>
      </c>
      <c r="EY1163" s="74">
        <v>3.6442230870378893E-5</v>
      </c>
      <c r="EZ1163" s="74">
        <v>635.81458899999996</v>
      </c>
      <c r="FA1163" s="74">
        <v>2.3170502043093066E-2</v>
      </c>
      <c r="FB1163" s="74">
        <v>2022</v>
      </c>
      <c r="FC1163" s="74" t="s">
        <v>209</v>
      </c>
      <c r="FD1163" s="74">
        <v>4.6366130773367584E-2</v>
      </c>
      <c r="FE1163" s="74">
        <v>1</v>
      </c>
      <c r="FF1163" s="74">
        <v>0</v>
      </c>
      <c r="FG1163" s="74" t="s">
        <v>457</v>
      </c>
      <c r="FH1163" s="74">
        <v>0</v>
      </c>
      <c r="FI1163" s="74">
        <v>0</v>
      </c>
      <c r="FJ1163" s="74">
        <v>6.8240320512804337E-3</v>
      </c>
      <c r="FK1163" s="74">
        <v>3.2759903200847042E-5</v>
      </c>
      <c r="FL1163" s="74">
        <v>0</v>
      </c>
      <c r="FM1163" s="74">
        <v>0</v>
      </c>
      <c r="FN1163" s="74">
        <v>0</v>
      </c>
      <c r="FO1163" s="74">
        <v>0</v>
      </c>
      <c r="FP1163" s="74">
        <v>0</v>
      </c>
      <c r="FQ1163" s="74">
        <v>0</v>
      </c>
      <c r="FR1163" s="74">
        <v>0</v>
      </c>
      <c r="FS1163" s="74">
        <v>0</v>
      </c>
      <c r="GV1163" s="229"/>
      <c r="GW1163" s="229"/>
    </row>
    <row r="1164" spans="98:205" x14ac:dyDescent="0.25">
      <c r="CT1164" s="74" t="s">
        <v>194</v>
      </c>
      <c r="CU1164" s="74" t="s">
        <v>543</v>
      </c>
      <c r="CV1164" s="74" t="s">
        <v>330</v>
      </c>
      <c r="CW1164" s="74">
        <v>2023</v>
      </c>
      <c r="CX1164" s="74">
        <v>0</v>
      </c>
      <c r="CY1164" s="74">
        <v>0</v>
      </c>
      <c r="CZ1164" s="74">
        <v>5.1022770524332375E-5</v>
      </c>
      <c r="DA1164" s="74">
        <v>0</v>
      </c>
      <c r="DB1164" s="74">
        <v>0</v>
      </c>
      <c r="DC1164" s="74">
        <v>0</v>
      </c>
      <c r="DD1164" s="74">
        <v>7.7900575334948499E-2</v>
      </c>
      <c r="DE1164" s="74">
        <v>3.6425060683954492E-2</v>
      </c>
      <c r="DF1164" s="74">
        <v>1.5808724525432679E-3</v>
      </c>
      <c r="DG1164" s="74">
        <v>3.989464219845075E-2</v>
      </c>
      <c r="DH1164" s="74">
        <v>0</v>
      </c>
      <c r="DI1164" s="74">
        <v>0</v>
      </c>
      <c r="DJ1164" s="74">
        <v>0</v>
      </c>
      <c r="DK1164" s="74">
        <v>0</v>
      </c>
      <c r="DL1164" s="74">
        <v>0</v>
      </c>
      <c r="DM1164" s="74">
        <v>0</v>
      </c>
      <c r="DN1164" s="74">
        <v>3.7569249872709148E-4</v>
      </c>
      <c r="DO1164" s="74">
        <v>0</v>
      </c>
      <c r="DP1164" s="74">
        <v>0</v>
      </c>
      <c r="DQ1164" s="74">
        <v>0</v>
      </c>
      <c r="DR1164" s="74">
        <v>0</v>
      </c>
      <c r="DS1164" s="74">
        <v>0</v>
      </c>
      <c r="DT1164" s="74">
        <v>0</v>
      </c>
      <c r="DU1164" s="74">
        <v>3.9747031790285442E-6</v>
      </c>
      <c r="DV1164" s="74">
        <v>0</v>
      </c>
      <c r="DW1164" s="74">
        <v>3.9747031790285442E-6</v>
      </c>
      <c r="DX1164" s="74">
        <v>0</v>
      </c>
      <c r="DY1164" s="74">
        <v>0</v>
      </c>
      <c r="DZ1164" s="74">
        <v>0</v>
      </c>
      <c r="EA1164" s="74">
        <v>0</v>
      </c>
      <c r="EB1164" s="74">
        <v>0</v>
      </c>
      <c r="EC1164" s="74">
        <v>0</v>
      </c>
      <c r="ED1164" s="74">
        <v>0</v>
      </c>
      <c r="EE1164" s="74">
        <v>0</v>
      </c>
      <c r="EF1164" s="74">
        <v>0</v>
      </c>
      <c r="ER1164" s="74" t="s">
        <v>455</v>
      </c>
      <c r="ES1164" s="74" t="s">
        <v>194</v>
      </c>
      <c r="ET1164" s="74" t="s">
        <v>543</v>
      </c>
      <c r="EU1164" s="74" t="s">
        <v>330</v>
      </c>
      <c r="EV1164" s="74" t="s">
        <v>302</v>
      </c>
      <c r="EW1164" s="74" t="s">
        <v>456</v>
      </c>
      <c r="EX1164" s="74">
        <v>2023</v>
      </c>
      <c r="EY1164" s="74">
        <v>3.7607760789781733E-5</v>
      </c>
      <c r="EZ1164" s="74">
        <v>635.81458899999996</v>
      </c>
      <c r="FA1164" s="74">
        <v>2.3911562969765387E-2</v>
      </c>
      <c r="FB1164" s="74">
        <v>2023</v>
      </c>
      <c r="FC1164" s="74" t="s">
        <v>209</v>
      </c>
      <c r="FD1164" s="74">
        <v>4.6366130773367584E-2</v>
      </c>
      <c r="FE1164" s="74">
        <v>1</v>
      </c>
      <c r="FF1164" s="74">
        <v>0</v>
      </c>
      <c r="FG1164" s="74" t="s">
        <v>457</v>
      </c>
      <c r="FH1164" s="74">
        <v>0</v>
      </c>
      <c r="FI1164" s="74">
        <v>0</v>
      </c>
      <c r="FJ1164" s="74">
        <v>0</v>
      </c>
      <c r="FK1164" s="74">
        <v>0</v>
      </c>
      <c r="FL1164" s="74">
        <v>7.0214016615862953E-3</v>
      </c>
      <c r="FM1164" s="74">
        <v>5.1022770524332375E-5</v>
      </c>
      <c r="FN1164" s="74">
        <v>0</v>
      </c>
      <c r="FO1164" s="74">
        <v>0</v>
      </c>
      <c r="FP1164" s="74">
        <v>0</v>
      </c>
      <c r="FQ1164" s="74">
        <v>0</v>
      </c>
      <c r="FR1164" s="74">
        <v>0</v>
      </c>
      <c r="FS1164" s="74">
        <v>0</v>
      </c>
      <c r="GV1164" s="229"/>
      <c r="GW1164" s="229"/>
    </row>
    <row r="1165" spans="98:205" x14ac:dyDescent="0.25">
      <c r="CT1165" s="74" t="s">
        <v>194</v>
      </c>
      <c r="CU1165" s="74" t="s">
        <v>543</v>
      </c>
      <c r="CV1165" s="74" t="s">
        <v>330</v>
      </c>
      <c r="CW1165" s="74">
        <v>2024</v>
      </c>
      <c r="CX1165" s="74">
        <v>0</v>
      </c>
      <c r="CY1165" s="74">
        <v>0</v>
      </c>
      <c r="CZ1165" s="74">
        <v>0</v>
      </c>
      <c r="DA1165" s="74">
        <v>5.1022770524332375E-5</v>
      </c>
      <c r="DB1165" s="74">
        <v>0</v>
      </c>
      <c r="DC1165" s="74">
        <v>0</v>
      </c>
      <c r="DD1165" s="74">
        <v>7.7900575334948499E-2</v>
      </c>
      <c r="DE1165" s="74">
        <v>3.6425060683954492E-2</v>
      </c>
      <c r="DF1165" s="74">
        <v>1.5808724525432679E-3</v>
      </c>
      <c r="DG1165" s="74">
        <v>3.989464219845075E-2</v>
      </c>
      <c r="DH1165" s="74">
        <v>0</v>
      </c>
      <c r="DI1165" s="74">
        <v>0</v>
      </c>
      <c r="DJ1165" s="74">
        <v>0</v>
      </c>
      <c r="DK1165" s="74">
        <v>0</v>
      </c>
      <c r="DL1165" s="74">
        <v>0</v>
      </c>
      <c r="DM1165" s="74">
        <v>0</v>
      </c>
      <c r="DN1165" s="74">
        <v>3.7569249872709148E-4</v>
      </c>
      <c r="DO1165" s="74">
        <v>0</v>
      </c>
      <c r="DP1165" s="74">
        <v>0</v>
      </c>
      <c r="DQ1165" s="74">
        <v>0</v>
      </c>
      <c r="DR1165" s="74">
        <v>0</v>
      </c>
      <c r="DS1165" s="74">
        <v>0</v>
      </c>
      <c r="DT1165" s="74">
        <v>0</v>
      </c>
      <c r="DU1165" s="74">
        <v>0</v>
      </c>
      <c r="DV1165" s="74">
        <v>0</v>
      </c>
      <c r="DW1165" s="74">
        <v>0</v>
      </c>
      <c r="DX1165" s="74">
        <v>3.9747031790285442E-6</v>
      </c>
      <c r="DY1165" s="74">
        <v>0</v>
      </c>
      <c r="DZ1165" s="74">
        <v>3.9747031790285442E-6</v>
      </c>
      <c r="EA1165" s="74">
        <v>0</v>
      </c>
      <c r="EB1165" s="74">
        <v>0</v>
      </c>
      <c r="EC1165" s="74">
        <v>0</v>
      </c>
      <c r="ED1165" s="74">
        <v>0</v>
      </c>
      <c r="EE1165" s="74">
        <v>0</v>
      </c>
      <c r="EF1165" s="74">
        <v>0</v>
      </c>
      <c r="ER1165" s="74" t="s">
        <v>455</v>
      </c>
      <c r="ES1165" s="74" t="s">
        <v>194</v>
      </c>
      <c r="ET1165" s="74" t="s">
        <v>543</v>
      </c>
      <c r="EU1165" s="74" t="s">
        <v>330</v>
      </c>
      <c r="EV1165" s="74" t="s">
        <v>302</v>
      </c>
      <c r="EW1165" s="74" t="s">
        <v>456</v>
      </c>
      <c r="EX1165" s="74">
        <v>2024</v>
      </c>
      <c r="EY1165" s="74">
        <v>3.7607760789781733E-5</v>
      </c>
      <c r="EZ1165" s="74">
        <v>635.81458899999996</v>
      </c>
      <c r="FA1165" s="74">
        <v>2.3911562969765387E-2</v>
      </c>
      <c r="FB1165" s="74">
        <v>2024</v>
      </c>
      <c r="FC1165" s="74" t="s">
        <v>209</v>
      </c>
      <c r="FD1165" s="74">
        <v>4.6366130773367584E-2</v>
      </c>
      <c r="FE1165" s="74">
        <v>1</v>
      </c>
      <c r="FF1165" s="74">
        <v>0</v>
      </c>
      <c r="FG1165" s="74" t="s">
        <v>457</v>
      </c>
      <c r="FH1165" s="74">
        <v>0</v>
      </c>
      <c r="FI1165" s="74">
        <v>0</v>
      </c>
      <c r="FJ1165" s="74">
        <v>0</v>
      </c>
      <c r="FK1165" s="74">
        <v>0</v>
      </c>
      <c r="FL1165" s="74">
        <v>0</v>
      </c>
      <c r="FM1165" s="74">
        <v>0</v>
      </c>
      <c r="FN1165" s="74">
        <v>7.0214016615862953E-3</v>
      </c>
      <c r="FO1165" s="74">
        <v>5.1022770524332375E-5</v>
      </c>
      <c r="FP1165" s="74">
        <v>0</v>
      </c>
      <c r="FQ1165" s="74">
        <v>0</v>
      </c>
      <c r="FR1165" s="74">
        <v>0</v>
      </c>
      <c r="FS1165" s="74">
        <v>0</v>
      </c>
      <c r="GV1165" s="229"/>
      <c r="GW1165" s="229"/>
    </row>
    <row r="1166" spans="98:205" x14ac:dyDescent="0.25">
      <c r="CT1166" s="74" t="s">
        <v>194</v>
      </c>
      <c r="CU1166" s="74" t="s">
        <v>543</v>
      </c>
      <c r="CV1166" s="74" t="s">
        <v>330</v>
      </c>
      <c r="CW1166" s="74">
        <v>2025</v>
      </c>
      <c r="CX1166" s="74">
        <v>0</v>
      </c>
      <c r="CY1166" s="74">
        <v>0</v>
      </c>
      <c r="CZ1166" s="74">
        <v>0</v>
      </c>
      <c r="DA1166" s="74">
        <v>0</v>
      </c>
      <c r="DB1166" s="74">
        <v>5.1022770524332375E-5</v>
      </c>
      <c r="DC1166" s="74">
        <v>0</v>
      </c>
      <c r="DD1166" s="74">
        <v>7.7900575334948499E-2</v>
      </c>
      <c r="DE1166" s="74">
        <v>3.6425060683954492E-2</v>
      </c>
      <c r="DF1166" s="74">
        <v>1.5808724525432679E-3</v>
      </c>
      <c r="DG1166" s="74">
        <v>3.989464219845075E-2</v>
      </c>
      <c r="DH1166" s="74">
        <v>0</v>
      </c>
      <c r="DI1166" s="74">
        <v>0</v>
      </c>
      <c r="DJ1166" s="74">
        <v>0</v>
      </c>
      <c r="DK1166" s="74">
        <v>0</v>
      </c>
      <c r="DL1166" s="74">
        <v>0</v>
      </c>
      <c r="DM1166" s="74">
        <v>0</v>
      </c>
      <c r="DN1166" s="74">
        <v>3.7569249872709148E-4</v>
      </c>
      <c r="DO1166" s="74">
        <v>0</v>
      </c>
      <c r="DP1166" s="74">
        <v>0</v>
      </c>
      <c r="DQ1166" s="74">
        <v>0</v>
      </c>
      <c r="DR1166" s="74">
        <v>0</v>
      </c>
      <c r="DS1166" s="74">
        <v>0</v>
      </c>
      <c r="DT1166" s="74">
        <v>0</v>
      </c>
      <c r="DU1166" s="74">
        <v>0</v>
      </c>
      <c r="DV1166" s="74">
        <v>0</v>
      </c>
      <c r="DW1166" s="74">
        <v>0</v>
      </c>
      <c r="DX1166" s="74">
        <v>0</v>
      </c>
      <c r="DY1166" s="74">
        <v>0</v>
      </c>
      <c r="DZ1166" s="74">
        <v>0</v>
      </c>
      <c r="EA1166" s="74">
        <v>3.9747031790285442E-6</v>
      </c>
      <c r="EB1166" s="74">
        <v>0</v>
      </c>
      <c r="EC1166" s="74">
        <v>3.9747031790285442E-6</v>
      </c>
      <c r="ED1166" s="74">
        <v>0</v>
      </c>
      <c r="EE1166" s="74">
        <v>0</v>
      </c>
      <c r="EF1166" s="74">
        <v>0</v>
      </c>
      <c r="ER1166" s="74" t="s">
        <v>455</v>
      </c>
      <c r="ES1166" s="74" t="s">
        <v>194</v>
      </c>
      <c r="ET1166" s="74" t="s">
        <v>543</v>
      </c>
      <c r="EU1166" s="74" t="s">
        <v>330</v>
      </c>
      <c r="EV1166" s="74" t="s">
        <v>302</v>
      </c>
      <c r="EW1166" s="74" t="s">
        <v>456</v>
      </c>
      <c r="EX1166" s="74">
        <v>2025</v>
      </c>
      <c r="EY1166" s="74">
        <v>3.7607760789781733E-5</v>
      </c>
      <c r="EZ1166" s="74">
        <v>635.81458899999996</v>
      </c>
      <c r="FA1166" s="74">
        <v>2.3911562969765387E-2</v>
      </c>
      <c r="FB1166" s="74">
        <v>2025</v>
      </c>
      <c r="FC1166" s="74" t="s">
        <v>209</v>
      </c>
      <c r="FD1166" s="74">
        <v>4.6366130773367584E-2</v>
      </c>
      <c r="FE1166" s="74">
        <v>1</v>
      </c>
      <c r="FF1166" s="74">
        <v>0</v>
      </c>
      <c r="FG1166" s="74" t="s">
        <v>457</v>
      </c>
      <c r="FH1166" s="74">
        <v>0</v>
      </c>
      <c r="FI1166" s="74">
        <v>0</v>
      </c>
      <c r="FJ1166" s="74">
        <v>0</v>
      </c>
      <c r="FK1166" s="74">
        <v>0</v>
      </c>
      <c r="FL1166" s="74">
        <v>0</v>
      </c>
      <c r="FM1166" s="74">
        <v>0</v>
      </c>
      <c r="FN1166" s="74">
        <v>0</v>
      </c>
      <c r="FO1166" s="74">
        <v>0</v>
      </c>
      <c r="FP1166" s="74">
        <v>7.0214016615862953E-3</v>
      </c>
      <c r="FQ1166" s="74">
        <v>5.1022770524332375E-5</v>
      </c>
      <c r="FR1166" s="74">
        <v>0</v>
      </c>
      <c r="FS1166" s="74">
        <v>0</v>
      </c>
      <c r="GV1166" s="229"/>
      <c r="GW1166" s="229"/>
    </row>
    <row r="1167" spans="98:205" x14ac:dyDescent="0.25">
      <c r="CT1167" s="74" t="s">
        <v>194</v>
      </c>
      <c r="CU1167" s="74" t="s">
        <v>543</v>
      </c>
      <c r="CV1167" s="74" t="s">
        <v>330</v>
      </c>
      <c r="CW1167" s="74">
        <v>2026</v>
      </c>
      <c r="CX1167" s="74">
        <v>0</v>
      </c>
      <c r="CY1167" s="74">
        <v>0</v>
      </c>
      <c r="CZ1167" s="74">
        <v>0</v>
      </c>
      <c r="DA1167" s="74">
        <v>0</v>
      </c>
      <c r="DB1167" s="74">
        <v>0</v>
      </c>
      <c r="DC1167" s="74">
        <v>5.1022770524332375E-5</v>
      </c>
      <c r="DD1167" s="74">
        <v>7.7900575334948499E-2</v>
      </c>
      <c r="DE1167" s="74">
        <v>3.6425060683954492E-2</v>
      </c>
      <c r="DF1167" s="74">
        <v>1.5808724525432679E-3</v>
      </c>
      <c r="DG1167" s="74">
        <v>3.989464219845075E-2</v>
      </c>
      <c r="DH1167" s="74">
        <v>0</v>
      </c>
      <c r="DI1167" s="74">
        <v>0</v>
      </c>
      <c r="DJ1167" s="74">
        <v>0</v>
      </c>
      <c r="DK1167" s="74">
        <v>0</v>
      </c>
      <c r="DL1167" s="74">
        <v>0</v>
      </c>
      <c r="DM1167" s="74">
        <v>0</v>
      </c>
      <c r="DN1167" s="74">
        <v>3.7569249872709148E-4</v>
      </c>
      <c r="DO1167" s="74">
        <v>0</v>
      </c>
      <c r="DP1167" s="74">
        <v>0</v>
      </c>
      <c r="DQ1167" s="74">
        <v>0</v>
      </c>
      <c r="DR1167" s="74">
        <v>0</v>
      </c>
      <c r="DS1167" s="74">
        <v>0</v>
      </c>
      <c r="DT1167" s="74">
        <v>0</v>
      </c>
      <c r="DU1167" s="74">
        <v>0</v>
      </c>
      <c r="DV1167" s="74">
        <v>0</v>
      </c>
      <c r="DW1167" s="74">
        <v>0</v>
      </c>
      <c r="DX1167" s="74">
        <v>0</v>
      </c>
      <c r="DY1167" s="74">
        <v>0</v>
      </c>
      <c r="DZ1167" s="74">
        <v>0</v>
      </c>
      <c r="EA1167" s="74">
        <v>0</v>
      </c>
      <c r="EB1167" s="74">
        <v>0</v>
      </c>
      <c r="EC1167" s="74">
        <v>0</v>
      </c>
      <c r="ED1167" s="74">
        <v>3.9747031790285442E-6</v>
      </c>
      <c r="EE1167" s="74">
        <v>0</v>
      </c>
      <c r="EF1167" s="74">
        <v>3.9747031790285442E-6</v>
      </c>
      <c r="ER1167" s="74" t="s">
        <v>455</v>
      </c>
      <c r="ES1167" s="74" t="s">
        <v>194</v>
      </c>
      <c r="ET1167" s="74" t="s">
        <v>543</v>
      </c>
      <c r="EU1167" s="74" t="s">
        <v>330</v>
      </c>
      <c r="EV1167" s="74" t="s">
        <v>302</v>
      </c>
      <c r="EW1167" s="74" t="s">
        <v>456</v>
      </c>
      <c r="EX1167" s="74">
        <v>2026</v>
      </c>
      <c r="EY1167" s="74">
        <v>3.7607760789781733E-5</v>
      </c>
      <c r="EZ1167" s="74">
        <v>635.81458899999996</v>
      </c>
      <c r="FA1167" s="74">
        <v>2.3911562969765387E-2</v>
      </c>
      <c r="FB1167" s="74">
        <v>2026</v>
      </c>
      <c r="FC1167" s="74" t="s">
        <v>209</v>
      </c>
      <c r="FD1167" s="74">
        <v>4.6366130773367584E-2</v>
      </c>
      <c r="FE1167" s="74">
        <v>1</v>
      </c>
      <c r="FF1167" s="74">
        <v>0</v>
      </c>
      <c r="FG1167" s="74" t="s">
        <v>457</v>
      </c>
      <c r="FH1167" s="74">
        <v>0</v>
      </c>
      <c r="FI1167" s="74">
        <v>0</v>
      </c>
      <c r="FJ1167" s="74">
        <v>0</v>
      </c>
      <c r="FK1167" s="74">
        <v>0</v>
      </c>
      <c r="FL1167" s="74">
        <v>0</v>
      </c>
      <c r="FM1167" s="74">
        <v>0</v>
      </c>
      <c r="FN1167" s="74">
        <v>0</v>
      </c>
      <c r="FO1167" s="74">
        <v>0</v>
      </c>
      <c r="FP1167" s="74">
        <v>0</v>
      </c>
      <c r="FQ1167" s="74">
        <v>0</v>
      </c>
      <c r="FR1167" s="74">
        <v>7.0214016615862953E-3</v>
      </c>
      <c r="FS1167" s="74">
        <v>5.1022770524332375E-5</v>
      </c>
      <c r="GV1167" s="229"/>
      <c r="GW1167" s="229"/>
    </row>
    <row r="1168" spans="98:205" x14ac:dyDescent="0.25">
      <c r="CT1168" s="74" t="s">
        <v>194</v>
      </c>
      <c r="CU1168" s="74" t="s">
        <v>544</v>
      </c>
      <c r="CV1168" s="74" t="s">
        <v>318</v>
      </c>
      <c r="CW1168" s="74">
        <v>2021</v>
      </c>
      <c r="CX1168" s="74">
        <v>3.4552240161124857E-10</v>
      </c>
      <c r="CY1168" s="74">
        <v>0</v>
      </c>
      <c r="CZ1168" s="74">
        <v>0</v>
      </c>
      <c r="DA1168" s="74">
        <v>0</v>
      </c>
      <c r="DB1168" s="74">
        <v>0</v>
      </c>
      <c r="DC1168" s="74">
        <v>0</v>
      </c>
      <c r="DD1168" s="74">
        <v>13887.86102387798</v>
      </c>
      <c r="DE1168" s="74">
        <v>212.40338927922949</v>
      </c>
      <c r="DF1168" s="74">
        <v>8426.4429804796073</v>
      </c>
      <c r="DG1168" s="74">
        <v>5249.0146541191416</v>
      </c>
      <c r="DH1168" s="74">
        <v>0</v>
      </c>
      <c r="DI1168" s="74">
        <v>0</v>
      </c>
      <c r="DJ1168" s="74">
        <v>0</v>
      </c>
      <c r="DK1168" s="74">
        <v>0</v>
      </c>
      <c r="DL1168" s="74">
        <v>0</v>
      </c>
      <c r="DM1168" s="74">
        <v>0</v>
      </c>
      <c r="DN1168" s="74">
        <v>2.7043288895241571E-8</v>
      </c>
      <c r="DO1168" s="74">
        <v>4.798567094213573E-6</v>
      </c>
      <c r="DP1168" s="74">
        <v>0</v>
      </c>
      <c r="DQ1168" s="74">
        <v>4.798567094213573E-6</v>
      </c>
      <c r="DR1168" s="74">
        <v>0</v>
      </c>
      <c r="DS1168" s="74">
        <v>0</v>
      </c>
      <c r="DT1168" s="74">
        <v>0</v>
      </c>
      <c r="DU1168" s="74">
        <v>0</v>
      </c>
      <c r="DV1168" s="74">
        <v>0</v>
      </c>
      <c r="DW1168" s="74">
        <v>0</v>
      </c>
      <c r="DX1168" s="74">
        <v>0</v>
      </c>
      <c r="DY1168" s="74">
        <v>0</v>
      </c>
      <c r="DZ1168" s="74">
        <v>0</v>
      </c>
      <c r="EA1168" s="74">
        <v>0</v>
      </c>
      <c r="EB1168" s="74">
        <v>0</v>
      </c>
      <c r="EC1168" s="74">
        <v>0</v>
      </c>
      <c r="ED1168" s="74">
        <v>0</v>
      </c>
      <c r="EE1168" s="74">
        <v>0</v>
      </c>
      <c r="EF1168" s="74">
        <v>0</v>
      </c>
      <c r="ER1168" s="74" t="s">
        <v>455</v>
      </c>
      <c r="ES1168" s="74" t="s">
        <v>194</v>
      </c>
      <c r="ET1168" s="74" t="s">
        <v>544</v>
      </c>
      <c r="EU1168" s="74" t="s">
        <v>318</v>
      </c>
      <c r="EV1168" s="74" t="s">
        <v>302</v>
      </c>
      <c r="EW1168" s="74" t="s">
        <v>456</v>
      </c>
      <c r="EX1168" s="74">
        <v>2021</v>
      </c>
      <c r="EY1168" s="74">
        <v>2.524708016619608E-10</v>
      </c>
      <c r="EZ1168" s="74">
        <v>831.95275500000002</v>
      </c>
      <c r="FA1168" s="74">
        <v>2.1004377899972688E-7</v>
      </c>
      <c r="FB1168" s="74">
        <v>2021</v>
      </c>
      <c r="FC1168" s="74" t="s">
        <v>209</v>
      </c>
      <c r="FD1168" s="74">
        <v>4.6366130773367584E-2</v>
      </c>
      <c r="FE1168" s="74">
        <v>1</v>
      </c>
      <c r="FF1168" s="74">
        <v>0</v>
      </c>
      <c r="FG1168" s="74" t="s">
        <v>457</v>
      </c>
      <c r="FH1168" s="74">
        <v>7.1973837302717833E-8</v>
      </c>
      <c r="FI1168" s="74">
        <v>3.4552240161124857E-10</v>
      </c>
      <c r="FJ1168" s="74">
        <v>0</v>
      </c>
      <c r="FK1168" s="74">
        <v>0</v>
      </c>
      <c r="FL1168" s="74">
        <v>0</v>
      </c>
      <c r="FM1168" s="74">
        <v>0</v>
      </c>
      <c r="FN1168" s="74">
        <v>0</v>
      </c>
      <c r="FO1168" s="74">
        <v>0</v>
      </c>
      <c r="FP1168" s="74">
        <v>0</v>
      </c>
      <c r="FQ1168" s="74">
        <v>0</v>
      </c>
      <c r="FR1168" s="74">
        <v>0</v>
      </c>
      <c r="FS1168" s="74">
        <v>0</v>
      </c>
      <c r="GV1168" s="229"/>
      <c r="GW1168" s="229"/>
    </row>
    <row r="1169" spans="98:205" x14ac:dyDescent="0.25">
      <c r="CT1169" s="74" t="s">
        <v>194</v>
      </c>
      <c r="CU1169" s="74" t="s">
        <v>544</v>
      </c>
      <c r="CV1169" s="74" t="s">
        <v>318</v>
      </c>
      <c r="CW1169" s="74">
        <v>2022</v>
      </c>
      <c r="CX1169" s="74">
        <v>0</v>
      </c>
      <c r="CY1169" s="74">
        <v>3.4285826651185059E-10</v>
      </c>
      <c r="CZ1169" s="74">
        <v>0</v>
      </c>
      <c r="DA1169" s="74">
        <v>0</v>
      </c>
      <c r="DB1169" s="74">
        <v>0</v>
      </c>
      <c r="DC1169" s="74">
        <v>0</v>
      </c>
      <c r="DD1169" s="74">
        <v>13650.165455412071</v>
      </c>
      <c r="DE1169" s="74">
        <v>202.84766498243039</v>
      </c>
      <c r="DF1169" s="74">
        <v>8286.6933897120016</v>
      </c>
      <c r="DG1169" s="74">
        <v>5160.624400717631</v>
      </c>
      <c r="DH1169" s="74">
        <v>0</v>
      </c>
      <c r="DI1169" s="74">
        <v>0</v>
      </c>
      <c r="DJ1169" s="74">
        <v>0</v>
      </c>
      <c r="DK1169" s="74">
        <v>0</v>
      </c>
      <c r="DL1169" s="74">
        <v>0</v>
      </c>
      <c r="DM1169" s="74">
        <v>0</v>
      </c>
      <c r="DN1169" s="74">
        <v>2.6534972908152142E-8</v>
      </c>
      <c r="DO1169" s="74">
        <v>0</v>
      </c>
      <c r="DP1169" s="74">
        <v>0</v>
      </c>
      <c r="DQ1169" s="74">
        <v>0</v>
      </c>
      <c r="DR1169" s="74">
        <v>4.6800720656425279E-6</v>
      </c>
      <c r="DS1169" s="74">
        <v>0</v>
      </c>
      <c r="DT1169" s="74">
        <v>4.6800720656425279E-6</v>
      </c>
      <c r="DU1169" s="74">
        <v>0</v>
      </c>
      <c r="DV1169" s="74">
        <v>0</v>
      </c>
      <c r="DW1169" s="74">
        <v>0</v>
      </c>
      <c r="DX1169" s="74">
        <v>0</v>
      </c>
      <c r="DY1169" s="74">
        <v>0</v>
      </c>
      <c r="DZ1169" s="74">
        <v>0</v>
      </c>
      <c r="EA1169" s="74">
        <v>0</v>
      </c>
      <c r="EB1169" s="74">
        <v>0</v>
      </c>
      <c r="EC1169" s="74">
        <v>0</v>
      </c>
      <c r="ED1169" s="74">
        <v>0</v>
      </c>
      <c r="EE1169" s="74">
        <v>0</v>
      </c>
      <c r="EF1169" s="74">
        <v>0</v>
      </c>
      <c r="ER1169" s="74" t="s">
        <v>455</v>
      </c>
      <c r="ES1169" s="74" t="s">
        <v>194</v>
      </c>
      <c r="ET1169" s="74" t="s">
        <v>544</v>
      </c>
      <c r="EU1169" s="74" t="s">
        <v>318</v>
      </c>
      <c r="EV1169" s="74" t="s">
        <v>302</v>
      </c>
      <c r="EW1169" s="74" t="s">
        <v>456</v>
      </c>
      <c r="EX1169" s="74">
        <v>2022</v>
      </c>
      <c r="EY1169" s="74">
        <v>2.4583759332103242E-10</v>
      </c>
      <c r="EZ1169" s="74">
        <v>831.95275500000002</v>
      </c>
      <c r="FA1169" s="74">
        <v>2.0452526304600253E-7</v>
      </c>
      <c r="FB1169" s="74">
        <v>2022</v>
      </c>
      <c r="FC1169" s="74" t="s">
        <v>209</v>
      </c>
      <c r="FD1169" s="74">
        <v>4.6366130773367584E-2</v>
      </c>
      <c r="FE1169" s="74">
        <v>1</v>
      </c>
      <c r="FF1169" s="74">
        <v>0</v>
      </c>
      <c r="FG1169" s="74" t="s">
        <v>457</v>
      </c>
      <c r="FH1169" s="74">
        <v>0</v>
      </c>
      <c r="FI1169" s="74">
        <v>0</v>
      </c>
      <c r="FJ1169" s="74">
        <v>7.1418886233547321E-8</v>
      </c>
      <c r="FK1169" s="74">
        <v>3.4285826651185059E-10</v>
      </c>
      <c r="FL1169" s="74">
        <v>0</v>
      </c>
      <c r="FM1169" s="74">
        <v>0</v>
      </c>
      <c r="FN1169" s="74">
        <v>0</v>
      </c>
      <c r="FO1169" s="74">
        <v>0</v>
      </c>
      <c r="FP1169" s="74">
        <v>0</v>
      </c>
      <c r="FQ1169" s="74">
        <v>0</v>
      </c>
      <c r="FR1169" s="74">
        <v>0</v>
      </c>
      <c r="FS1169" s="74">
        <v>0</v>
      </c>
      <c r="GV1169" s="229"/>
      <c r="GW1169" s="229"/>
    </row>
    <row r="1170" spans="98:205" x14ac:dyDescent="0.25">
      <c r="CT1170" s="74" t="s">
        <v>194</v>
      </c>
      <c r="CU1170" s="74" t="s">
        <v>544</v>
      </c>
      <c r="CV1170" s="74" t="s">
        <v>318</v>
      </c>
      <c r="CW1170" s="74">
        <v>2023</v>
      </c>
      <c r="CX1170" s="74">
        <v>0</v>
      </c>
      <c r="CY1170" s="74">
        <v>0</v>
      </c>
      <c r="CZ1170" s="74">
        <v>5.1714596250089788E-10</v>
      </c>
      <c r="DA1170" s="74">
        <v>0</v>
      </c>
      <c r="DB1170" s="74">
        <v>0</v>
      </c>
      <c r="DC1170" s="74">
        <v>0</v>
      </c>
      <c r="DD1170" s="74">
        <v>13668.066997412399</v>
      </c>
      <c r="DE1170" s="74">
        <v>202.8476649824305</v>
      </c>
      <c r="DF1170" s="74">
        <v>8304.5949317123286</v>
      </c>
      <c r="DG1170" s="74">
        <v>5160.6244007176338</v>
      </c>
      <c r="DH1170" s="74">
        <v>0</v>
      </c>
      <c r="DI1170" s="74">
        <v>0</v>
      </c>
      <c r="DJ1170" s="74">
        <v>0</v>
      </c>
      <c r="DK1170" s="74">
        <v>0</v>
      </c>
      <c r="DL1170" s="74">
        <v>0</v>
      </c>
      <c r="DM1170" s="74">
        <v>0</v>
      </c>
      <c r="DN1170" s="74">
        <v>2.6535270211355908E-8</v>
      </c>
      <c r="DO1170" s="74">
        <v>0</v>
      </c>
      <c r="DP1170" s="74">
        <v>0</v>
      </c>
      <c r="DQ1170" s="74">
        <v>0</v>
      </c>
      <c r="DR1170" s="74">
        <v>0</v>
      </c>
      <c r="DS1170" s="74">
        <v>0</v>
      </c>
      <c r="DT1170" s="74">
        <v>0</v>
      </c>
      <c r="DU1170" s="74">
        <v>7.0683856629035925E-6</v>
      </c>
      <c r="DV1170" s="74">
        <v>0</v>
      </c>
      <c r="DW1170" s="74">
        <v>7.0683856629035925E-6</v>
      </c>
      <c r="DX1170" s="74">
        <v>0</v>
      </c>
      <c r="DY1170" s="74">
        <v>0</v>
      </c>
      <c r="DZ1170" s="74">
        <v>0</v>
      </c>
      <c r="EA1170" s="74">
        <v>0</v>
      </c>
      <c r="EB1170" s="74">
        <v>0</v>
      </c>
      <c r="EC1170" s="74">
        <v>0</v>
      </c>
      <c r="ED1170" s="74">
        <v>0</v>
      </c>
      <c r="EE1170" s="74">
        <v>0</v>
      </c>
      <c r="EF1170" s="74">
        <v>0</v>
      </c>
      <c r="ER1170" s="74" t="s">
        <v>455</v>
      </c>
      <c r="ES1170" s="74" t="s">
        <v>194</v>
      </c>
      <c r="ET1170" s="74" t="s">
        <v>544</v>
      </c>
      <c r="EU1170" s="74" t="s">
        <v>318</v>
      </c>
      <c r="EV1170" s="74" t="s">
        <v>302</v>
      </c>
      <c r="EW1170" s="74" t="s">
        <v>456</v>
      </c>
      <c r="EX1170" s="74">
        <v>2023</v>
      </c>
      <c r="EY1170" s="74">
        <v>2.4556390048742489E-10</v>
      </c>
      <c r="EZ1170" s="74">
        <v>831.95275500000002</v>
      </c>
      <c r="FA1170" s="74">
        <v>2.0429756353905899E-7</v>
      </c>
      <c r="FB1170" s="74">
        <v>2023</v>
      </c>
      <c r="FC1170" s="74" t="s">
        <v>209</v>
      </c>
      <c r="FD1170" s="74">
        <v>4.6366130773367584E-2</v>
      </c>
      <c r="FE1170" s="74">
        <v>1</v>
      </c>
      <c r="FF1170" s="74">
        <v>0</v>
      </c>
      <c r="FG1170" s="74" t="s">
        <v>457</v>
      </c>
      <c r="FH1170" s="74">
        <v>0</v>
      </c>
      <c r="FI1170" s="74">
        <v>0</v>
      </c>
      <c r="FJ1170" s="74">
        <v>0</v>
      </c>
      <c r="FK1170" s="74">
        <v>0</v>
      </c>
      <c r="FL1170" s="74">
        <v>7.1166059448982882E-8</v>
      </c>
      <c r="FM1170" s="74">
        <v>5.1714596250089788E-10</v>
      </c>
      <c r="FN1170" s="74">
        <v>0</v>
      </c>
      <c r="FO1170" s="74">
        <v>0</v>
      </c>
      <c r="FP1170" s="74">
        <v>0</v>
      </c>
      <c r="FQ1170" s="74">
        <v>0</v>
      </c>
      <c r="FR1170" s="74">
        <v>0</v>
      </c>
      <c r="FS1170" s="74">
        <v>0</v>
      </c>
      <c r="GV1170" s="229"/>
      <c r="GW1170" s="229"/>
    </row>
    <row r="1171" spans="98:205" x14ac:dyDescent="0.25">
      <c r="CT1171" s="74" t="s">
        <v>194</v>
      </c>
      <c r="CU1171" s="74" t="s">
        <v>544</v>
      </c>
      <c r="CV1171" s="74" t="s">
        <v>318</v>
      </c>
      <c r="CW1171" s="74">
        <v>2024</v>
      </c>
      <c r="CX1171" s="74">
        <v>0</v>
      </c>
      <c r="CY1171" s="74">
        <v>0</v>
      </c>
      <c r="CZ1171" s="74">
        <v>0</v>
      </c>
      <c r="DA1171" s="74">
        <v>5.1714596250089788E-10</v>
      </c>
      <c r="DB1171" s="74">
        <v>0</v>
      </c>
      <c r="DC1171" s="74">
        <v>0</v>
      </c>
      <c r="DD1171" s="74">
        <v>13668.066997412399</v>
      </c>
      <c r="DE1171" s="74">
        <v>202.8476649824305</v>
      </c>
      <c r="DF1171" s="74">
        <v>8304.5949317123286</v>
      </c>
      <c r="DG1171" s="74">
        <v>5160.6244007176338</v>
      </c>
      <c r="DH1171" s="74">
        <v>0</v>
      </c>
      <c r="DI1171" s="74">
        <v>0</v>
      </c>
      <c r="DJ1171" s="74">
        <v>0</v>
      </c>
      <c r="DK1171" s="74">
        <v>0</v>
      </c>
      <c r="DL1171" s="74">
        <v>0</v>
      </c>
      <c r="DM1171" s="74">
        <v>0</v>
      </c>
      <c r="DN1171" s="74">
        <v>2.6535270211355908E-8</v>
      </c>
      <c r="DO1171" s="74">
        <v>0</v>
      </c>
      <c r="DP1171" s="74">
        <v>0</v>
      </c>
      <c r="DQ1171" s="74">
        <v>0</v>
      </c>
      <c r="DR1171" s="74">
        <v>0</v>
      </c>
      <c r="DS1171" s="74">
        <v>0</v>
      </c>
      <c r="DT1171" s="74">
        <v>0</v>
      </c>
      <c r="DU1171" s="74">
        <v>0</v>
      </c>
      <c r="DV1171" s="74">
        <v>0</v>
      </c>
      <c r="DW1171" s="74">
        <v>0</v>
      </c>
      <c r="DX1171" s="74">
        <v>7.0683856629035925E-6</v>
      </c>
      <c r="DY1171" s="74">
        <v>0</v>
      </c>
      <c r="DZ1171" s="74">
        <v>7.0683856629035925E-6</v>
      </c>
      <c r="EA1171" s="74">
        <v>0</v>
      </c>
      <c r="EB1171" s="74">
        <v>0</v>
      </c>
      <c r="EC1171" s="74">
        <v>0</v>
      </c>
      <c r="ED1171" s="74">
        <v>0</v>
      </c>
      <c r="EE1171" s="74">
        <v>0</v>
      </c>
      <c r="EF1171" s="74">
        <v>0</v>
      </c>
      <c r="ER1171" s="74" t="s">
        <v>455</v>
      </c>
      <c r="ES1171" s="74" t="s">
        <v>194</v>
      </c>
      <c r="ET1171" s="74" t="s">
        <v>544</v>
      </c>
      <c r="EU1171" s="74" t="s">
        <v>318</v>
      </c>
      <c r="EV1171" s="74" t="s">
        <v>302</v>
      </c>
      <c r="EW1171" s="74" t="s">
        <v>456</v>
      </c>
      <c r="EX1171" s="74">
        <v>2024</v>
      </c>
      <c r="EY1171" s="74">
        <v>2.4556390048742489E-10</v>
      </c>
      <c r="EZ1171" s="74">
        <v>831.95275500000002</v>
      </c>
      <c r="FA1171" s="74">
        <v>2.0429756353905899E-7</v>
      </c>
      <c r="FB1171" s="74">
        <v>2024</v>
      </c>
      <c r="FC1171" s="74" t="s">
        <v>209</v>
      </c>
      <c r="FD1171" s="74">
        <v>4.6366130773367584E-2</v>
      </c>
      <c r="FE1171" s="74">
        <v>1</v>
      </c>
      <c r="FF1171" s="74">
        <v>0</v>
      </c>
      <c r="FG1171" s="74" t="s">
        <v>457</v>
      </c>
      <c r="FH1171" s="74">
        <v>0</v>
      </c>
      <c r="FI1171" s="74">
        <v>0</v>
      </c>
      <c r="FJ1171" s="74">
        <v>0</v>
      </c>
      <c r="FK1171" s="74">
        <v>0</v>
      </c>
      <c r="FL1171" s="74">
        <v>0</v>
      </c>
      <c r="FM1171" s="74">
        <v>0</v>
      </c>
      <c r="FN1171" s="74">
        <v>7.1166059448982882E-8</v>
      </c>
      <c r="FO1171" s="74">
        <v>5.1714596250089788E-10</v>
      </c>
      <c r="FP1171" s="74">
        <v>0</v>
      </c>
      <c r="FQ1171" s="74">
        <v>0</v>
      </c>
      <c r="FR1171" s="74">
        <v>0</v>
      </c>
      <c r="FS1171" s="74">
        <v>0</v>
      </c>
      <c r="GV1171" s="229"/>
      <c r="GW1171" s="229"/>
    </row>
    <row r="1172" spans="98:205" x14ac:dyDescent="0.25">
      <c r="CT1172" s="74" t="s">
        <v>194</v>
      </c>
      <c r="CU1172" s="74" t="s">
        <v>544</v>
      </c>
      <c r="CV1172" s="74" t="s">
        <v>318</v>
      </c>
      <c r="CW1172" s="74">
        <v>2025</v>
      </c>
      <c r="CX1172" s="74">
        <v>0</v>
      </c>
      <c r="CY1172" s="74">
        <v>0</v>
      </c>
      <c r="CZ1172" s="74">
        <v>0</v>
      </c>
      <c r="DA1172" s="74">
        <v>0</v>
      </c>
      <c r="DB1172" s="74">
        <v>5.1714596250089788E-10</v>
      </c>
      <c r="DC1172" s="74">
        <v>0</v>
      </c>
      <c r="DD1172" s="74">
        <v>13668.066997412399</v>
      </c>
      <c r="DE1172" s="74">
        <v>202.8476649824305</v>
      </c>
      <c r="DF1172" s="74">
        <v>8304.5949317123286</v>
      </c>
      <c r="DG1172" s="74">
        <v>5160.6244007176338</v>
      </c>
      <c r="DH1172" s="74">
        <v>0</v>
      </c>
      <c r="DI1172" s="74">
        <v>0</v>
      </c>
      <c r="DJ1172" s="74">
        <v>0</v>
      </c>
      <c r="DK1172" s="74">
        <v>0</v>
      </c>
      <c r="DL1172" s="74">
        <v>0</v>
      </c>
      <c r="DM1172" s="74">
        <v>0</v>
      </c>
      <c r="DN1172" s="74">
        <v>2.6535270211355908E-8</v>
      </c>
      <c r="DO1172" s="74">
        <v>0</v>
      </c>
      <c r="DP1172" s="74">
        <v>0</v>
      </c>
      <c r="DQ1172" s="74">
        <v>0</v>
      </c>
      <c r="DR1172" s="74">
        <v>0</v>
      </c>
      <c r="DS1172" s="74">
        <v>0</v>
      </c>
      <c r="DT1172" s="74">
        <v>0</v>
      </c>
      <c r="DU1172" s="74">
        <v>0</v>
      </c>
      <c r="DV1172" s="74">
        <v>0</v>
      </c>
      <c r="DW1172" s="74">
        <v>0</v>
      </c>
      <c r="DX1172" s="74">
        <v>0</v>
      </c>
      <c r="DY1172" s="74">
        <v>0</v>
      </c>
      <c r="DZ1172" s="74">
        <v>0</v>
      </c>
      <c r="EA1172" s="74">
        <v>7.0683856629035925E-6</v>
      </c>
      <c r="EB1172" s="74">
        <v>0</v>
      </c>
      <c r="EC1172" s="74">
        <v>7.0683856629035925E-6</v>
      </c>
      <c r="ED1172" s="74">
        <v>0</v>
      </c>
      <c r="EE1172" s="74">
        <v>0</v>
      </c>
      <c r="EF1172" s="74">
        <v>0</v>
      </c>
      <c r="ER1172" s="74" t="s">
        <v>455</v>
      </c>
      <c r="ES1172" s="74" t="s">
        <v>194</v>
      </c>
      <c r="ET1172" s="74" t="s">
        <v>544</v>
      </c>
      <c r="EU1172" s="74" t="s">
        <v>318</v>
      </c>
      <c r="EV1172" s="74" t="s">
        <v>302</v>
      </c>
      <c r="EW1172" s="74" t="s">
        <v>456</v>
      </c>
      <c r="EX1172" s="74">
        <v>2025</v>
      </c>
      <c r="EY1172" s="74">
        <v>2.4556390048742489E-10</v>
      </c>
      <c r="EZ1172" s="74">
        <v>831.95275500000002</v>
      </c>
      <c r="FA1172" s="74">
        <v>2.0429756353905899E-7</v>
      </c>
      <c r="FB1172" s="74">
        <v>2025</v>
      </c>
      <c r="FC1172" s="74" t="s">
        <v>209</v>
      </c>
      <c r="FD1172" s="74">
        <v>4.6366130773367584E-2</v>
      </c>
      <c r="FE1172" s="74">
        <v>1</v>
      </c>
      <c r="FF1172" s="74">
        <v>0</v>
      </c>
      <c r="FG1172" s="74" t="s">
        <v>457</v>
      </c>
      <c r="FH1172" s="74">
        <v>0</v>
      </c>
      <c r="FI1172" s="74">
        <v>0</v>
      </c>
      <c r="FJ1172" s="74">
        <v>0</v>
      </c>
      <c r="FK1172" s="74">
        <v>0</v>
      </c>
      <c r="FL1172" s="74">
        <v>0</v>
      </c>
      <c r="FM1172" s="74">
        <v>0</v>
      </c>
      <c r="FN1172" s="74">
        <v>0</v>
      </c>
      <c r="FO1172" s="74">
        <v>0</v>
      </c>
      <c r="FP1172" s="74">
        <v>7.1166059448982882E-8</v>
      </c>
      <c r="FQ1172" s="74">
        <v>5.1714596250089788E-10</v>
      </c>
      <c r="FR1172" s="74">
        <v>0</v>
      </c>
      <c r="FS1172" s="74">
        <v>0</v>
      </c>
      <c r="GV1172" s="229"/>
      <c r="GW1172" s="229"/>
    </row>
    <row r="1173" spans="98:205" x14ac:dyDescent="0.25">
      <c r="CT1173" s="74" t="s">
        <v>194</v>
      </c>
      <c r="CU1173" s="74" t="s">
        <v>544</v>
      </c>
      <c r="CV1173" s="74" t="s">
        <v>318</v>
      </c>
      <c r="CW1173" s="74">
        <v>2026</v>
      </c>
      <c r="CX1173" s="74">
        <v>0</v>
      </c>
      <c r="CY1173" s="74">
        <v>0</v>
      </c>
      <c r="CZ1173" s="74">
        <v>0</v>
      </c>
      <c r="DA1173" s="74">
        <v>0</v>
      </c>
      <c r="DB1173" s="74">
        <v>0</v>
      </c>
      <c r="DC1173" s="74">
        <v>5.1714596250089788E-10</v>
      </c>
      <c r="DD1173" s="74">
        <v>13668.066997412399</v>
      </c>
      <c r="DE1173" s="74">
        <v>202.8476649824305</v>
      </c>
      <c r="DF1173" s="74">
        <v>8304.5949317123286</v>
      </c>
      <c r="DG1173" s="74">
        <v>5160.6244007176338</v>
      </c>
      <c r="DH1173" s="74">
        <v>0</v>
      </c>
      <c r="DI1173" s="74">
        <v>0</v>
      </c>
      <c r="DJ1173" s="74">
        <v>0</v>
      </c>
      <c r="DK1173" s="74">
        <v>0</v>
      </c>
      <c r="DL1173" s="74">
        <v>0</v>
      </c>
      <c r="DM1173" s="74">
        <v>0</v>
      </c>
      <c r="DN1173" s="74">
        <v>2.6535270211355908E-8</v>
      </c>
      <c r="DO1173" s="74">
        <v>0</v>
      </c>
      <c r="DP1173" s="74">
        <v>0</v>
      </c>
      <c r="DQ1173" s="74">
        <v>0</v>
      </c>
      <c r="DR1173" s="74">
        <v>0</v>
      </c>
      <c r="DS1173" s="74">
        <v>0</v>
      </c>
      <c r="DT1173" s="74">
        <v>0</v>
      </c>
      <c r="DU1173" s="74">
        <v>0</v>
      </c>
      <c r="DV1173" s="74">
        <v>0</v>
      </c>
      <c r="DW1173" s="74">
        <v>0</v>
      </c>
      <c r="DX1173" s="74">
        <v>0</v>
      </c>
      <c r="DY1173" s="74">
        <v>0</v>
      </c>
      <c r="DZ1173" s="74">
        <v>0</v>
      </c>
      <c r="EA1173" s="74">
        <v>0</v>
      </c>
      <c r="EB1173" s="74">
        <v>0</v>
      </c>
      <c r="EC1173" s="74">
        <v>0</v>
      </c>
      <c r="ED1173" s="74">
        <v>7.0683856629035925E-6</v>
      </c>
      <c r="EE1173" s="74">
        <v>0</v>
      </c>
      <c r="EF1173" s="74">
        <v>7.0683856629035925E-6</v>
      </c>
      <c r="ER1173" s="74" t="s">
        <v>455</v>
      </c>
      <c r="ES1173" s="74" t="s">
        <v>194</v>
      </c>
      <c r="ET1173" s="74" t="s">
        <v>544</v>
      </c>
      <c r="EU1173" s="74" t="s">
        <v>318</v>
      </c>
      <c r="EV1173" s="74" t="s">
        <v>302</v>
      </c>
      <c r="EW1173" s="74" t="s">
        <v>456</v>
      </c>
      <c r="EX1173" s="74">
        <v>2026</v>
      </c>
      <c r="EY1173" s="74">
        <v>2.4556390048742489E-10</v>
      </c>
      <c r="EZ1173" s="74">
        <v>831.95275500000002</v>
      </c>
      <c r="FA1173" s="74">
        <v>2.0429756353905899E-7</v>
      </c>
      <c r="FB1173" s="74">
        <v>2026</v>
      </c>
      <c r="FC1173" s="74" t="s">
        <v>209</v>
      </c>
      <c r="FD1173" s="74">
        <v>4.6366130773367584E-2</v>
      </c>
      <c r="FE1173" s="74">
        <v>1</v>
      </c>
      <c r="FF1173" s="74">
        <v>0</v>
      </c>
      <c r="FG1173" s="74" t="s">
        <v>457</v>
      </c>
      <c r="FH1173" s="74">
        <v>0</v>
      </c>
      <c r="FI1173" s="74">
        <v>0</v>
      </c>
      <c r="FJ1173" s="74">
        <v>0</v>
      </c>
      <c r="FK1173" s="74">
        <v>0</v>
      </c>
      <c r="FL1173" s="74">
        <v>0</v>
      </c>
      <c r="FM1173" s="74">
        <v>0</v>
      </c>
      <c r="FN1173" s="74">
        <v>0</v>
      </c>
      <c r="FO1173" s="74">
        <v>0</v>
      </c>
      <c r="FP1173" s="74">
        <v>0</v>
      </c>
      <c r="FQ1173" s="74">
        <v>0</v>
      </c>
      <c r="FR1173" s="74">
        <v>7.1166059448982882E-8</v>
      </c>
      <c r="FS1173" s="74">
        <v>5.1714596250089788E-10</v>
      </c>
      <c r="GV1173" s="229"/>
      <c r="GW1173" s="229"/>
    </row>
    <row r="1174" spans="98:205" x14ac:dyDescent="0.25">
      <c r="CT1174" s="74" t="s">
        <v>194</v>
      </c>
      <c r="CU1174" s="74" t="s">
        <v>544</v>
      </c>
      <c r="CV1174" s="74" t="s">
        <v>320</v>
      </c>
      <c r="CW1174" s="74">
        <v>2021</v>
      </c>
      <c r="CX1174" s="74">
        <v>1.5114928554358203E-9</v>
      </c>
      <c r="CY1174" s="74">
        <v>0</v>
      </c>
      <c r="CZ1174" s="74">
        <v>0</v>
      </c>
      <c r="DA1174" s="74">
        <v>0</v>
      </c>
      <c r="DB1174" s="74">
        <v>0</v>
      </c>
      <c r="DC1174" s="74">
        <v>0</v>
      </c>
      <c r="DD1174" s="74">
        <v>8638.8463697588322</v>
      </c>
      <c r="DE1174" s="74">
        <v>212.40338927922949</v>
      </c>
      <c r="DF1174" s="74">
        <v>8426.4429804796036</v>
      </c>
      <c r="DG1174" s="74">
        <v>0</v>
      </c>
      <c r="DH1174" s="74">
        <v>0</v>
      </c>
      <c r="DI1174" s="74">
        <v>0</v>
      </c>
      <c r="DJ1174" s="74">
        <v>0</v>
      </c>
      <c r="DK1174" s="74">
        <v>0</v>
      </c>
      <c r="DL1174" s="74">
        <v>0</v>
      </c>
      <c r="DM1174" s="74">
        <v>0</v>
      </c>
      <c r="DN1174" s="74">
        <v>3.0801611008855417E-8</v>
      </c>
      <c r="DO1174" s="74">
        <v>1.3057554567098148E-5</v>
      </c>
      <c r="DP1174" s="74">
        <v>0</v>
      </c>
      <c r="DQ1174" s="74">
        <v>1.3057554567098148E-5</v>
      </c>
      <c r="DR1174" s="74">
        <v>0</v>
      </c>
      <c r="DS1174" s="74">
        <v>0</v>
      </c>
      <c r="DT1174" s="74">
        <v>0</v>
      </c>
      <c r="DU1174" s="74">
        <v>0</v>
      </c>
      <c r="DV1174" s="74">
        <v>0</v>
      </c>
      <c r="DW1174" s="74">
        <v>0</v>
      </c>
      <c r="DX1174" s="74">
        <v>0</v>
      </c>
      <c r="DY1174" s="74">
        <v>0</v>
      </c>
      <c r="DZ1174" s="74">
        <v>0</v>
      </c>
      <c r="EA1174" s="74">
        <v>0</v>
      </c>
      <c r="EB1174" s="74">
        <v>0</v>
      </c>
      <c r="EC1174" s="74">
        <v>0</v>
      </c>
      <c r="ED1174" s="74">
        <v>0</v>
      </c>
      <c r="EE1174" s="74">
        <v>0</v>
      </c>
      <c r="EF1174" s="74">
        <v>0</v>
      </c>
      <c r="ER1174" s="74" t="s">
        <v>455</v>
      </c>
      <c r="ES1174" s="74" t="s">
        <v>194</v>
      </c>
      <c r="ET1174" s="74" t="s">
        <v>544</v>
      </c>
      <c r="EU1174" s="74" t="s">
        <v>320</v>
      </c>
      <c r="EV1174" s="74" t="s">
        <v>302</v>
      </c>
      <c r="EW1174" s="74" t="s">
        <v>456</v>
      </c>
      <c r="EX1174" s="74">
        <v>2021</v>
      </c>
      <c r="EY1174" s="74">
        <v>1.104437255410025E-9</v>
      </c>
      <c r="EZ1174" s="74">
        <v>831.95275500000002</v>
      </c>
      <c r="FA1174" s="74">
        <v>9.1883961736300902E-7</v>
      </c>
      <c r="FB1174" s="74">
        <v>2021</v>
      </c>
      <c r="FC1174" s="74" t="s">
        <v>209</v>
      </c>
      <c r="FD1174" s="74">
        <v>4.6366130773367584E-2</v>
      </c>
      <c r="FE1174" s="74">
        <v>1</v>
      </c>
      <c r="FF1174" s="74">
        <v>0</v>
      </c>
      <c r="FG1174" s="74" t="s">
        <v>457</v>
      </c>
      <c r="FH1174" s="74">
        <v>3.1485061563029066E-7</v>
      </c>
      <c r="FI1174" s="74">
        <v>1.5114928554358203E-9</v>
      </c>
      <c r="FJ1174" s="74">
        <v>0</v>
      </c>
      <c r="FK1174" s="74">
        <v>0</v>
      </c>
      <c r="FL1174" s="74">
        <v>0</v>
      </c>
      <c r="FM1174" s="74">
        <v>0</v>
      </c>
      <c r="FN1174" s="74">
        <v>0</v>
      </c>
      <c r="FO1174" s="74">
        <v>0</v>
      </c>
      <c r="FP1174" s="74">
        <v>0</v>
      </c>
      <c r="FQ1174" s="74">
        <v>0</v>
      </c>
      <c r="FR1174" s="74">
        <v>0</v>
      </c>
      <c r="FS1174" s="74">
        <v>0</v>
      </c>
      <c r="GV1174" s="229"/>
      <c r="GW1174" s="229"/>
    </row>
    <row r="1175" spans="98:205" x14ac:dyDescent="0.25">
      <c r="CT1175" s="74" t="s">
        <v>194</v>
      </c>
      <c r="CU1175" s="74" t="s">
        <v>544</v>
      </c>
      <c r="CV1175" s="74" t="s">
        <v>320</v>
      </c>
      <c r="CW1175" s="74">
        <v>2022</v>
      </c>
      <c r="CX1175" s="74">
        <v>0</v>
      </c>
      <c r="CY1175" s="74">
        <v>1.4999519434078145E-9</v>
      </c>
      <c r="CZ1175" s="74">
        <v>0</v>
      </c>
      <c r="DA1175" s="74">
        <v>0</v>
      </c>
      <c r="DB1175" s="74">
        <v>0</v>
      </c>
      <c r="DC1175" s="74">
        <v>0</v>
      </c>
      <c r="DD1175" s="74">
        <v>8489.5410546944349</v>
      </c>
      <c r="DE1175" s="74">
        <v>202.84766498243039</v>
      </c>
      <c r="DF1175" s="74">
        <v>8286.6933897120052</v>
      </c>
      <c r="DG1175" s="74">
        <v>0</v>
      </c>
      <c r="DH1175" s="74">
        <v>0</v>
      </c>
      <c r="DI1175" s="74">
        <v>0</v>
      </c>
      <c r="DJ1175" s="74">
        <v>0</v>
      </c>
      <c r="DK1175" s="74">
        <v>0</v>
      </c>
      <c r="DL1175" s="74">
        <v>0</v>
      </c>
      <c r="DM1175" s="74">
        <v>0</v>
      </c>
      <c r="DN1175" s="74">
        <v>3.0127292314118353E-8</v>
      </c>
      <c r="DO1175" s="74">
        <v>0</v>
      </c>
      <c r="DP1175" s="74">
        <v>0</v>
      </c>
      <c r="DQ1175" s="74">
        <v>0</v>
      </c>
      <c r="DR1175" s="74">
        <v>1.2733903603629344E-5</v>
      </c>
      <c r="DS1175" s="74">
        <v>0</v>
      </c>
      <c r="DT1175" s="74">
        <v>1.2733903603629344E-5</v>
      </c>
      <c r="DU1175" s="74">
        <v>0</v>
      </c>
      <c r="DV1175" s="74">
        <v>0</v>
      </c>
      <c r="DW1175" s="74">
        <v>0</v>
      </c>
      <c r="DX1175" s="74">
        <v>0</v>
      </c>
      <c r="DY1175" s="74">
        <v>0</v>
      </c>
      <c r="DZ1175" s="74">
        <v>0</v>
      </c>
      <c r="EA1175" s="74">
        <v>0</v>
      </c>
      <c r="EB1175" s="74">
        <v>0</v>
      </c>
      <c r="EC1175" s="74">
        <v>0</v>
      </c>
      <c r="ED1175" s="74">
        <v>0</v>
      </c>
      <c r="EE1175" s="74">
        <v>0</v>
      </c>
      <c r="EF1175" s="74">
        <v>0</v>
      </c>
      <c r="ER1175" s="74" t="s">
        <v>455</v>
      </c>
      <c r="ES1175" s="74" t="s">
        <v>194</v>
      </c>
      <c r="ET1175" s="74" t="s">
        <v>544</v>
      </c>
      <c r="EU1175" s="74" t="s">
        <v>320</v>
      </c>
      <c r="EV1175" s="74" t="s">
        <v>302</v>
      </c>
      <c r="EW1175" s="74" t="s">
        <v>456</v>
      </c>
      <c r="EX1175" s="74">
        <v>2022</v>
      </c>
      <c r="EY1175" s="74">
        <v>1.075501488169127E-9</v>
      </c>
      <c r="EZ1175" s="74">
        <v>831.95275500000002</v>
      </c>
      <c r="FA1175" s="74">
        <v>8.9476642608890518E-7</v>
      </c>
      <c r="FB1175" s="74">
        <v>2022</v>
      </c>
      <c r="FC1175" s="74" t="s">
        <v>209</v>
      </c>
      <c r="FD1175" s="74">
        <v>4.6366130773367584E-2</v>
      </c>
      <c r="FE1175" s="74">
        <v>1</v>
      </c>
      <c r="FF1175" s="74">
        <v>0</v>
      </c>
      <c r="FG1175" s="74" t="s">
        <v>457</v>
      </c>
      <c r="FH1175" s="74">
        <v>0</v>
      </c>
      <c r="FI1175" s="74">
        <v>0</v>
      </c>
      <c r="FJ1175" s="74">
        <v>3.1244659284984229E-7</v>
      </c>
      <c r="FK1175" s="74">
        <v>1.4999519434078145E-9</v>
      </c>
      <c r="FL1175" s="74">
        <v>0</v>
      </c>
      <c r="FM1175" s="74">
        <v>0</v>
      </c>
      <c r="FN1175" s="74">
        <v>0</v>
      </c>
      <c r="FO1175" s="74">
        <v>0</v>
      </c>
      <c r="FP1175" s="74">
        <v>0</v>
      </c>
      <c r="FQ1175" s="74">
        <v>0</v>
      </c>
      <c r="FR1175" s="74">
        <v>0</v>
      </c>
      <c r="FS1175" s="74">
        <v>0</v>
      </c>
      <c r="GV1175" s="229"/>
      <c r="GW1175" s="229"/>
    </row>
    <row r="1176" spans="98:205" x14ac:dyDescent="0.25">
      <c r="CT1176" s="74" t="s">
        <v>194</v>
      </c>
      <c r="CU1176" s="74" t="s">
        <v>544</v>
      </c>
      <c r="CV1176" s="74" t="s">
        <v>320</v>
      </c>
      <c r="CW1176" s="74">
        <v>2023</v>
      </c>
      <c r="CX1176" s="74">
        <v>0</v>
      </c>
      <c r="CY1176" s="74">
        <v>0</v>
      </c>
      <c r="CZ1176" s="74">
        <v>2.2624336854130214E-9</v>
      </c>
      <c r="DA1176" s="74">
        <v>0</v>
      </c>
      <c r="DB1176" s="74">
        <v>0</v>
      </c>
      <c r="DC1176" s="74">
        <v>0</v>
      </c>
      <c r="DD1176" s="74">
        <v>8507.4425966947583</v>
      </c>
      <c r="DE1176" s="74">
        <v>202.84766498243039</v>
      </c>
      <c r="DF1176" s="74">
        <v>8304.5949317123286</v>
      </c>
      <c r="DG1176" s="74">
        <v>0</v>
      </c>
      <c r="DH1176" s="74">
        <v>0</v>
      </c>
      <c r="DI1176" s="74">
        <v>0</v>
      </c>
      <c r="DJ1176" s="74">
        <v>0</v>
      </c>
      <c r="DK1176" s="74">
        <v>0</v>
      </c>
      <c r="DL1176" s="74">
        <v>0</v>
      </c>
      <c r="DM1176" s="74">
        <v>0</v>
      </c>
      <c r="DN1176" s="74">
        <v>3.0181023613953562E-8</v>
      </c>
      <c r="DO1176" s="74">
        <v>0</v>
      </c>
      <c r="DP1176" s="74">
        <v>0</v>
      </c>
      <c r="DQ1176" s="74">
        <v>0</v>
      </c>
      <c r="DR1176" s="74">
        <v>0</v>
      </c>
      <c r="DS1176" s="74">
        <v>0</v>
      </c>
      <c r="DT1176" s="74">
        <v>0</v>
      </c>
      <c r="DU1176" s="74">
        <v>1.9247524707479848E-5</v>
      </c>
      <c r="DV1176" s="74">
        <v>0</v>
      </c>
      <c r="DW1176" s="74">
        <v>1.9247524707479848E-5</v>
      </c>
      <c r="DX1176" s="74">
        <v>0</v>
      </c>
      <c r="DY1176" s="74">
        <v>0</v>
      </c>
      <c r="DZ1176" s="74">
        <v>0</v>
      </c>
      <c r="EA1176" s="74">
        <v>0</v>
      </c>
      <c r="EB1176" s="74">
        <v>0</v>
      </c>
      <c r="EC1176" s="74">
        <v>0</v>
      </c>
      <c r="ED1176" s="74">
        <v>0</v>
      </c>
      <c r="EE1176" s="74">
        <v>0</v>
      </c>
      <c r="EF1176" s="74">
        <v>0</v>
      </c>
      <c r="ER1176" s="74" t="s">
        <v>455</v>
      </c>
      <c r="ES1176" s="74" t="s">
        <v>194</v>
      </c>
      <c r="ET1176" s="74" t="s">
        <v>544</v>
      </c>
      <c r="EU1176" s="74" t="s">
        <v>320</v>
      </c>
      <c r="EV1176" s="74" t="s">
        <v>302</v>
      </c>
      <c r="EW1176" s="74" t="s">
        <v>456</v>
      </c>
      <c r="EX1176" s="74">
        <v>2023</v>
      </c>
      <c r="EY1176" s="74">
        <v>1.074304124308418E-9</v>
      </c>
      <c r="EZ1176" s="74">
        <v>831.95275500000002</v>
      </c>
      <c r="FA1176" s="74">
        <v>8.9377027592625084E-7</v>
      </c>
      <c r="FB1176" s="74">
        <v>2023</v>
      </c>
      <c r="FC1176" s="74" t="s">
        <v>209</v>
      </c>
      <c r="FD1176" s="74">
        <v>4.6366130773367584E-2</v>
      </c>
      <c r="FE1176" s="74">
        <v>1</v>
      </c>
      <c r="FF1176" s="74">
        <v>0</v>
      </c>
      <c r="FG1176" s="74" t="s">
        <v>457</v>
      </c>
      <c r="FH1176" s="74">
        <v>0</v>
      </c>
      <c r="FI1176" s="74">
        <v>0</v>
      </c>
      <c r="FJ1176" s="74">
        <v>0</v>
      </c>
      <c r="FK1176" s="74">
        <v>0</v>
      </c>
      <c r="FL1176" s="74">
        <v>3.1134051472983312E-7</v>
      </c>
      <c r="FM1176" s="74">
        <v>2.2624336854130214E-9</v>
      </c>
      <c r="FN1176" s="74">
        <v>0</v>
      </c>
      <c r="FO1176" s="74">
        <v>0</v>
      </c>
      <c r="FP1176" s="74">
        <v>0</v>
      </c>
      <c r="FQ1176" s="74">
        <v>0</v>
      </c>
      <c r="FR1176" s="74">
        <v>0</v>
      </c>
      <c r="FS1176" s="74">
        <v>0</v>
      </c>
      <c r="GV1176" s="229"/>
      <c r="GW1176" s="229"/>
    </row>
    <row r="1177" spans="98:205" x14ac:dyDescent="0.25">
      <c r="CT1177" s="74" t="s">
        <v>194</v>
      </c>
      <c r="CU1177" s="74" t="s">
        <v>544</v>
      </c>
      <c r="CV1177" s="74" t="s">
        <v>320</v>
      </c>
      <c r="CW1177" s="74">
        <v>2024</v>
      </c>
      <c r="CX1177" s="74">
        <v>0</v>
      </c>
      <c r="CY1177" s="74">
        <v>0</v>
      </c>
      <c r="CZ1177" s="74">
        <v>0</v>
      </c>
      <c r="DA1177" s="74">
        <v>2.2624336854130214E-9</v>
      </c>
      <c r="DB1177" s="74">
        <v>0</v>
      </c>
      <c r="DC1177" s="74">
        <v>0</v>
      </c>
      <c r="DD1177" s="74">
        <v>8507.4425966947583</v>
      </c>
      <c r="DE1177" s="74">
        <v>202.84766498243039</v>
      </c>
      <c r="DF1177" s="74">
        <v>8304.5949317123286</v>
      </c>
      <c r="DG1177" s="74">
        <v>0</v>
      </c>
      <c r="DH1177" s="74">
        <v>0</v>
      </c>
      <c r="DI1177" s="74">
        <v>0</v>
      </c>
      <c r="DJ1177" s="74">
        <v>0</v>
      </c>
      <c r="DK1177" s="74">
        <v>0</v>
      </c>
      <c r="DL1177" s="74">
        <v>0</v>
      </c>
      <c r="DM1177" s="74">
        <v>0</v>
      </c>
      <c r="DN1177" s="74">
        <v>3.0181023613953562E-8</v>
      </c>
      <c r="DO1177" s="74">
        <v>0</v>
      </c>
      <c r="DP1177" s="74">
        <v>0</v>
      </c>
      <c r="DQ1177" s="74">
        <v>0</v>
      </c>
      <c r="DR1177" s="74">
        <v>0</v>
      </c>
      <c r="DS1177" s="74">
        <v>0</v>
      </c>
      <c r="DT1177" s="74">
        <v>0</v>
      </c>
      <c r="DU1177" s="74">
        <v>0</v>
      </c>
      <c r="DV1177" s="74">
        <v>0</v>
      </c>
      <c r="DW1177" s="74">
        <v>0</v>
      </c>
      <c r="DX1177" s="74">
        <v>1.9247524707479848E-5</v>
      </c>
      <c r="DY1177" s="74">
        <v>0</v>
      </c>
      <c r="DZ1177" s="74">
        <v>1.9247524707479848E-5</v>
      </c>
      <c r="EA1177" s="74">
        <v>0</v>
      </c>
      <c r="EB1177" s="74">
        <v>0</v>
      </c>
      <c r="EC1177" s="74">
        <v>0</v>
      </c>
      <c r="ED1177" s="74">
        <v>0</v>
      </c>
      <c r="EE1177" s="74">
        <v>0</v>
      </c>
      <c r="EF1177" s="74">
        <v>0</v>
      </c>
      <c r="ER1177" s="74" t="s">
        <v>455</v>
      </c>
      <c r="ES1177" s="74" t="s">
        <v>194</v>
      </c>
      <c r="ET1177" s="74" t="s">
        <v>544</v>
      </c>
      <c r="EU1177" s="74" t="s">
        <v>320</v>
      </c>
      <c r="EV1177" s="74" t="s">
        <v>302</v>
      </c>
      <c r="EW1177" s="74" t="s">
        <v>456</v>
      </c>
      <c r="EX1177" s="74">
        <v>2024</v>
      </c>
      <c r="EY1177" s="74">
        <v>1.074304124308418E-9</v>
      </c>
      <c r="EZ1177" s="74">
        <v>831.95275500000002</v>
      </c>
      <c r="FA1177" s="74">
        <v>8.9377027592625084E-7</v>
      </c>
      <c r="FB1177" s="74">
        <v>2024</v>
      </c>
      <c r="FC1177" s="74" t="s">
        <v>209</v>
      </c>
      <c r="FD1177" s="74">
        <v>4.6366130773367584E-2</v>
      </c>
      <c r="FE1177" s="74">
        <v>1</v>
      </c>
      <c r="FF1177" s="74">
        <v>0</v>
      </c>
      <c r="FG1177" s="74" t="s">
        <v>457</v>
      </c>
      <c r="FH1177" s="74">
        <v>0</v>
      </c>
      <c r="FI1177" s="74">
        <v>0</v>
      </c>
      <c r="FJ1177" s="74">
        <v>0</v>
      </c>
      <c r="FK1177" s="74">
        <v>0</v>
      </c>
      <c r="FL1177" s="74">
        <v>0</v>
      </c>
      <c r="FM1177" s="74">
        <v>0</v>
      </c>
      <c r="FN1177" s="74">
        <v>3.1134051472983312E-7</v>
      </c>
      <c r="FO1177" s="74">
        <v>2.2624336854130214E-9</v>
      </c>
      <c r="FP1177" s="74">
        <v>0</v>
      </c>
      <c r="FQ1177" s="74">
        <v>0</v>
      </c>
      <c r="FR1177" s="74">
        <v>0</v>
      </c>
      <c r="FS1177" s="74">
        <v>0</v>
      </c>
      <c r="GV1177" s="229"/>
      <c r="GW1177" s="229"/>
    </row>
    <row r="1178" spans="98:205" x14ac:dyDescent="0.25">
      <c r="CT1178" s="74" t="s">
        <v>194</v>
      </c>
      <c r="CU1178" s="74" t="s">
        <v>544</v>
      </c>
      <c r="CV1178" s="74" t="s">
        <v>320</v>
      </c>
      <c r="CW1178" s="74">
        <v>2025</v>
      </c>
      <c r="CX1178" s="74">
        <v>0</v>
      </c>
      <c r="CY1178" s="74">
        <v>0</v>
      </c>
      <c r="CZ1178" s="74">
        <v>0</v>
      </c>
      <c r="DA1178" s="74">
        <v>0</v>
      </c>
      <c r="DB1178" s="74">
        <v>2.2624336854130214E-9</v>
      </c>
      <c r="DC1178" s="74">
        <v>0</v>
      </c>
      <c r="DD1178" s="74">
        <v>8507.4425966947583</v>
      </c>
      <c r="DE1178" s="74">
        <v>202.84766498243039</v>
      </c>
      <c r="DF1178" s="74">
        <v>8304.5949317123286</v>
      </c>
      <c r="DG1178" s="74">
        <v>0</v>
      </c>
      <c r="DH1178" s="74">
        <v>0</v>
      </c>
      <c r="DI1178" s="74">
        <v>0</v>
      </c>
      <c r="DJ1178" s="74">
        <v>0</v>
      </c>
      <c r="DK1178" s="74">
        <v>0</v>
      </c>
      <c r="DL1178" s="74">
        <v>0</v>
      </c>
      <c r="DM1178" s="74">
        <v>0</v>
      </c>
      <c r="DN1178" s="74">
        <v>3.0181023613953562E-8</v>
      </c>
      <c r="DO1178" s="74">
        <v>0</v>
      </c>
      <c r="DP1178" s="74">
        <v>0</v>
      </c>
      <c r="DQ1178" s="74">
        <v>0</v>
      </c>
      <c r="DR1178" s="74">
        <v>0</v>
      </c>
      <c r="DS1178" s="74">
        <v>0</v>
      </c>
      <c r="DT1178" s="74">
        <v>0</v>
      </c>
      <c r="DU1178" s="74">
        <v>0</v>
      </c>
      <c r="DV1178" s="74">
        <v>0</v>
      </c>
      <c r="DW1178" s="74">
        <v>0</v>
      </c>
      <c r="DX1178" s="74">
        <v>0</v>
      </c>
      <c r="DY1178" s="74">
        <v>0</v>
      </c>
      <c r="DZ1178" s="74">
        <v>0</v>
      </c>
      <c r="EA1178" s="74">
        <v>1.9247524707479848E-5</v>
      </c>
      <c r="EB1178" s="74">
        <v>0</v>
      </c>
      <c r="EC1178" s="74">
        <v>1.9247524707479848E-5</v>
      </c>
      <c r="ED1178" s="74">
        <v>0</v>
      </c>
      <c r="EE1178" s="74">
        <v>0</v>
      </c>
      <c r="EF1178" s="74">
        <v>0</v>
      </c>
      <c r="ER1178" s="74" t="s">
        <v>455</v>
      </c>
      <c r="ES1178" s="74" t="s">
        <v>194</v>
      </c>
      <c r="ET1178" s="74" t="s">
        <v>544</v>
      </c>
      <c r="EU1178" s="74" t="s">
        <v>320</v>
      </c>
      <c r="EV1178" s="74" t="s">
        <v>302</v>
      </c>
      <c r="EW1178" s="74" t="s">
        <v>456</v>
      </c>
      <c r="EX1178" s="74">
        <v>2025</v>
      </c>
      <c r="EY1178" s="74">
        <v>1.074304124308418E-9</v>
      </c>
      <c r="EZ1178" s="74">
        <v>831.95275500000002</v>
      </c>
      <c r="FA1178" s="74">
        <v>8.9377027592625084E-7</v>
      </c>
      <c r="FB1178" s="74">
        <v>2025</v>
      </c>
      <c r="FC1178" s="74" t="s">
        <v>209</v>
      </c>
      <c r="FD1178" s="74">
        <v>4.6366130773367584E-2</v>
      </c>
      <c r="FE1178" s="74">
        <v>1</v>
      </c>
      <c r="FF1178" s="74">
        <v>0</v>
      </c>
      <c r="FG1178" s="74" t="s">
        <v>457</v>
      </c>
      <c r="FH1178" s="74">
        <v>0</v>
      </c>
      <c r="FI1178" s="74">
        <v>0</v>
      </c>
      <c r="FJ1178" s="74">
        <v>0</v>
      </c>
      <c r="FK1178" s="74">
        <v>0</v>
      </c>
      <c r="FL1178" s="74">
        <v>0</v>
      </c>
      <c r="FM1178" s="74">
        <v>0</v>
      </c>
      <c r="FN1178" s="74">
        <v>0</v>
      </c>
      <c r="FO1178" s="74">
        <v>0</v>
      </c>
      <c r="FP1178" s="74">
        <v>3.1134051472983312E-7</v>
      </c>
      <c r="FQ1178" s="74">
        <v>2.2624336854130214E-9</v>
      </c>
      <c r="FR1178" s="74">
        <v>0</v>
      </c>
      <c r="FS1178" s="74">
        <v>0</v>
      </c>
      <c r="GV1178" s="229"/>
      <c r="GW1178" s="229"/>
    </row>
    <row r="1179" spans="98:205" x14ac:dyDescent="0.25">
      <c r="CT1179" s="74" t="s">
        <v>194</v>
      </c>
      <c r="CU1179" s="74" t="s">
        <v>544</v>
      </c>
      <c r="CV1179" s="74" t="s">
        <v>320</v>
      </c>
      <c r="CW1179" s="74">
        <v>2026</v>
      </c>
      <c r="CX1179" s="74">
        <v>0</v>
      </c>
      <c r="CY1179" s="74">
        <v>0</v>
      </c>
      <c r="CZ1179" s="74">
        <v>0</v>
      </c>
      <c r="DA1179" s="74">
        <v>0</v>
      </c>
      <c r="DB1179" s="74">
        <v>0</v>
      </c>
      <c r="DC1179" s="74">
        <v>2.2624336854130214E-9</v>
      </c>
      <c r="DD1179" s="74">
        <v>8507.4425966947583</v>
      </c>
      <c r="DE1179" s="74">
        <v>202.84766498243039</v>
      </c>
      <c r="DF1179" s="74">
        <v>8304.5949317123286</v>
      </c>
      <c r="DG1179" s="74">
        <v>0</v>
      </c>
      <c r="DH1179" s="74">
        <v>0</v>
      </c>
      <c r="DI1179" s="74">
        <v>0</v>
      </c>
      <c r="DJ1179" s="74">
        <v>0</v>
      </c>
      <c r="DK1179" s="74">
        <v>0</v>
      </c>
      <c r="DL1179" s="74">
        <v>0</v>
      </c>
      <c r="DM1179" s="74">
        <v>0</v>
      </c>
      <c r="DN1179" s="74">
        <v>3.0181023613953562E-8</v>
      </c>
      <c r="DO1179" s="74">
        <v>0</v>
      </c>
      <c r="DP1179" s="74">
        <v>0</v>
      </c>
      <c r="DQ1179" s="74">
        <v>0</v>
      </c>
      <c r="DR1179" s="74">
        <v>0</v>
      </c>
      <c r="DS1179" s="74">
        <v>0</v>
      </c>
      <c r="DT1179" s="74">
        <v>0</v>
      </c>
      <c r="DU1179" s="74">
        <v>0</v>
      </c>
      <c r="DV1179" s="74">
        <v>0</v>
      </c>
      <c r="DW1179" s="74">
        <v>0</v>
      </c>
      <c r="DX1179" s="74">
        <v>0</v>
      </c>
      <c r="DY1179" s="74">
        <v>0</v>
      </c>
      <c r="DZ1179" s="74">
        <v>0</v>
      </c>
      <c r="EA1179" s="74">
        <v>0</v>
      </c>
      <c r="EB1179" s="74">
        <v>0</v>
      </c>
      <c r="EC1179" s="74">
        <v>0</v>
      </c>
      <c r="ED1179" s="74">
        <v>1.9247524707479848E-5</v>
      </c>
      <c r="EE1179" s="74">
        <v>0</v>
      </c>
      <c r="EF1179" s="74">
        <v>1.9247524707479848E-5</v>
      </c>
      <c r="ER1179" s="74" t="s">
        <v>455</v>
      </c>
      <c r="ES1179" s="74" t="s">
        <v>194</v>
      </c>
      <c r="ET1179" s="74" t="s">
        <v>544</v>
      </c>
      <c r="EU1179" s="74" t="s">
        <v>320</v>
      </c>
      <c r="EV1179" s="74" t="s">
        <v>302</v>
      </c>
      <c r="EW1179" s="74" t="s">
        <v>456</v>
      </c>
      <c r="EX1179" s="74">
        <v>2026</v>
      </c>
      <c r="EY1179" s="74">
        <v>1.074304124308418E-9</v>
      </c>
      <c r="EZ1179" s="74">
        <v>831.95275500000002</v>
      </c>
      <c r="FA1179" s="74">
        <v>8.9377027592625084E-7</v>
      </c>
      <c r="FB1179" s="74">
        <v>2026</v>
      </c>
      <c r="FC1179" s="74" t="s">
        <v>209</v>
      </c>
      <c r="FD1179" s="74">
        <v>4.6366130773367584E-2</v>
      </c>
      <c r="FE1179" s="74">
        <v>1</v>
      </c>
      <c r="FF1179" s="74">
        <v>0</v>
      </c>
      <c r="FG1179" s="74" t="s">
        <v>457</v>
      </c>
      <c r="FH1179" s="74">
        <v>0</v>
      </c>
      <c r="FI1179" s="74">
        <v>0</v>
      </c>
      <c r="FJ1179" s="74">
        <v>0</v>
      </c>
      <c r="FK1179" s="74">
        <v>0</v>
      </c>
      <c r="FL1179" s="74">
        <v>0</v>
      </c>
      <c r="FM1179" s="74">
        <v>0</v>
      </c>
      <c r="FN1179" s="74">
        <v>0</v>
      </c>
      <c r="FO1179" s="74">
        <v>0</v>
      </c>
      <c r="FP1179" s="74">
        <v>0</v>
      </c>
      <c r="FQ1179" s="74">
        <v>0</v>
      </c>
      <c r="FR1179" s="74">
        <v>3.1134051472983312E-7</v>
      </c>
      <c r="FS1179" s="74">
        <v>2.2624336854130214E-9</v>
      </c>
      <c r="GV1179" s="229"/>
      <c r="GW1179" s="229"/>
    </row>
    <row r="1180" spans="98:205" x14ac:dyDescent="0.25">
      <c r="CT1180" s="74" t="s">
        <v>194</v>
      </c>
      <c r="CU1180" s="74" t="s">
        <v>544</v>
      </c>
      <c r="CV1180" s="74" t="s">
        <v>327</v>
      </c>
      <c r="CW1180" s="74">
        <v>2021</v>
      </c>
      <c r="CX1180" s="74">
        <v>2.6823541253492932E-7</v>
      </c>
      <c r="CY1180" s="74">
        <v>0</v>
      </c>
      <c r="CZ1180" s="74">
        <v>0</v>
      </c>
      <c r="DA1180" s="74">
        <v>0</v>
      </c>
      <c r="DB1180" s="74">
        <v>0</v>
      </c>
      <c r="DC1180" s="74">
        <v>0</v>
      </c>
      <c r="DD1180" s="74">
        <v>5.1077508752881382</v>
      </c>
      <c r="DE1180" s="74">
        <v>0.69026898617840438</v>
      </c>
      <c r="DF1180" s="74">
        <v>2.8263721675328068</v>
      </c>
      <c r="DG1180" s="74">
        <v>1.591109721576927</v>
      </c>
      <c r="DH1180" s="74">
        <v>0</v>
      </c>
      <c r="DI1180" s="74">
        <v>0</v>
      </c>
      <c r="DJ1180" s="74">
        <v>0</v>
      </c>
      <c r="DK1180" s="74">
        <v>0</v>
      </c>
      <c r="DL1180" s="74">
        <v>0</v>
      </c>
      <c r="DM1180" s="74">
        <v>0</v>
      </c>
      <c r="DN1180" s="74">
        <v>4.0954427291236322E-6</v>
      </c>
      <c r="DO1180" s="74">
        <v>1.37007966315856E-6</v>
      </c>
      <c r="DP1180" s="74">
        <v>0</v>
      </c>
      <c r="DQ1180" s="74">
        <v>1.37007966315856E-6</v>
      </c>
      <c r="DR1180" s="74">
        <v>0</v>
      </c>
      <c r="DS1180" s="74">
        <v>0</v>
      </c>
      <c r="DT1180" s="74">
        <v>0</v>
      </c>
      <c r="DU1180" s="74">
        <v>0</v>
      </c>
      <c r="DV1180" s="74">
        <v>0</v>
      </c>
      <c r="DW1180" s="74">
        <v>0</v>
      </c>
      <c r="DX1180" s="74">
        <v>0</v>
      </c>
      <c r="DY1180" s="74">
        <v>0</v>
      </c>
      <c r="DZ1180" s="74">
        <v>0</v>
      </c>
      <c r="EA1180" s="74">
        <v>0</v>
      </c>
      <c r="EB1180" s="74">
        <v>0</v>
      </c>
      <c r="EC1180" s="74">
        <v>0</v>
      </c>
      <c r="ED1180" s="74">
        <v>0</v>
      </c>
      <c r="EE1180" s="74">
        <v>0</v>
      </c>
      <c r="EF1180" s="74">
        <v>0</v>
      </c>
      <c r="ER1180" s="74" t="s">
        <v>455</v>
      </c>
      <c r="ES1180" s="74" t="s">
        <v>194</v>
      </c>
      <c r="ET1180" s="74" t="s">
        <v>544</v>
      </c>
      <c r="EU1180" s="74" t="s">
        <v>327</v>
      </c>
      <c r="EV1180" s="74" t="s">
        <v>302</v>
      </c>
      <c r="EW1180" s="74" t="s">
        <v>456</v>
      </c>
      <c r="EX1180" s="74">
        <v>2021</v>
      </c>
      <c r="EY1180" s="74">
        <v>1.959977394259223E-7</v>
      </c>
      <c r="EZ1180" s="74">
        <v>831.95275500000002</v>
      </c>
      <c r="FA1180" s="74">
        <v>1.6306085928916817E-4</v>
      </c>
      <c r="FB1180" s="74">
        <v>2021</v>
      </c>
      <c r="FC1180" s="74" t="s">
        <v>209</v>
      </c>
      <c r="FD1180" s="74">
        <v>4.6366130773367584E-2</v>
      </c>
      <c r="FE1180" s="74">
        <v>1</v>
      </c>
      <c r="FF1180" s="74">
        <v>0</v>
      </c>
      <c r="FG1180" s="74" t="s">
        <v>457</v>
      </c>
      <c r="FH1180" s="74">
        <v>5.5874617247936764E-5</v>
      </c>
      <c r="FI1180" s="74">
        <v>2.6823541253492932E-7</v>
      </c>
      <c r="FJ1180" s="74">
        <v>0</v>
      </c>
      <c r="FK1180" s="74">
        <v>0</v>
      </c>
      <c r="FL1180" s="74">
        <v>0</v>
      </c>
      <c r="FM1180" s="74">
        <v>0</v>
      </c>
      <c r="FN1180" s="74">
        <v>0</v>
      </c>
      <c r="FO1180" s="74">
        <v>0</v>
      </c>
      <c r="FP1180" s="74">
        <v>0</v>
      </c>
      <c r="FQ1180" s="74">
        <v>0</v>
      </c>
      <c r="FR1180" s="74">
        <v>0</v>
      </c>
      <c r="FS1180" s="74">
        <v>0</v>
      </c>
      <c r="GV1180" s="229"/>
      <c r="GW1180" s="229"/>
    </row>
    <row r="1181" spans="98:205" x14ac:dyDescent="0.25">
      <c r="CT1181" s="74" t="s">
        <v>194</v>
      </c>
      <c r="CU1181" s="74" t="s">
        <v>544</v>
      </c>
      <c r="CV1181" s="74" t="s">
        <v>327</v>
      </c>
      <c r="CW1181" s="74">
        <v>2022</v>
      </c>
      <c r="CX1181" s="74">
        <v>0</v>
      </c>
      <c r="CY1181" s="74">
        <v>2.6619667260859432E-7</v>
      </c>
      <c r="CZ1181" s="74">
        <v>0</v>
      </c>
      <c r="DA1181" s="74">
        <v>0</v>
      </c>
      <c r="DB1181" s="74">
        <v>0</v>
      </c>
      <c r="DC1181" s="74">
        <v>0</v>
      </c>
      <c r="DD1181" s="74">
        <v>5.0739075797640956</v>
      </c>
      <c r="DE1181" s="74">
        <v>0.68414811484627169</v>
      </c>
      <c r="DF1181" s="74">
        <v>2.8096478759428591</v>
      </c>
      <c r="DG1181" s="74">
        <v>1.580111588974966</v>
      </c>
      <c r="DH1181" s="74">
        <v>0</v>
      </c>
      <c r="DI1181" s="74">
        <v>0</v>
      </c>
      <c r="DJ1181" s="74">
        <v>0</v>
      </c>
      <c r="DK1181" s="74">
        <v>0</v>
      </c>
      <c r="DL1181" s="74">
        <v>0</v>
      </c>
      <c r="DM1181" s="74">
        <v>0</v>
      </c>
      <c r="DN1181" s="74">
        <v>3.9975692169966916E-6</v>
      </c>
      <c r="DO1181" s="74">
        <v>0</v>
      </c>
      <c r="DP1181" s="74">
        <v>0</v>
      </c>
      <c r="DQ1181" s="74">
        <v>0</v>
      </c>
      <c r="DR1181" s="74">
        <v>1.3506573148567281E-6</v>
      </c>
      <c r="DS1181" s="74">
        <v>0</v>
      </c>
      <c r="DT1181" s="74">
        <v>1.3506573148567281E-6</v>
      </c>
      <c r="DU1181" s="74">
        <v>0</v>
      </c>
      <c r="DV1181" s="74">
        <v>0</v>
      </c>
      <c r="DW1181" s="74">
        <v>0</v>
      </c>
      <c r="DX1181" s="74">
        <v>0</v>
      </c>
      <c r="DY1181" s="74">
        <v>0</v>
      </c>
      <c r="DZ1181" s="74">
        <v>0</v>
      </c>
      <c r="EA1181" s="74">
        <v>0</v>
      </c>
      <c r="EB1181" s="74">
        <v>0</v>
      </c>
      <c r="EC1181" s="74">
        <v>0</v>
      </c>
      <c r="ED1181" s="74">
        <v>0</v>
      </c>
      <c r="EE1181" s="74">
        <v>0</v>
      </c>
      <c r="EF1181" s="74">
        <v>0</v>
      </c>
      <c r="ER1181" s="74" t="s">
        <v>455</v>
      </c>
      <c r="ES1181" s="74" t="s">
        <v>194</v>
      </c>
      <c r="ET1181" s="74" t="s">
        <v>544</v>
      </c>
      <c r="EU1181" s="74" t="s">
        <v>327</v>
      </c>
      <c r="EV1181" s="74" t="s">
        <v>302</v>
      </c>
      <c r="EW1181" s="74" t="s">
        <v>456</v>
      </c>
      <c r="EX1181" s="74">
        <v>2022</v>
      </c>
      <c r="EY1181" s="74">
        <v>1.9086939337920761E-7</v>
      </c>
      <c r="EZ1181" s="74">
        <v>831.95275500000002</v>
      </c>
      <c r="FA1181" s="74">
        <v>1.5879431766701053E-4</v>
      </c>
      <c r="FB1181" s="74">
        <v>2022</v>
      </c>
      <c r="FC1181" s="74" t="s">
        <v>209</v>
      </c>
      <c r="FD1181" s="74">
        <v>4.6366130773367584E-2</v>
      </c>
      <c r="FE1181" s="74">
        <v>1</v>
      </c>
      <c r="FF1181" s="74">
        <v>0</v>
      </c>
      <c r="FG1181" s="74" t="s">
        <v>457</v>
      </c>
      <c r="FH1181" s="74">
        <v>0</v>
      </c>
      <c r="FI1181" s="74">
        <v>0</v>
      </c>
      <c r="FJ1181" s="74">
        <v>5.5449938746408858E-5</v>
      </c>
      <c r="FK1181" s="74">
        <v>2.6619667260859432E-7</v>
      </c>
      <c r="FL1181" s="74">
        <v>0</v>
      </c>
      <c r="FM1181" s="74">
        <v>0</v>
      </c>
      <c r="FN1181" s="74">
        <v>0</v>
      </c>
      <c r="FO1181" s="74">
        <v>0</v>
      </c>
      <c r="FP1181" s="74">
        <v>0</v>
      </c>
      <c r="FQ1181" s="74">
        <v>0</v>
      </c>
      <c r="FR1181" s="74">
        <v>0</v>
      </c>
      <c r="FS1181" s="74">
        <v>0</v>
      </c>
      <c r="GV1181" s="229"/>
      <c r="GW1181" s="229"/>
    </row>
    <row r="1182" spans="98:205" x14ac:dyDescent="0.25">
      <c r="CT1182" s="74" t="s">
        <v>194</v>
      </c>
      <c r="CU1182" s="74" t="s">
        <v>544</v>
      </c>
      <c r="CV1182" s="74" t="s">
        <v>327</v>
      </c>
      <c r="CW1182" s="74">
        <v>2023</v>
      </c>
      <c r="CX1182" s="74">
        <v>0</v>
      </c>
      <c r="CY1182" s="74">
        <v>0</v>
      </c>
      <c r="CZ1182" s="74">
        <v>4.0151440964585776E-7</v>
      </c>
      <c r="DA1182" s="74">
        <v>0</v>
      </c>
      <c r="DB1182" s="74">
        <v>0</v>
      </c>
      <c r="DC1182" s="74">
        <v>0</v>
      </c>
      <c r="DD1182" s="74">
        <v>5.1712462144137756</v>
      </c>
      <c r="DE1182" s="74">
        <v>0.68414811484627192</v>
      </c>
      <c r="DF1182" s="74">
        <v>2.9069865105925379</v>
      </c>
      <c r="DG1182" s="74">
        <v>1.580111588974966</v>
      </c>
      <c r="DH1182" s="74">
        <v>0</v>
      </c>
      <c r="DI1182" s="74">
        <v>0</v>
      </c>
      <c r="DJ1182" s="74">
        <v>0</v>
      </c>
      <c r="DK1182" s="74">
        <v>0</v>
      </c>
      <c r="DL1182" s="74">
        <v>0</v>
      </c>
      <c r="DM1182" s="74">
        <v>0</v>
      </c>
      <c r="DN1182" s="74">
        <v>4.007814090109701E-6</v>
      </c>
      <c r="DO1182" s="74">
        <v>0</v>
      </c>
      <c r="DP1182" s="74">
        <v>0</v>
      </c>
      <c r="DQ1182" s="74">
        <v>0</v>
      </c>
      <c r="DR1182" s="74">
        <v>0</v>
      </c>
      <c r="DS1182" s="74">
        <v>0</v>
      </c>
      <c r="DT1182" s="74">
        <v>0</v>
      </c>
      <c r="DU1182" s="74">
        <v>2.0763298709137237E-6</v>
      </c>
      <c r="DV1182" s="74">
        <v>0</v>
      </c>
      <c r="DW1182" s="74">
        <v>2.0763298709137237E-6</v>
      </c>
      <c r="DX1182" s="74">
        <v>0</v>
      </c>
      <c r="DY1182" s="74">
        <v>0</v>
      </c>
      <c r="DZ1182" s="74">
        <v>0</v>
      </c>
      <c r="EA1182" s="74">
        <v>0</v>
      </c>
      <c r="EB1182" s="74">
        <v>0</v>
      </c>
      <c r="EC1182" s="74">
        <v>0</v>
      </c>
      <c r="ED1182" s="74">
        <v>0</v>
      </c>
      <c r="EE1182" s="74">
        <v>0</v>
      </c>
      <c r="EF1182" s="74">
        <v>0</v>
      </c>
      <c r="ER1182" s="74" t="s">
        <v>455</v>
      </c>
      <c r="ES1182" s="74" t="s">
        <v>194</v>
      </c>
      <c r="ET1182" s="74" t="s">
        <v>544</v>
      </c>
      <c r="EU1182" s="74" t="s">
        <v>327</v>
      </c>
      <c r="EV1182" s="74" t="s">
        <v>302</v>
      </c>
      <c r="EW1182" s="74" t="s">
        <v>456</v>
      </c>
      <c r="EX1182" s="74">
        <v>2023</v>
      </c>
      <c r="EY1182" s="74">
        <v>1.906568970542265E-7</v>
      </c>
      <c r="EZ1182" s="74">
        <v>831.95275500000002</v>
      </c>
      <c r="FA1182" s="74">
        <v>1.5861753076401513E-4</v>
      </c>
      <c r="FB1182" s="74">
        <v>2023</v>
      </c>
      <c r="FC1182" s="74" t="s">
        <v>209</v>
      </c>
      <c r="FD1182" s="74">
        <v>4.6366130773367584E-2</v>
      </c>
      <c r="FE1182" s="74">
        <v>1</v>
      </c>
      <c r="FF1182" s="74">
        <v>0</v>
      </c>
      <c r="FG1182" s="74" t="s">
        <v>457</v>
      </c>
      <c r="FH1182" s="74">
        <v>0</v>
      </c>
      <c r="FI1182" s="74">
        <v>0</v>
      </c>
      <c r="FJ1182" s="74">
        <v>0</v>
      </c>
      <c r="FK1182" s="74">
        <v>0</v>
      </c>
      <c r="FL1182" s="74">
        <v>5.5253642914075284E-5</v>
      </c>
      <c r="FM1182" s="74">
        <v>4.0151440964585776E-7</v>
      </c>
      <c r="FN1182" s="74">
        <v>0</v>
      </c>
      <c r="FO1182" s="74">
        <v>0</v>
      </c>
      <c r="FP1182" s="74">
        <v>0</v>
      </c>
      <c r="FQ1182" s="74">
        <v>0</v>
      </c>
      <c r="FR1182" s="74">
        <v>0</v>
      </c>
      <c r="FS1182" s="74">
        <v>0</v>
      </c>
      <c r="GV1182" s="229"/>
      <c r="GW1182" s="229"/>
    </row>
    <row r="1183" spans="98:205" x14ac:dyDescent="0.25">
      <c r="CT1183" s="74" t="s">
        <v>194</v>
      </c>
      <c r="CU1183" s="74" t="s">
        <v>544</v>
      </c>
      <c r="CV1183" s="74" t="s">
        <v>327</v>
      </c>
      <c r="CW1183" s="74">
        <v>2024</v>
      </c>
      <c r="CX1183" s="74">
        <v>0</v>
      </c>
      <c r="CY1183" s="74">
        <v>0</v>
      </c>
      <c r="CZ1183" s="74">
        <v>0</v>
      </c>
      <c r="DA1183" s="74">
        <v>4.0151440964585776E-7</v>
      </c>
      <c r="DB1183" s="74">
        <v>0</v>
      </c>
      <c r="DC1183" s="74">
        <v>0</v>
      </c>
      <c r="DD1183" s="74">
        <v>5.1712462144137756</v>
      </c>
      <c r="DE1183" s="74">
        <v>0.68414811484627192</v>
      </c>
      <c r="DF1183" s="74">
        <v>2.9069865105925379</v>
      </c>
      <c r="DG1183" s="74">
        <v>1.580111588974966</v>
      </c>
      <c r="DH1183" s="74">
        <v>0</v>
      </c>
      <c r="DI1183" s="74">
        <v>0</v>
      </c>
      <c r="DJ1183" s="74">
        <v>0</v>
      </c>
      <c r="DK1183" s="74">
        <v>0</v>
      </c>
      <c r="DL1183" s="74">
        <v>0</v>
      </c>
      <c r="DM1183" s="74">
        <v>0</v>
      </c>
      <c r="DN1183" s="74">
        <v>4.007814090109701E-6</v>
      </c>
      <c r="DO1183" s="74">
        <v>0</v>
      </c>
      <c r="DP1183" s="74">
        <v>0</v>
      </c>
      <c r="DQ1183" s="74">
        <v>0</v>
      </c>
      <c r="DR1183" s="74">
        <v>0</v>
      </c>
      <c r="DS1183" s="74">
        <v>0</v>
      </c>
      <c r="DT1183" s="74">
        <v>0</v>
      </c>
      <c r="DU1183" s="74">
        <v>0</v>
      </c>
      <c r="DV1183" s="74">
        <v>0</v>
      </c>
      <c r="DW1183" s="74">
        <v>0</v>
      </c>
      <c r="DX1183" s="74">
        <v>2.0763298709137237E-6</v>
      </c>
      <c r="DY1183" s="74">
        <v>0</v>
      </c>
      <c r="DZ1183" s="74">
        <v>2.0763298709137237E-6</v>
      </c>
      <c r="EA1183" s="74">
        <v>0</v>
      </c>
      <c r="EB1183" s="74">
        <v>0</v>
      </c>
      <c r="EC1183" s="74">
        <v>0</v>
      </c>
      <c r="ED1183" s="74">
        <v>0</v>
      </c>
      <c r="EE1183" s="74">
        <v>0</v>
      </c>
      <c r="EF1183" s="74">
        <v>0</v>
      </c>
      <c r="ER1183" s="74" t="s">
        <v>455</v>
      </c>
      <c r="ES1183" s="74" t="s">
        <v>194</v>
      </c>
      <c r="ET1183" s="74" t="s">
        <v>544</v>
      </c>
      <c r="EU1183" s="74" t="s">
        <v>327</v>
      </c>
      <c r="EV1183" s="74" t="s">
        <v>302</v>
      </c>
      <c r="EW1183" s="74" t="s">
        <v>456</v>
      </c>
      <c r="EX1183" s="74">
        <v>2024</v>
      </c>
      <c r="EY1183" s="74">
        <v>1.906568970542265E-7</v>
      </c>
      <c r="EZ1183" s="74">
        <v>831.95275500000002</v>
      </c>
      <c r="FA1183" s="74">
        <v>1.5861753076401513E-4</v>
      </c>
      <c r="FB1183" s="74">
        <v>2024</v>
      </c>
      <c r="FC1183" s="74" t="s">
        <v>209</v>
      </c>
      <c r="FD1183" s="74">
        <v>4.6366130773367584E-2</v>
      </c>
      <c r="FE1183" s="74">
        <v>1</v>
      </c>
      <c r="FF1183" s="74">
        <v>0</v>
      </c>
      <c r="FG1183" s="74" t="s">
        <v>457</v>
      </c>
      <c r="FH1183" s="74">
        <v>0</v>
      </c>
      <c r="FI1183" s="74">
        <v>0</v>
      </c>
      <c r="FJ1183" s="74">
        <v>0</v>
      </c>
      <c r="FK1183" s="74">
        <v>0</v>
      </c>
      <c r="FL1183" s="74">
        <v>0</v>
      </c>
      <c r="FM1183" s="74">
        <v>0</v>
      </c>
      <c r="FN1183" s="74">
        <v>5.5253642914075284E-5</v>
      </c>
      <c r="FO1183" s="74">
        <v>4.0151440964585776E-7</v>
      </c>
      <c r="FP1183" s="74">
        <v>0</v>
      </c>
      <c r="FQ1183" s="74">
        <v>0</v>
      </c>
      <c r="FR1183" s="74">
        <v>0</v>
      </c>
      <c r="FS1183" s="74">
        <v>0</v>
      </c>
      <c r="GV1183" s="229"/>
      <c r="GW1183" s="229"/>
    </row>
    <row r="1184" spans="98:205" x14ac:dyDescent="0.25">
      <c r="CT1184" s="74" t="s">
        <v>194</v>
      </c>
      <c r="CU1184" s="74" t="s">
        <v>544</v>
      </c>
      <c r="CV1184" s="74" t="s">
        <v>327</v>
      </c>
      <c r="CW1184" s="74">
        <v>2025</v>
      </c>
      <c r="CX1184" s="74">
        <v>0</v>
      </c>
      <c r="CY1184" s="74">
        <v>0</v>
      </c>
      <c r="CZ1184" s="74">
        <v>0</v>
      </c>
      <c r="DA1184" s="74">
        <v>0</v>
      </c>
      <c r="DB1184" s="74">
        <v>4.0151440964585776E-7</v>
      </c>
      <c r="DC1184" s="74">
        <v>0</v>
      </c>
      <c r="DD1184" s="74">
        <v>5.1712462144137756</v>
      </c>
      <c r="DE1184" s="74">
        <v>0.68414811484627192</v>
      </c>
      <c r="DF1184" s="74">
        <v>2.9069865105925379</v>
      </c>
      <c r="DG1184" s="74">
        <v>1.580111588974966</v>
      </c>
      <c r="DH1184" s="74">
        <v>0</v>
      </c>
      <c r="DI1184" s="74">
        <v>0</v>
      </c>
      <c r="DJ1184" s="74">
        <v>0</v>
      </c>
      <c r="DK1184" s="74">
        <v>0</v>
      </c>
      <c r="DL1184" s="74">
        <v>0</v>
      </c>
      <c r="DM1184" s="74">
        <v>0</v>
      </c>
      <c r="DN1184" s="74">
        <v>4.007814090109701E-6</v>
      </c>
      <c r="DO1184" s="74">
        <v>0</v>
      </c>
      <c r="DP1184" s="74">
        <v>0</v>
      </c>
      <c r="DQ1184" s="74">
        <v>0</v>
      </c>
      <c r="DR1184" s="74">
        <v>0</v>
      </c>
      <c r="DS1184" s="74">
        <v>0</v>
      </c>
      <c r="DT1184" s="74">
        <v>0</v>
      </c>
      <c r="DU1184" s="74">
        <v>0</v>
      </c>
      <c r="DV1184" s="74">
        <v>0</v>
      </c>
      <c r="DW1184" s="74">
        <v>0</v>
      </c>
      <c r="DX1184" s="74">
        <v>0</v>
      </c>
      <c r="DY1184" s="74">
        <v>0</v>
      </c>
      <c r="DZ1184" s="74">
        <v>0</v>
      </c>
      <c r="EA1184" s="74">
        <v>2.0763298709137237E-6</v>
      </c>
      <c r="EB1184" s="74">
        <v>0</v>
      </c>
      <c r="EC1184" s="74">
        <v>2.0763298709137237E-6</v>
      </c>
      <c r="ED1184" s="74">
        <v>0</v>
      </c>
      <c r="EE1184" s="74">
        <v>0</v>
      </c>
      <c r="EF1184" s="74">
        <v>0</v>
      </c>
      <c r="ER1184" s="74" t="s">
        <v>455</v>
      </c>
      <c r="ES1184" s="74" t="s">
        <v>194</v>
      </c>
      <c r="ET1184" s="74" t="s">
        <v>544</v>
      </c>
      <c r="EU1184" s="74" t="s">
        <v>327</v>
      </c>
      <c r="EV1184" s="74" t="s">
        <v>302</v>
      </c>
      <c r="EW1184" s="74" t="s">
        <v>456</v>
      </c>
      <c r="EX1184" s="74">
        <v>2025</v>
      </c>
      <c r="EY1184" s="74">
        <v>1.906568970542265E-7</v>
      </c>
      <c r="EZ1184" s="74">
        <v>831.95275500000002</v>
      </c>
      <c r="FA1184" s="74">
        <v>1.5861753076401513E-4</v>
      </c>
      <c r="FB1184" s="74">
        <v>2025</v>
      </c>
      <c r="FC1184" s="74" t="s">
        <v>209</v>
      </c>
      <c r="FD1184" s="74">
        <v>4.6366130773367584E-2</v>
      </c>
      <c r="FE1184" s="74">
        <v>1</v>
      </c>
      <c r="FF1184" s="74">
        <v>0</v>
      </c>
      <c r="FG1184" s="74" t="s">
        <v>457</v>
      </c>
      <c r="FH1184" s="74">
        <v>0</v>
      </c>
      <c r="FI1184" s="74">
        <v>0</v>
      </c>
      <c r="FJ1184" s="74">
        <v>0</v>
      </c>
      <c r="FK1184" s="74">
        <v>0</v>
      </c>
      <c r="FL1184" s="74">
        <v>0</v>
      </c>
      <c r="FM1184" s="74">
        <v>0</v>
      </c>
      <c r="FN1184" s="74">
        <v>0</v>
      </c>
      <c r="FO1184" s="74">
        <v>0</v>
      </c>
      <c r="FP1184" s="74">
        <v>5.5253642914075284E-5</v>
      </c>
      <c r="FQ1184" s="74">
        <v>4.0151440964585776E-7</v>
      </c>
      <c r="FR1184" s="74">
        <v>0</v>
      </c>
      <c r="FS1184" s="74">
        <v>0</v>
      </c>
      <c r="GV1184" s="229"/>
      <c r="GW1184" s="229"/>
    </row>
    <row r="1185" spans="98:205" x14ac:dyDescent="0.25">
      <c r="CT1185" s="74" t="s">
        <v>194</v>
      </c>
      <c r="CU1185" s="74" t="s">
        <v>544</v>
      </c>
      <c r="CV1185" s="74" t="s">
        <v>327</v>
      </c>
      <c r="CW1185" s="74">
        <v>2026</v>
      </c>
      <c r="CX1185" s="74">
        <v>0</v>
      </c>
      <c r="CY1185" s="74">
        <v>0</v>
      </c>
      <c r="CZ1185" s="74">
        <v>0</v>
      </c>
      <c r="DA1185" s="74">
        <v>0</v>
      </c>
      <c r="DB1185" s="74">
        <v>0</v>
      </c>
      <c r="DC1185" s="74">
        <v>4.0151440964585776E-7</v>
      </c>
      <c r="DD1185" s="74">
        <v>5.1712462144137756</v>
      </c>
      <c r="DE1185" s="74">
        <v>0.68414811484627192</v>
      </c>
      <c r="DF1185" s="74">
        <v>2.9069865105925379</v>
      </c>
      <c r="DG1185" s="74">
        <v>1.580111588974966</v>
      </c>
      <c r="DH1185" s="74">
        <v>0</v>
      </c>
      <c r="DI1185" s="74">
        <v>0</v>
      </c>
      <c r="DJ1185" s="74">
        <v>0</v>
      </c>
      <c r="DK1185" s="74">
        <v>0</v>
      </c>
      <c r="DL1185" s="74">
        <v>0</v>
      </c>
      <c r="DM1185" s="74">
        <v>0</v>
      </c>
      <c r="DN1185" s="74">
        <v>4.007814090109701E-6</v>
      </c>
      <c r="DO1185" s="74">
        <v>0</v>
      </c>
      <c r="DP1185" s="74">
        <v>0</v>
      </c>
      <c r="DQ1185" s="74">
        <v>0</v>
      </c>
      <c r="DR1185" s="74">
        <v>0</v>
      </c>
      <c r="DS1185" s="74">
        <v>0</v>
      </c>
      <c r="DT1185" s="74">
        <v>0</v>
      </c>
      <c r="DU1185" s="74">
        <v>0</v>
      </c>
      <c r="DV1185" s="74">
        <v>0</v>
      </c>
      <c r="DW1185" s="74">
        <v>0</v>
      </c>
      <c r="DX1185" s="74">
        <v>0</v>
      </c>
      <c r="DY1185" s="74">
        <v>0</v>
      </c>
      <c r="DZ1185" s="74">
        <v>0</v>
      </c>
      <c r="EA1185" s="74">
        <v>0</v>
      </c>
      <c r="EB1185" s="74">
        <v>0</v>
      </c>
      <c r="EC1185" s="74">
        <v>0</v>
      </c>
      <c r="ED1185" s="74">
        <v>2.0763298709137237E-6</v>
      </c>
      <c r="EE1185" s="74">
        <v>0</v>
      </c>
      <c r="EF1185" s="74">
        <v>2.0763298709137237E-6</v>
      </c>
      <c r="ER1185" s="74" t="s">
        <v>455</v>
      </c>
      <c r="ES1185" s="74" t="s">
        <v>194</v>
      </c>
      <c r="ET1185" s="74" t="s">
        <v>544</v>
      </c>
      <c r="EU1185" s="74" t="s">
        <v>327</v>
      </c>
      <c r="EV1185" s="74" t="s">
        <v>302</v>
      </c>
      <c r="EW1185" s="74" t="s">
        <v>456</v>
      </c>
      <c r="EX1185" s="74">
        <v>2026</v>
      </c>
      <c r="EY1185" s="74">
        <v>1.906568970542265E-7</v>
      </c>
      <c r="EZ1185" s="74">
        <v>831.95275500000002</v>
      </c>
      <c r="FA1185" s="74">
        <v>1.5861753076401513E-4</v>
      </c>
      <c r="FB1185" s="74">
        <v>2026</v>
      </c>
      <c r="FC1185" s="74" t="s">
        <v>209</v>
      </c>
      <c r="FD1185" s="74">
        <v>4.6366130773367584E-2</v>
      </c>
      <c r="FE1185" s="74">
        <v>1</v>
      </c>
      <c r="FF1185" s="74">
        <v>0</v>
      </c>
      <c r="FG1185" s="74" t="s">
        <v>457</v>
      </c>
      <c r="FH1185" s="74">
        <v>0</v>
      </c>
      <c r="FI1185" s="74">
        <v>0</v>
      </c>
      <c r="FJ1185" s="74">
        <v>0</v>
      </c>
      <c r="FK1185" s="74">
        <v>0</v>
      </c>
      <c r="FL1185" s="74">
        <v>0</v>
      </c>
      <c r="FM1185" s="74">
        <v>0</v>
      </c>
      <c r="FN1185" s="74">
        <v>0</v>
      </c>
      <c r="FO1185" s="74">
        <v>0</v>
      </c>
      <c r="FP1185" s="74">
        <v>0</v>
      </c>
      <c r="FQ1185" s="74">
        <v>0</v>
      </c>
      <c r="FR1185" s="74">
        <v>5.5253642914075284E-5</v>
      </c>
      <c r="FS1185" s="74">
        <v>4.0151440964585776E-7</v>
      </c>
      <c r="GV1185" s="229"/>
      <c r="GW1185" s="229"/>
    </row>
    <row r="1186" spans="98:205" x14ac:dyDescent="0.25">
      <c r="CT1186" s="74" t="s">
        <v>194</v>
      </c>
      <c r="CU1186" s="74" t="s">
        <v>544</v>
      </c>
      <c r="CV1186" s="74" t="s">
        <v>328</v>
      </c>
      <c r="CW1186" s="74">
        <v>2021</v>
      </c>
      <c r="CX1186" s="74">
        <v>1.9019287423001802E-4</v>
      </c>
      <c r="CY1186" s="74">
        <v>0</v>
      </c>
      <c r="CZ1186" s="74">
        <v>0</v>
      </c>
      <c r="DA1186" s="74">
        <v>0</v>
      </c>
      <c r="DB1186" s="74">
        <v>0</v>
      </c>
      <c r="DC1186" s="74">
        <v>0</v>
      </c>
      <c r="DD1186" s="74">
        <v>7.7861316135679384E-2</v>
      </c>
      <c r="DE1186" s="74">
        <v>3.6425060683954492E-2</v>
      </c>
      <c r="DF1186" s="74">
        <v>1.5416132532741599E-3</v>
      </c>
      <c r="DG1186" s="74">
        <v>3.9894642198450729E-2</v>
      </c>
      <c r="DH1186" s="74">
        <v>0</v>
      </c>
      <c r="DI1186" s="74">
        <v>0</v>
      </c>
      <c r="DJ1186" s="74">
        <v>0</v>
      </c>
      <c r="DK1186" s="74">
        <v>0</v>
      </c>
      <c r="DL1186" s="74">
        <v>0</v>
      </c>
      <c r="DM1186" s="74">
        <v>0</v>
      </c>
      <c r="DN1186" s="74">
        <v>1.335608442919094E-3</v>
      </c>
      <c r="DO1186" s="74">
        <v>1.4808667507176941E-5</v>
      </c>
      <c r="DP1186" s="74">
        <v>0</v>
      </c>
      <c r="DQ1186" s="74">
        <v>1.4808667507176941E-5</v>
      </c>
      <c r="DR1186" s="74">
        <v>0</v>
      </c>
      <c r="DS1186" s="74">
        <v>0</v>
      </c>
      <c r="DT1186" s="74">
        <v>0</v>
      </c>
      <c r="DU1186" s="74">
        <v>0</v>
      </c>
      <c r="DV1186" s="74">
        <v>0</v>
      </c>
      <c r="DW1186" s="74">
        <v>0</v>
      </c>
      <c r="DX1186" s="74">
        <v>0</v>
      </c>
      <c r="DY1186" s="74">
        <v>0</v>
      </c>
      <c r="DZ1186" s="74">
        <v>0</v>
      </c>
      <c r="EA1186" s="74">
        <v>0</v>
      </c>
      <c r="EB1186" s="74">
        <v>0</v>
      </c>
      <c r="EC1186" s="74">
        <v>0</v>
      </c>
      <c r="ED1186" s="74">
        <v>0</v>
      </c>
      <c r="EE1186" s="74">
        <v>0</v>
      </c>
      <c r="EF1186" s="74">
        <v>0</v>
      </c>
      <c r="ER1186" s="74" t="s">
        <v>455</v>
      </c>
      <c r="ES1186" s="74" t="s">
        <v>194</v>
      </c>
      <c r="ET1186" s="74" t="s">
        <v>544</v>
      </c>
      <c r="EU1186" s="74" t="s">
        <v>328</v>
      </c>
      <c r="EV1186" s="74" t="s">
        <v>302</v>
      </c>
      <c r="EW1186" s="74" t="s">
        <v>456</v>
      </c>
      <c r="EX1186" s="74">
        <v>2021</v>
      </c>
      <c r="EY1186" s="74">
        <v>1.3897260265420051E-4</v>
      </c>
      <c r="EZ1186" s="74">
        <v>831.95275500000002</v>
      </c>
      <c r="FA1186" s="74">
        <v>0.11561863964768243</v>
      </c>
      <c r="FB1186" s="74">
        <v>2021</v>
      </c>
      <c r="FC1186" s="74" t="s">
        <v>209</v>
      </c>
      <c r="FD1186" s="74">
        <v>4.6366130773367584E-2</v>
      </c>
      <c r="FE1186" s="74">
        <v>1</v>
      </c>
      <c r="FF1186" s="74">
        <v>0</v>
      </c>
      <c r="FG1186" s="74" t="s">
        <v>457</v>
      </c>
      <c r="FH1186" s="74">
        <v>3.9618012962786567E-2</v>
      </c>
      <c r="FI1186" s="74">
        <v>1.9019287423001802E-4</v>
      </c>
      <c r="FJ1186" s="74">
        <v>0</v>
      </c>
      <c r="FK1186" s="74">
        <v>0</v>
      </c>
      <c r="FL1186" s="74">
        <v>0</v>
      </c>
      <c r="FM1186" s="74">
        <v>0</v>
      </c>
      <c r="FN1186" s="74">
        <v>0</v>
      </c>
      <c r="FO1186" s="74">
        <v>0</v>
      </c>
      <c r="FP1186" s="74">
        <v>0</v>
      </c>
      <c r="FQ1186" s="74">
        <v>0</v>
      </c>
      <c r="FR1186" s="74">
        <v>0</v>
      </c>
      <c r="FS1186" s="74">
        <v>0</v>
      </c>
      <c r="GV1186" s="229"/>
      <c r="GW1186" s="229"/>
    </row>
    <row r="1187" spans="98:205" x14ac:dyDescent="0.25">
      <c r="CT1187" s="74" t="s">
        <v>194</v>
      </c>
      <c r="CU1187" s="74" t="s">
        <v>544</v>
      </c>
      <c r="CV1187" s="74" t="s">
        <v>328</v>
      </c>
      <c r="CW1187" s="74">
        <v>2022</v>
      </c>
      <c r="CX1187" s="74">
        <v>0</v>
      </c>
      <c r="CY1187" s="74">
        <v>1.9021241483019205E-4</v>
      </c>
      <c r="CZ1187" s="74">
        <v>0</v>
      </c>
      <c r="DA1187" s="74">
        <v>0</v>
      </c>
      <c r="DB1187" s="74">
        <v>0</v>
      </c>
      <c r="DC1187" s="74">
        <v>0</v>
      </c>
      <c r="DD1187" s="74">
        <v>7.7861316135679412E-2</v>
      </c>
      <c r="DE1187" s="74">
        <v>3.6425060683954499E-2</v>
      </c>
      <c r="DF1187" s="74">
        <v>1.541613253274161E-3</v>
      </c>
      <c r="DG1187" s="74">
        <v>3.989464219845075E-2</v>
      </c>
      <c r="DH1187" s="74">
        <v>0</v>
      </c>
      <c r="DI1187" s="74">
        <v>0</v>
      </c>
      <c r="DJ1187" s="74">
        <v>0</v>
      </c>
      <c r="DK1187" s="74">
        <v>0</v>
      </c>
      <c r="DL1187" s="74">
        <v>0</v>
      </c>
      <c r="DM1187" s="74">
        <v>0</v>
      </c>
      <c r="DN1187" s="74">
        <v>1.311394971885863E-3</v>
      </c>
      <c r="DO1187" s="74">
        <v>0</v>
      </c>
      <c r="DP1187" s="74">
        <v>0</v>
      </c>
      <c r="DQ1187" s="74">
        <v>0</v>
      </c>
      <c r="DR1187" s="74">
        <v>1.4810188964024579E-5</v>
      </c>
      <c r="DS1187" s="74">
        <v>0</v>
      </c>
      <c r="DT1187" s="74">
        <v>1.4810188964024579E-5</v>
      </c>
      <c r="DU1187" s="74">
        <v>0</v>
      </c>
      <c r="DV1187" s="74">
        <v>0</v>
      </c>
      <c r="DW1187" s="74">
        <v>0</v>
      </c>
      <c r="DX1187" s="74">
        <v>0</v>
      </c>
      <c r="DY1187" s="74">
        <v>0</v>
      </c>
      <c r="DZ1187" s="74">
        <v>0</v>
      </c>
      <c r="EA1187" s="74">
        <v>0</v>
      </c>
      <c r="EB1187" s="74">
        <v>0</v>
      </c>
      <c r="EC1187" s="74">
        <v>0</v>
      </c>
      <c r="ED1187" s="74">
        <v>0</v>
      </c>
      <c r="EE1187" s="74">
        <v>0</v>
      </c>
      <c r="EF1187" s="74">
        <v>0</v>
      </c>
      <c r="ER1187" s="74" t="s">
        <v>455</v>
      </c>
      <c r="ES1187" s="74" t="s">
        <v>194</v>
      </c>
      <c r="ET1187" s="74" t="s">
        <v>544</v>
      </c>
      <c r="EU1187" s="74" t="s">
        <v>328</v>
      </c>
      <c r="EV1187" s="74" t="s">
        <v>302</v>
      </c>
      <c r="EW1187" s="74" t="s">
        <v>456</v>
      </c>
      <c r="EX1187" s="74">
        <v>2022</v>
      </c>
      <c r="EY1187" s="74">
        <v>1.363868596705397E-4</v>
      </c>
      <c r="EZ1187" s="74">
        <v>831.95275500000002</v>
      </c>
      <c r="FA1187" s="74">
        <v>0.11346742364870389</v>
      </c>
      <c r="FB1187" s="74">
        <v>2022</v>
      </c>
      <c r="FC1187" s="74" t="s">
        <v>209</v>
      </c>
      <c r="FD1187" s="74">
        <v>4.6366130773367584E-2</v>
      </c>
      <c r="FE1187" s="74">
        <v>1</v>
      </c>
      <c r="FF1187" s="74">
        <v>0</v>
      </c>
      <c r="FG1187" s="74" t="s">
        <v>457</v>
      </c>
      <c r="FH1187" s="74">
        <v>0</v>
      </c>
      <c r="FI1187" s="74">
        <v>0</v>
      </c>
      <c r="FJ1187" s="74">
        <v>3.9622083355823796E-2</v>
      </c>
      <c r="FK1187" s="74">
        <v>1.9021241483019205E-4</v>
      </c>
      <c r="FL1187" s="74">
        <v>0</v>
      </c>
      <c r="FM1187" s="74">
        <v>0</v>
      </c>
      <c r="FN1187" s="74">
        <v>0</v>
      </c>
      <c r="FO1187" s="74">
        <v>0</v>
      </c>
      <c r="FP1187" s="74">
        <v>0</v>
      </c>
      <c r="FQ1187" s="74">
        <v>0</v>
      </c>
      <c r="FR1187" s="74">
        <v>0</v>
      </c>
      <c r="FS1187" s="74">
        <v>0</v>
      </c>
      <c r="GV1187" s="229"/>
      <c r="GW1187" s="229"/>
    </row>
    <row r="1188" spans="98:205" x14ac:dyDescent="0.25">
      <c r="CT1188" s="74" t="s">
        <v>194</v>
      </c>
      <c r="CU1188" s="74" t="s">
        <v>544</v>
      </c>
      <c r="CV1188" s="74" t="s">
        <v>328</v>
      </c>
      <c r="CW1188" s="74">
        <v>2023</v>
      </c>
      <c r="CX1188" s="74">
        <v>0</v>
      </c>
      <c r="CY1188" s="74">
        <v>0</v>
      </c>
      <c r="CZ1188" s="74">
        <v>2.8648631700172795E-4</v>
      </c>
      <c r="DA1188" s="74">
        <v>0</v>
      </c>
      <c r="DB1188" s="74">
        <v>0</v>
      </c>
      <c r="DC1188" s="74">
        <v>0</v>
      </c>
      <c r="DD1188" s="74">
        <v>7.7900575334948499E-2</v>
      </c>
      <c r="DE1188" s="74">
        <v>3.6425060683954492E-2</v>
      </c>
      <c r="DF1188" s="74">
        <v>1.5808724525432671E-3</v>
      </c>
      <c r="DG1188" s="74">
        <v>3.9894642198450743E-2</v>
      </c>
      <c r="DH1188" s="74">
        <v>0</v>
      </c>
      <c r="DI1188" s="74">
        <v>0</v>
      </c>
      <c r="DJ1188" s="74">
        <v>0</v>
      </c>
      <c r="DK1188" s="74">
        <v>0</v>
      </c>
      <c r="DL1188" s="74">
        <v>0</v>
      </c>
      <c r="DM1188" s="74">
        <v>0</v>
      </c>
      <c r="DN1188" s="74">
        <v>1.313659452423761E-3</v>
      </c>
      <c r="DO1188" s="74">
        <v>0</v>
      </c>
      <c r="DP1188" s="74">
        <v>0</v>
      </c>
      <c r="DQ1188" s="74">
        <v>0</v>
      </c>
      <c r="DR1188" s="74">
        <v>0</v>
      </c>
      <c r="DS1188" s="74">
        <v>0</v>
      </c>
      <c r="DT1188" s="74">
        <v>0</v>
      </c>
      <c r="DU1188" s="74">
        <v>2.2317448920025045E-5</v>
      </c>
      <c r="DV1188" s="74">
        <v>0</v>
      </c>
      <c r="DW1188" s="74">
        <v>2.2317448920025045E-5</v>
      </c>
      <c r="DX1188" s="74">
        <v>0</v>
      </c>
      <c r="DY1188" s="74">
        <v>0</v>
      </c>
      <c r="DZ1188" s="74">
        <v>0</v>
      </c>
      <c r="EA1188" s="74">
        <v>0</v>
      </c>
      <c r="EB1188" s="74">
        <v>0</v>
      </c>
      <c r="EC1188" s="74">
        <v>0</v>
      </c>
      <c r="ED1188" s="74">
        <v>0</v>
      </c>
      <c r="EE1188" s="74">
        <v>0</v>
      </c>
      <c r="EF1188" s="74">
        <v>0</v>
      </c>
      <c r="ER1188" s="74" t="s">
        <v>455</v>
      </c>
      <c r="ES1188" s="74" t="s">
        <v>194</v>
      </c>
      <c r="ET1188" s="74" t="s">
        <v>544</v>
      </c>
      <c r="EU1188" s="74" t="s">
        <v>328</v>
      </c>
      <c r="EV1188" s="74" t="s">
        <v>302</v>
      </c>
      <c r="EW1188" s="74" t="s">
        <v>456</v>
      </c>
      <c r="EX1188" s="74">
        <v>2023</v>
      </c>
      <c r="EY1188" s="74">
        <v>1.360364433650568E-4</v>
      </c>
      <c r="EZ1188" s="74">
        <v>831.95275500000002</v>
      </c>
      <c r="FA1188" s="74">
        <v>0.11317589383796048</v>
      </c>
      <c r="FB1188" s="74">
        <v>2023</v>
      </c>
      <c r="FC1188" s="74" t="s">
        <v>209</v>
      </c>
      <c r="FD1188" s="74">
        <v>4.6366130773367584E-2</v>
      </c>
      <c r="FE1188" s="74">
        <v>1</v>
      </c>
      <c r="FF1188" s="74">
        <v>0</v>
      </c>
      <c r="FG1188" s="74" t="s">
        <v>457</v>
      </c>
      <c r="FH1188" s="74">
        <v>0</v>
      </c>
      <c r="FI1188" s="74">
        <v>0</v>
      </c>
      <c r="FJ1188" s="74">
        <v>0</v>
      </c>
      <c r="FK1188" s="74">
        <v>0</v>
      </c>
      <c r="FL1188" s="74">
        <v>3.9424270409980679E-2</v>
      </c>
      <c r="FM1188" s="74">
        <v>2.8648631700172795E-4</v>
      </c>
      <c r="FN1188" s="74">
        <v>0</v>
      </c>
      <c r="FO1188" s="74">
        <v>0</v>
      </c>
      <c r="FP1188" s="74">
        <v>0</v>
      </c>
      <c r="FQ1188" s="74">
        <v>0</v>
      </c>
      <c r="FR1188" s="74">
        <v>0</v>
      </c>
      <c r="FS1188" s="74">
        <v>0</v>
      </c>
      <c r="GV1188" s="229"/>
      <c r="GW1188" s="229"/>
    </row>
    <row r="1189" spans="98:205" x14ac:dyDescent="0.25">
      <c r="CT1189" s="74" t="s">
        <v>194</v>
      </c>
      <c r="CU1189" s="74" t="s">
        <v>544</v>
      </c>
      <c r="CV1189" s="74" t="s">
        <v>328</v>
      </c>
      <c r="CW1189" s="74">
        <v>2024</v>
      </c>
      <c r="CX1189" s="74">
        <v>0</v>
      </c>
      <c r="CY1189" s="74">
        <v>0</v>
      </c>
      <c r="CZ1189" s="74">
        <v>0</v>
      </c>
      <c r="DA1189" s="74">
        <v>2.8648631700172795E-4</v>
      </c>
      <c r="DB1189" s="74">
        <v>0</v>
      </c>
      <c r="DC1189" s="74">
        <v>0</v>
      </c>
      <c r="DD1189" s="74">
        <v>7.7900575334948499E-2</v>
      </c>
      <c r="DE1189" s="74">
        <v>3.6425060683954492E-2</v>
      </c>
      <c r="DF1189" s="74">
        <v>1.5808724525432671E-3</v>
      </c>
      <c r="DG1189" s="74">
        <v>3.9894642198450743E-2</v>
      </c>
      <c r="DH1189" s="74">
        <v>0</v>
      </c>
      <c r="DI1189" s="74">
        <v>0</v>
      </c>
      <c r="DJ1189" s="74">
        <v>0</v>
      </c>
      <c r="DK1189" s="74">
        <v>0</v>
      </c>
      <c r="DL1189" s="74">
        <v>0</v>
      </c>
      <c r="DM1189" s="74">
        <v>0</v>
      </c>
      <c r="DN1189" s="74">
        <v>1.313659452423761E-3</v>
      </c>
      <c r="DO1189" s="74">
        <v>0</v>
      </c>
      <c r="DP1189" s="74">
        <v>0</v>
      </c>
      <c r="DQ1189" s="74">
        <v>0</v>
      </c>
      <c r="DR1189" s="74">
        <v>0</v>
      </c>
      <c r="DS1189" s="74">
        <v>0</v>
      </c>
      <c r="DT1189" s="74">
        <v>0</v>
      </c>
      <c r="DU1189" s="74">
        <v>0</v>
      </c>
      <c r="DV1189" s="74">
        <v>0</v>
      </c>
      <c r="DW1189" s="74">
        <v>0</v>
      </c>
      <c r="DX1189" s="74">
        <v>2.2317448920025045E-5</v>
      </c>
      <c r="DY1189" s="74">
        <v>0</v>
      </c>
      <c r="DZ1189" s="74">
        <v>2.2317448920025045E-5</v>
      </c>
      <c r="EA1189" s="74">
        <v>0</v>
      </c>
      <c r="EB1189" s="74">
        <v>0</v>
      </c>
      <c r="EC1189" s="74">
        <v>0</v>
      </c>
      <c r="ED1189" s="74">
        <v>0</v>
      </c>
      <c r="EE1189" s="74">
        <v>0</v>
      </c>
      <c r="EF1189" s="74">
        <v>0</v>
      </c>
      <c r="ER1189" s="74" t="s">
        <v>455</v>
      </c>
      <c r="ES1189" s="74" t="s">
        <v>194</v>
      </c>
      <c r="ET1189" s="74" t="s">
        <v>544</v>
      </c>
      <c r="EU1189" s="74" t="s">
        <v>328</v>
      </c>
      <c r="EV1189" s="74" t="s">
        <v>302</v>
      </c>
      <c r="EW1189" s="74" t="s">
        <v>456</v>
      </c>
      <c r="EX1189" s="74">
        <v>2024</v>
      </c>
      <c r="EY1189" s="74">
        <v>1.360364433650568E-4</v>
      </c>
      <c r="EZ1189" s="74">
        <v>831.95275500000002</v>
      </c>
      <c r="FA1189" s="74">
        <v>0.11317589383796048</v>
      </c>
      <c r="FB1189" s="74">
        <v>2024</v>
      </c>
      <c r="FC1189" s="74" t="s">
        <v>209</v>
      </c>
      <c r="FD1189" s="74">
        <v>4.6366130773367584E-2</v>
      </c>
      <c r="FE1189" s="74">
        <v>1</v>
      </c>
      <c r="FF1189" s="74">
        <v>0</v>
      </c>
      <c r="FG1189" s="74" t="s">
        <v>457</v>
      </c>
      <c r="FH1189" s="74">
        <v>0</v>
      </c>
      <c r="FI1189" s="74">
        <v>0</v>
      </c>
      <c r="FJ1189" s="74">
        <v>0</v>
      </c>
      <c r="FK1189" s="74">
        <v>0</v>
      </c>
      <c r="FL1189" s="74">
        <v>0</v>
      </c>
      <c r="FM1189" s="74">
        <v>0</v>
      </c>
      <c r="FN1189" s="74">
        <v>3.9424270409980679E-2</v>
      </c>
      <c r="FO1189" s="74">
        <v>2.8648631700172795E-4</v>
      </c>
      <c r="FP1189" s="74">
        <v>0</v>
      </c>
      <c r="FQ1189" s="74">
        <v>0</v>
      </c>
      <c r="FR1189" s="74">
        <v>0</v>
      </c>
      <c r="FS1189" s="74">
        <v>0</v>
      </c>
      <c r="GV1189" s="229"/>
      <c r="GW1189" s="229"/>
    </row>
    <row r="1190" spans="98:205" x14ac:dyDescent="0.25">
      <c r="CT1190" s="74" t="s">
        <v>194</v>
      </c>
      <c r="CU1190" s="74" t="s">
        <v>544</v>
      </c>
      <c r="CV1190" s="74" t="s">
        <v>328</v>
      </c>
      <c r="CW1190" s="74">
        <v>2025</v>
      </c>
      <c r="CX1190" s="74">
        <v>0</v>
      </c>
      <c r="CY1190" s="74">
        <v>0</v>
      </c>
      <c r="CZ1190" s="74">
        <v>0</v>
      </c>
      <c r="DA1190" s="74">
        <v>0</v>
      </c>
      <c r="DB1190" s="74">
        <v>2.8648631700172795E-4</v>
      </c>
      <c r="DC1190" s="74">
        <v>0</v>
      </c>
      <c r="DD1190" s="74">
        <v>7.7900575334948499E-2</v>
      </c>
      <c r="DE1190" s="74">
        <v>3.6425060683954492E-2</v>
      </c>
      <c r="DF1190" s="74">
        <v>1.5808724525432671E-3</v>
      </c>
      <c r="DG1190" s="74">
        <v>3.9894642198450743E-2</v>
      </c>
      <c r="DH1190" s="74">
        <v>0</v>
      </c>
      <c r="DI1190" s="74">
        <v>0</v>
      </c>
      <c r="DJ1190" s="74">
        <v>0</v>
      </c>
      <c r="DK1190" s="74">
        <v>0</v>
      </c>
      <c r="DL1190" s="74">
        <v>0</v>
      </c>
      <c r="DM1190" s="74">
        <v>0</v>
      </c>
      <c r="DN1190" s="74">
        <v>1.313659452423761E-3</v>
      </c>
      <c r="DO1190" s="74">
        <v>0</v>
      </c>
      <c r="DP1190" s="74">
        <v>0</v>
      </c>
      <c r="DQ1190" s="74">
        <v>0</v>
      </c>
      <c r="DR1190" s="74">
        <v>0</v>
      </c>
      <c r="DS1190" s="74">
        <v>0</v>
      </c>
      <c r="DT1190" s="74">
        <v>0</v>
      </c>
      <c r="DU1190" s="74">
        <v>0</v>
      </c>
      <c r="DV1190" s="74">
        <v>0</v>
      </c>
      <c r="DW1190" s="74">
        <v>0</v>
      </c>
      <c r="DX1190" s="74">
        <v>0</v>
      </c>
      <c r="DY1190" s="74">
        <v>0</v>
      </c>
      <c r="DZ1190" s="74">
        <v>0</v>
      </c>
      <c r="EA1190" s="74">
        <v>2.2317448920025045E-5</v>
      </c>
      <c r="EB1190" s="74">
        <v>0</v>
      </c>
      <c r="EC1190" s="74">
        <v>2.2317448920025045E-5</v>
      </c>
      <c r="ED1190" s="74">
        <v>0</v>
      </c>
      <c r="EE1190" s="74">
        <v>0</v>
      </c>
      <c r="EF1190" s="74">
        <v>0</v>
      </c>
      <c r="ER1190" s="74" t="s">
        <v>455</v>
      </c>
      <c r="ES1190" s="74" t="s">
        <v>194</v>
      </c>
      <c r="ET1190" s="74" t="s">
        <v>544</v>
      </c>
      <c r="EU1190" s="74" t="s">
        <v>328</v>
      </c>
      <c r="EV1190" s="74" t="s">
        <v>302</v>
      </c>
      <c r="EW1190" s="74" t="s">
        <v>456</v>
      </c>
      <c r="EX1190" s="74">
        <v>2025</v>
      </c>
      <c r="EY1190" s="74">
        <v>1.360364433650568E-4</v>
      </c>
      <c r="EZ1190" s="74">
        <v>831.95275500000002</v>
      </c>
      <c r="FA1190" s="74">
        <v>0.11317589383796048</v>
      </c>
      <c r="FB1190" s="74">
        <v>2025</v>
      </c>
      <c r="FC1190" s="74" t="s">
        <v>209</v>
      </c>
      <c r="FD1190" s="74">
        <v>4.6366130773367584E-2</v>
      </c>
      <c r="FE1190" s="74">
        <v>1</v>
      </c>
      <c r="FF1190" s="74">
        <v>0</v>
      </c>
      <c r="FG1190" s="74" t="s">
        <v>457</v>
      </c>
      <c r="FH1190" s="74">
        <v>0</v>
      </c>
      <c r="FI1190" s="74">
        <v>0</v>
      </c>
      <c r="FJ1190" s="74">
        <v>0</v>
      </c>
      <c r="FK1190" s="74">
        <v>0</v>
      </c>
      <c r="FL1190" s="74">
        <v>0</v>
      </c>
      <c r="FM1190" s="74">
        <v>0</v>
      </c>
      <c r="FN1190" s="74">
        <v>0</v>
      </c>
      <c r="FO1190" s="74">
        <v>0</v>
      </c>
      <c r="FP1190" s="74">
        <v>3.9424270409980679E-2</v>
      </c>
      <c r="FQ1190" s="74">
        <v>2.8648631700172795E-4</v>
      </c>
      <c r="FR1190" s="74">
        <v>0</v>
      </c>
      <c r="FS1190" s="74">
        <v>0</v>
      </c>
      <c r="GV1190" s="229"/>
      <c r="GW1190" s="229"/>
    </row>
    <row r="1191" spans="98:205" x14ac:dyDescent="0.25">
      <c r="CT1191" s="74" t="s">
        <v>194</v>
      </c>
      <c r="CU1191" s="74" t="s">
        <v>544</v>
      </c>
      <c r="CV1191" s="74" t="s">
        <v>328</v>
      </c>
      <c r="CW1191" s="74">
        <v>2026</v>
      </c>
      <c r="CX1191" s="74">
        <v>0</v>
      </c>
      <c r="CY1191" s="74">
        <v>0</v>
      </c>
      <c r="CZ1191" s="74">
        <v>0</v>
      </c>
      <c r="DA1191" s="74">
        <v>0</v>
      </c>
      <c r="DB1191" s="74">
        <v>0</v>
      </c>
      <c r="DC1191" s="74">
        <v>2.8648631700172795E-4</v>
      </c>
      <c r="DD1191" s="74">
        <v>7.7900575334948499E-2</v>
      </c>
      <c r="DE1191" s="74">
        <v>3.6425060683954492E-2</v>
      </c>
      <c r="DF1191" s="74">
        <v>1.5808724525432671E-3</v>
      </c>
      <c r="DG1191" s="74">
        <v>3.9894642198450743E-2</v>
      </c>
      <c r="DH1191" s="74">
        <v>0</v>
      </c>
      <c r="DI1191" s="74">
        <v>0</v>
      </c>
      <c r="DJ1191" s="74">
        <v>0</v>
      </c>
      <c r="DK1191" s="74">
        <v>0</v>
      </c>
      <c r="DL1191" s="74">
        <v>0</v>
      </c>
      <c r="DM1191" s="74">
        <v>0</v>
      </c>
      <c r="DN1191" s="74">
        <v>1.313659452423761E-3</v>
      </c>
      <c r="DO1191" s="74">
        <v>0</v>
      </c>
      <c r="DP1191" s="74">
        <v>0</v>
      </c>
      <c r="DQ1191" s="74">
        <v>0</v>
      </c>
      <c r="DR1191" s="74">
        <v>0</v>
      </c>
      <c r="DS1191" s="74">
        <v>0</v>
      </c>
      <c r="DT1191" s="74">
        <v>0</v>
      </c>
      <c r="DU1191" s="74">
        <v>0</v>
      </c>
      <c r="DV1191" s="74">
        <v>0</v>
      </c>
      <c r="DW1191" s="74">
        <v>0</v>
      </c>
      <c r="DX1191" s="74">
        <v>0</v>
      </c>
      <c r="DY1191" s="74">
        <v>0</v>
      </c>
      <c r="DZ1191" s="74">
        <v>0</v>
      </c>
      <c r="EA1191" s="74">
        <v>0</v>
      </c>
      <c r="EB1191" s="74">
        <v>0</v>
      </c>
      <c r="EC1191" s="74">
        <v>0</v>
      </c>
      <c r="ED1191" s="74">
        <v>2.2317448920025045E-5</v>
      </c>
      <c r="EE1191" s="74">
        <v>0</v>
      </c>
      <c r="EF1191" s="74">
        <v>2.2317448920025045E-5</v>
      </c>
      <c r="ER1191" s="74" t="s">
        <v>455</v>
      </c>
      <c r="ES1191" s="74" t="s">
        <v>194</v>
      </c>
      <c r="ET1191" s="74" t="s">
        <v>544</v>
      </c>
      <c r="EU1191" s="74" t="s">
        <v>328</v>
      </c>
      <c r="EV1191" s="74" t="s">
        <v>302</v>
      </c>
      <c r="EW1191" s="74" t="s">
        <v>456</v>
      </c>
      <c r="EX1191" s="74">
        <v>2026</v>
      </c>
      <c r="EY1191" s="74">
        <v>1.360364433650568E-4</v>
      </c>
      <c r="EZ1191" s="74">
        <v>831.95275500000002</v>
      </c>
      <c r="FA1191" s="74">
        <v>0.11317589383796048</v>
      </c>
      <c r="FB1191" s="74">
        <v>2026</v>
      </c>
      <c r="FC1191" s="74" t="s">
        <v>209</v>
      </c>
      <c r="FD1191" s="74">
        <v>4.6366130773367584E-2</v>
      </c>
      <c r="FE1191" s="74">
        <v>1</v>
      </c>
      <c r="FF1191" s="74">
        <v>0</v>
      </c>
      <c r="FG1191" s="74" t="s">
        <v>457</v>
      </c>
      <c r="FH1191" s="74">
        <v>0</v>
      </c>
      <c r="FI1191" s="74">
        <v>0</v>
      </c>
      <c r="FJ1191" s="74">
        <v>0</v>
      </c>
      <c r="FK1191" s="74">
        <v>0</v>
      </c>
      <c r="FL1191" s="74">
        <v>0</v>
      </c>
      <c r="FM1191" s="74">
        <v>0</v>
      </c>
      <c r="FN1191" s="74">
        <v>0</v>
      </c>
      <c r="FO1191" s="74">
        <v>0</v>
      </c>
      <c r="FP1191" s="74">
        <v>0</v>
      </c>
      <c r="FQ1191" s="74">
        <v>0</v>
      </c>
      <c r="FR1191" s="74">
        <v>3.9424270409980679E-2</v>
      </c>
      <c r="FS1191" s="74">
        <v>2.8648631700172795E-4</v>
      </c>
      <c r="GV1191" s="229"/>
      <c r="GW1191" s="229"/>
    </row>
    <row r="1192" spans="98:205" x14ac:dyDescent="0.25">
      <c r="CT1192" s="74" t="s">
        <v>194</v>
      </c>
      <c r="CU1192" s="74" t="s">
        <v>544</v>
      </c>
      <c r="CV1192" s="74" t="s">
        <v>321</v>
      </c>
      <c r="CW1192" s="74">
        <v>2021</v>
      </c>
      <c r="CX1192" s="74">
        <v>1.2519136951913963E-7</v>
      </c>
      <c r="CY1192" s="74">
        <v>0</v>
      </c>
      <c r="CZ1192" s="74">
        <v>0</v>
      </c>
      <c r="DA1192" s="74">
        <v>0</v>
      </c>
      <c r="DB1192" s="74">
        <v>0</v>
      </c>
      <c r="DC1192" s="74">
        <v>0</v>
      </c>
      <c r="DD1192" s="74">
        <v>13887.86102387798</v>
      </c>
      <c r="DE1192" s="74">
        <v>212.40338927922949</v>
      </c>
      <c r="DF1192" s="74">
        <v>8426.4429804796036</v>
      </c>
      <c r="DG1192" s="74">
        <v>5249.0146541191416</v>
      </c>
      <c r="DH1192" s="74">
        <v>0</v>
      </c>
      <c r="DI1192" s="74">
        <v>0</v>
      </c>
      <c r="DJ1192" s="74">
        <v>0</v>
      </c>
      <c r="DK1192" s="74">
        <v>0</v>
      </c>
      <c r="DL1192" s="74">
        <v>0</v>
      </c>
      <c r="DM1192" s="74">
        <v>0</v>
      </c>
      <c r="DN1192" s="74">
        <v>4.3244803532533392E-7</v>
      </c>
      <c r="DO1192" s="74">
        <v>1.738640341270765E-3</v>
      </c>
      <c r="DP1192" s="74">
        <v>0</v>
      </c>
      <c r="DQ1192" s="74">
        <v>1.738640341270765E-3</v>
      </c>
      <c r="DR1192" s="74">
        <v>0</v>
      </c>
      <c r="DS1192" s="74">
        <v>0</v>
      </c>
      <c r="DT1192" s="74">
        <v>0</v>
      </c>
      <c r="DU1192" s="74">
        <v>0</v>
      </c>
      <c r="DV1192" s="74">
        <v>0</v>
      </c>
      <c r="DW1192" s="74">
        <v>0</v>
      </c>
      <c r="DX1192" s="74">
        <v>0</v>
      </c>
      <c r="DY1192" s="74">
        <v>0</v>
      </c>
      <c r="DZ1192" s="74">
        <v>0</v>
      </c>
      <c r="EA1192" s="74">
        <v>0</v>
      </c>
      <c r="EB1192" s="74">
        <v>0</v>
      </c>
      <c r="EC1192" s="74">
        <v>0</v>
      </c>
      <c r="ED1192" s="74">
        <v>0</v>
      </c>
      <c r="EE1192" s="74">
        <v>0</v>
      </c>
      <c r="EF1192" s="74">
        <v>0</v>
      </c>
      <c r="ER1192" s="74" t="s">
        <v>455</v>
      </c>
      <c r="ES1192" s="74" t="s">
        <v>194</v>
      </c>
      <c r="ET1192" s="74" t="s">
        <v>544</v>
      </c>
      <c r="EU1192" s="74" t="s">
        <v>321</v>
      </c>
      <c r="EV1192" s="74" t="s">
        <v>302</v>
      </c>
      <c r="EW1192" s="74" t="s">
        <v>456</v>
      </c>
      <c r="EX1192" s="74">
        <v>2021</v>
      </c>
      <c r="EY1192" s="74">
        <v>9.1476457897562163E-8</v>
      </c>
      <c r="EZ1192" s="74">
        <v>831.95275500000002</v>
      </c>
      <c r="FA1192" s="74">
        <v>7.6104091165518346E-5</v>
      </c>
      <c r="FB1192" s="74">
        <v>2021</v>
      </c>
      <c r="FC1192" s="74" t="s">
        <v>209</v>
      </c>
      <c r="FD1192" s="74">
        <v>4.6366130773367584E-2</v>
      </c>
      <c r="FE1192" s="74">
        <v>1</v>
      </c>
      <c r="FF1192" s="74">
        <v>0</v>
      </c>
      <c r="FG1192" s="74" t="s">
        <v>457</v>
      </c>
      <c r="FH1192" s="74">
        <v>2.6077913384072882E-5</v>
      </c>
      <c r="FI1192" s="74">
        <v>1.2519136951913963E-7</v>
      </c>
      <c r="FJ1192" s="74">
        <v>0</v>
      </c>
      <c r="FK1192" s="74">
        <v>0</v>
      </c>
      <c r="FL1192" s="74">
        <v>0</v>
      </c>
      <c r="FM1192" s="74">
        <v>0</v>
      </c>
      <c r="FN1192" s="74">
        <v>0</v>
      </c>
      <c r="FO1192" s="74">
        <v>0</v>
      </c>
      <c r="FP1192" s="74">
        <v>0</v>
      </c>
      <c r="FQ1192" s="74">
        <v>0</v>
      </c>
      <c r="FR1192" s="74">
        <v>0</v>
      </c>
      <c r="FS1192" s="74">
        <v>0</v>
      </c>
      <c r="GV1192" s="229"/>
      <c r="GW1192" s="229"/>
    </row>
    <row r="1193" spans="98:205" x14ac:dyDescent="0.25">
      <c r="CT1193" s="74" t="s">
        <v>194</v>
      </c>
      <c r="CU1193" s="74" t="s">
        <v>544</v>
      </c>
      <c r="CV1193" s="74" t="s">
        <v>321</v>
      </c>
      <c r="CW1193" s="74">
        <v>2022</v>
      </c>
      <c r="CX1193" s="74">
        <v>0</v>
      </c>
      <c r="CY1193" s="74">
        <v>1.2423864837245434E-7</v>
      </c>
      <c r="CZ1193" s="74">
        <v>0</v>
      </c>
      <c r="DA1193" s="74">
        <v>0</v>
      </c>
      <c r="DB1193" s="74">
        <v>0</v>
      </c>
      <c r="DC1193" s="74">
        <v>0</v>
      </c>
      <c r="DD1193" s="74">
        <v>13650.165455412071</v>
      </c>
      <c r="DE1193" s="74">
        <v>202.84766498243039</v>
      </c>
      <c r="DF1193" s="74">
        <v>8286.6933897120016</v>
      </c>
      <c r="DG1193" s="74">
        <v>5160.6244007176329</v>
      </c>
      <c r="DH1193" s="74">
        <v>0</v>
      </c>
      <c r="DI1193" s="74">
        <v>0</v>
      </c>
      <c r="DJ1193" s="74">
        <v>0</v>
      </c>
      <c r="DK1193" s="74">
        <v>0</v>
      </c>
      <c r="DL1193" s="74">
        <v>0</v>
      </c>
      <c r="DM1193" s="74">
        <v>0</v>
      </c>
      <c r="DN1193" s="74">
        <v>4.1910221109818172E-7</v>
      </c>
      <c r="DO1193" s="74">
        <v>0</v>
      </c>
      <c r="DP1193" s="74">
        <v>0</v>
      </c>
      <c r="DQ1193" s="74">
        <v>0</v>
      </c>
      <c r="DR1193" s="74">
        <v>1.6958781062407632E-3</v>
      </c>
      <c r="DS1193" s="74">
        <v>0</v>
      </c>
      <c r="DT1193" s="74">
        <v>1.6958781062407632E-3</v>
      </c>
      <c r="DU1193" s="74">
        <v>0</v>
      </c>
      <c r="DV1193" s="74">
        <v>0</v>
      </c>
      <c r="DW1193" s="74">
        <v>0</v>
      </c>
      <c r="DX1193" s="74">
        <v>0</v>
      </c>
      <c r="DY1193" s="74">
        <v>0</v>
      </c>
      <c r="DZ1193" s="74">
        <v>0</v>
      </c>
      <c r="EA1193" s="74">
        <v>0</v>
      </c>
      <c r="EB1193" s="74">
        <v>0</v>
      </c>
      <c r="EC1193" s="74">
        <v>0</v>
      </c>
      <c r="ED1193" s="74">
        <v>0</v>
      </c>
      <c r="EE1193" s="74">
        <v>0</v>
      </c>
      <c r="EF1193" s="74">
        <v>0</v>
      </c>
      <c r="ER1193" s="74" t="s">
        <v>455</v>
      </c>
      <c r="ES1193" s="74" t="s">
        <v>194</v>
      </c>
      <c r="ET1193" s="74" t="s">
        <v>544</v>
      </c>
      <c r="EU1193" s="74" t="s">
        <v>321</v>
      </c>
      <c r="EV1193" s="74" t="s">
        <v>302</v>
      </c>
      <c r="EW1193" s="74" t="s">
        <v>456</v>
      </c>
      <c r="EX1193" s="74">
        <v>2022</v>
      </c>
      <c r="EY1193" s="74">
        <v>8.9082088129517205E-8</v>
      </c>
      <c r="EZ1193" s="74">
        <v>831.95275500000002</v>
      </c>
      <c r="FA1193" s="74">
        <v>7.4112088640504643E-5</v>
      </c>
      <c r="FB1193" s="74">
        <v>2022</v>
      </c>
      <c r="FC1193" s="74" t="s">
        <v>209</v>
      </c>
      <c r="FD1193" s="74">
        <v>4.6366130773367584E-2</v>
      </c>
      <c r="FE1193" s="74">
        <v>1</v>
      </c>
      <c r="FF1193" s="74">
        <v>0</v>
      </c>
      <c r="FG1193" s="74" t="s">
        <v>457</v>
      </c>
      <c r="FH1193" s="74">
        <v>0</v>
      </c>
      <c r="FI1193" s="74">
        <v>0</v>
      </c>
      <c r="FJ1193" s="74">
        <v>2.5879457375181349E-5</v>
      </c>
      <c r="FK1193" s="74">
        <v>1.2423864837245434E-7</v>
      </c>
      <c r="FL1193" s="74">
        <v>0</v>
      </c>
      <c r="FM1193" s="74">
        <v>0</v>
      </c>
      <c r="FN1193" s="74">
        <v>0</v>
      </c>
      <c r="FO1193" s="74">
        <v>0</v>
      </c>
      <c r="FP1193" s="74">
        <v>0</v>
      </c>
      <c r="FQ1193" s="74">
        <v>0</v>
      </c>
      <c r="FR1193" s="74">
        <v>0</v>
      </c>
      <c r="FS1193" s="74">
        <v>0</v>
      </c>
      <c r="GV1193" s="229"/>
      <c r="GW1193" s="229"/>
    </row>
    <row r="1194" spans="98:205" x14ac:dyDescent="0.25">
      <c r="CT1194" s="74" t="s">
        <v>194</v>
      </c>
      <c r="CU1194" s="74" t="s">
        <v>544</v>
      </c>
      <c r="CV1194" s="74" t="s">
        <v>321</v>
      </c>
      <c r="CW1194" s="74">
        <v>2023</v>
      </c>
      <c r="CX1194" s="74">
        <v>0</v>
      </c>
      <c r="CY1194" s="74">
        <v>0</v>
      </c>
      <c r="CZ1194" s="74">
        <v>1.9388535796588286E-7</v>
      </c>
      <c r="DA1194" s="74">
        <v>0</v>
      </c>
      <c r="DB1194" s="74">
        <v>0</v>
      </c>
      <c r="DC1194" s="74">
        <v>0</v>
      </c>
      <c r="DD1194" s="74">
        <v>13668.06699741239</v>
      </c>
      <c r="DE1194" s="74">
        <v>202.84766498243039</v>
      </c>
      <c r="DF1194" s="74">
        <v>8304.5949317123268</v>
      </c>
      <c r="DG1194" s="74">
        <v>5160.6244007176301</v>
      </c>
      <c r="DH1194" s="74">
        <v>0</v>
      </c>
      <c r="DI1194" s="74">
        <v>0</v>
      </c>
      <c r="DJ1194" s="74">
        <v>0</v>
      </c>
      <c r="DK1194" s="74">
        <v>0</v>
      </c>
      <c r="DL1194" s="74">
        <v>0</v>
      </c>
      <c r="DM1194" s="74">
        <v>0</v>
      </c>
      <c r="DN1194" s="74">
        <v>4.3534775154598599E-7</v>
      </c>
      <c r="DO1194" s="74">
        <v>0</v>
      </c>
      <c r="DP1194" s="74">
        <v>0</v>
      </c>
      <c r="DQ1194" s="74">
        <v>0</v>
      </c>
      <c r="DR1194" s="74">
        <v>0</v>
      </c>
      <c r="DS1194" s="74">
        <v>0</v>
      </c>
      <c r="DT1194" s="74">
        <v>0</v>
      </c>
      <c r="DU1194" s="74">
        <v>2.650038062494971E-3</v>
      </c>
      <c r="DV1194" s="74">
        <v>0</v>
      </c>
      <c r="DW1194" s="74">
        <v>2.650038062494971E-3</v>
      </c>
      <c r="DX1194" s="74">
        <v>0</v>
      </c>
      <c r="DY1194" s="74">
        <v>0</v>
      </c>
      <c r="DZ1194" s="74">
        <v>0</v>
      </c>
      <c r="EA1194" s="74">
        <v>0</v>
      </c>
      <c r="EB1194" s="74">
        <v>0</v>
      </c>
      <c r="EC1194" s="74">
        <v>0</v>
      </c>
      <c r="ED1194" s="74">
        <v>0</v>
      </c>
      <c r="EE1194" s="74">
        <v>0</v>
      </c>
      <c r="EF1194" s="74">
        <v>0</v>
      </c>
      <c r="ER1194" s="74" t="s">
        <v>455</v>
      </c>
      <c r="ES1194" s="74" t="s">
        <v>194</v>
      </c>
      <c r="ET1194" s="74" t="s">
        <v>544</v>
      </c>
      <c r="EU1194" s="74" t="s">
        <v>321</v>
      </c>
      <c r="EV1194" s="74" t="s">
        <v>302</v>
      </c>
      <c r="EW1194" s="74" t="s">
        <v>456</v>
      </c>
      <c r="EX1194" s="74">
        <v>2023</v>
      </c>
      <c r="EY1194" s="74">
        <v>9.2065390048211285E-8</v>
      </c>
      <c r="EZ1194" s="74">
        <v>831.95275500000002</v>
      </c>
      <c r="FA1194" s="74">
        <v>7.6594054890758963E-5</v>
      </c>
      <c r="FB1194" s="74">
        <v>2023</v>
      </c>
      <c r="FC1194" s="74" t="s">
        <v>209</v>
      </c>
      <c r="FD1194" s="74">
        <v>4.6366130773367584E-2</v>
      </c>
      <c r="FE1194" s="74">
        <v>1</v>
      </c>
      <c r="FF1194" s="74">
        <v>0</v>
      </c>
      <c r="FG1194" s="74" t="s">
        <v>457</v>
      </c>
      <c r="FH1194" s="74">
        <v>0</v>
      </c>
      <c r="FI1194" s="74">
        <v>0</v>
      </c>
      <c r="FJ1194" s="74">
        <v>0</v>
      </c>
      <c r="FK1194" s="74">
        <v>0</v>
      </c>
      <c r="FL1194" s="74">
        <v>2.6681165303042251E-5</v>
      </c>
      <c r="FM1194" s="74">
        <v>1.9388535796588286E-7</v>
      </c>
      <c r="FN1194" s="74">
        <v>0</v>
      </c>
      <c r="FO1194" s="74">
        <v>0</v>
      </c>
      <c r="FP1194" s="74">
        <v>0</v>
      </c>
      <c r="FQ1194" s="74">
        <v>0</v>
      </c>
      <c r="FR1194" s="74">
        <v>0</v>
      </c>
      <c r="FS1194" s="74">
        <v>0</v>
      </c>
      <c r="GV1194" s="229"/>
      <c r="GW1194" s="229"/>
    </row>
    <row r="1195" spans="98:205" x14ac:dyDescent="0.25">
      <c r="CT1195" s="74" t="s">
        <v>194</v>
      </c>
      <c r="CU1195" s="74" t="s">
        <v>544</v>
      </c>
      <c r="CV1195" s="74" t="s">
        <v>321</v>
      </c>
      <c r="CW1195" s="74">
        <v>2024</v>
      </c>
      <c r="CX1195" s="74">
        <v>0</v>
      </c>
      <c r="CY1195" s="74">
        <v>0</v>
      </c>
      <c r="CZ1195" s="74">
        <v>0</v>
      </c>
      <c r="DA1195" s="74">
        <v>1.9388535796588286E-7</v>
      </c>
      <c r="DB1195" s="74">
        <v>0</v>
      </c>
      <c r="DC1195" s="74">
        <v>0</v>
      </c>
      <c r="DD1195" s="74">
        <v>13668.06699741239</v>
      </c>
      <c r="DE1195" s="74">
        <v>202.84766498243039</v>
      </c>
      <c r="DF1195" s="74">
        <v>8304.5949317123268</v>
      </c>
      <c r="DG1195" s="74">
        <v>5160.6244007176301</v>
      </c>
      <c r="DH1195" s="74">
        <v>0</v>
      </c>
      <c r="DI1195" s="74">
        <v>0</v>
      </c>
      <c r="DJ1195" s="74">
        <v>0</v>
      </c>
      <c r="DK1195" s="74">
        <v>0</v>
      </c>
      <c r="DL1195" s="74">
        <v>0</v>
      </c>
      <c r="DM1195" s="74">
        <v>0</v>
      </c>
      <c r="DN1195" s="74">
        <v>4.3534775154598599E-7</v>
      </c>
      <c r="DO1195" s="74">
        <v>0</v>
      </c>
      <c r="DP1195" s="74">
        <v>0</v>
      </c>
      <c r="DQ1195" s="74">
        <v>0</v>
      </c>
      <c r="DR1195" s="74">
        <v>0</v>
      </c>
      <c r="DS1195" s="74">
        <v>0</v>
      </c>
      <c r="DT1195" s="74">
        <v>0</v>
      </c>
      <c r="DU1195" s="74">
        <v>0</v>
      </c>
      <c r="DV1195" s="74">
        <v>0</v>
      </c>
      <c r="DW1195" s="74">
        <v>0</v>
      </c>
      <c r="DX1195" s="74">
        <v>2.650038062494971E-3</v>
      </c>
      <c r="DY1195" s="74">
        <v>0</v>
      </c>
      <c r="DZ1195" s="74">
        <v>2.650038062494971E-3</v>
      </c>
      <c r="EA1195" s="74">
        <v>0</v>
      </c>
      <c r="EB1195" s="74">
        <v>0</v>
      </c>
      <c r="EC1195" s="74">
        <v>0</v>
      </c>
      <c r="ED1195" s="74">
        <v>0</v>
      </c>
      <c r="EE1195" s="74">
        <v>0</v>
      </c>
      <c r="EF1195" s="74">
        <v>0</v>
      </c>
      <c r="ER1195" s="74" t="s">
        <v>455</v>
      </c>
      <c r="ES1195" s="74" t="s">
        <v>194</v>
      </c>
      <c r="ET1195" s="74" t="s">
        <v>544</v>
      </c>
      <c r="EU1195" s="74" t="s">
        <v>321</v>
      </c>
      <c r="EV1195" s="74" t="s">
        <v>302</v>
      </c>
      <c r="EW1195" s="74" t="s">
        <v>456</v>
      </c>
      <c r="EX1195" s="74">
        <v>2024</v>
      </c>
      <c r="EY1195" s="74">
        <v>9.2065390048211285E-8</v>
      </c>
      <c r="EZ1195" s="74">
        <v>831.95275500000002</v>
      </c>
      <c r="FA1195" s="74">
        <v>7.6594054890758963E-5</v>
      </c>
      <c r="FB1195" s="74">
        <v>2024</v>
      </c>
      <c r="FC1195" s="74" t="s">
        <v>209</v>
      </c>
      <c r="FD1195" s="74">
        <v>4.6366130773367584E-2</v>
      </c>
      <c r="FE1195" s="74">
        <v>1</v>
      </c>
      <c r="FF1195" s="74">
        <v>0</v>
      </c>
      <c r="FG1195" s="74" t="s">
        <v>457</v>
      </c>
      <c r="FH1195" s="74">
        <v>0</v>
      </c>
      <c r="FI1195" s="74">
        <v>0</v>
      </c>
      <c r="FJ1195" s="74">
        <v>0</v>
      </c>
      <c r="FK1195" s="74">
        <v>0</v>
      </c>
      <c r="FL1195" s="74">
        <v>0</v>
      </c>
      <c r="FM1195" s="74">
        <v>0</v>
      </c>
      <c r="FN1195" s="74">
        <v>2.6681165303042251E-5</v>
      </c>
      <c r="FO1195" s="74">
        <v>1.9388535796588286E-7</v>
      </c>
      <c r="FP1195" s="74">
        <v>0</v>
      </c>
      <c r="FQ1195" s="74">
        <v>0</v>
      </c>
      <c r="FR1195" s="74">
        <v>0</v>
      </c>
      <c r="FS1195" s="74">
        <v>0</v>
      </c>
      <c r="GV1195" s="229"/>
      <c r="GW1195" s="229"/>
    </row>
    <row r="1196" spans="98:205" x14ac:dyDescent="0.25">
      <c r="CT1196" s="74" t="s">
        <v>194</v>
      </c>
      <c r="CU1196" s="74" t="s">
        <v>544</v>
      </c>
      <c r="CV1196" s="74" t="s">
        <v>321</v>
      </c>
      <c r="CW1196" s="74">
        <v>2025</v>
      </c>
      <c r="CX1196" s="74">
        <v>0</v>
      </c>
      <c r="CY1196" s="74">
        <v>0</v>
      </c>
      <c r="CZ1196" s="74">
        <v>0</v>
      </c>
      <c r="DA1196" s="74">
        <v>0</v>
      </c>
      <c r="DB1196" s="74">
        <v>1.9388535796588286E-7</v>
      </c>
      <c r="DC1196" s="74">
        <v>0</v>
      </c>
      <c r="DD1196" s="74">
        <v>13668.06699741239</v>
      </c>
      <c r="DE1196" s="74">
        <v>202.84766498243039</v>
      </c>
      <c r="DF1196" s="74">
        <v>8304.5949317123268</v>
      </c>
      <c r="DG1196" s="74">
        <v>5160.6244007176301</v>
      </c>
      <c r="DH1196" s="74">
        <v>0</v>
      </c>
      <c r="DI1196" s="74">
        <v>0</v>
      </c>
      <c r="DJ1196" s="74">
        <v>0</v>
      </c>
      <c r="DK1196" s="74">
        <v>0</v>
      </c>
      <c r="DL1196" s="74">
        <v>0</v>
      </c>
      <c r="DM1196" s="74">
        <v>0</v>
      </c>
      <c r="DN1196" s="74">
        <v>4.3534775154598599E-7</v>
      </c>
      <c r="DO1196" s="74">
        <v>0</v>
      </c>
      <c r="DP1196" s="74">
        <v>0</v>
      </c>
      <c r="DQ1196" s="74">
        <v>0</v>
      </c>
      <c r="DR1196" s="74">
        <v>0</v>
      </c>
      <c r="DS1196" s="74">
        <v>0</v>
      </c>
      <c r="DT1196" s="74">
        <v>0</v>
      </c>
      <c r="DU1196" s="74">
        <v>0</v>
      </c>
      <c r="DV1196" s="74">
        <v>0</v>
      </c>
      <c r="DW1196" s="74">
        <v>0</v>
      </c>
      <c r="DX1196" s="74">
        <v>0</v>
      </c>
      <c r="DY1196" s="74">
        <v>0</v>
      </c>
      <c r="DZ1196" s="74">
        <v>0</v>
      </c>
      <c r="EA1196" s="74">
        <v>2.650038062494971E-3</v>
      </c>
      <c r="EB1196" s="74">
        <v>0</v>
      </c>
      <c r="EC1196" s="74">
        <v>2.650038062494971E-3</v>
      </c>
      <c r="ED1196" s="74">
        <v>0</v>
      </c>
      <c r="EE1196" s="74">
        <v>0</v>
      </c>
      <c r="EF1196" s="74">
        <v>0</v>
      </c>
      <c r="ER1196" s="74" t="s">
        <v>455</v>
      </c>
      <c r="ES1196" s="74" t="s">
        <v>194</v>
      </c>
      <c r="ET1196" s="74" t="s">
        <v>544</v>
      </c>
      <c r="EU1196" s="74" t="s">
        <v>321</v>
      </c>
      <c r="EV1196" s="74" t="s">
        <v>302</v>
      </c>
      <c r="EW1196" s="74" t="s">
        <v>456</v>
      </c>
      <c r="EX1196" s="74">
        <v>2025</v>
      </c>
      <c r="EY1196" s="74">
        <v>9.2065390048211285E-8</v>
      </c>
      <c r="EZ1196" s="74">
        <v>831.95275500000002</v>
      </c>
      <c r="FA1196" s="74">
        <v>7.6594054890758963E-5</v>
      </c>
      <c r="FB1196" s="74">
        <v>2025</v>
      </c>
      <c r="FC1196" s="74" t="s">
        <v>209</v>
      </c>
      <c r="FD1196" s="74">
        <v>4.6366130773367584E-2</v>
      </c>
      <c r="FE1196" s="74">
        <v>1</v>
      </c>
      <c r="FF1196" s="74">
        <v>0</v>
      </c>
      <c r="FG1196" s="74" t="s">
        <v>457</v>
      </c>
      <c r="FH1196" s="74">
        <v>0</v>
      </c>
      <c r="FI1196" s="74">
        <v>0</v>
      </c>
      <c r="FJ1196" s="74">
        <v>0</v>
      </c>
      <c r="FK1196" s="74">
        <v>0</v>
      </c>
      <c r="FL1196" s="74">
        <v>0</v>
      </c>
      <c r="FM1196" s="74">
        <v>0</v>
      </c>
      <c r="FN1196" s="74">
        <v>0</v>
      </c>
      <c r="FO1196" s="74">
        <v>0</v>
      </c>
      <c r="FP1196" s="74">
        <v>2.6681165303042251E-5</v>
      </c>
      <c r="FQ1196" s="74">
        <v>1.9388535796588286E-7</v>
      </c>
      <c r="FR1196" s="74">
        <v>0</v>
      </c>
      <c r="FS1196" s="74">
        <v>0</v>
      </c>
      <c r="GV1196" s="229"/>
      <c r="GW1196" s="229"/>
    </row>
    <row r="1197" spans="98:205" x14ac:dyDescent="0.25">
      <c r="CT1197" s="74" t="s">
        <v>194</v>
      </c>
      <c r="CU1197" s="74" t="s">
        <v>544</v>
      </c>
      <c r="CV1197" s="74" t="s">
        <v>321</v>
      </c>
      <c r="CW1197" s="74">
        <v>2026</v>
      </c>
      <c r="CX1197" s="74">
        <v>0</v>
      </c>
      <c r="CY1197" s="74">
        <v>0</v>
      </c>
      <c r="CZ1197" s="74">
        <v>0</v>
      </c>
      <c r="DA1197" s="74">
        <v>0</v>
      </c>
      <c r="DB1197" s="74">
        <v>0</v>
      </c>
      <c r="DC1197" s="74">
        <v>1.9388535796588286E-7</v>
      </c>
      <c r="DD1197" s="74">
        <v>13668.06699741239</v>
      </c>
      <c r="DE1197" s="74">
        <v>202.84766498243039</v>
      </c>
      <c r="DF1197" s="74">
        <v>8304.5949317123268</v>
      </c>
      <c r="DG1197" s="74">
        <v>5160.6244007176301</v>
      </c>
      <c r="DH1197" s="74">
        <v>0</v>
      </c>
      <c r="DI1197" s="74">
        <v>0</v>
      </c>
      <c r="DJ1197" s="74">
        <v>0</v>
      </c>
      <c r="DK1197" s="74">
        <v>0</v>
      </c>
      <c r="DL1197" s="74">
        <v>0</v>
      </c>
      <c r="DM1197" s="74">
        <v>0</v>
      </c>
      <c r="DN1197" s="74">
        <v>4.3534775154598599E-7</v>
      </c>
      <c r="DO1197" s="74">
        <v>0</v>
      </c>
      <c r="DP1197" s="74">
        <v>0</v>
      </c>
      <c r="DQ1197" s="74">
        <v>0</v>
      </c>
      <c r="DR1197" s="74">
        <v>0</v>
      </c>
      <c r="DS1197" s="74">
        <v>0</v>
      </c>
      <c r="DT1197" s="74">
        <v>0</v>
      </c>
      <c r="DU1197" s="74">
        <v>0</v>
      </c>
      <c r="DV1197" s="74">
        <v>0</v>
      </c>
      <c r="DW1197" s="74">
        <v>0</v>
      </c>
      <c r="DX1197" s="74">
        <v>0</v>
      </c>
      <c r="DY1197" s="74">
        <v>0</v>
      </c>
      <c r="DZ1197" s="74">
        <v>0</v>
      </c>
      <c r="EA1197" s="74">
        <v>0</v>
      </c>
      <c r="EB1197" s="74">
        <v>0</v>
      </c>
      <c r="EC1197" s="74">
        <v>0</v>
      </c>
      <c r="ED1197" s="74">
        <v>2.650038062494971E-3</v>
      </c>
      <c r="EE1197" s="74">
        <v>0</v>
      </c>
      <c r="EF1197" s="74">
        <v>2.650038062494971E-3</v>
      </c>
      <c r="ER1197" s="74" t="s">
        <v>455</v>
      </c>
      <c r="ES1197" s="74" t="s">
        <v>194</v>
      </c>
      <c r="ET1197" s="74" t="s">
        <v>544</v>
      </c>
      <c r="EU1197" s="74" t="s">
        <v>321</v>
      </c>
      <c r="EV1197" s="74" t="s">
        <v>302</v>
      </c>
      <c r="EW1197" s="74" t="s">
        <v>456</v>
      </c>
      <c r="EX1197" s="74">
        <v>2026</v>
      </c>
      <c r="EY1197" s="74">
        <v>9.2065390048211285E-8</v>
      </c>
      <c r="EZ1197" s="74">
        <v>831.95275500000002</v>
      </c>
      <c r="FA1197" s="74">
        <v>7.6594054890758963E-5</v>
      </c>
      <c r="FB1197" s="74">
        <v>2026</v>
      </c>
      <c r="FC1197" s="74" t="s">
        <v>209</v>
      </c>
      <c r="FD1197" s="74">
        <v>4.6366130773367584E-2</v>
      </c>
      <c r="FE1197" s="74">
        <v>1</v>
      </c>
      <c r="FF1197" s="74">
        <v>0</v>
      </c>
      <c r="FG1197" s="74" t="s">
        <v>457</v>
      </c>
      <c r="FH1197" s="74">
        <v>0</v>
      </c>
      <c r="FI1197" s="74">
        <v>0</v>
      </c>
      <c r="FJ1197" s="74">
        <v>0</v>
      </c>
      <c r="FK1197" s="74">
        <v>0</v>
      </c>
      <c r="FL1197" s="74">
        <v>0</v>
      </c>
      <c r="FM1197" s="74">
        <v>0</v>
      </c>
      <c r="FN1197" s="74">
        <v>0</v>
      </c>
      <c r="FO1197" s="74">
        <v>0</v>
      </c>
      <c r="FP1197" s="74">
        <v>0</v>
      </c>
      <c r="FQ1197" s="74">
        <v>0</v>
      </c>
      <c r="FR1197" s="74">
        <v>2.6681165303042251E-5</v>
      </c>
      <c r="FS1197" s="74">
        <v>1.9388535796588286E-7</v>
      </c>
      <c r="GV1197" s="229"/>
      <c r="GW1197" s="229"/>
    </row>
    <row r="1198" spans="98:205" x14ac:dyDescent="0.25">
      <c r="CT1198" s="74" t="s">
        <v>194</v>
      </c>
      <c r="CU1198" s="74" t="s">
        <v>544</v>
      </c>
      <c r="CV1198" s="74" t="s">
        <v>323</v>
      </c>
      <c r="CW1198" s="74">
        <v>2021</v>
      </c>
      <c r="CX1198" s="74">
        <v>2.7494093491007077E-8</v>
      </c>
      <c r="CY1198" s="74">
        <v>0</v>
      </c>
      <c r="CZ1198" s="74">
        <v>0</v>
      </c>
      <c r="DA1198" s="74">
        <v>0</v>
      </c>
      <c r="DB1198" s="74">
        <v>0</v>
      </c>
      <c r="DC1198" s="74">
        <v>0</v>
      </c>
      <c r="DD1198" s="74">
        <v>8638.846369758834</v>
      </c>
      <c r="DE1198" s="74">
        <v>212.40338927922949</v>
      </c>
      <c r="DF1198" s="74">
        <v>8426.4429804796055</v>
      </c>
      <c r="DG1198" s="74">
        <v>0</v>
      </c>
      <c r="DH1198" s="74">
        <v>0</v>
      </c>
      <c r="DI1198" s="74">
        <v>0</v>
      </c>
      <c r="DJ1198" s="74">
        <v>0</v>
      </c>
      <c r="DK1198" s="74">
        <v>0</v>
      </c>
      <c r="DL1198" s="74">
        <v>0</v>
      </c>
      <c r="DM1198" s="74">
        <v>0</v>
      </c>
      <c r="DN1198" s="74">
        <v>7.0794298098250423E-8</v>
      </c>
      <c r="DO1198" s="74">
        <v>2.3751724974459647E-4</v>
      </c>
      <c r="DP1198" s="74">
        <v>0</v>
      </c>
      <c r="DQ1198" s="74">
        <v>2.3751724974459647E-4</v>
      </c>
      <c r="DR1198" s="74">
        <v>0</v>
      </c>
      <c r="DS1198" s="74">
        <v>0</v>
      </c>
      <c r="DT1198" s="74">
        <v>0</v>
      </c>
      <c r="DU1198" s="74">
        <v>0</v>
      </c>
      <c r="DV1198" s="74">
        <v>0</v>
      </c>
      <c r="DW1198" s="74">
        <v>0</v>
      </c>
      <c r="DX1198" s="74">
        <v>0</v>
      </c>
      <c r="DY1198" s="74">
        <v>0</v>
      </c>
      <c r="DZ1198" s="74">
        <v>0</v>
      </c>
      <c r="EA1198" s="74">
        <v>0</v>
      </c>
      <c r="EB1198" s="74">
        <v>0</v>
      </c>
      <c r="EC1198" s="74">
        <v>0</v>
      </c>
      <c r="ED1198" s="74">
        <v>0</v>
      </c>
      <c r="EE1198" s="74">
        <v>0</v>
      </c>
      <c r="EF1198" s="74">
        <v>0</v>
      </c>
      <c r="ER1198" s="74" t="s">
        <v>455</v>
      </c>
      <c r="ES1198" s="74" t="s">
        <v>194</v>
      </c>
      <c r="ET1198" s="74" t="s">
        <v>544</v>
      </c>
      <c r="EU1198" s="74" t="s">
        <v>323</v>
      </c>
      <c r="EV1198" s="74" t="s">
        <v>302</v>
      </c>
      <c r="EW1198" s="74" t="s">
        <v>456</v>
      </c>
      <c r="EX1198" s="74">
        <v>2021</v>
      </c>
      <c r="EY1198" s="74">
        <v>2.0089741771514348E-8</v>
      </c>
      <c r="EZ1198" s="74">
        <v>831.95275500000002</v>
      </c>
      <c r="FA1198" s="74">
        <v>1.6713716014049945E-5</v>
      </c>
      <c r="FB1198" s="74">
        <v>2021</v>
      </c>
      <c r="FC1198" s="74" t="s">
        <v>209</v>
      </c>
      <c r="FD1198" s="74">
        <v>4.6366130773367584E-2</v>
      </c>
      <c r="FE1198" s="74">
        <v>1</v>
      </c>
      <c r="FF1198" s="74">
        <v>0</v>
      </c>
      <c r="FG1198" s="74" t="s">
        <v>457</v>
      </c>
      <c r="FH1198" s="74">
        <v>5.7271407077503799E-6</v>
      </c>
      <c r="FI1198" s="74">
        <v>2.7494093491007077E-8</v>
      </c>
      <c r="FJ1198" s="74">
        <v>0</v>
      </c>
      <c r="FK1198" s="74">
        <v>0</v>
      </c>
      <c r="FL1198" s="74">
        <v>0</v>
      </c>
      <c r="FM1198" s="74">
        <v>0</v>
      </c>
      <c r="FN1198" s="74">
        <v>0</v>
      </c>
      <c r="FO1198" s="74">
        <v>0</v>
      </c>
      <c r="FP1198" s="74">
        <v>0</v>
      </c>
      <c r="FQ1198" s="74">
        <v>0</v>
      </c>
      <c r="FR1198" s="74">
        <v>0</v>
      </c>
      <c r="FS1198" s="74">
        <v>0</v>
      </c>
      <c r="GV1198" s="229"/>
      <c r="GW1198" s="229"/>
    </row>
    <row r="1199" spans="98:205" x14ac:dyDescent="0.25">
      <c r="CT1199" s="74" t="s">
        <v>194</v>
      </c>
      <c r="CU1199" s="74" t="s">
        <v>544</v>
      </c>
      <c r="CV1199" s="74" t="s">
        <v>323</v>
      </c>
      <c r="CW1199" s="74">
        <v>2022</v>
      </c>
      <c r="CX1199" s="74">
        <v>0</v>
      </c>
      <c r="CY1199" s="74">
        <v>2.728575947692952E-8</v>
      </c>
      <c r="CZ1199" s="74">
        <v>0</v>
      </c>
      <c r="DA1199" s="74">
        <v>0</v>
      </c>
      <c r="DB1199" s="74">
        <v>0</v>
      </c>
      <c r="DC1199" s="74">
        <v>0</v>
      </c>
      <c r="DD1199" s="74">
        <v>8489.5410546944331</v>
      </c>
      <c r="DE1199" s="74">
        <v>202.84766498243039</v>
      </c>
      <c r="DF1199" s="74">
        <v>8286.6933897120016</v>
      </c>
      <c r="DG1199" s="74">
        <v>0</v>
      </c>
      <c r="DH1199" s="74">
        <v>0</v>
      </c>
      <c r="DI1199" s="74">
        <v>0</v>
      </c>
      <c r="DJ1199" s="74">
        <v>0</v>
      </c>
      <c r="DK1199" s="74">
        <v>0</v>
      </c>
      <c r="DL1199" s="74">
        <v>0</v>
      </c>
      <c r="DM1199" s="74">
        <v>0</v>
      </c>
      <c r="DN1199" s="74">
        <v>6.8640021564877135E-8</v>
      </c>
      <c r="DO1199" s="74">
        <v>0</v>
      </c>
      <c r="DP1199" s="74">
        <v>0</v>
      </c>
      <c r="DQ1199" s="74">
        <v>0</v>
      </c>
      <c r="DR1199" s="74">
        <v>2.3164357528791086E-4</v>
      </c>
      <c r="DS1199" s="74">
        <v>0</v>
      </c>
      <c r="DT1199" s="74">
        <v>2.3164357528791086E-4</v>
      </c>
      <c r="DU1199" s="74">
        <v>0</v>
      </c>
      <c r="DV1199" s="74">
        <v>0</v>
      </c>
      <c r="DW1199" s="74">
        <v>0</v>
      </c>
      <c r="DX1199" s="74">
        <v>0</v>
      </c>
      <c r="DY1199" s="74">
        <v>0</v>
      </c>
      <c r="DZ1199" s="74">
        <v>0</v>
      </c>
      <c r="EA1199" s="74">
        <v>0</v>
      </c>
      <c r="EB1199" s="74">
        <v>0</v>
      </c>
      <c r="EC1199" s="74">
        <v>0</v>
      </c>
      <c r="ED1199" s="74">
        <v>0</v>
      </c>
      <c r="EE1199" s="74">
        <v>0</v>
      </c>
      <c r="EF1199" s="74">
        <v>0</v>
      </c>
      <c r="ER1199" s="74" t="s">
        <v>455</v>
      </c>
      <c r="ES1199" s="74" t="s">
        <v>194</v>
      </c>
      <c r="ET1199" s="74" t="s">
        <v>544</v>
      </c>
      <c r="EU1199" s="74" t="s">
        <v>323</v>
      </c>
      <c r="EV1199" s="74" t="s">
        <v>302</v>
      </c>
      <c r="EW1199" s="74" t="s">
        <v>456</v>
      </c>
      <c r="EX1199" s="74">
        <v>2022</v>
      </c>
      <c r="EY1199" s="74">
        <v>1.9564543419031299E-8</v>
      </c>
      <c r="EZ1199" s="74">
        <v>831.95275500000002</v>
      </c>
      <c r="FA1199" s="74">
        <v>1.6276775797780209E-5</v>
      </c>
      <c r="FB1199" s="74">
        <v>2022</v>
      </c>
      <c r="FC1199" s="74" t="s">
        <v>209</v>
      </c>
      <c r="FD1199" s="74">
        <v>4.6366130773367584E-2</v>
      </c>
      <c r="FE1199" s="74">
        <v>1</v>
      </c>
      <c r="FF1199" s="74">
        <v>0</v>
      </c>
      <c r="FG1199" s="74" t="s">
        <v>457</v>
      </c>
      <c r="FH1199" s="74">
        <v>0</v>
      </c>
      <c r="FI1199" s="74">
        <v>0</v>
      </c>
      <c r="FJ1199" s="74">
        <v>5.6837438154970352E-6</v>
      </c>
      <c r="FK1199" s="74">
        <v>2.728575947692952E-8</v>
      </c>
      <c r="FL1199" s="74">
        <v>0</v>
      </c>
      <c r="FM1199" s="74">
        <v>0</v>
      </c>
      <c r="FN1199" s="74">
        <v>0</v>
      </c>
      <c r="FO1199" s="74">
        <v>0</v>
      </c>
      <c r="FP1199" s="74">
        <v>0</v>
      </c>
      <c r="FQ1199" s="74">
        <v>0</v>
      </c>
      <c r="FR1199" s="74">
        <v>0</v>
      </c>
      <c r="FS1199" s="74">
        <v>0</v>
      </c>
      <c r="GV1199" s="229"/>
      <c r="GW1199" s="229"/>
    </row>
    <row r="1200" spans="98:205" x14ac:dyDescent="0.25">
      <c r="CT1200" s="74" t="s">
        <v>194</v>
      </c>
      <c r="CU1200" s="74" t="s">
        <v>544</v>
      </c>
      <c r="CV1200" s="74" t="s">
        <v>323</v>
      </c>
      <c r="CW1200" s="74">
        <v>2023</v>
      </c>
      <c r="CX1200" s="74">
        <v>0</v>
      </c>
      <c r="CY1200" s="74">
        <v>0</v>
      </c>
      <c r="CZ1200" s="74">
        <v>4.2581831924762024E-8</v>
      </c>
      <c r="DA1200" s="74">
        <v>0</v>
      </c>
      <c r="DB1200" s="74">
        <v>0</v>
      </c>
      <c r="DC1200" s="74">
        <v>0</v>
      </c>
      <c r="DD1200" s="74">
        <v>8507.4425966947565</v>
      </c>
      <c r="DE1200" s="74">
        <v>202.84766498243039</v>
      </c>
      <c r="DF1200" s="74">
        <v>8304.594931712325</v>
      </c>
      <c r="DG1200" s="74">
        <v>0</v>
      </c>
      <c r="DH1200" s="74">
        <v>0</v>
      </c>
      <c r="DI1200" s="74">
        <v>0</v>
      </c>
      <c r="DJ1200" s="74">
        <v>0</v>
      </c>
      <c r="DK1200" s="74">
        <v>0</v>
      </c>
      <c r="DL1200" s="74">
        <v>0</v>
      </c>
      <c r="DM1200" s="74">
        <v>0</v>
      </c>
      <c r="DN1200" s="74">
        <v>7.1267328161976798E-8</v>
      </c>
      <c r="DO1200" s="74">
        <v>0</v>
      </c>
      <c r="DP1200" s="74">
        <v>0</v>
      </c>
      <c r="DQ1200" s="74">
        <v>0</v>
      </c>
      <c r="DR1200" s="74">
        <v>0</v>
      </c>
      <c r="DS1200" s="74">
        <v>0</v>
      </c>
      <c r="DT1200" s="74">
        <v>0</v>
      </c>
      <c r="DU1200" s="74">
        <v>3.6226249076201709E-4</v>
      </c>
      <c r="DV1200" s="74">
        <v>0</v>
      </c>
      <c r="DW1200" s="74">
        <v>3.6226249076201709E-4</v>
      </c>
      <c r="DX1200" s="74">
        <v>0</v>
      </c>
      <c r="DY1200" s="74">
        <v>0</v>
      </c>
      <c r="DZ1200" s="74">
        <v>0</v>
      </c>
      <c r="EA1200" s="74">
        <v>0</v>
      </c>
      <c r="EB1200" s="74">
        <v>0</v>
      </c>
      <c r="EC1200" s="74">
        <v>0</v>
      </c>
      <c r="ED1200" s="74">
        <v>0</v>
      </c>
      <c r="EE1200" s="74">
        <v>0</v>
      </c>
      <c r="EF1200" s="74">
        <v>0</v>
      </c>
      <c r="ER1200" s="74" t="s">
        <v>455</v>
      </c>
      <c r="ES1200" s="74" t="s">
        <v>194</v>
      </c>
      <c r="ET1200" s="74" t="s">
        <v>544</v>
      </c>
      <c r="EU1200" s="74" t="s">
        <v>323</v>
      </c>
      <c r="EV1200" s="74" t="s">
        <v>302</v>
      </c>
      <c r="EW1200" s="74" t="s">
        <v>456</v>
      </c>
      <c r="EX1200" s="74">
        <v>2023</v>
      </c>
      <c r="EY1200" s="74">
        <v>2.021974741285224E-8</v>
      </c>
      <c r="EZ1200" s="74">
        <v>831.95275500000002</v>
      </c>
      <c r="FA1200" s="74">
        <v>1.6821874565526543E-5</v>
      </c>
      <c r="FB1200" s="74">
        <v>2023</v>
      </c>
      <c r="FC1200" s="74" t="s">
        <v>209</v>
      </c>
      <c r="FD1200" s="74">
        <v>4.6366130773367584E-2</v>
      </c>
      <c r="FE1200" s="74">
        <v>1</v>
      </c>
      <c r="FF1200" s="74">
        <v>0</v>
      </c>
      <c r="FG1200" s="74" t="s">
        <v>457</v>
      </c>
      <c r="FH1200" s="74">
        <v>0</v>
      </c>
      <c r="FI1200" s="74">
        <v>0</v>
      </c>
      <c r="FJ1200" s="74">
        <v>0</v>
      </c>
      <c r="FK1200" s="74">
        <v>0</v>
      </c>
      <c r="FL1200" s="74">
        <v>5.8598179275139361E-6</v>
      </c>
      <c r="FM1200" s="74">
        <v>4.2581831924762024E-8</v>
      </c>
      <c r="FN1200" s="74">
        <v>0</v>
      </c>
      <c r="FO1200" s="74">
        <v>0</v>
      </c>
      <c r="FP1200" s="74">
        <v>0</v>
      </c>
      <c r="FQ1200" s="74">
        <v>0</v>
      </c>
      <c r="FR1200" s="74">
        <v>0</v>
      </c>
      <c r="FS1200" s="74">
        <v>0</v>
      </c>
      <c r="GV1200" s="229"/>
      <c r="GW1200" s="229"/>
    </row>
    <row r="1201" spans="98:205" x14ac:dyDescent="0.25">
      <c r="CT1201" s="74" t="s">
        <v>194</v>
      </c>
      <c r="CU1201" s="74" t="s">
        <v>544</v>
      </c>
      <c r="CV1201" s="74" t="s">
        <v>323</v>
      </c>
      <c r="CW1201" s="74">
        <v>2024</v>
      </c>
      <c r="CX1201" s="74">
        <v>0</v>
      </c>
      <c r="CY1201" s="74">
        <v>0</v>
      </c>
      <c r="CZ1201" s="74">
        <v>0</v>
      </c>
      <c r="DA1201" s="74">
        <v>4.2581831924762024E-8</v>
      </c>
      <c r="DB1201" s="74">
        <v>0</v>
      </c>
      <c r="DC1201" s="74">
        <v>0</v>
      </c>
      <c r="DD1201" s="74">
        <v>8507.4425966947565</v>
      </c>
      <c r="DE1201" s="74">
        <v>202.84766498243039</v>
      </c>
      <c r="DF1201" s="74">
        <v>8304.594931712325</v>
      </c>
      <c r="DG1201" s="74">
        <v>0</v>
      </c>
      <c r="DH1201" s="74">
        <v>0</v>
      </c>
      <c r="DI1201" s="74">
        <v>0</v>
      </c>
      <c r="DJ1201" s="74">
        <v>0</v>
      </c>
      <c r="DK1201" s="74">
        <v>0</v>
      </c>
      <c r="DL1201" s="74">
        <v>0</v>
      </c>
      <c r="DM1201" s="74">
        <v>0</v>
      </c>
      <c r="DN1201" s="74">
        <v>7.1267328161976798E-8</v>
      </c>
      <c r="DO1201" s="74">
        <v>0</v>
      </c>
      <c r="DP1201" s="74">
        <v>0</v>
      </c>
      <c r="DQ1201" s="74">
        <v>0</v>
      </c>
      <c r="DR1201" s="74">
        <v>0</v>
      </c>
      <c r="DS1201" s="74">
        <v>0</v>
      </c>
      <c r="DT1201" s="74">
        <v>0</v>
      </c>
      <c r="DU1201" s="74">
        <v>0</v>
      </c>
      <c r="DV1201" s="74">
        <v>0</v>
      </c>
      <c r="DW1201" s="74">
        <v>0</v>
      </c>
      <c r="DX1201" s="74">
        <v>3.6226249076201709E-4</v>
      </c>
      <c r="DY1201" s="74">
        <v>0</v>
      </c>
      <c r="DZ1201" s="74">
        <v>3.6226249076201709E-4</v>
      </c>
      <c r="EA1201" s="74">
        <v>0</v>
      </c>
      <c r="EB1201" s="74">
        <v>0</v>
      </c>
      <c r="EC1201" s="74">
        <v>0</v>
      </c>
      <c r="ED1201" s="74">
        <v>0</v>
      </c>
      <c r="EE1201" s="74">
        <v>0</v>
      </c>
      <c r="EF1201" s="74">
        <v>0</v>
      </c>
      <c r="ER1201" s="74" t="s">
        <v>455</v>
      </c>
      <c r="ES1201" s="74" t="s">
        <v>194</v>
      </c>
      <c r="ET1201" s="74" t="s">
        <v>544</v>
      </c>
      <c r="EU1201" s="74" t="s">
        <v>323</v>
      </c>
      <c r="EV1201" s="74" t="s">
        <v>302</v>
      </c>
      <c r="EW1201" s="74" t="s">
        <v>456</v>
      </c>
      <c r="EX1201" s="74">
        <v>2024</v>
      </c>
      <c r="EY1201" s="74">
        <v>2.021974741285224E-8</v>
      </c>
      <c r="EZ1201" s="74">
        <v>831.95275500000002</v>
      </c>
      <c r="FA1201" s="74">
        <v>1.6821874565526543E-5</v>
      </c>
      <c r="FB1201" s="74">
        <v>2024</v>
      </c>
      <c r="FC1201" s="74" t="s">
        <v>209</v>
      </c>
      <c r="FD1201" s="74">
        <v>4.6366130773367584E-2</v>
      </c>
      <c r="FE1201" s="74">
        <v>1</v>
      </c>
      <c r="FF1201" s="74">
        <v>0</v>
      </c>
      <c r="FG1201" s="74" t="s">
        <v>457</v>
      </c>
      <c r="FH1201" s="74">
        <v>0</v>
      </c>
      <c r="FI1201" s="74">
        <v>0</v>
      </c>
      <c r="FJ1201" s="74">
        <v>0</v>
      </c>
      <c r="FK1201" s="74">
        <v>0</v>
      </c>
      <c r="FL1201" s="74">
        <v>0</v>
      </c>
      <c r="FM1201" s="74">
        <v>0</v>
      </c>
      <c r="FN1201" s="74">
        <v>5.8598179275139361E-6</v>
      </c>
      <c r="FO1201" s="74">
        <v>4.2581831924762024E-8</v>
      </c>
      <c r="FP1201" s="74">
        <v>0</v>
      </c>
      <c r="FQ1201" s="74">
        <v>0</v>
      </c>
      <c r="FR1201" s="74">
        <v>0</v>
      </c>
      <c r="FS1201" s="74">
        <v>0</v>
      </c>
      <c r="GV1201" s="229"/>
      <c r="GW1201" s="229"/>
    </row>
    <row r="1202" spans="98:205" x14ac:dyDescent="0.25">
      <c r="CT1202" s="74" t="s">
        <v>194</v>
      </c>
      <c r="CU1202" s="74" t="s">
        <v>544</v>
      </c>
      <c r="CV1202" s="74" t="s">
        <v>323</v>
      </c>
      <c r="CW1202" s="74">
        <v>2025</v>
      </c>
      <c r="CX1202" s="74">
        <v>0</v>
      </c>
      <c r="CY1202" s="74">
        <v>0</v>
      </c>
      <c r="CZ1202" s="74">
        <v>0</v>
      </c>
      <c r="DA1202" s="74">
        <v>0</v>
      </c>
      <c r="DB1202" s="74">
        <v>4.2581831924762024E-8</v>
      </c>
      <c r="DC1202" s="74">
        <v>0</v>
      </c>
      <c r="DD1202" s="74">
        <v>8507.4425966947565</v>
      </c>
      <c r="DE1202" s="74">
        <v>202.84766498243039</v>
      </c>
      <c r="DF1202" s="74">
        <v>8304.594931712325</v>
      </c>
      <c r="DG1202" s="74">
        <v>0</v>
      </c>
      <c r="DH1202" s="74">
        <v>0</v>
      </c>
      <c r="DI1202" s="74">
        <v>0</v>
      </c>
      <c r="DJ1202" s="74">
        <v>0</v>
      </c>
      <c r="DK1202" s="74">
        <v>0</v>
      </c>
      <c r="DL1202" s="74">
        <v>0</v>
      </c>
      <c r="DM1202" s="74">
        <v>0</v>
      </c>
      <c r="DN1202" s="74">
        <v>7.1267328161976798E-8</v>
      </c>
      <c r="DO1202" s="74">
        <v>0</v>
      </c>
      <c r="DP1202" s="74">
        <v>0</v>
      </c>
      <c r="DQ1202" s="74">
        <v>0</v>
      </c>
      <c r="DR1202" s="74">
        <v>0</v>
      </c>
      <c r="DS1202" s="74">
        <v>0</v>
      </c>
      <c r="DT1202" s="74">
        <v>0</v>
      </c>
      <c r="DU1202" s="74">
        <v>0</v>
      </c>
      <c r="DV1202" s="74">
        <v>0</v>
      </c>
      <c r="DW1202" s="74">
        <v>0</v>
      </c>
      <c r="DX1202" s="74">
        <v>0</v>
      </c>
      <c r="DY1202" s="74">
        <v>0</v>
      </c>
      <c r="DZ1202" s="74">
        <v>0</v>
      </c>
      <c r="EA1202" s="74">
        <v>3.6226249076201709E-4</v>
      </c>
      <c r="EB1202" s="74">
        <v>0</v>
      </c>
      <c r="EC1202" s="74">
        <v>3.6226249076201709E-4</v>
      </c>
      <c r="ED1202" s="74">
        <v>0</v>
      </c>
      <c r="EE1202" s="74">
        <v>0</v>
      </c>
      <c r="EF1202" s="74">
        <v>0</v>
      </c>
      <c r="ER1202" s="74" t="s">
        <v>455</v>
      </c>
      <c r="ES1202" s="74" t="s">
        <v>194</v>
      </c>
      <c r="ET1202" s="74" t="s">
        <v>544</v>
      </c>
      <c r="EU1202" s="74" t="s">
        <v>323</v>
      </c>
      <c r="EV1202" s="74" t="s">
        <v>302</v>
      </c>
      <c r="EW1202" s="74" t="s">
        <v>456</v>
      </c>
      <c r="EX1202" s="74">
        <v>2025</v>
      </c>
      <c r="EY1202" s="74">
        <v>2.021974741285224E-8</v>
      </c>
      <c r="EZ1202" s="74">
        <v>831.95275500000002</v>
      </c>
      <c r="FA1202" s="74">
        <v>1.6821874565526543E-5</v>
      </c>
      <c r="FB1202" s="74">
        <v>2025</v>
      </c>
      <c r="FC1202" s="74" t="s">
        <v>209</v>
      </c>
      <c r="FD1202" s="74">
        <v>4.6366130773367584E-2</v>
      </c>
      <c r="FE1202" s="74">
        <v>1</v>
      </c>
      <c r="FF1202" s="74">
        <v>0</v>
      </c>
      <c r="FG1202" s="74" t="s">
        <v>457</v>
      </c>
      <c r="FH1202" s="74">
        <v>0</v>
      </c>
      <c r="FI1202" s="74">
        <v>0</v>
      </c>
      <c r="FJ1202" s="74">
        <v>0</v>
      </c>
      <c r="FK1202" s="74">
        <v>0</v>
      </c>
      <c r="FL1202" s="74">
        <v>0</v>
      </c>
      <c r="FM1202" s="74">
        <v>0</v>
      </c>
      <c r="FN1202" s="74">
        <v>0</v>
      </c>
      <c r="FO1202" s="74">
        <v>0</v>
      </c>
      <c r="FP1202" s="74">
        <v>5.8598179275139361E-6</v>
      </c>
      <c r="FQ1202" s="74">
        <v>4.2581831924762024E-8</v>
      </c>
      <c r="FR1202" s="74">
        <v>0</v>
      </c>
      <c r="FS1202" s="74">
        <v>0</v>
      </c>
      <c r="GV1202" s="229"/>
      <c r="GW1202" s="229"/>
    </row>
    <row r="1203" spans="98:205" x14ac:dyDescent="0.25">
      <c r="CT1203" s="74" t="s">
        <v>194</v>
      </c>
      <c r="CU1203" s="74" t="s">
        <v>544</v>
      </c>
      <c r="CV1203" s="74" t="s">
        <v>323</v>
      </c>
      <c r="CW1203" s="74">
        <v>2026</v>
      </c>
      <c r="CX1203" s="74">
        <v>0</v>
      </c>
      <c r="CY1203" s="74">
        <v>0</v>
      </c>
      <c r="CZ1203" s="74">
        <v>0</v>
      </c>
      <c r="DA1203" s="74">
        <v>0</v>
      </c>
      <c r="DB1203" s="74">
        <v>0</v>
      </c>
      <c r="DC1203" s="74">
        <v>4.2581831924762024E-8</v>
      </c>
      <c r="DD1203" s="74">
        <v>8507.4425966947565</v>
      </c>
      <c r="DE1203" s="74">
        <v>202.84766498243039</v>
      </c>
      <c r="DF1203" s="74">
        <v>8304.594931712325</v>
      </c>
      <c r="DG1203" s="74">
        <v>0</v>
      </c>
      <c r="DH1203" s="74">
        <v>0</v>
      </c>
      <c r="DI1203" s="74">
        <v>0</v>
      </c>
      <c r="DJ1203" s="74">
        <v>0</v>
      </c>
      <c r="DK1203" s="74">
        <v>0</v>
      </c>
      <c r="DL1203" s="74">
        <v>0</v>
      </c>
      <c r="DM1203" s="74">
        <v>0</v>
      </c>
      <c r="DN1203" s="74">
        <v>7.1267328161976798E-8</v>
      </c>
      <c r="DO1203" s="74">
        <v>0</v>
      </c>
      <c r="DP1203" s="74">
        <v>0</v>
      </c>
      <c r="DQ1203" s="74">
        <v>0</v>
      </c>
      <c r="DR1203" s="74">
        <v>0</v>
      </c>
      <c r="DS1203" s="74">
        <v>0</v>
      </c>
      <c r="DT1203" s="74">
        <v>0</v>
      </c>
      <c r="DU1203" s="74">
        <v>0</v>
      </c>
      <c r="DV1203" s="74">
        <v>0</v>
      </c>
      <c r="DW1203" s="74">
        <v>0</v>
      </c>
      <c r="DX1203" s="74">
        <v>0</v>
      </c>
      <c r="DY1203" s="74">
        <v>0</v>
      </c>
      <c r="DZ1203" s="74">
        <v>0</v>
      </c>
      <c r="EA1203" s="74">
        <v>0</v>
      </c>
      <c r="EB1203" s="74">
        <v>0</v>
      </c>
      <c r="EC1203" s="74">
        <v>0</v>
      </c>
      <c r="ED1203" s="74">
        <v>3.6226249076201709E-4</v>
      </c>
      <c r="EE1203" s="74">
        <v>0</v>
      </c>
      <c r="EF1203" s="74">
        <v>3.6226249076201709E-4</v>
      </c>
      <c r="ER1203" s="74" t="s">
        <v>455</v>
      </c>
      <c r="ES1203" s="74" t="s">
        <v>194</v>
      </c>
      <c r="ET1203" s="74" t="s">
        <v>544</v>
      </c>
      <c r="EU1203" s="74" t="s">
        <v>323</v>
      </c>
      <c r="EV1203" s="74" t="s">
        <v>302</v>
      </c>
      <c r="EW1203" s="74" t="s">
        <v>456</v>
      </c>
      <c r="EX1203" s="74">
        <v>2026</v>
      </c>
      <c r="EY1203" s="74">
        <v>2.021974741285224E-8</v>
      </c>
      <c r="EZ1203" s="74">
        <v>831.95275500000002</v>
      </c>
      <c r="FA1203" s="74">
        <v>1.6821874565526543E-5</v>
      </c>
      <c r="FB1203" s="74">
        <v>2026</v>
      </c>
      <c r="FC1203" s="74" t="s">
        <v>209</v>
      </c>
      <c r="FD1203" s="74">
        <v>4.6366130773367584E-2</v>
      </c>
      <c r="FE1203" s="74">
        <v>1</v>
      </c>
      <c r="FF1203" s="74">
        <v>0</v>
      </c>
      <c r="FG1203" s="74" t="s">
        <v>457</v>
      </c>
      <c r="FH1203" s="74">
        <v>0</v>
      </c>
      <c r="FI1203" s="74">
        <v>0</v>
      </c>
      <c r="FJ1203" s="74">
        <v>0</v>
      </c>
      <c r="FK1203" s="74">
        <v>0</v>
      </c>
      <c r="FL1203" s="74">
        <v>0</v>
      </c>
      <c r="FM1203" s="74">
        <v>0</v>
      </c>
      <c r="FN1203" s="74">
        <v>0</v>
      </c>
      <c r="FO1203" s="74">
        <v>0</v>
      </c>
      <c r="FP1203" s="74">
        <v>0</v>
      </c>
      <c r="FQ1203" s="74">
        <v>0</v>
      </c>
      <c r="FR1203" s="74">
        <v>5.8598179275139361E-6</v>
      </c>
      <c r="FS1203" s="74">
        <v>4.2581831924762024E-8</v>
      </c>
      <c r="GV1203" s="229"/>
      <c r="GW1203" s="229"/>
    </row>
    <row r="1204" spans="98:205" x14ac:dyDescent="0.25">
      <c r="CT1204" s="74" t="s">
        <v>194</v>
      </c>
      <c r="CU1204" s="74" t="s">
        <v>544</v>
      </c>
      <c r="CV1204" s="74" t="s">
        <v>329</v>
      </c>
      <c r="CW1204" s="74">
        <v>2021</v>
      </c>
      <c r="CX1204" s="74">
        <v>2.64846360964726E-6</v>
      </c>
      <c r="CY1204" s="74">
        <v>0</v>
      </c>
      <c r="CZ1204" s="74">
        <v>0</v>
      </c>
      <c r="DA1204" s="74">
        <v>0</v>
      </c>
      <c r="DB1204" s="74">
        <v>0</v>
      </c>
      <c r="DC1204" s="74">
        <v>0</v>
      </c>
      <c r="DD1204" s="74">
        <v>5.1077508752881373</v>
      </c>
      <c r="DE1204" s="74">
        <v>0.69026898617840449</v>
      </c>
      <c r="DF1204" s="74">
        <v>2.8263721675328051</v>
      </c>
      <c r="DG1204" s="74">
        <v>1.591109721576927</v>
      </c>
      <c r="DH1204" s="74">
        <v>0</v>
      </c>
      <c r="DI1204" s="74">
        <v>0</v>
      </c>
      <c r="DJ1204" s="74">
        <v>0</v>
      </c>
      <c r="DK1204" s="74">
        <v>0</v>
      </c>
      <c r="DL1204" s="74">
        <v>0</v>
      </c>
      <c r="DM1204" s="74">
        <v>0</v>
      </c>
      <c r="DN1204" s="74">
        <v>6.6650274083373174E-6</v>
      </c>
      <c r="DO1204" s="74">
        <v>1.3527692320344571E-5</v>
      </c>
      <c r="DP1204" s="74">
        <v>0</v>
      </c>
      <c r="DQ1204" s="74">
        <v>1.3527692320344571E-5</v>
      </c>
      <c r="DR1204" s="74">
        <v>0</v>
      </c>
      <c r="DS1204" s="74">
        <v>0</v>
      </c>
      <c r="DT1204" s="74">
        <v>0</v>
      </c>
      <c r="DU1204" s="74">
        <v>0</v>
      </c>
      <c r="DV1204" s="74">
        <v>0</v>
      </c>
      <c r="DW1204" s="74">
        <v>0</v>
      </c>
      <c r="DX1204" s="74">
        <v>0</v>
      </c>
      <c r="DY1204" s="74">
        <v>0</v>
      </c>
      <c r="DZ1204" s="74">
        <v>0</v>
      </c>
      <c r="EA1204" s="74">
        <v>0</v>
      </c>
      <c r="EB1204" s="74">
        <v>0</v>
      </c>
      <c r="EC1204" s="74">
        <v>0</v>
      </c>
      <c r="ED1204" s="74">
        <v>0</v>
      </c>
      <c r="EE1204" s="74">
        <v>0</v>
      </c>
      <c r="EF1204" s="74">
        <v>0</v>
      </c>
      <c r="ER1204" s="74" t="s">
        <v>455</v>
      </c>
      <c r="ES1204" s="74" t="s">
        <v>194</v>
      </c>
      <c r="ET1204" s="74" t="s">
        <v>544</v>
      </c>
      <c r="EU1204" s="74" t="s">
        <v>329</v>
      </c>
      <c r="EV1204" s="74" t="s">
        <v>302</v>
      </c>
      <c r="EW1204" s="74" t="s">
        <v>456</v>
      </c>
      <c r="EX1204" s="74">
        <v>2021</v>
      </c>
      <c r="EY1204" s="74">
        <v>1.935213831526013E-6</v>
      </c>
      <c r="EZ1204" s="74">
        <v>831.95275500000002</v>
      </c>
      <c r="FA1204" s="74">
        <v>1.6100064786521723E-3</v>
      </c>
      <c r="FB1204" s="74">
        <v>2021</v>
      </c>
      <c r="FC1204" s="74" t="s">
        <v>209</v>
      </c>
      <c r="FD1204" s="74">
        <v>4.6366130773367584E-2</v>
      </c>
      <c r="FE1204" s="74">
        <v>1</v>
      </c>
      <c r="FF1204" s="74">
        <v>0</v>
      </c>
      <c r="FG1204" s="74" t="s">
        <v>457</v>
      </c>
      <c r="FH1204" s="74">
        <v>5.5168662886694584E-4</v>
      </c>
      <c r="FI1204" s="74">
        <v>2.64846360964726E-6</v>
      </c>
      <c r="FJ1204" s="74">
        <v>0</v>
      </c>
      <c r="FK1204" s="74">
        <v>0</v>
      </c>
      <c r="FL1204" s="74">
        <v>0</v>
      </c>
      <c r="FM1204" s="74">
        <v>0</v>
      </c>
      <c r="FN1204" s="74">
        <v>0</v>
      </c>
      <c r="FO1204" s="74">
        <v>0</v>
      </c>
      <c r="FP1204" s="74">
        <v>0</v>
      </c>
      <c r="FQ1204" s="74">
        <v>0</v>
      </c>
      <c r="FR1204" s="74">
        <v>0</v>
      </c>
      <c r="FS1204" s="74">
        <v>0</v>
      </c>
      <c r="GV1204" s="229"/>
      <c r="GW1204" s="229"/>
    </row>
    <row r="1205" spans="98:205" x14ac:dyDescent="0.25">
      <c r="CT1205" s="74" t="s">
        <v>194</v>
      </c>
      <c r="CU1205" s="74" t="s">
        <v>544</v>
      </c>
      <c r="CV1205" s="74" t="s">
        <v>329</v>
      </c>
      <c r="CW1205" s="74">
        <v>2022</v>
      </c>
      <c r="CX1205" s="74">
        <v>0</v>
      </c>
      <c r="CY1205" s="74">
        <v>2.6284004011883303E-6</v>
      </c>
      <c r="CZ1205" s="74">
        <v>0</v>
      </c>
      <c r="DA1205" s="74">
        <v>0</v>
      </c>
      <c r="DB1205" s="74">
        <v>0</v>
      </c>
      <c r="DC1205" s="74">
        <v>0</v>
      </c>
      <c r="DD1205" s="74">
        <v>5.0739075797640973</v>
      </c>
      <c r="DE1205" s="74">
        <v>0.6841481148462718</v>
      </c>
      <c r="DF1205" s="74">
        <v>2.80964787594286</v>
      </c>
      <c r="DG1205" s="74">
        <v>1.580111588974966</v>
      </c>
      <c r="DH1205" s="74">
        <v>0</v>
      </c>
      <c r="DI1205" s="74">
        <v>0</v>
      </c>
      <c r="DJ1205" s="74">
        <v>0</v>
      </c>
      <c r="DK1205" s="74">
        <v>0</v>
      </c>
      <c r="DL1205" s="74">
        <v>0</v>
      </c>
      <c r="DM1205" s="74">
        <v>0</v>
      </c>
      <c r="DN1205" s="74">
        <v>6.4552506956403089E-6</v>
      </c>
      <c r="DO1205" s="74">
        <v>0</v>
      </c>
      <c r="DP1205" s="74">
        <v>0</v>
      </c>
      <c r="DQ1205" s="74">
        <v>0</v>
      </c>
      <c r="DR1205" s="74">
        <v>1.3336260718244464E-5</v>
      </c>
      <c r="DS1205" s="74">
        <v>0</v>
      </c>
      <c r="DT1205" s="74">
        <v>1.3336260718244464E-5</v>
      </c>
      <c r="DU1205" s="74">
        <v>0</v>
      </c>
      <c r="DV1205" s="74">
        <v>0</v>
      </c>
      <c r="DW1205" s="74">
        <v>0</v>
      </c>
      <c r="DX1205" s="74">
        <v>0</v>
      </c>
      <c r="DY1205" s="74">
        <v>0</v>
      </c>
      <c r="DZ1205" s="74">
        <v>0</v>
      </c>
      <c r="EA1205" s="74">
        <v>0</v>
      </c>
      <c r="EB1205" s="74">
        <v>0</v>
      </c>
      <c r="EC1205" s="74">
        <v>0</v>
      </c>
      <c r="ED1205" s="74">
        <v>0</v>
      </c>
      <c r="EE1205" s="74">
        <v>0</v>
      </c>
      <c r="EF1205" s="74">
        <v>0</v>
      </c>
      <c r="ER1205" s="74" t="s">
        <v>455</v>
      </c>
      <c r="ES1205" s="74" t="s">
        <v>194</v>
      </c>
      <c r="ET1205" s="74" t="s">
        <v>544</v>
      </c>
      <c r="EU1205" s="74" t="s">
        <v>329</v>
      </c>
      <c r="EV1205" s="74" t="s">
        <v>302</v>
      </c>
      <c r="EW1205" s="74" t="s">
        <v>456</v>
      </c>
      <c r="EX1205" s="74">
        <v>2022</v>
      </c>
      <c r="EY1205" s="74">
        <v>1.884626074459375E-6</v>
      </c>
      <c r="EZ1205" s="74">
        <v>831.95275500000002</v>
      </c>
      <c r="FA1205" s="74">
        <v>1.5679198547913123E-3</v>
      </c>
      <c r="FB1205" s="74">
        <v>2022</v>
      </c>
      <c r="FC1205" s="74" t="s">
        <v>209</v>
      </c>
      <c r="FD1205" s="74">
        <v>4.6366130773367584E-2</v>
      </c>
      <c r="FE1205" s="74">
        <v>1</v>
      </c>
      <c r="FF1205" s="74">
        <v>0</v>
      </c>
      <c r="FG1205" s="74" t="s">
        <v>457</v>
      </c>
      <c r="FH1205" s="74">
        <v>0</v>
      </c>
      <c r="FI1205" s="74">
        <v>0</v>
      </c>
      <c r="FJ1205" s="74">
        <v>5.4750737422336933E-4</v>
      </c>
      <c r="FK1205" s="74">
        <v>2.6284004011883303E-6</v>
      </c>
      <c r="FL1205" s="74">
        <v>0</v>
      </c>
      <c r="FM1205" s="74">
        <v>0</v>
      </c>
      <c r="FN1205" s="74">
        <v>0</v>
      </c>
      <c r="FO1205" s="74">
        <v>0</v>
      </c>
      <c r="FP1205" s="74">
        <v>0</v>
      </c>
      <c r="FQ1205" s="74">
        <v>0</v>
      </c>
      <c r="FR1205" s="74">
        <v>0</v>
      </c>
      <c r="FS1205" s="74">
        <v>0</v>
      </c>
      <c r="GV1205" s="229"/>
      <c r="GW1205" s="229"/>
    </row>
    <row r="1206" spans="98:205" x14ac:dyDescent="0.25">
      <c r="CT1206" s="74" t="s">
        <v>194</v>
      </c>
      <c r="CU1206" s="74" t="s">
        <v>544</v>
      </c>
      <c r="CV1206" s="74" t="s">
        <v>329</v>
      </c>
      <c r="CW1206" s="74">
        <v>2023</v>
      </c>
      <c r="CX1206" s="74">
        <v>0</v>
      </c>
      <c r="CY1206" s="74">
        <v>0</v>
      </c>
      <c r="CZ1206" s="74">
        <v>4.101850425274407E-6</v>
      </c>
      <c r="DA1206" s="74">
        <v>0</v>
      </c>
      <c r="DB1206" s="74">
        <v>0</v>
      </c>
      <c r="DC1206" s="74">
        <v>0</v>
      </c>
      <c r="DD1206" s="74">
        <v>5.1712462144137774</v>
      </c>
      <c r="DE1206" s="74">
        <v>0.68414811484627192</v>
      </c>
      <c r="DF1206" s="74">
        <v>2.9069865105925379</v>
      </c>
      <c r="DG1206" s="74">
        <v>1.580111588974966</v>
      </c>
      <c r="DH1206" s="74">
        <v>0</v>
      </c>
      <c r="DI1206" s="74">
        <v>0</v>
      </c>
      <c r="DJ1206" s="74">
        <v>0</v>
      </c>
      <c r="DK1206" s="74">
        <v>0</v>
      </c>
      <c r="DL1206" s="74">
        <v>0</v>
      </c>
      <c r="DM1206" s="74">
        <v>0</v>
      </c>
      <c r="DN1206" s="74">
        <v>6.7013279757853377E-6</v>
      </c>
      <c r="DO1206" s="74">
        <v>0</v>
      </c>
      <c r="DP1206" s="74">
        <v>0</v>
      </c>
      <c r="DQ1206" s="74">
        <v>0</v>
      </c>
      <c r="DR1206" s="74">
        <v>0</v>
      </c>
      <c r="DS1206" s="74">
        <v>0</v>
      </c>
      <c r="DT1206" s="74">
        <v>0</v>
      </c>
      <c r="DU1206" s="74">
        <v>2.1211678483791821E-5</v>
      </c>
      <c r="DV1206" s="74">
        <v>0</v>
      </c>
      <c r="DW1206" s="74">
        <v>2.1211678483791821E-5</v>
      </c>
      <c r="DX1206" s="74">
        <v>0</v>
      </c>
      <c r="DY1206" s="74">
        <v>0</v>
      </c>
      <c r="DZ1206" s="74">
        <v>0</v>
      </c>
      <c r="EA1206" s="74">
        <v>0</v>
      </c>
      <c r="EB1206" s="74">
        <v>0</v>
      </c>
      <c r="EC1206" s="74">
        <v>0</v>
      </c>
      <c r="ED1206" s="74">
        <v>0</v>
      </c>
      <c r="EE1206" s="74">
        <v>0</v>
      </c>
      <c r="EF1206" s="74">
        <v>0</v>
      </c>
      <c r="ER1206" s="74" t="s">
        <v>455</v>
      </c>
      <c r="ES1206" s="74" t="s">
        <v>194</v>
      </c>
      <c r="ET1206" s="74" t="s">
        <v>544</v>
      </c>
      <c r="EU1206" s="74" t="s">
        <v>329</v>
      </c>
      <c r="EV1206" s="74" t="s">
        <v>302</v>
      </c>
      <c r="EW1206" s="74" t="s">
        <v>456</v>
      </c>
      <c r="EX1206" s="74">
        <v>2023</v>
      </c>
      <c r="EY1206" s="74">
        <v>1.9477409912963151E-6</v>
      </c>
      <c r="EZ1206" s="74">
        <v>831.95275500000002</v>
      </c>
      <c r="FA1206" s="74">
        <v>1.6204284837354004E-3</v>
      </c>
      <c r="FB1206" s="74">
        <v>2023</v>
      </c>
      <c r="FC1206" s="74" t="s">
        <v>209</v>
      </c>
      <c r="FD1206" s="74">
        <v>4.6366130773367584E-2</v>
      </c>
      <c r="FE1206" s="74">
        <v>1</v>
      </c>
      <c r="FF1206" s="74">
        <v>0</v>
      </c>
      <c r="FG1206" s="74" t="s">
        <v>457</v>
      </c>
      <c r="FH1206" s="74">
        <v>0</v>
      </c>
      <c r="FI1206" s="74">
        <v>0</v>
      </c>
      <c r="FJ1206" s="74">
        <v>0</v>
      </c>
      <c r="FK1206" s="74">
        <v>0</v>
      </c>
      <c r="FL1206" s="74">
        <v>5.6446835590523892E-4</v>
      </c>
      <c r="FM1206" s="74">
        <v>4.101850425274407E-6</v>
      </c>
      <c r="FN1206" s="74">
        <v>0</v>
      </c>
      <c r="FO1206" s="74">
        <v>0</v>
      </c>
      <c r="FP1206" s="74">
        <v>0</v>
      </c>
      <c r="FQ1206" s="74">
        <v>0</v>
      </c>
      <c r="FR1206" s="74">
        <v>0</v>
      </c>
      <c r="FS1206" s="74">
        <v>0</v>
      </c>
      <c r="GV1206" s="229"/>
      <c r="GW1206" s="229"/>
    </row>
    <row r="1207" spans="98:205" x14ac:dyDescent="0.25">
      <c r="CT1207" s="74" t="s">
        <v>194</v>
      </c>
      <c r="CU1207" s="74" t="s">
        <v>544</v>
      </c>
      <c r="CV1207" s="74" t="s">
        <v>329</v>
      </c>
      <c r="CW1207" s="74">
        <v>2024</v>
      </c>
      <c r="CX1207" s="74">
        <v>0</v>
      </c>
      <c r="CY1207" s="74">
        <v>0</v>
      </c>
      <c r="CZ1207" s="74">
        <v>0</v>
      </c>
      <c r="DA1207" s="74">
        <v>4.101850425274407E-6</v>
      </c>
      <c r="DB1207" s="74">
        <v>0</v>
      </c>
      <c r="DC1207" s="74">
        <v>0</v>
      </c>
      <c r="DD1207" s="74">
        <v>5.1712462144137774</v>
      </c>
      <c r="DE1207" s="74">
        <v>0.68414811484627192</v>
      </c>
      <c r="DF1207" s="74">
        <v>2.9069865105925379</v>
      </c>
      <c r="DG1207" s="74">
        <v>1.580111588974966</v>
      </c>
      <c r="DH1207" s="74">
        <v>0</v>
      </c>
      <c r="DI1207" s="74">
        <v>0</v>
      </c>
      <c r="DJ1207" s="74">
        <v>0</v>
      </c>
      <c r="DK1207" s="74">
        <v>0</v>
      </c>
      <c r="DL1207" s="74">
        <v>0</v>
      </c>
      <c r="DM1207" s="74">
        <v>0</v>
      </c>
      <c r="DN1207" s="74">
        <v>6.7013279757853377E-6</v>
      </c>
      <c r="DO1207" s="74">
        <v>0</v>
      </c>
      <c r="DP1207" s="74">
        <v>0</v>
      </c>
      <c r="DQ1207" s="74">
        <v>0</v>
      </c>
      <c r="DR1207" s="74">
        <v>0</v>
      </c>
      <c r="DS1207" s="74">
        <v>0</v>
      </c>
      <c r="DT1207" s="74">
        <v>0</v>
      </c>
      <c r="DU1207" s="74">
        <v>0</v>
      </c>
      <c r="DV1207" s="74">
        <v>0</v>
      </c>
      <c r="DW1207" s="74">
        <v>0</v>
      </c>
      <c r="DX1207" s="74">
        <v>2.1211678483791821E-5</v>
      </c>
      <c r="DY1207" s="74">
        <v>0</v>
      </c>
      <c r="DZ1207" s="74">
        <v>2.1211678483791821E-5</v>
      </c>
      <c r="EA1207" s="74">
        <v>0</v>
      </c>
      <c r="EB1207" s="74">
        <v>0</v>
      </c>
      <c r="EC1207" s="74">
        <v>0</v>
      </c>
      <c r="ED1207" s="74">
        <v>0</v>
      </c>
      <c r="EE1207" s="74">
        <v>0</v>
      </c>
      <c r="EF1207" s="74">
        <v>0</v>
      </c>
      <c r="ER1207" s="74" t="s">
        <v>455</v>
      </c>
      <c r="ES1207" s="74" t="s">
        <v>194</v>
      </c>
      <c r="ET1207" s="74" t="s">
        <v>544</v>
      </c>
      <c r="EU1207" s="74" t="s">
        <v>329</v>
      </c>
      <c r="EV1207" s="74" t="s">
        <v>302</v>
      </c>
      <c r="EW1207" s="74" t="s">
        <v>456</v>
      </c>
      <c r="EX1207" s="74">
        <v>2024</v>
      </c>
      <c r="EY1207" s="74">
        <v>1.9477409912963151E-6</v>
      </c>
      <c r="EZ1207" s="74">
        <v>831.95275500000002</v>
      </c>
      <c r="FA1207" s="74">
        <v>1.6204284837354004E-3</v>
      </c>
      <c r="FB1207" s="74">
        <v>2024</v>
      </c>
      <c r="FC1207" s="74" t="s">
        <v>209</v>
      </c>
      <c r="FD1207" s="74">
        <v>4.6366130773367584E-2</v>
      </c>
      <c r="FE1207" s="74">
        <v>1</v>
      </c>
      <c r="FF1207" s="74">
        <v>0</v>
      </c>
      <c r="FG1207" s="74" t="s">
        <v>457</v>
      </c>
      <c r="FH1207" s="74">
        <v>0</v>
      </c>
      <c r="FI1207" s="74">
        <v>0</v>
      </c>
      <c r="FJ1207" s="74">
        <v>0</v>
      </c>
      <c r="FK1207" s="74">
        <v>0</v>
      </c>
      <c r="FL1207" s="74">
        <v>0</v>
      </c>
      <c r="FM1207" s="74">
        <v>0</v>
      </c>
      <c r="FN1207" s="74">
        <v>5.6446835590523892E-4</v>
      </c>
      <c r="FO1207" s="74">
        <v>4.101850425274407E-6</v>
      </c>
      <c r="FP1207" s="74">
        <v>0</v>
      </c>
      <c r="FQ1207" s="74">
        <v>0</v>
      </c>
      <c r="FR1207" s="74">
        <v>0</v>
      </c>
      <c r="FS1207" s="74">
        <v>0</v>
      </c>
      <c r="GV1207" s="229"/>
      <c r="GW1207" s="229"/>
    </row>
    <row r="1208" spans="98:205" x14ac:dyDescent="0.25">
      <c r="CT1208" s="74" t="s">
        <v>194</v>
      </c>
      <c r="CU1208" s="74" t="s">
        <v>544</v>
      </c>
      <c r="CV1208" s="74" t="s">
        <v>329</v>
      </c>
      <c r="CW1208" s="74">
        <v>2025</v>
      </c>
      <c r="CX1208" s="74">
        <v>0</v>
      </c>
      <c r="CY1208" s="74">
        <v>0</v>
      </c>
      <c r="CZ1208" s="74">
        <v>0</v>
      </c>
      <c r="DA1208" s="74">
        <v>0</v>
      </c>
      <c r="DB1208" s="74">
        <v>4.101850425274407E-6</v>
      </c>
      <c r="DC1208" s="74">
        <v>0</v>
      </c>
      <c r="DD1208" s="74">
        <v>5.1712462144137774</v>
      </c>
      <c r="DE1208" s="74">
        <v>0.68414811484627192</v>
      </c>
      <c r="DF1208" s="74">
        <v>2.9069865105925379</v>
      </c>
      <c r="DG1208" s="74">
        <v>1.580111588974966</v>
      </c>
      <c r="DH1208" s="74">
        <v>0</v>
      </c>
      <c r="DI1208" s="74">
        <v>0</v>
      </c>
      <c r="DJ1208" s="74">
        <v>0</v>
      </c>
      <c r="DK1208" s="74">
        <v>0</v>
      </c>
      <c r="DL1208" s="74">
        <v>0</v>
      </c>
      <c r="DM1208" s="74">
        <v>0</v>
      </c>
      <c r="DN1208" s="74">
        <v>6.7013279757853377E-6</v>
      </c>
      <c r="DO1208" s="74">
        <v>0</v>
      </c>
      <c r="DP1208" s="74">
        <v>0</v>
      </c>
      <c r="DQ1208" s="74">
        <v>0</v>
      </c>
      <c r="DR1208" s="74">
        <v>0</v>
      </c>
      <c r="DS1208" s="74">
        <v>0</v>
      </c>
      <c r="DT1208" s="74">
        <v>0</v>
      </c>
      <c r="DU1208" s="74">
        <v>0</v>
      </c>
      <c r="DV1208" s="74">
        <v>0</v>
      </c>
      <c r="DW1208" s="74">
        <v>0</v>
      </c>
      <c r="DX1208" s="74">
        <v>0</v>
      </c>
      <c r="DY1208" s="74">
        <v>0</v>
      </c>
      <c r="DZ1208" s="74">
        <v>0</v>
      </c>
      <c r="EA1208" s="74">
        <v>2.1211678483791821E-5</v>
      </c>
      <c r="EB1208" s="74">
        <v>0</v>
      </c>
      <c r="EC1208" s="74">
        <v>2.1211678483791821E-5</v>
      </c>
      <c r="ED1208" s="74">
        <v>0</v>
      </c>
      <c r="EE1208" s="74">
        <v>0</v>
      </c>
      <c r="EF1208" s="74">
        <v>0</v>
      </c>
      <c r="ER1208" s="74" t="s">
        <v>455</v>
      </c>
      <c r="ES1208" s="74" t="s">
        <v>194</v>
      </c>
      <c r="ET1208" s="74" t="s">
        <v>544</v>
      </c>
      <c r="EU1208" s="74" t="s">
        <v>329</v>
      </c>
      <c r="EV1208" s="74" t="s">
        <v>302</v>
      </c>
      <c r="EW1208" s="74" t="s">
        <v>456</v>
      </c>
      <c r="EX1208" s="74">
        <v>2025</v>
      </c>
      <c r="EY1208" s="74">
        <v>1.9477409912963151E-6</v>
      </c>
      <c r="EZ1208" s="74">
        <v>831.95275500000002</v>
      </c>
      <c r="FA1208" s="74">
        <v>1.6204284837354004E-3</v>
      </c>
      <c r="FB1208" s="74">
        <v>2025</v>
      </c>
      <c r="FC1208" s="74" t="s">
        <v>209</v>
      </c>
      <c r="FD1208" s="74">
        <v>4.6366130773367584E-2</v>
      </c>
      <c r="FE1208" s="74">
        <v>1</v>
      </c>
      <c r="FF1208" s="74">
        <v>0</v>
      </c>
      <c r="FG1208" s="74" t="s">
        <v>457</v>
      </c>
      <c r="FH1208" s="74">
        <v>0</v>
      </c>
      <c r="FI1208" s="74">
        <v>0</v>
      </c>
      <c r="FJ1208" s="74">
        <v>0</v>
      </c>
      <c r="FK1208" s="74">
        <v>0</v>
      </c>
      <c r="FL1208" s="74">
        <v>0</v>
      </c>
      <c r="FM1208" s="74">
        <v>0</v>
      </c>
      <c r="FN1208" s="74">
        <v>0</v>
      </c>
      <c r="FO1208" s="74">
        <v>0</v>
      </c>
      <c r="FP1208" s="74">
        <v>5.6446835590523892E-4</v>
      </c>
      <c r="FQ1208" s="74">
        <v>4.101850425274407E-6</v>
      </c>
      <c r="FR1208" s="74">
        <v>0</v>
      </c>
      <c r="FS1208" s="74">
        <v>0</v>
      </c>
      <c r="GV1208" s="229"/>
      <c r="GW1208" s="229"/>
    </row>
    <row r="1209" spans="98:205" x14ac:dyDescent="0.25">
      <c r="CT1209" s="74" t="s">
        <v>194</v>
      </c>
      <c r="CU1209" s="74" t="s">
        <v>544</v>
      </c>
      <c r="CV1209" s="74" t="s">
        <v>329</v>
      </c>
      <c r="CW1209" s="74">
        <v>2026</v>
      </c>
      <c r="CX1209" s="74">
        <v>0</v>
      </c>
      <c r="CY1209" s="74">
        <v>0</v>
      </c>
      <c r="CZ1209" s="74">
        <v>0</v>
      </c>
      <c r="DA1209" s="74">
        <v>0</v>
      </c>
      <c r="DB1209" s="74">
        <v>0</v>
      </c>
      <c r="DC1209" s="74">
        <v>4.101850425274407E-6</v>
      </c>
      <c r="DD1209" s="74">
        <v>5.1712462144137774</v>
      </c>
      <c r="DE1209" s="74">
        <v>0.68414811484627192</v>
      </c>
      <c r="DF1209" s="74">
        <v>2.9069865105925379</v>
      </c>
      <c r="DG1209" s="74">
        <v>1.580111588974966</v>
      </c>
      <c r="DH1209" s="74">
        <v>0</v>
      </c>
      <c r="DI1209" s="74">
        <v>0</v>
      </c>
      <c r="DJ1209" s="74">
        <v>0</v>
      </c>
      <c r="DK1209" s="74">
        <v>0</v>
      </c>
      <c r="DL1209" s="74">
        <v>0</v>
      </c>
      <c r="DM1209" s="74">
        <v>0</v>
      </c>
      <c r="DN1209" s="74">
        <v>6.7013279757853377E-6</v>
      </c>
      <c r="DO1209" s="74">
        <v>0</v>
      </c>
      <c r="DP1209" s="74">
        <v>0</v>
      </c>
      <c r="DQ1209" s="74">
        <v>0</v>
      </c>
      <c r="DR1209" s="74">
        <v>0</v>
      </c>
      <c r="DS1209" s="74">
        <v>0</v>
      </c>
      <c r="DT1209" s="74">
        <v>0</v>
      </c>
      <c r="DU1209" s="74">
        <v>0</v>
      </c>
      <c r="DV1209" s="74">
        <v>0</v>
      </c>
      <c r="DW1209" s="74">
        <v>0</v>
      </c>
      <c r="DX1209" s="74">
        <v>0</v>
      </c>
      <c r="DY1209" s="74">
        <v>0</v>
      </c>
      <c r="DZ1209" s="74">
        <v>0</v>
      </c>
      <c r="EA1209" s="74">
        <v>0</v>
      </c>
      <c r="EB1209" s="74">
        <v>0</v>
      </c>
      <c r="EC1209" s="74">
        <v>0</v>
      </c>
      <c r="ED1209" s="74">
        <v>2.1211678483791821E-5</v>
      </c>
      <c r="EE1209" s="74">
        <v>0</v>
      </c>
      <c r="EF1209" s="74">
        <v>2.1211678483791821E-5</v>
      </c>
      <c r="ER1209" s="74" t="s">
        <v>455</v>
      </c>
      <c r="ES1209" s="74" t="s">
        <v>194</v>
      </c>
      <c r="ET1209" s="74" t="s">
        <v>544</v>
      </c>
      <c r="EU1209" s="74" t="s">
        <v>329</v>
      </c>
      <c r="EV1209" s="74" t="s">
        <v>302</v>
      </c>
      <c r="EW1209" s="74" t="s">
        <v>456</v>
      </c>
      <c r="EX1209" s="74">
        <v>2026</v>
      </c>
      <c r="EY1209" s="74">
        <v>1.9477409912963151E-6</v>
      </c>
      <c r="EZ1209" s="74">
        <v>831.95275500000002</v>
      </c>
      <c r="FA1209" s="74">
        <v>1.6204284837354004E-3</v>
      </c>
      <c r="FB1209" s="74">
        <v>2026</v>
      </c>
      <c r="FC1209" s="74" t="s">
        <v>209</v>
      </c>
      <c r="FD1209" s="74">
        <v>4.6366130773367584E-2</v>
      </c>
      <c r="FE1209" s="74">
        <v>1</v>
      </c>
      <c r="FF1209" s="74">
        <v>0</v>
      </c>
      <c r="FG1209" s="74" t="s">
        <v>457</v>
      </c>
      <c r="FH1209" s="74">
        <v>0</v>
      </c>
      <c r="FI1209" s="74">
        <v>0</v>
      </c>
      <c r="FJ1209" s="74">
        <v>0</v>
      </c>
      <c r="FK1209" s="74">
        <v>0</v>
      </c>
      <c r="FL1209" s="74">
        <v>0</v>
      </c>
      <c r="FM1209" s="74">
        <v>0</v>
      </c>
      <c r="FN1209" s="74">
        <v>0</v>
      </c>
      <c r="FO1209" s="74">
        <v>0</v>
      </c>
      <c r="FP1209" s="74">
        <v>0</v>
      </c>
      <c r="FQ1209" s="74">
        <v>0</v>
      </c>
      <c r="FR1209" s="74">
        <v>5.6446835590523892E-4</v>
      </c>
      <c r="FS1209" s="74">
        <v>4.101850425274407E-6</v>
      </c>
      <c r="GV1209" s="229"/>
      <c r="GW1209" s="229"/>
    </row>
    <row r="1210" spans="98:205" x14ac:dyDescent="0.25">
      <c r="CT1210" s="74" t="s">
        <v>194</v>
      </c>
      <c r="CU1210" s="74" t="s">
        <v>544</v>
      </c>
      <c r="CV1210" s="74" t="s">
        <v>330</v>
      </c>
      <c r="CW1210" s="74">
        <v>2021</v>
      </c>
      <c r="CX1210" s="74">
        <v>2.9324222735546643E-5</v>
      </c>
      <c r="CY1210" s="74">
        <v>0</v>
      </c>
      <c r="CZ1210" s="74">
        <v>0</v>
      </c>
      <c r="DA1210" s="74">
        <v>0</v>
      </c>
      <c r="DB1210" s="74">
        <v>0</v>
      </c>
      <c r="DC1210" s="74">
        <v>0</v>
      </c>
      <c r="DD1210" s="74">
        <v>7.786131613567944E-2</v>
      </c>
      <c r="DE1210" s="74">
        <v>3.6425060683954499E-2</v>
      </c>
      <c r="DF1210" s="74">
        <v>1.541613253274161E-3</v>
      </c>
      <c r="DG1210" s="74">
        <v>3.9894642198450757E-2</v>
      </c>
      <c r="DH1210" s="74">
        <v>0</v>
      </c>
      <c r="DI1210" s="74">
        <v>0</v>
      </c>
      <c r="DJ1210" s="74">
        <v>0</v>
      </c>
      <c r="DK1210" s="74">
        <v>0</v>
      </c>
      <c r="DL1210" s="74">
        <v>0</v>
      </c>
      <c r="DM1210" s="74">
        <v>0</v>
      </c>
      <c r="DN1210" s="74">
        <v>1.9577846683788849E-4</v>
      </c>
      <c r="DO1210" s="74">
        <v>2.2832225768454758E-6</v>
      </c>
      <c r="DP1210" s="74">
        <v>0</v>
      </c>
      <c r="DQ1210" s="74">
        <v>2.2832225768454758E-6</v>
      </c>
      <c r="DR1210" s="74">
        <v>0</v>
      </c>
      <c r="DS1210" s="74">
        <v>0</v>
      </c>
      <c r="DT1210" s="74">
        <v>0</v>
      </c>
      <c r="DU1210" s="74">
        <v>0</v>
      </c>
      <c r="DV1210" s="74">
        <v>0</v>
      </c>
      <c r="DW1210" s="74">
        <v>0</v>
      </c>
      <c r="DX1210" s="74">
        <v>0</v>
      </c>
      <c r="DY1210" s="74">
        <v>0</v>
      </c>
      <c r="DZ1210" s="74">
        <v>0</v>
      </c>
      <c r="EA1210" s="74">
        <v>0</v>
      </c>
      <c r="EB1210" s="74">
        <v>0</v>
      </c>
      <c r="EC1210" s="74">
        <v>0</v>
      </c>
      <c r="ED1210" s="74">
        <v>0</v>
      </c>
      <c r="EE1210" s="74">
        <v>0</v>
      </c>
      <c r="EF1210" s="74">
        <v>0</v>
      </c>
      <c r="ER1210" s="74" t="s">
        <v>455</v>
      </c>
      <c r="ES1210" s="74" t="s">
        <v>194</v>
      </c>
      <c r="ET1210" s="74" t="s">
        <v>544</v>
      </c>
      <c r="EU1210" s="74" t="s">
        <v>330</v>
      </c>
      <c r="EV1210" s="74" t="s">
        <v>302</v>
      </c>
      <c r="EW1210" s="74" t="s">
        <v>456</v>
      </c>
      <c r="EX1210" s="74">
        <v>2021</v>
      </c>
      <c r="EY1210" s="74">
        <v>2.1427004407335469E-5</v>
      </c>
      <c r="EZ1210" s="74">
        <v>831.95275500000002</v>
      </c>
      <c r="FA1210" s="74">
        <v>1.7826255348079887E-2</v>
      </c>
      <c r="FB1210" s="74">
        <v>2021</v>
      </c>
      <c r="FC1210" s="74" t="s">
        <v>209</v>
      </c>
      <c r="FD1210" s="74">
        <v>4.6366130773367584E-2</v>
      </c>
      <c r="FE1210" s="74">
        <v>1</v>
      </c>
      <c r="FF1210" s="74">
        <v>0</v>
      </c>
      <c r="FG1210" s="74" t="s">
        <v>457</v>
      </c>
      <c r="FH1210" s="74">
        <v>6.1083646859213751E-3</v>
      </c>
      <c r="FI1210" s="74">
        <v>2.9324222735546643E-5</v>
      </c>
      <c r="FJ1210" s="74">
        <v>0</v>
      </c>
      <c r="FK1210" s="74">
        <v>0</v>
      </c>
      <c r="FL1210" s="74">
        <v>0</v>
      </c>
      <c r="FM1210" s="74">
        <v>0</v>
      </c>
      <c r="FN1210" s="74">
        <v>0</v>
      </c>
      <c r="FO1210" s="74">
        <v>0</v>
      </c>
      <c r="FP1210" s="74">
        <v>0</v>
      </c>
      <c r="FQ1210" s="74">
        <v>0</v>
      </c>
      <c r="FR1210" s="74">
        <v>0</v>
      </c>
      <c r="FS1210" s="74">
        <v>0</v>
      </c>
      <c r="GV1210" s="229"/>
      <c r="GW1210" s="229"/>
    </row>
    <row r="1211" spans="98:205" x14ac:dyDescent="0.25">
      <c r="CT1211" s="74" t="s">
        <v>194</v>
      </c>
      <c r="CU1211" s="74" t="s">
        <v>544</v>
      </c>
      <c r="CV1211" s="74" t="s">
        <v>330</v>
      </c>
      <c r="CW1211" s="74">
        <v>2022</v>
      </c>
      <c r="CX1211" s="74">
        <v>0</v>
      </c>
      <c r="CY1211" s="74">
        <v>2.932795934396573E-5</v>
      </c>
      <c r="CZ1211" s="74">
        <v>0</v>
      </c>
      <c r="DA1211" s="74">
        <v>0</v>
      </c>
      <c r="DB1211" s="74">
        <v>0</v>
      </c>
      <c r="DC1211" s="74">
        <v>0</v>
      </c>
      <c r="DD1211" s="74">
        <v>7.7861316135679412E-2</v>
      </c>
      <c r="DE1211" s="74">
        <v>3.6425060683954513E-2</v>
      </c>
      <c r="DF1211" s="74">
        <v>1.541613253274161E-3</v>
      </c>
      <c r="DG1211" s="74">
        <v>3.9894642198450757E-2</v>
      </c>
      <c r="DH1211" s="74">
        <v>0</v>
      </c>
      <c r="DI1211" s="74">
        <v>0</v>
      </c>
      <c r="DJ1211" s="74">
        <v>0</v>
      </c>
      <c r="DK1211" s="74">
        <v>0</v>
      </c>
      <c r="DL1211" s="74">
        <v>0</v>
      </c>
      <c r="DM1211" s="74">
        <v>0</v>
      </c>
      <c r="DN1211" s="74">
        <v>1.9098128734644881E-4</v>
      </c>
      <c r="DO1211" s="74">
        <v>0</v>
      </c>
      <c r="DP1211" s="74">
        <v>0</v>
      </c>
      <c r="DQ1211" s="74">
        <v>0</v>
      </c>
      <c r="DR1211" s="74">
        <v>2.2835135140948689E-6</v>
      </c>
      <c r="DS1211" s="74">
        <v>0</v>
      </c>
      <c r="DT1211" s="74">
        <v>2.2835135140948689E-6</v>
      </c>
      <c r="DU1211" s="74">
        <v>0</v>
      </c>
      <c r="DV1211" s="74">
        <v>0</v>
      </c>
      <c r="DW1211" s="74">
        <v>0</v>
      </c>
      <c r="DX1211" s="74">
        <v>0</v>
      </c>
      <c r="DY1211" s="74">
        <v>0</v>
      </c>
      <c r="DZ1211" s="74">
        <v>0</v>
      </c>
      <c r="EA1211" s="74">
        <v>0</v>
      </c>
      <c r="EB1211" s="74">
        <v>0</v>
      </c>
      <c r="EC1211" s="74">
        <v>0</v>
      </c>
      <c r="ED1211" s="74">
        <v>0</v>
      </c>
      <c r="EE1211" s="74">
        <v>0</v>
      </c>
      <c r="EF1211" s="74">
        <v>0</v>
      </c>
      <c r="ER1211" s="74" t="s">
        <v>455</v>
      </c>
      <c r="ES1211" s="74" t="s">
        <v>194</v>
      </c>
      <c r="ET1211" s="74" t="s">
        <v>544</v>
      </c>
      <c r="EU1211" s="74" t="s">
        <v>330</v>
      </c>
      <c r="EV1211" s="74" t="s">
        <v>302</v>
      </c>
      <c r="EW1211" s="74" t="s">
        <v>456</v>
      </c>
      <c r="EX1211" s="74">
        <v>2022</v>
      </c>
      <c r="EY1211" s="74">
        <v>2.1028849662834118E-5</v>
      </c>
      <c r="EZ1211" s="74">
        <v>831.95275500000002</v>
      </c>
      <c r="FA1211" s="74">
        <v>1.7495009411475665E-2</v>
      </c>
      <c r="FB1211" s="74">
        <v>2022</v>
      </c>
      <c r="FC1211" s="74" t="s">
        <v>209</v>
      </c>
      <c r="FD1211" s="74">
        <v>4.6366130773367584E-2</v>
      </c>
      <c r="FE1211" s="74">
        <v>1</v>
      </c>
      <c r="FF1211" s="74">
        <v>0</v>
      </c>
      <c r="FG1211" s="74" t="s">
        <v>457</v>
      </c>
      <c r="FH1211" s="74">
        <v>0</v>
      </c>
      <c r="FI1211" s="74">
        <v>0</v>
      </c>
      <c r="FJ1211" s="74">
        <v>6.1091430379042432E-3</v>
      </c>
      <c r="FK1211" s="74">
        <v>2.932795934396573E-5</v>
      </c>
      <c r="FL1211" s="74">
        <v>0</v>
      </c>
      <c r="FM1211" s="74">
        <v>0</v>
      </c>
      <c r="FN1211" s="74">
        <v>0</v>
      </c>
      <c r="FO1211" s="74">
        <v>0</v>
      </c>
      <c r="FP1211" s="74">
        <v>0</v>
      </c>
      <c r="FQ1211" s="74">
        <v>0</v>
      </c>
      <c r="FR1211" s="74">
        <v>0</v>
      </c>
      <c r="FS1211" s="74">
        <v>0</v>
      </c>
      <c r="GV1211" s="229"/>
      <c r="GW1211" s="229"/>
    </row>
    <row r="1212" spans="98:205" x14ac:dyDescent="0.25">
      <c r="CT1212" s="74" t="s">
        <v>194</v>
      </c>
      <c r="CU1212" s="74" t="s">
        <v>544</v>
      </c>
      <c r="CV1212" s="74" t="s">
        <v>330</v>
      </c>
      <c r="CW1212" s="74">
        <v>2023</v>
      </c>
      <c r="CX1212" s="74">
        <v>0</v>
      </c>
      <c r="CY1212" s="74">
        <v>0</v>
      </c>
      <c r="CZ1212" s="74">
        <v>4.5702152191183088E-5</v>
      </c>
      <c r="DA1212" s="74">
        <v>0</v>
      </c>
      <c r="DB1212" s="74">
        <v>0</v>
      </c>
      <c r="DC1212" s="74">
        <v>0</v>
      </c>
      <c r="DD1212" s="74">
        <v>7.7900575334948513E-2</v>
      </c>
      <c r="DE1212" s="74">
        <v>3.6425060683954499E-2</v>
      </c>
      <c r="DF1212" s="74">
        <v>1.5808724525432679E-3</v>
      </c>
      <c r="DG1212" s="74">
        <v>3.9894642198450743E-2</v>
      </c>
      <c r="DH1212" s="74">
        <v>0</v>
      </c>
      <c r="DI1212" s="74">
        <v>0</v>
      </c>
      <c r="DJ1212" s="74">
        <v>0</v>
      </c>
      <c r="DK1212" s="74">
        <v>0</v>
      </c>
      <c r="DL1212" s="74">
        <v>0</v>
      </c>
      <c r="DM1212" s="74">
        <v>0</v>
      </c>
      <c r="DN1212" s="74">
        <v>1.9811896941558329E-4</v>
      </c>
      <c r="DO1212" s="74">
        <v>0</v>
      </c>
      <c r="DP1212" s="74">
        <v>0</v>
      </c>
      <c r="DQ1212" s="74">
        <v>0</v>
      </c>
      <c r="DR1212" s="74">
        <v>0</v>
      </c>
      <c r="DS1212" s="74">
        <v>0</v>
      </c>
      <c r="DT1212" s="74">
        <v>0</v>
      </c>
      <c r="DU1212" s="74">
        <v>3.5602239497385405E-6</v>
      </c>
      <c r="DV1212" s="74">
        <v>0</v>
      </c>
      <c r="DW1212" s="74">
        <v>3.5602239497385405E-6</v>
      </c>
      <c r="DX1212" s="74">
        <v>0</v>
      </c>
      <c r="DY1212" s="74">
        <v>0</v>
      </c>
      <c r="DZ1212" s="74">
        <v>0</v>
      </c>
      <c r="EA1212" s="74">
        <v>0</v>
      </c>
      <c r="EB1212" s="74">
        <v>0</v>
      </c>
      <c r="EC1212" s="74">
        <v>0</v>
      </c>
      <c r="ED1212" s="74">
        <v>0</v>
      </c>
      <c r="EE1212" s="74">
        <v>0</v>
      </c>
      <c r="EF1212" s="74">
        <v>0</v>
      </c>
      <c r="ER1212" s="74" t="s">
        <v>455</v>
      </c>
      <c r="ES1212" s="74" t="s">
        <v>194</v>
      </c>
      <c r="ET1212" s="74" t="s">
        <v>544</v>
      </c>
      <c r="EU1212" s="74" t="s">
        <v>330</v>
      </c>
      <c r="EV1212" s="74" t="s">
        <v>302</v>
      </c>
      <c r="EW1212" s="74" t="s">
        <v>456</v>
      </c>
      <c r="EX1212" s="74">
        <v>2023</v>
      </c>
      <c r="EY1212" s="74">
        <v>2.1701414236057861E-5</v>
      </c>
      <c r="EZ1212" s="74">
        <v>831.95275500000002</v>
      </c>
      <c r="FA1212" s="74">
        <v>1.8054551361084557E-2</v>
      </c>
      <c r="FB1212" s="74">
        <v>2023</v>
      </c>
      <c r="FC1212" s="74" t="s">
        <v>209</v>
      </c>
      <c r="FD1212" s="74">
        <v>4.6366130773367584E-2</v>
      </c>
      <c r="FE1212" s="74">
        <v>1</v>
      </c>
      <c r="FF1212" s="74">
        <v>0</v>
      </c>
      <c r="FG1212" s="74" t="s">
        <v>457</v>
      </c>
      <c r="FH1212" s="74">
        <v>0</v>
      </c>
      <c r="FI1212" s="74">
        <v>0</v>
      </c>
      <c r="FJ1212" s="74">
        <v>0</v>
      </c>
      <c r="FK1212" s="74">
        <v>0</v>
      </c>
      <c r="FL1212" s="74">
        <v>6.2892148747628511E-3</v>
      </c>
      <c r="FM1212" s="74">
        <v>4.5702152191183088E-5</v>
      </c>
      <c r="FN1212" s="74">
        <v>0</v>
      </c>
      <c r="FO1212" s="74">
        <v>0</v>
      </c>
      <c r="FP1212" s="74">
        <v>0</v>
      </c>
      <c r="FQ1212" s="74">
        <v>0</v>
      </c>
      <c r="FR1212" s="74">
        <v>0</v>
      </c>
      <c r="FS1212" s="74">
        <v>0</v>
      </c>
      <c r="GV1212" s="229"/>
      <c r="GW1212" s="229"/>
    </row>
    <row r="1213" spans="98:205" x14ac:dyDescent="0.25">
      <c r="CT1213" s="74" t="s">
        <v>194</v>
      </c>
      <c r="CU1213" s="74" t="s">
        <v>544</v>
      </c>
      <c r="CV1213" s="74" t="s">
        <v>330</v>
      </c>
      <c r="CW1213" s="74">
        <v>2024</v>
      </c>
      <c r="CX1213" s="74">
        <v>0</v>
      </c>
      <c r="CY1213" s="74">
        <v>0</v>
      </c>
      <c r="CZ1213" s="74">
        <v>0</v>
      </c>
      <c r="DA1213" s="74">
        <v>4.5702152191183088E-5</v>
      </c>
      <c r="DB1213" s="74">
        <v>0</v>
      </c>
      <c r="DC1213" s="74">
        <v>0</v>
      </c>
      <c r="DD1213" s="74">
        <v>7.7900575334948513E-2</v>
      </c>
      <c r="DE1213" s="74">
        <v>3.6425060683954499E-2</v>
      </c>
      <c r="DF1213" s="74">
        <v>1.5808724525432679E-3</v>
      </c>
      <c r="DG1213" s="74">
        <v>3.9894642198450743E-2</v>
      </c>
      <c r="DH1213" s="74">
        <v>0</v>
      </c>
      <c r="DI1213" s="74">
        <v>0</v>
      </c>
      <c r="DJ1213" s="74">
        <v>0</v>
      </c>
      <c r="DK1213" s="74">
        <v>0</v>
      </c>
      <c r="DL1213" s="74">
        <v>0</v>
      </c>
      <c r="DM1213" s="74">
        <v>0</v>
      </c>
      <c r="DN1213" s="74">
        <v>1.9811896941558329E-4</v>
      </c>
      <c r="DO1213" s="74">
        <v>0</v>
      </c>
      <c r="DP1213" s="74">
        <v>0</v>
      </c>
      <c r="DQ1213" s="74">
        <v>0</v>
      </c>
      <c r="DR1213" s="74">
        <v>0</v>
      </c>
      <c r="DS1213" s="74">
        <v>0</v>
      </c>
      <c r="DT1213" s="74">
        <v>0</v>
      </c>
      <c r="DU1213" s="74">
        <v>0</v>
      </c>
      <c r="DV1213" s="74">
        <v>0</v>
      </c>
      <c r="DW1213" s="74">
        <v>0</v>
      </c>
      <c r="DX1213" s="74">
        <v>3.5602239497385405E-6</v>
      </c>
      <c r="DY1213" s="74">
        <v>0</v>
      </c>
      <c r="DZ1213" s="74">
        <v>3.5602239497385405E-6</v>
      </c>
      <c r="EA1213" s="74">
        <v>0</v>
      </c>
      <c r="EB1213" s="74">
        <v>0</v>
      </c>
      <c r="EC1213" s="74">
        <v>0</v>
      </c>
      <c r="ED1213" s="74">
        <v>0</v>
      </c>
      <c r="EE1213" s="74">
        <v>0</v>
      </c>
      <c r="EF1213" s="74">
        <v>0</v>
      </c>
      <c r="ER1213" s="74" t="s">
        <v>455</v>
      </c>
      <c r="ES1213" s="74" t="s">
        <v>194</v>
      </c>
      <c r="ET1213" s="74" t="s">
        <v>544</v>
      </c>
      <c r="EU1213" s="74" t="s">
        <v>330</v>
      </c>
      <c r="EV1213" s="74" t="s">
        <v>302</v>
      </c>
      <c r="EW1213" s="74" t="s">
        <v>456</v>
      </c>
      <c r="EX1213" s="74">
        <v>2024</v>
      </c>
      <c r="EY1213" s="74">
        <v>2.1701414236057861E-5</v>
      </c>
      <c r="EZ1213" s="74">
        <v>831.95275500000002</v>
      </c>
      <c r="FA1213" s="74">
        <v>1.8054551361084557E-2</v>
      </c>
      <c r="FB1213" s="74">
        <v>2024</v>
      </c>
      <c r="FC1213" s="74" t="s">
        <v>209</v>
      </c>
      <c r="FD1213" s="74">
        <v>4.6366130773367584E-2</v>
      </c>
      <c r="FE1213" s="74">
        <v>1</v>
      </c>
      <c r="FF1213" s="74">
        <v>0</v>
      </c>
      <c r="FG1213" s="74" t="s">
        <v>457</v>
      </c>
      <c r="FH1213" s="74">
        <v>0</v>
      </c>
      <c r="FI1213" s="74">
        <v>0</v>
      </c>
      <c r="FJ1213" s="74">
        <v>0</v>
      </c>
      <c r="FK1213" s="74">
        <v>0</v>
      </c>
      <c r="FL1213" s="74">
        <v>0</v>
      </c>
      <c r="FM1213" s="74">
        <v>0</v>
      </c>
      <c r="FN1213" s="74">
        <v>6.2892148747628511E-3</v>
      </c>
      <c r="FO1213" s="74">
        <v>4.5702152191183088E-5</v>
      </c>
      <c r="FP1213" s="74">
        <v>0</v>
      </c>
      <c r="FQ1213" s="74">
        <v>0</v>
      </c>
      <c r="FR1213" s="74">
        <v>0</v>
      </c>
      <c r="FS1213" s="74">
        <v>0</v>
      </c>
      <c r="GV1213" s="229"/>
      <c r="GW1213" s="229"/>
    </row>
    <row r="1214" spans="98:205" x14ac:dyDescent="0.25">
      <c r="CT1214" s="74" t="s">
        <v>194</v>
      </c>
      <c r="CU1214" s="74" t="s">
        <v>544</v>
      </c>
      <c r="CV1214" s="74" t="s">
        <v>330</v>
      </c>
      <c r="CW1214" s="74">
        <v>2025</v>
      </c>
      <c r="CX1214" s="74">
        <v>0</v>
      </c>
      <c r="CY1214" s="74">
        <v>0</v>
      </c>
      <c r="CZ1214" s="74">
        <v>0</v>
      </c>
      <c r="DA1214" s="74">
        <v>0</v>
      </c>
      <c r="DB1214" s="74">
        <v>4.5702152191183088E-5</v>
      </c>
      <c r="DC1214" s="74">
        <v>0</v>
      </c>
      <c r="DD1214" s="74">
        <v>7.7900575334948513E-2</v>
      </c>
      <c r="DE1214" s="74">
        <v>3.6425060683954499E-2</v>
      </c>
      <c r="DF1214" s="74">
        <v>1.5808724525432679E-3</v>
      </c>
      <c r="DG1214" s="74">
        <v>3.9894642198450743E-2</v>
      </c>
      <c r="DH1214" s="74">
        <v>0</v>
      </c>
      <c r="DI1214" s="74">
        <v>0</v>
      </c>
      <c r="DJ1214" s="74">
        <v>0</v>
      </c>
      <c r="DK1214" s="74">
        <v>0</v>
      </c>
      <c r="DL1214" s="74">
        <v>0</v>
      </c>
      <c r="DM1214" s="74">
        <v>0</v>
      </c>
      <c r="DN1214" s="74">
        <v>1.9811896941558329E-4</v>
      </c>
      <c r="DO1214" s="74">
        <v>0</v>
      </c>
      <c r="DP1214" s="74">
        <v>0</v>
      </c>
      <c r="DQ1214" s="74">
        <v>0</v>
      </c>
      <c r="DR1214" s="74">
        <v>0</v>
      </c>
      <c r="DS1214" s="74">
        <v>0</v>
      </c>
      <c r="DT1214" s="74">
        <v>0</v>
      </c>
      <c r="DU1214" s="74">
        <v>0</v>
      </c>
      <c r="DV1214" s="74">
        <v>0</v>
      </c>
      <c r="DW1214" s="74">
        <v>0</v>
      </c>
      <c r="DX1214" s="74">
        <v>0</v>
      </c>
      <c r="DY1214" s="74">
        <v>0</v>
      </c>
      <c r="DZ1214" s="74">
        <v>0</v>
      </c>
      <c r="EA1214" s="74">
        <v>3.5602239497385405E-6</v>
      </c>
      <c r="EB1214" s="74">
        <v>0</v>
      </c>
      <c r="EC1214" s="74">
        <v>3.5602239497385405E-6</v>
      </c>
      <c r="ED1214" s="74">
        <v>0</v>
      </c>
      <c r="EE1214" s="74">
        <v>0</v>
      </c>
      <c r="EF1214" s="74">
        <v>0</v>
      </c>
      <c r="ER1214" s="74" t="s">
        <v>455</v>
      </c>
      <c r="ES1214" s="74" t="s">
        <v>194</v>
      </c>
      <c r="ET1214" s="74" t="s">
        <v>544</v>
      </c>
      <c r="EU1214" s="74" t="s">
        <v>330</v>
      </c>
      <c r="EV1214" s="74" t="s">
        <v>302</v>
      </c>
      <c r="EW1214" s="74" t="s">
        <v>456</v>
      </c>
      <c r="EX1214" s="74">
        <v>2025</v>
      </c>
      <c r="EY1214" s="74">
        <v>2.1701414236057861E-5</v>
      </c>
      <c r="EZ1214" s="74">
        <v>831.95275500000002</v>
      </c>
      <c r="FA1214" s="74">
        <v>1.8054551361084557E-2</v>
      </c>
      <c r="FB1214" s="74">
        <v>2025</v>
      </c>
      <c r="FC1214" s="74" t="s">
        <v>209</v>
      </c>
      <c r="FD1214" s="74">
        <v>4.6366130773367584E-2</v>
      </c>
      <c r="FE1214" s="74">
        <v>1</v>
      </c>
      <c r="FF1214" s="74">
        <v>0</v>
      </c>
      <c r="FG1214" s="74" t="s">
        <v>457</v>
      </c>
      <c r="FH1214" s="74">
        <v>0</v>
      </c>
      <c r="FI1214" s="74">
        <v>0</v>
      </c>
      <c r="FJ1214" s="74">
        <v>0</v>
      </c>
      <c r="FK1214" s="74">
        <v>0</v>
      </c>
      <c r="FL1214" s="74">
        <v>0</v>
      </c>
      <c r="FM1214" s="74">
        <v>0</v>
      </c>
      <c r="FN1214" s="74">
        <v>0</v>
      </c>
      <c r="FO1214" s="74">
        <v>0</v>
      </c>
      <c r="FP1214" s="74">
        <v>6.2892148747628511E-3</v>
      </c>
      <c r="FQ1214" s="74">
        <v>4.5702152191183088E-5</v>
      </c>
      <c r="FR1214" s="74">
        <v>0</v>
      </c>
      <c r="FS1214" s="74">
        <v>0</v>
      </c>
      <c r="GV1214" s="229"/>
      <c r="GW1214" s="229"/>
    </row>
    <row r="1215" spans="98:205" x14ac:dyDescent="0.25">
      <c r="CT1215" s="74" t="s">
        <v>194</v>
      </c>
      <c r="CU1215" s="74" t="s">
        <v>544</v>
      </c>
      <c r="CV1215" s="74" t="s">
        <v>330</v>
      </c>
      <c r="CW1215" s="74">
        <v>2026</v>
      </c>
      <c r="CX1215" s="74">
        <v>0</v>
      </c>
      <c r="CY1215" s="74">
        <v>0</v>
      </c>
      <c r="CZ1215" s="74">
        <v>0</v>
      </c>
      <c r="DA1215" s="74">
        <v>0</v>
      </c>
      <c r="DB1215" s="74">
        <v>0</v>
      </c>
      <c r="DC1215" s="74">
        <v>4.5702152191183088E-5</v>
      </c>
      <c r="DD1215" s="74">
        <v>7.7900575334948513E-2</v>
      </c>
      <c r="DE1215" s="74">
        <v>3.6425060683954499E-2</v>
      </c>
      <c r="DF1215" s="74">
        <v>1.5808724525432679E-3</v>
      </c>
      <c r="DG1215" s="74">
        <v>3.9894642198450743E-2</v>
      </c>
      <c r="DH1215" s="74">
        <v>0</v>
      </c>
      <c r="DI1215" s="74">
        <v>0</v>
      </c>
      <c r="DJ1215" s="74">
        <v>0</v>
      </c>
      <c r="DK1215" s="74">
        <v>0</v>
      </c>
      <c r="DL1215" s="74">
        <v>0</v>
      </c>
      <c r="DM1215" s="74">
        <v>0</v>
      </c>
      <c r="DN1215" s="74">
        <v>1.9811896941558329E-4</v>
      </c>
      <c r="DO1215" s="74">
        <v>0</v>
      </c>
      <c r="DP1215" s="74">
        <v>0</v>
      </c>
      <c r="DQ1215" s="74">
        <v>0</v>
      </c>
      <c r="DR1215" s="74">
        <v>0</v>
      </c>
      <c r="DS1215" s="74">
        <v>0</v>
      </c>
      <c r="DT1215" s="74">
        <v>0</v>
      </c>
      <c r="DU1215" s="74">
        <v>0</v>
      </c>
      <c r="DV1215" s="74">
        <v>0</v>
      </c>
      <c r="DW1215" s="74">
        <v>0</v>
      </c>
      <c r="DX1215" s="74">
        <v>0</v>
      </c>
      <c r="DY1215" s="74">
        <v>0</v>
      </c>
      <c r="DZ1215" s="74">
        <v>0</v>
      </c>
      <c r="EA1215" s="74">
        <v>0</v>
      </c>
      <c r="EB1215" s="74">
        <v>0</v>
      </c>
      <c r="EC1215" s="74">
        <v>0</v>
      </c>
      <c r="ED1215" s="74">
        <v>3.5602239497385405E-6</v>
      </c>
      <c r="EE1215" s="74">
        <v>0</v>
      </c>
      <c r="EF1215" s="74">
        <v>3.5602239497385405E-6</v>
      </c>
      <c r="ER1215" s="74" t="s">
        <v>455</v>
      </c>
      <c r="ES1215" s="74" t="s">
        <v>194</v>
      </c>
      <c r="ET1215" s="74" t="s">
        <v>544</v>
      </c>
      <c r="EU1215" s="74" t="s">
        <v>330</v>
      </c>
      <c r="EV1215" s="74" t="s">
        <v>302</v>
      </c>
      <c r="EW1215" s="74" t="s">
        <v>456</v>
      </c>
      <c r="EX1215" s="74">
        <v>2026</v>
      </c>
      <c r="EY1215" s="74">
        <v>2.1701414236057861E-5</v>
      </c>
      <c r="EZ1215" s="74">
        <v>831.95275500000002</v>
      </c>
      <c r="FA1215" s="74">
        <v>1.8054551361084557E-2</v>
      </c>
      <c r="FB1215" s="74">
        <v>2026</v>
      </c>
      <c r="FC1215" s="74" t="s">
        <v>209</v>
      </c>
      <c r="FD1215" s="74">
        <v>4.6366130773367584E-2</v>
      </c>
      <c r="FE1215" s="74">
        <v>1</v>
      </c>
      <c r="FF1215" s="74">
        <v>0</v>
      </c>
      <c r="FG1215" s="74" t="s">
        <v>457</v>
      </c>
      <c r="FH1215" s="74">
        <v>0</v>
      </c>
      <c r="FI1215" s="74">
        <v>0</v>
      </c>
      <c r="FJ1215" s="74">
        <v>0</v>
      </c>
      <c r="FK1215" s="74">
        <v>0</v>
      </c>
      <c r="FL1215" s="74">
        <v>0</v>
      </c>
      <c r="FM1215" s="74">
        <v>0</v>
      </c>
      <c r="FN1215" s="74">
        <v>0</v>
      </c>
      <c r="FO1215" s="74">
        <v>0</v>
      </c>
      <c r="FP1215" s="74">
        <v>0</v>
      </c>
      <c r="FQ1215" s="74">
        <v>0</v>
      </c>
      <c r="FR1215" s="74">
        <v>6.2892148747628511E-3</v>
      </c>
      <c r="FS1215" s="74">
        <v>4.5702152191183088E-5</v>
      </c>
      <c r="GV1215" s="229"/>
      <c r="GW1215" s="229"/>
    </row>
    <row r="1216" spans="98:205" x14ac:dyDescent="0.25">
      <c r="CT1216" s="74" t="s">
        <v>194</v>
      </c>
      <c r="CU1216" s="74" t="s">
        <v>545</v>
      </c>
      <c r="CV1216" s="74" t="s">
        <v>327</v>
      </c>
      <c r="CW1216" s="74">
        <v>2021</v>
      </c>
      <c r="CX1216" s="74">
        <v>1.2301273273778049E-6</v>
      </c>
      <c r="CY1216" s="74">
        <v>0</v>
      </c>
      <c r="CZ1216" s="74">
        <v>0</v>
      </c>
      <c r="DA1216" s="74">
        <v>0</v>
      </c>
      <c r="DB1216" s="74">
        <v>0</v>
      </c>
      <c r="DC1216" s="74">
        <v>0</v>
      </c>
      <c r="DD1216" s="74">
        <v>5.2058139362281564</v>
      </c>
      <c r="DE1216" s="74">
        <v>0.6902689861784046</v>
      </c>
      <c r="DF1216" s="74">
        <v>2.924435228472825</v>
      </c>
      <c r="DG1216" s="74">
        <v>1.5911097215769281</v>
      </c>
      <c r="DH1216" s="74">
        <v>0</v>
      </c>
      <c r="DI1216" s="74">
        <v>0</v>
      </c>
      <c r="DJ1216" s="74">
        <v>0</v>
      </c>
      <c r="DK1216" s="74">
        <v>0</v>
      </c>
      <c r="DL1216" s="74">
        <v>0</v>
      </c>
      <c r="DM1216" s="74">
        <v>0</v>
      </c>
      <c r="DN1216" s="74">
        <v>2.609864457408246E-5</v>
      </c>
      <c r="DO1216" s="74">
        <v>6.403813984198472E-6</v>
      </c>
      <c r="DP1216" s="74">
        <v>0</v>
      </c>
      <c r="DQ1216" s="74">
        <v>6.403813984198472E-6</v>
      </c>
      <c r="DR1216" s="74">
        <v>0</v>
      </c>
      <c r="DS1216" s="74">
        <v>0</v>
      </c>
      <c r="DT1216" s="74">
        <v>0</v>
      </c>
      <c r="DU1216" s="74">
        <v>0</v>
      </c>
      <c r="DV1216" s="74">
        <v>0</v>
      </c>
      <c r="DW1216" s="74">
        <v>0</v>
      </c>
      <c r="DX1216" s="74">
        <v>0</v>
      </c>
      <c r="DY1216" s="74">
        <v>0</v>
      </c>
      <c r="DZ1216" s="74">
        <v>0</v>
      </c>
      <c r="EA1216" s="74">
        <v>0</v>
      </c>
      <c r="EB1216" s="74">
        <v>0</v>
      </c>
      <c r="EC1216" s="74">
        <v>0</v>
      </c>
      <c r="ED1216" s="74">
        <v>0</v>
      </c>
      <c r="EE1216" s="74">
        <v>0</v>
      </c>
      <c r="EF1216" s="74">
        <v>0</v>
      </c>
      <c r="ER1216" s="74" t="s">
        <v>455</v>
      </c>
      <c r="ES1216" s="74" t="s">
        <v>194</v>
      </c>
      <c r="ET1216" s="74" t="s">
        <v>545</v>
      </c>
      <c r="EU1216" s="74" t="s">
        <v>327</v>
      </c>
      <c r="EV1216" s="74" t="s">
        <v>302</v>
      </c>
      <c r="EW1216" s="74" t="s">
        <v>456</v>
      </c>
      <c r="EX1216" s="74">
        <v>2021</v>
      </c>
      <c r="EY1216" s="74">
        <v>1.1326259604145711E-5</v>
      </c>
      <c r="EZ1216" s="74">
        <v>55300</v>
      </c>
      <c r="FA1216" s="74">
        <v>0.62634215610925781</v>
      </c>
      <c r="FB1216" s="74">
        <v>2021</v>
      </c>
      <c r="FC1216" s="74" t="s">
        <v>209</v>
      </c>
      <c r="FD1216" s="74">
        <v>4.6366130773367584E-2</v>
      </c>
      <c r="FE1216" s="74">
        <v>1</v>
      </c>
      <c r="FF1216" s="74">
        <v>0</v>
      </c>
      <c r="FG1216" s="74" t="s">
        <v>457</v>
      </c>
      <c r="FH1216" s="74">
        <v>2.1020631021493588E-4</v>
      </c>
      <c r="FI1216" s="74">
        <v>1.2301273273778049E-6</v>
      </c>
      <c r="FJ1216" s="74">
        <v>0</v>
      </c>
      <c r="FK1216" s="74">
        <v>0</v>
      </c>
      <c r="FL1216" s="74">
        <v>0</v>
      </c>
      <c r="FM1216" s="74">
        <v>0</v>
      </c>
      <c r="FN1216" s="74">
        <v>0</v>
      </c>
      <c r="FO1216" s="74">
        <v>0</v>
      </c>
      <c r="FP1216" s="74">
        <v>0</v>
      </c>
      <c r="FQ1216" s="74">
        <v>0</v>
      </c>
      <c r="FR1216" s="74">
        <v>0</v>
      </c>
      <c r="FS1216" s="74">
        <v>0</v>
      </c>
      <c r="GV1216" s="229"/>
      <c r="GW1216" s="229"/>
    </row>
    <row r="1217" spans="98:205" x14ac:dyDescent="0.25">
      <c r="CT1217" s="74" t="s">
        <v>194</v>
      </c>
      <c r="CU1217" s="74" t="s">
        <v>545</v>
      </c>
      <c r="CV1217" s="74" t="s">
        <v>327</v>
      </c>
      <c r="CW1217" s="74">
        <v>2022</v>
      </c>
      <c r="CX1217" s="74">
        <v>0</v>
      </c>
      <c r="CY1217" s="74">
        <v>1.2301224088817256E-6</v>
      </c>
      <c r="CZ1217" s="74">
        <v>0</v>
      </c>
      <c r="DA1217" s="74">
        <v>0</v>
      </c>
      <c r="DB1217" s="74">
        <v>0</v>
      </c>
      <c r="DC1217" s="74">
        <v>0</v>
      </c>
      <c r="DD1217" s="74">
        <v>5.1712462144137747</v>
      </c>
      <c r="DE1217" s="74">
        <v>0.68414811484627169</v>
      </c>
      <c r="DF1217" s="74">
        <v>2.906986510592537</v>
      </c>
      <c r="DG1217" s="74">
        <v>1.580111588974966</v>
      </c>
      <c r="DH1217" s="74">
        <v>0</v>
      </c>
      <c r="DI1217" s="74">
        <v>0</v>
      </c>
      <c r="DJ1217" s="74">
        <v>0</v>
      </c>
      <c r="DK1217" s="74">
        <v>0</v>
      </c>
      <c r="DL1217" s="74">
        <v>0</v>
      </c>
      <c r="DM1217" s="74">
        <v>0</v>
      </c>
      <c r="DN1217" s="74">
        <v>2.6081606629335289E-5</v>
      </c>
      <c r="DO1217" s="74">
        <v>0</v>
      </c>
      <c r="DP1217" s="74">
        <v>0</v>
      </c>
      <c r="DQ1217" s="74">
        <v>0</v>
      </c>
      <c r="DR1217" s="74">
        <v>6.3612658501951767E-6</v>
      </c>
      <c r="DS1217" s="74">
        <v>0</v>
      </c>
      <c r="DT1217" s="74">
        <v>6.3612658501951767E-6</v>
      </c>
      <c r="DU1217" s="74">
        <v>0</v>
      </c>
      <c r="DV1217" s="74">
        <v>0</v>
      </c>
      <c r="DW1217" s="74">
        <v>0</v>
      </c>
      <c r="DX1217" s="74">
        <v>0</v>
      </c>
      <c r="DY1217" s="74">
        <v>0</v>
      </c>
      <c r="DZ1217" s="74">
        <v>0</v>
      </c>
      <c r="EA1217" s="74">
        <v>0</v>
      </c>
      <c r="EB1217" s="74">
        <v>0</v>
      </c>
      <c r="EC1217" s="74">
        <v>0</v>
      </c>
      <c r="ED1217" s="74">
        <v>0</v>
      </c>
      <c r="EE1217" s="74">
        <v>0</v>
      </c>
      <c r="EF1217" s="74">
        <v>0</v>
      </c>
      <c r="ER1217" s="74" t="s">
        <v>455</v>
      </c>
      <c r="ES1217" s="74" t="s">
        <v>194</v>
      </c>
      <c r="ET1217" s="74" t="s">
        <v>545</v>
      </c>
      <c r="EU1217" s="74" t="s">
        <v>327</v>
      </c>
      <c r="EV1217" s="74" t="s">
        <v>302</v>
      </c>
      <c r="EW1217" s="74" t="s">
        <v>456</v>
      </c>
      <c r="EX1217" s="74">
        <v>2022</v>
      </c>
      <c r="EY1217" s="74">
        <v>1.131204139833043E-5</v>
      </c>
      <c r="EZ1217" s="74">
        <v>55300</v>
      </c>
      <c r="FA1217" s="74">
        <v>0.62555588932767281</v>
      </c>
      <c r="FB1217" s="74">
        <v>2022</v>
      </c>
      <c r="FC1217" s="74" t="s">
        <v>209</v>
      </c>
      <c r="FD1217" s="74">
        <v>4.6366130773367584E-2</v>
      </c>
      <c r="FE1217" s="74">
        <v>1</v>
      </c>
      <c r="FF1217" s="74">
        <v>0</v>
      </c>
      <c r="FG1217" s="74" t="s">
        <v>457</v>
      </c>
      <c r="FH1217" s="74">
        <v>0</v>
      </c>
      <c r="FI1217" s="74">
        <v>0</v>
      </c>
      <c r="FJ1217" s="74">
        <v>2.1020546973371933E-4</v>
      </c>
      <c r="FK1217" s="74">
        <v>1.2301224088817256E-6</v>
      </c>
      <c r="FL1217" s="74">
        <v>0</v>
      </c>
      <c r="FM1217" s="74">
        <v>0</v>
      </c>
      <c r="FN1217" s="74">
        <v>0</v>
      </c>
      <c r="FO1217" s="74">
        <v>0</v>
      </c>
      <c r="FP1217" s="74">
        <v>0</v>
      </c>
      <c r="FQ1217" s="74">
        <v>0</v>
      </c>
      <c r="FR1217" s="74">
        <v>0</v>
      </c>
      <c r="FS1217" s="74">
        <v>0</v>
      </c>
      <c r="GV1217" s="229"/>
      <c r="GW1217" s="229"/>
    </row>
    <row r="1218" spans="98:205" x14ac:dyDescent="0.25">
      <c r="CT1218" s="74" t="s">
        <v>194</v>
      </c>
      <c r="CU1218" s="74" t="s">
        <v>545</v>
      </c>
      <c r="CV1218" s="74" t="s">
        <v>327</v>
      </c>
      <c r="CW1218" s="74">
        <v>2023</v>
      </c>
      <c r="CX1218" s="74">
        <v>0</v>
      </c>
      <c r="CY1218" s="74">
        <v>0</v>
      </c>
      <c r="CZ1218" s="74">
        <v>1.2296835773765217E-6</v>
      </c>
      <c r="DA1218" s="74">
        <v>0</v>
      </c>
      <c r="DB1218" s="74">
        <v>0</v>
      </c>
      <c r="DC1218" s="74">
        <v>0</v>
      </c>
      <c r="DD1218" s="74">
        <v>5.1712462144137774</v>
      </c>
      <c r="DE1218" s="74">
        <v>0.68414811484627203</v>
      </c>
      <c r="DF1218" s="74">
        <v>2.9069865105925379</v>
      </c>
      <c r="DG1218" s="74">
        <v>1.580111588974966</v>
      </c>
      <c r="DH1218" s="74">
        <v>0</v>
      </c>
      <c r="DI1218" s="74">
        <v>0</v>
      </c>
      <c r="DJ1218" s="74">
        <v>0</v>
      </c>
      <c r="DK1218" s="74">
        <v>0</v>
      </c>
      <c r="DL1218" s="74">
        <v>0</v>
      </c>
      <c r="DM1218" s="74">
        <v>0</v>
      </c>
      <c r="DN1218" s="74">
        <v>2.605257038340162E-5</v>
      </c>
      <c r="DO1218" s="74">
        <v>0</v>
      </c>
      <c r="DP1218" s="74">
        <v>0</v>
      </c>
      <c r="DQ1218" s="74">
        <v>0</v>
      </c>
      <c r="DR1218" s="74">
        <v>0</v>
      </c>
      <c r="DS1218" s="74">
        <v>0</v>
      </c>
      <c r="DT1218" s="74">
        <v>0</v>
      </c>
      <c r="DU1218" s="74">
        <v>6.3589965444351291E-6</v>
      </c>
      <c r="DV1218" s="74">
        <v>0</v>
      </c>
      <c r="DW1218" s="74">
        <v>6.3589965444351291E-6</v>
      </c>
      <c r="DX1218" s="74">
        <v>0</v>
      </c>
      <c r="DY1218" s="74">
        <v>0</v>
      </c>
      <c r="DZ1218" s="74">
        <v>0</v>
      </c>
      <c r="EA1218" s="74">
        <v>0</v>
      </c>
      <c r="EB1218" s="74">
        <v>0</v>
      </c>
      <c r="EC1218" s="74">
        <v>0</v>
      </c>
      <c r="ED1218" s="74">
        <v>0</v>
      </c>
      <c r="EE1218" s="74">
        <v>0</v>
      </c>
      <c r="EF1218" s="74">
        <v>0</v>
      </c>
      <c r="ER1218" s="74" t="s">
        <v>455</v>
      </c>
      <c r="ES1218" s="74" t="s">
        <v>194</v>
      </c>
      <c r="ET1218" s="74" t="s">
        <v>545</v>
      </c>
      <c r="EU1218" s="74" t="s">
        <v>327</v>
      </c>
      <c r="EV1218" s="74" t="s">
        <v>302</v>
      </c>
      <c r="EW1218" s="74" t="s">
        <v>456</v>
      </c>
      <c r="EX1218" s="74">
        <v>2023</v>
      </c>
      <c r="EY1218" s="74">
        <v>1.1299447617931049E-5</v>
      </c>
      <c r="EZ1218" s="74">
        <v>55300</v>
      </c>
      <c r="FA1218" s="74">
        <v>0.62485945327158698</v>
      </c>
      <c r="FB1218" s="74">
        <v>2023</v>
      </c>
      <c r="FC1218" s="74" t="s">
        <v>209</v>
      </c>
      <c r="FD1218" s="74">
        <v>4.6366130773367584E-2</v>
      </c>
      <c r="FE1218" s="74">
        <v>1</v>
      </c>
      <c r="FF1218" s="74">
        <v>0</v>
      </c>
      <c r="FG1218" s="74" t="s">
        <v>457</v>
      </c>
      <c r="FH1218" s="74">
        <v>0</v>
      </c>
      <c r="FI1218" s="74">
        <v>0</v>
      </c>
      <c r="FJ1218" s="74">
        <v>0</v>
      </c>
      <c r="FK1218" s="74">
        <v>0</v>
      </c>
      <c r="FL1218" s="74">
        <v>2.1013048143822991E-4</v>
      </c>
      <c r="FM1218" s="74">
        <v>1.2296835773765217E-6</v>
      </c>
      <c r="FN1218" s="74">
        <v>0</v>
      </c>
      <c r="FO1218" s="74">
        <v>0</v>
      </c>
      <c r="FP1218" s="74">
        <v>0</v>
      </c>
      <c r="FQ1218" s="74">
        <v>0</v>
      </c>
      <c r="FR1218" s="74">
        <v>0</v>
      </c>
      <c r="FS1218" s="74">
        <v>0</v>
      </c>
      <c r="GV1218" s="229"/>
      <c r="GW1218" s="229"/>
    </row>
    <row r="1219" spans="98:205" x14ac:dyDescent="0.25">
      <c r="CT1219" s="74" t="s">
        <v>194</v>
      </c>
      <c r="CU1219" s="74" t="s">
        <v>545</v>
      </c>
      <c r="CV1219" s="74" t="s">
        <v>327</v>
      </c>
      <c r="CW1219" s="74">
        <v>2024</v>
      </c>
      <c r="CX1219" s="74">
        <v>0</v>
      </c>
      <c r="CY1219" s="74">
        <v>0</v>
      </c>
      <c r="CZ1219" s="74">
        <v>0</v>
      </c>
      <c r="DA1219" s="74">
        <v>1.2296835773765217E-6</v>
      </c>
      <c r="DB1219" s="74">
        <v>0</v>
      </c>
      <c r="DC1219" s="74">
        <v>0</v>
      </c>
      <c r="DD1219" s="74">
        <v>5.1712462144137774</v>
      </c>
      <c r="DE1219" s="74">
        <v>0.68414811484627203</v>
      </c>
      <c r="DF1219" s="74">
        <v>2.9069865105925379</v>
      </c>
      <c r="DG1219" s="74">
        <v>1.580111588974966</v>
      </c>
      <c r="DH1219" s="74">
        <v>0</v>
      </c>
      <c r="DI1219" s="74">
        <v>0</v>
      </c>
      <c r="DJ1219" s="74">
        <v>0</v>
      </c>
      <c r="DK1219" s="74">
        <v>0</v>
      </c>
      <c r="DL1219" s="74">
        <v>0</v>
      </c>
      <c r="DM1219" s="74">
        <v>0</v>
      </c>
      <c r="DN1219" s="74">
        <v>2.605257038340162E-5</v>
      </c>
      <c r="DO1219" s="74">
        <v>0</v>
      </c>
      <c r="DP1219" s="74">
        <v>0</v>
      </c>
      <c r="DQ1219" s="74">
        <v>0</v>
      </c>
      <c r="DR1219" s="74">
        <v>0</v>
      </c>
      <c r="DS1219" s="74">
        <v>0</v>
      </c>
      <c r="DT1219" s="74">
        <v>0</v>
      </c>
      <c r="DU1219" s="74">
        <v>0</v>
      </c>
      <c r="DV1219" s="74">
        <v>0</v>
      </c>
      <c r="DW1219" s="74">
        <v>0</v>
      </c>
      <c r="DX1219" s="74">
        <v>6.3589965444351291E-6</v>
      </c>
      <c r="DY1219" s="74">
        <v>0</v>
      </c>
      <c r="DZ1219" s="74">
        <v>6.3589965444351291E-6</v>
      </c>
      <c r="EA1219" s="74">
        <v>0</v>
      </c>
      <c r="EB1219" s="74">
        <v>0</v>
      </c>
      <c r="EC1219" s="74">
        <v>0</v>
      </c>
      <c r="ED1219" s="74">
        <v>0</v>
      </c>
      <c r="EE1219" s="74">
        <v>0</v>
      </c>
      <c r="EF1219" s="74">
        <v>0</v>
      </c>
      <c r="ER1219" s="74" t="s">
        <v>455</v>
      </c>
      <c r="ES1219" s="74" t="s">
        <v>194</v>
      </c>
      <c r="ET1219" s="74" t="s">
        <v>545</v>
      </c>
      <c r="EU1219" s="74" t="s">
        <v>327</v>
      </c>
      <c r="EV1219" s="74" t="s">
        <v>302</v>
      </c>
      <c r="EW1219" s="74" t="s">
        <v>456</v>
      </c>
      <c r="EX1219" s="74">
        <v>2024</v>
      </c>
      <c r="EY1219" s="74">
        <v>1.1299447617931049E-5</v>
      </c>
      <c r="EZ1219" s="74">
        <v>55300</v>
      </c>
      <c r="FA1219" s="74">
        <v>0.62485945327158698</v>
      </c>
      <c r="FB1219" s="74">
        <v>2024</v>
      </c>
      <c r="FC1219" s="74" t="s">
        <v>209</v>
      </c>
      <c r="FD1219" s="74">
        <v>4.6366130773367584E-2</v>
      </c>
      <c r="FE1219" s="74">
        <v>1</v>
      </c>
      <c r="FF1219" s="74">
        <v>0</v>
      </c>
      <c r="FG1219" s="74" t="s">
        <v>457</v>
      </c>
      <c r="FH1219" s="74">
        <v>0</v>
      </c>
      <c r="FI1219" s="74">
        <v>0</v>
      </c>
      <c r="FJ1219" s="74">
        <v>0</v>
      </c>
      <c r="FK1219" s="74">
        <v>0</v>
      </c>
      <c r="FL1219" s="74">
        <v>0</v>
      </c>
      <c r="FM1219" s="74">
        <v>0</v>
      </c>
      <c r="FN1219" s="74">
        <v>2.1013048143822991E-4</v>
      </c>
      <c r="FO1219" s="74">
        <v>1.2296835773765217E-6</v>
      </c>
      <c r="FP1219" s="74">
        <v>0</v>
      </c>
      <c r="FQ1219" s="74">
        <v>0</v>
      </c>
      <c r="FR1219" s="74">
        <v>0</v>
      </c>
      <c r="FS1219" s="74">
        <v>0</v>
      </c>
      <c r="GV1219" s="229"/>
      <c r="GW1219" s="229"/>
    </row>
    <row r="1220" spans="98:205" x14ac:dyDescent="0.25">
      <c r="CT1220" s="74" t="s">
        <v>194</v>
      </c>
      <c r="CU1220" s="74" t="s">
        <v>545</v>
      </c>
      <c r="CV1220" s="74" t="s">
        <v>327</v>
      </c>
      <c r="CW1220" s="74">
        <v>2025</v>
      </c>
      <c r="CX1220" s="74">
        <v>0</v>
      </c>
      <c r="CY1220" s="74">
        <v>0</v>
      </c>
      <c r="CZ1220" s="74">
        <v>0</v>
      </c>
      <c r="DA1220" s="74">
        <v>0</v>
      </c>
      <c r="DB1220" s="74">
        <v>1.2296835773765217E-6</v>
      </c>
      <c r="DC1220" s="74">
        <v>0</v>
      </c>
      <c r="DD1220" s="74">
        <v>5.1712462144137774</v>
      </c>
      <c r="DE1220" s="74">
        <v>0.68414811484627203</v>
      </c>
      <c r="DF1220" s="74">
        <v>2.9069865105925379</v>
      </c>
      <c r="DG1220" s="74">
        <v>1.580111588974966</v>
      </c>
      <c r="DH1220" s="74">
        <v>0</v>
      </c>
      <c r="DI1220" s="74">
        <v>0</v>
      </c>
      <c r="DJ1220" s="74">
        <v>0</v>
      </c>
      <c r="DK1220" s="74">
        <v>0</v>
      </c>
      <c r="DL1220" s="74">
        <v>0</v>
      </c>
      <c r="DM1220" s="74">
        <v>0</v>
      </c>
      <c r="DN1220" s="74">
        <v>2.605257038340162E-5</v>
      </c>
      <c r="DO1220" s="74">
        <v>0</v>
      </c>
      <c r="DP1220" s="74">
        <v>0</v>
      </c>
      <c r="DQ1220" s="74">
        <v>0</v>
      </c>
      <c r="DR1220" s="74">
        <v>0</v>
      </c>
      <c r="DS1220" s="74">
        <v>0</v>
      </c>
      <c r="DT1220" s="74">
        <v>0</v>
      </c>
      <c r="DU1220" s="74">
        <v>0</v>
      </c>
      <c r="DV1220" s="74">
        <v>0</v>
      </c>
      <c r="DW1220" s="74">
        <v>0</v>
      </c>
      <c r="DX1220" s="74">
        <v>0</v>
      </c>
      <c r="DY1220" s="74">
        <v>0</v>
      </c>
      <c r="DZ1220" s="74">
        <v>0</v>
      </c>
      <c r="EA1220" s="74">
        <v>6.3589965444351291E-6</v>
      </c>
      <c r="EB1220" s="74">
        <v>0</v>
      </c>
      <c r="EC1220" s="74">
        <v>6.3589965444351291E-6</v>
      </c>
      <c r="ED1220" s="74">
        <v>0</v>
      </c>
      <c r="EE1220" s="74">
        <v>0</v>
      </c>
      <c r="EF1220" s="74">
        <v>0</v>
      </c>
      <c r="ER1220" s="74" t="s">
        <v>455</v>
      </c>
      <c r="ES1220" s="74" t="s">
        <v>194</v>
      </c>
      <c r="ET1220" s="74" t="s">
        <v>545</v>
      </c>
      <c r="EU1220" s="74" t="s">
        <v>327</v>
      </c>
      <c r="EV1220" s="74" t="s">
        <v>302</v>
      </c>
      <c r="EW1220" s="74" t="s">
        <v>456</v>
      </c>
      <c r="EX1220" s="74">
        <v>2025</v>
      </c>
      <c r="EY1220" s="74">
        <v>1.1299447617931049E-5</v>
      </c>
      <c r="EZ1220" s="74">
        <v>55300</v>
      </c>
      <c r="FA1220" s="74">
        <v>0.62485945327158698</v>
      </c>
      <c r="FB1220" s="74">
        <v>2025</v>
      </c>
      <c r="FC1220" s="74" t="s">
        <v>209</v>
      </c>
      <c r="FD1220" s="74">
        <v>4.6366130773367584E-2</v>
      </c>
      <c r="FE1220" s="74">
        <v>1</v>
      </c>
      <c r="FF1220" s="74">
        <v>0</v>
      </c>
      <c r="FG1220" s="74" t="s">
        <v>457</v>
      </c>
      <c r="FH1220" s="74">
        <v>0</v>
      </c>
      <c r="FI1220" s="74">
        <v>0</v>
      </c>
      <c r="FJ1220" s="74">
        <v>0</v>
      </c>
      <c r="FK1220" s="74">
        <v>0</v>
      </c>
      <c r="FL1220" s="74">
        <v>0</v>
      </c>
      <c r="FM1220" s="74">
        <v>0</v>
      </c>
      <c r="FN1220" s="74">
        <v>0</v>
      </c>
      <c r="FO1220" s="74">
        <v>0</v>
      </c>
      <c r="FP1220" s="74">
        <v>2.1013048143822991E-4</v>
      </c>
      <c r="FQ1220" s="74">
        <v>1.2296835773765217E-6</v>
      </c>
      <c r="FR1220" s="74">
        <v>0</v>
      </c>
      <c r="FS1220" s="74">
        <v>0</v>
      </c>
      <c r="GV1220" s="229"/>
      <c r="GW1220" s="229"/>
    </row>
    <row r="1221" spans="98:205" x14ac:dyDescent="0.25">
      <c r="CT1221" s="74" t="s">
        <v>194</v>
      </c>
      <c r="CU1221" s="74" t="s">
        <v>545</v>
      </c>
      <c r="CV1221" s="74" t="s">
        <v>327</v>
      </c>
      <c r="CW1221" s="74">
        <v>2026</v>
      </c>
      <c r="CX1221" s="74">
        <v>0</v>
      </c>
      <c r="CY1221" s="74">
        <v>0</v>
      </c>
      <c r="CZ1221" s="74">
        <v>0</v>
      </c>
      <c r="DA1221" s="74">
        <v>0</v>
      </c>
      <c r="DB1221" s="74">
        <v>0</v>
      </c>
      <c r="DC1221" s="74">
        <v>1.2296835773765217E-6</v>
      </c>
      <c r="DD1221" s="74">
        <v>5.1712462144137774</v>
      </c>
      <c r="DE1221" s="74">
        <v>0.68414811484627203</v>
      </c>
      <c r="DF1221" s="74">
        <v>2.9069865105925379</v>
      </c>
      <c r="DG1221" s="74">
        <v>1.580111588974966</v>
      </c>
      <c r="DH1221" s="74">
        <v>0</v>
      </c>
      <c r="DI1221" s="74">
        <v>0</v>
      </c>
      <c r="DJ1221" s="74">
        <v>0</v>
      </c>
      <c r="DK1221" s="74">
        <v>0</v>
      </c>
      <c r="DL1221" s="74">
        <v>0</v>
      </c>
      <c r="DM1221" s="74">
        <v>0</v>
      </c>
      <c r="DN1221" s="74">
        <v>2.605257038340162E-5</v>
      </c>
      <c r="DO1221" s="74">
        <v>0</v>
      </c>
      <c r="DP1221" s="74">
        <v>0</v>
      </c>
      <c r="DQ1221" s="74">
        <v>0</v>
      </c>
      <c r="DR1221" s="74">
        <v>0</v>
      </c>
      <c r="DS1221" s="74">
        <v>0</v>
      </c>
      <c r="DT1221" s="74">
        <v>0</v>
      </c>
      <c r="DU1221" s="74">
        <v>0</v>
      </c>
      <c r="DV1221" s="74">
        <v>0</v>
      </c>
      <c r="DW1221" s="74">
        <v>0</v>
      </c>
      <c r="DX1221" s="74">
        <v>0</v>
      </c>
      <c r="DY1221" s="74">
        <v>0</v>
      </c>
      <c r="DZ1221" s="74">
        <v>0</v>
      </c>
      <c r="EA1221" s="74">
        <v>0</v>
      </c>
      <c r="EB1221" s="74">
        <v>0</v>
      </c>
      <c r="EC1221" s="74">
        <v>0</v>
      </c>
      <c r="ED1221" s="74">
        <v>6.3589965444351291E-6</v>
      </c>
      <c r="EE1221" s="74">
        <v>0</v>
      </c>
      <c r="EF1221" s="74">
        <v>6.3589965444351291E-6</v>
      </c>
      <c r="ER1221" s="74" t="s">
        <v>455</v>
      </c>
      <c r="ES1221" s="74" t="s">
        <v>194</v>
      </c>
      <c r="ET1221" s="74" t="s">
        <v>545</v>
      </c>
      <c r="EU1221" s="74" t="s">
        <v>327</v>
      </c>
      <c r="EV1221" s="74" t="s">
        <v>302</v>
      </c>
      <c r="EW1221" s="74" t="s">
        <v>456</v>
      </c>
      <c r="EX1221" s="74">
        <v>2026</v>
      </c>
      <c r="EY1221" s="74">
        <v>1.1299447617931049E-5</v>
      </c>
      <c r="EZ1221" s="74">
        <v>55300</v>
      </c>
      <c r="FA1221" s="74">
        <v>0.62485945327158698</v>
      </c>
      <c r="FB1221" s="74">
        <v>2026</v>
      </c>
      <c r="FC1221" s="74" t="s">
        <v>209</v>
      </c>
      <c r="FD1221" s="74">
        <v>4.6366130773367584E-2</v>
      </c>
      <c r="FE1221" s="74">
        <v>1</v>
      </c>
      <c r="FF1221" s="74">
        <v>0</v>
      </c>
      <c r="FG1221" s="74" t="s">
        <v>457</v>
      </c>
      <c r="FH1221" s="74">
        <v>0</v>
      </c>
      <c r="FI1221" s="74">
        <v>0</v>
      </c>
      <c r="FJ1221" s="74">
        <v>0</v>
      </c>
      <c r="FK1221" s="74">
        <v>0</v>
      </c>
      <c r="FL1221" s="74">
        <v>0</v>
      </c>
      <c r="FM1221" s="74">
        <v>0</v>
      </c>
      <c r="FN1221" s="74">
        <v>0</v>
      </c>
      <c r="FO1221" s="74">
        <v>0</v>
      </c>
      <c r="FP1221" s="74">
        <v>0</v>
      </c>
      <c r="FQ1221" s="74">
        <v>0</v>
      </c>
      <c r="FR1221" s="74">
        <v>2.1013048143822991E-4</v>
      </c>
      <c r="FS1221" s="74">
        <v>1.2296835773765217E-6</v>
      </c>
      <c r="GV1221" s="229"/>
      <c r="GW1221" s="229"/>
    </row>
    <row r="1222" spans="98:205" x14ac:dyDescent="0.25">
      <c r="CT1222" s="74" t="s">
        <v>194</v>
      </c>
      <c r="CU1222" s="74" t="s">
        <v>545</v>
      </c>
      <c r="CV1222" s="74" t="s">
        <v>328</v>
      </c>
      <c r="CW1222" s="74">
        <v>2021</v>
      </c>
      <c r="CX1222" s="74">
        <v>2.5592986871094889E-4</v>
      </c>
      <c r="CY1222" s="74">
        <v>0</v>
      </c>
      <c r="CZ1222" s="74">
        <v>0</v>
      </c>
      <c r="DA1222" s="74">
        <v>0</v>
      </c>
      <c r="DB1222" s="74">
        <v>0</v>
      </c>
      <c r="DC1222" s="74">
        <v>0</v>
      </c>
      <c r="DD1222" s="74">
        <v>7.7900575334948527E-2</v>
      </c>
      <c r="DE1222" s="74">
        <v>3.6425060683954499E-2</v>
      </c>
      <c r="DF1222" s="74">
        <v>1.5808724525432679E-3</v>
      </c>
      <c r="DG1222" s="74">
        <v>3.989464219845075E-2</v>
      </c>
      <c r="DH1222" s="74">
        <v>0</v>
      </c>
      <c r="DI1222" s="74">
        <v>0</v>
      </c>
      <c r="DJ1222" s="74">
        <v>0</v>
      </c>
      <c r="DK1222" s="74">
        <v>0</v>
      </c>
      <c r="DL1222" s="74">
        <v>0</v>
      </c>
      <c r="DM1222" s="74">
        <v>0</v>
      </c>
      <c r="DN1222" s="74">
        <v>5.4191582488720092E-3</v>
      </c>
      <c r="DO1222" s="74">
        <v>1.993708401798076E-5</v>
      </c>
      <c r="DP1222" s="74">
        <v>0</v>
      </c>
      <c r="DQ1222" s="74">
        <v>1.993708401798076E-5</v>
      </c>
      <c r="DR1222" s="74">
        <v>0</v>
      </c>
      <c r="DS1222" s="74">
        <v>0</v>
      </c>
      <c r="DT1222" s="74">
        <v>0</v>
      </c>
      <c r="DU1222" s="74">
        <v>0</v>
      </c>
      <c r="DV1222" s="74">
        <v>0</v>
      </c>
      <c r="DW1222" s="74">
        <v>0</v>
      </c>
      <c r="DX1222" s="74">
        <v>0</v>
      </c>
      <c r="DY1222" s="74">
        <v>0</v>
      </c>
      <c r="DZ1222" s="74">
        <v>0</v>
      </c>
      <c r="EA1222" s="74">
        <v>0</v>
      </c>
      <c r="EB1222" s="74">
        <v>0</v>
      </c>
      <c r="EC1222" s="74">
        <v>0</v>
      </c>
      <c r="ED1222" s="74">
        <v>0</v>
      </c>
      <c r="EE1222" s="74">
        <v>0</v>
      </c>
      <c r="EF1222" s="74">
        <v>0</v>
      </c>
      <c r="ER1222" s="74" t="s">
        <v>455</v>
      </c>
      <c r="ES1222" s="74" t="s">
        <v>194</v>
      </c>
      <c r="ET1222" s="74" t="s">
        <v>545</v>
      </c>
      <c r="EU1222" s="74" t="s">
        <v>328</v>
      </c>
      <c r="EV1222" s="74" t="s">
        <v>302</v>
      </c>
      <c r="EW1222" s="74" t="s">
        <v>456</v>
      </c>
      <c r="EX1222" s="74">
        <v>2021</v>
      </c>
      <c r="EY1222" s="74">
        <v>2.3564456044190122E-3</v>
      </c>
      <c r="EZ1222" s="74">
        <v>55300</v>
      </c>
      <c r="FA1222" s="74">
        <v>130.31144192437137</v>
      </c>
      <c r="FB1222" s="74">
        <v>2021</v>
      </c>
      <c r="FC1222" s="74" t="s">
        <v>209</v>
      </c>
      <c r="FD1222" s="74">
        <v>4.6366130773367584E-2</v>
      </c>
      <c r="FE1222" s="74">
        <v>1</v>
      </c>
      <c r="FF1222" s="74">
        <v>0</v>
      </c>
      <c r="FG1222" s="74" t="s">
        <v>457</v>
      </c>
      <c r="FH1222" s="74">
        <v>4.3733743798863439E-2</v>
      </c>
      <c r="FI1222" s="74">
        <v>2.5592986871094889E-4</v>
      </c>
      <c r="FJ1222" s="74">
        <v>0</v>
      </c>
      <c r="FK1222" s="74">
        <v>0</v>
      </c>
      <c r="FL1222" s="74">
        <v>0</v>
      </c>
      <c r="FM1222" s="74">
        <v>0</v>
      </c>
      <c r="FN1222" s="74">
        <v>0</v>
      </c>
      <c r="FO1222" s="74">
        <v>0</v>
      </c>
      <c r="FP1222" s="74">
        <v>0</v>
      </c>
      <c r="FQ1222" s="74">
        <v>0</v>
      </c>
      <c r="FR1222" s="74">
        <v>0</v>
      </c>
      <c r="FS1222" s="74">
        <v>0</v>
      </c>
      <c r="GV1222" s="229"/>
      <c r="GW1222" s="229"/>
    </row>
    <row r="1223" spans="98:205" x14ac:dyDescent="0.25">
      <c r="CT1223" s="74" t="s">
        <v>194</v>
      </c>
      <c r="CU1223" s="74" t="s">
        <v>545</v>
      </c>
      <c r="CV1223" s="74" t="s">
        <v>328</v>
      </c>
      <c r="CW1223" s="74">
        <v>2022</v>
      </c>
      <c r="CX1223" s="74">
        <v>0</v>
      </c>
      <c r="CY1223" s="74">
        <v>2.5592987393580893E-4</v>
      </c>
      <c r="CZ1223" s="74">
        <v>0</v>
      </c>
      <c r="DA1223" s="74">
        <v>0</v>
      </c>
      <c r="DB1223" s="74">
        <v>0</v>
      </c>
      <c r="DC1223" s="74">
        <v>0</v>
      </c>
      <c r="DD1223" s="74">
        <v>7.7900575334948499E-2</v>
      </c>
      <c r="DE1223" s="74">
        <v>3.6425060683954492E-2</v>
      </c>
      <c r="DF1223" s="74">
        <v>1.5808724525432671E-3</v>
      </c>
      <c r="DG1223" s="74">
        <v>3.989464219845075E-2</v>
      </c>
      <c r="DH1223" s="74">
        <v>0</v>
      </c>
      <c r="DI1223" s="74">
        <v>0</v>
      </c>
      <c r="DJ1223" s="74">
        <v>0</v>
      </c>
      <c r="DK1223" s="74">
        <v>0</v>
      </c>
      <c r="DL1223" s="74">
        <v>0</v>
      </c>
      <c r="DM1223" s="74">
        <v>0</v>
      </c>
      <c r="DN1223" s="74">
        <v>5.4156247353659894E-3</v>
      </c>
      <c r="DO1223" s="74">
        <v>0</v>
      </c>
      <c r="DP1223" s="74">
        <v>0</v>
      </c>
      <c r="DQ1223" s="74">
        <v>0</v>
      </c>
      <c r="DR1223" s="74">
        <v>1.9937084425000356E-5</v>
      </c>
      <c r="DS1223" s="74">
        <v>0</v>
      </c>
      <c r="DT1223" s="74">
        <v>1.9937084425000356E-5</v>
      </c>
      <c r="DU1223" s="74">
        <v>0</v>
      </c>
      <c r="DV1223" s="74">
        <v>0</v>
      </c>
      <c r="DW1223" s="74">
        <v>0</v>
      </c>
      <c r="DX1223" s="74">
        <v>0</v>
      </c>
      <c r="DY1223" s="74">
        <v>0</v>
      </c>
      <c r="DZ1223" s="74">
        <v>0</v>
      </c>
      <c r="EA1223" s="74">
        <v>0</v>
      </c>
      <c r="EB1223" s="74">
        <v>0</v>
      </c>
      <c r="EC1223" s="74">
        <v>0</v>
      </c>
      <c r="ED1223" s="74">
        <v>0</v>
      </c>
      <c r="EE1223" s="74">
        <v>0</v>
      </c>
      <c r="EF1223" s="74">
        <v>0</v>
      </c>
      <c r="ER1223" s="74" t="s">
        <v>455</v>
      </c>
      <c r="ES1223" s="74" t="s">
        <v>194</v>
      </c>
      <c r="ET1223" s="74" t="s">
        <v>545</v>
      </c>
      <c r="EU1223" s="74" t="s">
        <v>328</v>
      </c>
      <c r="EV1223" s="74" t="s">
        <v>302</v>
      </c>
      <c r="EW1223" s="74" t="s">
        <v>456</v>
      </c>
      <c r="EX1223" s="74">
        <v>2022</v>
      </c>
      <c r="EY1223" s="74">
        <v>2.3534969431726828E-3</v>
      </c>
      <c r="EZ1223" s="74">
        <v>55300</v>
      </c>
      <c r="FA1223" s="74">
        <v>130.14838095744935</v>
      </c>
      <c r="FB1223" s="74">
        <v>2022</v>
      </c>
      <c r="FC1223" s="74" t="s">
        <v>209</v>
      </c>
      <c r="FD1223" s="74">
        <v>4.6366130773367584E-2</v>
      </c>
      <c r="FE1223" s="74">
        <v>1</v>
      </c>
      <c r="FF1223" s="74">
        <v>0</v>
      </c>
      <c r="FG1223" s="74" t="s">
        <v>457</v>
      </c>
      <c r="FH1223" s="74">
        <v>0</v>
      </c>
      <c r="FI1223" s="74">
        <v>0</v>
      </c>
      <c r="FJ1223" s="74">
        <v>4.3733744691696663E-2</v>
      </c>
      <c r="FK1223" s="74">
        <v>2.5592987393580893E-4</v>
      </c>
      <c r="FL1223" s="74">
        <v>0</v>
      </c>
      <c r="FM1223" s="74">
        <v>0</v>
      </c>
      <c r="FN1223" s="74">
        <v>0</v>
      </c>
      <c r="FO1223" s="74">
        <v>0</v>
      </c>
      <c r="FP1223" s="74">
        <v>0</v>
      </c>
      <c r="FQ1223" s="74">
        <v>0</v>
      </c>
      <c r="FR1223" s="74">
        <v>0</v>
      </c>
      <c r="FS1223" s="74">
        <v>0</v>
      </c>
      <c r="GV1223" s="229"/>
      <c r="GW1223" s="229"/>
    </row>
    <row r="1224" spans="98:205" x14ac:dyDescent="0.25">
      <c r="CT1224" s="74" t="s">
        <v>194</v>
      </c>
      <c r="CU1224" s="74" t="s">
        <v>545</v>
      </c>
      <c r="CV1224" s="74" t="s">
        <v>328</v>
      </c>
      <c r="CW1224" s="74">
        <v>2023</v>
      </c>
      <c r="CX1224" s="74">
        <v>0</v>
      </c>
      <c r="CY1224" s="74">
        <v>0</v>
      </c>
      <c r="CZ1224" s="74">
        <v>2.5546566439478167E-4</v>
      </c>
      <c r="DA1224" s="74">
        <v>0</v>
      </c>
      <c r="DB1224" s="74">
        <v>0</v>
      </c>
      <c r="DC1224" s="74">
        <v>0</v>
      </c>
      <c r="DD1224" s="74">
        <v>7.7900575334948499E-2</v>
      </c>
      <c r="DE1224" s="74">
        <v>3.6425060683954492E-2</v>
      </c>
      <c r="DF1224" s="74">
        <v>1.5808724525432671E-3</v>
      </c>
      <c r="DG1224" s="74">
        <v>3.9894642198450722E-2</v>
      </c>
      <c r="DH1224" s="74">
        <v>0</v>
      </c>
      <c r="DI1224" s="74">
        <v>0</v>
      </c>
      <c r="DJ1224" s="74">
        <v>0</v>
      </c>
      <c r="DK1224" s="74">
        <v>0</v>
      </c>
      <c r="DL1224" s="74">
        <v>0</v>
      </c>
      <c r="DM1224" s="74">
        <v>0</v>
      </c>
      <c r="DN1224" s="74">
        <v>5.4017105935248704E-3</v>
      </c>
      <c r="DO1224" s="74">
        <v>0</v>
      </c>
      <c r="DP1224" s="74">
        <v>0</v>
      </c>
      <c r="DQ1224" s="74">
        <v>0</v>
      </c>
      <c r="DR1224" s="74">
        <v>0</v>
      </c>
      <c r="DS1224" s="74">
        <v>0</v>
      </c>
      <c r="DT1224" s="74">
        <v>0</v>
      </c>
      <c r="DU1224" s="74">
        <v>1.990092223467836E-5</v>
      </c>
      <c r="DV1224" s="74">
        <v>0</v>
      </c>
      <c r="DW1224" s="74">
        <v>1.990092223467836E-5</v>
      </c>
      <c r="DX1224" s="74">
        <v>0</v>
      </c>
      <c r="DY1224" s="74">
        <v>0</v>
      </c>
      <c r="DZ1224" s="74">
        <v>0</v>
      </c>
      <c r="EA1224" s="74">
        <v>0</v>
      </c>
      <c r="EB1224" s="74">
        <v>0</v>
      </c>
      <c r="EC1224" s="74">
        <v>0</v>
      </c>
      <c r="ED1224" s="74">
        <v>0</v>
      </c>
      <c r="EE1224" s="74">
        <v>0</v>
      </c>
      <c r="EF1224" s="74">
        <v>0</v>
      </c>
      <c r="ER1224" s="74" t="s">
        <v>455</v>
      </c>
      <c r="ES1224" s="74" t="s">
        <v>194</v>
      </c>
      <c r="ET1224" s="74" t="s">
        <v>545</v>
      </c>
      <c r="EU1224" s="74" t="s">
        <v>328</v>
      </c>
      <c r="EV1224" s="74" t="s">
        <v>302</v>
      </c>
      <c r="EW1224" s="74" t="s">
        <v>456</v>
      </c>
      <c r="EX1224" s="74">
        <v>2023</v>
      </c>
      <c r="EY1224" s="74">
        <v>2.3474501458068371E-3</v>
      </c>
      <c r="EZ1224" s="74">
        <v>55300</v>
      </c>
      <c r="FA1224" s="74">
        <v>129.81399306311809</v>
      </c>
      <c r="FB1224" s="74">
        <v>2023</v>
      </c>
      <c r="FC1224" s="74" t="s">
        <v>209</v>
      </c>
      <c r="FD1224" s="74">
        <v>4.6366130773367584E-2</v>
      </c>
      <c r="FE1224" s="74">
        <v>1</v>
      </c>
      <c r="FF1224" s="74">
        <v>0</v>
      </c>
      <c r="FG1224" s="74" t="s">
        <v>457</v>
      </c>
      <c r="FH1224" s="74">
        <v>0</v>
      </c>
      <c r="FI1224" s="74">
        <v>0</v>
      </c>
      <c r="FJ1224" s="74">
        <v>0</v>
      </c>
      <c r="FK1224" s="74">
        <v>0</v>
      </c>
      <c r="FL1224" s="74">
        <v>4.3654419753038555E-2</v>
      </c>
      <c r="FM1224" s="74">
        <v>2.5546566439478167E-4</v>
      </c>
      <c r="FN1224" s="74">
        <v>0</v>
      </c>
      <c r="FO1224" s="74">
        <v>0</v>
      </c>
      <c r="FP1224" s="74">
        <v>0</v>
      </c>
      <c r="FQ1224" s="74">
        <v>0</v>
      </c>
      <c r="FR1224" s="74">
        <v>0</v>
      </c>
      <c r="FS1224" s="74">
        <v>0</v>
      </c>
      <c r="GV1224" s="229"/>
      <c r="GW1224" s="229"/>
    </row>
    <row r="1225" spans="98:205" x14ac:dyDescent="0.25">
      <c r="CT1225" s="74" t="s">
        <v>194</v>
      </c>
      <c r="CU1225" s="74" t="s">
        <v>545</v>
      </c>
      <c r="CV1225" s="74" t="s">
        <v>328</v>
      </c>
      <c r="CW1225" s="74">
        <v>2024</v>
      </c>
      <c r="CX1225" s="74">
        <v>0</v>
      </c>
      <c r="CY1225" s="74">
        <v>0</v>
      </c>
      <c r="CZ1225" s="74">
        <v>0</v>
      </c>
      <c r="DA1225" s="74">
        <v>2.5546566439478167E-4</v>
      </c>
      <c r="DB1225" s="74">
        <v>0</v>
      </c>
      <c r="DC1225" s="74">
        <v>0</v>
      </c>
      <c r="DD1225" s="74">
        <v>7.7900575334948499E-2</v>
      </c>
      <c r="DE1225" s="74">
        <v>3.6425060683954492E-2</v>
      </c>
      <c r="DF1225" s="74">
        <v>1.5808724525432671E-3</v>
      </c>
      <c r="DG1225" s="74">
        <v>3.9894642198450722E-2</v>
      </c>
      <c r="DH1225" s="74">
        <v>0</v>
      </c>
      <c r="DI1225" s="74">
        <v>0</v>
      </c>
      <c r="DJ1225" s="74">
        <v>0</v>
      </c>
      <c r="DK1225" s="74">
        <v>0</v>
      </c>
      <c r="DL1225" s="74">
        <v>0</v>
      </c>
      <c r="DM1225" s="74">
        <v>0</v>
      </c>
      <c r="DN1225" s="74">
        <v>5.4017105935248704E-3</v>
      </c>
      <c r="DO1225" s="74">
        <v>0</v>
      </c>
      <c r="DP1225" s="74">
        <v>0</v>
      </c>
      <c r="DQ1225" s="74">
        <v>0</v>
      </c>
      <c r="DR1225" s="74">
        <v>0</v>
      </c>
      <c r="DS1225" s="74">
        <v>0</v>
      </c>
      <c r="DT1225" s="74">
        <v>0</v>
      </c>
      <c r="DU1225" s="74">
        <v>0</v>
      </c>
      <c r="DV1225" s="74">
        <v>0</v>
      </c>
      <c r="DW1225" s="74">
        <v>0</v>
      </c>
      <c r="DX1225" s="74">
        <v>1.990092223467836E-5</v>
      </c>
      <c r="DY1225" s="74">
        <v>0</v>
      </c>
      <c r="DZ1225" s="74">
        <v>1.990092223467836E-5</v>
      </c>
      <c r="EA1225" s="74">
        <v>0</v>
      </c>
      <c r="EB1225" s="74">
        <v>0</v>
      </c>
      <c r="EC1225" s="74">
        <v>0</v>
      </c>
      <c r="ED1225" s="74">
        <v>0</v>
      </c>
      <c r="EE1225" s="74">
        <v>0</v>
      </c>
      <c r="EF1225" s="74">
        <v>0</v>
      </c>
      <c r="ER1225" s="74" t="s">
        <v>455</v>
      </c>
      <c r="ES1225" s="74" t="s">
        <v>194</v>
      </c>
      <c r="ET1225" s="74" t="s">
        <v>545</v>
      </c>
      <c r="EU1225" s="74" t="s">
        <v>328</v>
      </c>
      <c r="EV1225" s="74" t="s">
        <v>302</v>
      </c>
      <c r="EW1225" s="74" t="s">
        <v>456</v>
      </c>
      <c r="EX1225" s="74">
        <v>2024</v>
      </c>
      <c r="EY1225" s="74">
        <v>2.3474501458068371E-3</v>
      </c>
      <c r="EZ1225" s="74">
        <v>55300</v>
      </c>
      <c r="FA1225" s="74">
        <v>129.81399306311809</v>
      </c>
      <c r="FB1225" s="74">
        <v>2024</v>
      </c>
      <c r="FC1225" s="74" t="s">
        <v>209</v>
      </c>
      <c r="FD1225" s="74">
        <v>4.6366130773367584E-2</v>
      </c>
      <c r="FE1225" s="74">
        <v>1</v>
      </c>
      <c r="FF1225" s="74">
        <v>0</v>
      </c>
      <c r="FG1225" s="74" t="s">
        <v>457</v>
      </c>
      <c r="FH1225" s="74">
        <v>0</v>
      </c>
      <c r="FI1225" s="74">
        <v>0</v>
      </c>
      <c r="FJ1225" s="74">
        <v>0</v>
      </c>
      <c r="FK1225" s="74">
        <v>0</v>
      </c>
      <c r="FL1225" s="74">
        <v>0</v>
      </c>
      <c r="FM1225" s="74">
        <v>0</v>
      </c>
      <c r="FN1225" s="74">
        <v>4.3654419753038555E-2</v>
      </c>
      <c r="FO1225" s="74">
        <v>2.5546566439478167E-4</v>
      </c>
      <c r="FP1225" s="74">
        <v>0</v>
      </c>
      <c r="FQ1225" s="74">
        <v>0</v>
      </c>
      <c r="FR1225" s="74">
        <v>0</v>
      </c>
      <c r="FS1225" s="74">
        <v>0</v>
      </c>
      <c r="GV1225" s="229"/>
      <c r="GW1225" s="229"/>
    </row>
    <row r="1226" spans="98:205" x14ac:dyDescent="0.25">
      <c r="CT1226" s="74" t="s">
        <v>194</v>
      </c>
      <c r="CU1226" s="74" t="s">
        <v>545</v>
      </c>
      <c r="CV1226" s="74" t="s">
        <v>328</v>
      </c>
      <c r="CW1226" s="74">
        <v>2025</v>
      </c>
      <c r="CX1226" s="74">
        <v>0</v>
      </c>
      <c r="CY1226" s="74">
        <v>0</v>
      </c>
      <c r="CZ1226" s="74">
        <v>0</v>
      </c>
      <c r="DA1226" s="74">
        <v>0</v>
      </c>
      <c r="DB1226" s="74">
        <v>2.5546566439478167E-4</v>
      </c>
      <c r="DC1226" s="74">
        <v>0</v>
      </c>
      <c r="DD1226" s="74">
        <v>7.7900575334948499E-2</v>
      </c>
      <c r="DE1226" s="74">
        <v>3.6425060683954492E-2</v>
      </c>
      <c r="DF1226" s="74">
        <v>1.5808724525432671E-3</v>
      </c>
      <c r="DG1226" s="74">
        <v>3.9894642198450722E-2</v>
      </c>
      <c r="DH1226" s="74">
        <v>0</v>
      </c>
      <c r="DI1226" s="74">
        <v>0</v>
      </c>
      <c r="DJ1226" s="74">
        <v>0</v>
      </c>
      <c r="DK1226" s="74">
        <v>0</v>
      </c>
      <c r="DL1226" s="74">
        <v>0</v>
      </c>
      <c r="DM1226" s="74">
        <v>0</v>
      </c>
      <c r="DN1226" s="74">
        <v>5.4017105935248704E-3</v>
      </c>
      <c r="DO1226" s="74">
        <v>0</v>
      </c>
      <c r="DP1226" s="74">
        <v>0</v>
      </c>
      <c r="DQ1226" s="74">
        <v>0</v>
      </c>
      <c r="DR1226" s="74">
        <v>0</v>
      </c>
      <c r="DS1226" s="74">
        <v>0</v>
      </c>
      <c r="DT1226" s="74">
        <v>0</v>
      </c>
      <c r="DU1226" s="74">
        <v>0</v>
      </c>
      <c r="DV1226" s="74">
        <v>0</v>
      </c>
      <c r="DW1226" s="74">
        <v>0</v>
      </c>
      <c r="DX1226" s="74">
        <v>0</v>
      </c>
      <c r="DY1226" s="74">
        <v>0</v>
      </c>
      <c r="DZ1226" s="74">
        <v>0</v>
      </c>
      <c r="EA1226" s="74">
        <v>1.990092223467836E-5</v>
      </c>
      <c r="EB1226" s="74">
        <v>0</v>
      </c>
      <c r="EC1226" s="74">
        <v>1.990092223467836E-5</v>
      </c>
      <c r="ED1226" s="74">
        <v>0</v>
      </c>
      <c r="EE1226" s="74">
        <v>0</v>
      </c>
      <c r="EF1226" s="74">
        <v>0</v>
      </c>
      <c r="ER1226" s="74" t="s">
        <v>455</v>
      </c>
      <c r="ES1226" s="74" t="s">
        <v>194</v>
      </c>
      <c r="ET1226" s="74" t="s">
        <v>545</v>
      </c>
      <c r="EU1226" s="74" t="s">
        <v>328</v>
      </c>
      <c r="EV1226" s="74" t="s">
        <v>302</v>
      </c>
      <c r="EW1226" s="74" t="s">
        <v>456</v>
      </c>
      <c r="EX1226" s="74">
        <v>2025</v>
      </c>
      <c r="EY1226" s="74">
        <v>2.3474501458068371E-3</v>
      </c>
      <c r="EZ1226" s="74">
        <v>55300</v>
      </c>
      <c r="FA1226" s="74">
        <v>129.81399306311809</v>
      </c>
      <c r="FB1226" s="74">
        <v>2025</v>
      </c>
      <c r="FC1226" s="74" t="s">
        <v>209</v>
      </c>
      <c r="FD1226" s="74">
        <v>4.6366130773367584E-2</v>
      </c>
      <c r="FE1226" s="74">
        <v>1</v>
      </c>
      <c r="FF1226" s="74">
        <v>0</v>
      </c>
      <c r="FG1226" s="74" t="s">
        <v>457</v>
      </c>
      <c r="FH1226" s="74">
        <v>0</v>
      </c>
      <c r="FI1226" s="74">
        <v>0</v>
      </c>
      <c r="FJ1226" s="74">
        <v>0</v>
      </c>
      <c r="FK1226" s="74">
        <v>0</v>
      </c>
      <c r="FL1226" s="74">
        <v>0</v>
      </c>
      <c r="FM1226" s="74">
        <v>0</v>
      </c>
      <c r="FN1226" s="74">
        <v>0</v>
      </c>
      <c r="FO1226" s="74">
        <v>0</v>
      </c>
      <c r="FP1226" s="74">
        <v>4.3654419753038555E-2</v>
      </c>
      <c r="FQ1226" s="74">
        <v>2.5546566439478167E-4</v>
      </c>
      <c r="FR1226" s="74">
        <v>0</v>
      </c>
      <c r="FS1226" s="74">
        <v>0</v>
      </c>
      <c r="GV1226" s="229"/>
      <c r="GW1226" s="229"/>
    </row>
    <row r="1227" spans="98:205" x14ac:dyDescent="0.25">
      <c r="CT1227" s="74" t="s">
        <v>194</v>
      </c>
      <c r="CU1227" s="74" t="s">
        <v>545</v>
      </c>
      <c r="CV1227" s="74" t="s">
        <v>328</v>
      </c>
      <c r="CW1227" s="74">
        <v>2026</v>
      </c>
      <c r="CX1227" s="74">
        <v>0</v>
      </c>
      <c r="CY1227" s="74">
        <v>0</v>
      </c>
      <c r="CZ1227" s="74">
        <v>0</v>
      </c>
      <c r="DA1227" s="74">
        <v>0</v>
      </c>
      <c r="DB1227" s="74">
        <v>0</v>
      </c>
      <c r="DC1227" s="74">
        <v>2.5546566439478167E-4</v>
      </c>
      <c r="DD1227" s="74">
        <v>7.7900575334948499E-2</v>
      </c>
      <c r="DE1227" s="74">
        <v>3.6425060683954492E-2</v>
      </c>
      <c r="DF1227" s="74">
        <v>1.5808724525432671E-3</v>
      </c>
      <c r="DG1227" s="74">
        <v>3.9894642198450722E-2</v>
      </c>
      <c r="DH1227" s="74">
        <v>0</v>
      </c>
      <c r="DI1227" s="74">
        <v>0</v>
      </c>
      <c r="DJ1227" s="74">
        <v>0</v>
      </c>
      <c r="DK1227" s="74">
        <v>0</v>
      </c>
      <c r="DL1227" s="74">
        <v>0</v>
      </c>
      <c r="DM1227" s="74">
        <v>0</v>
      </c>
      <c r="DN1227" s="74">
        <v>5.4017105935248704E-3</v>
      </c>
      <c r="DO1227" s="74">
        <v>0</v>
      </c>
      <c r="DP1227" s="74">
        <v>0</v>
      </c>
      <c r="DQ1227" s="74">
        <v>0</v>
      </c>
      <c r="DR1227" s="74">
        <v>0</v>
      </c>
      <c r="DS1227" s="74">
        <v>0</v>
      </c>
      <c r="DT1227" s="74">
        <v>0</v>
      </c>
      <c r="DU1227" s="74">
        <v>0</v>
      </c>
      <c r="DV1227" s="74">
        <v>0</v>
      </c>
      <c r="DW1227" s="74">
        <v>0</v>
      </c>
      <c r="DX1227" s="74">
        <v>0</v>
      </c>
      <c r="DY1227" s="74">
        <v>0</v>
      </c>
      <c r="DZ1227" s="74">
        <v>0</v>
      </c>
      <c r="EA1227" s="74">
        <v>0</v>
      </c>
      <c r="EB1227" s="74">
        <v>0</v>
      </c>
      <c r="EC1227" s="74">
        <v>0</v>
      </c>
      <c r="ED1227" s="74">
        <v>1.990092223467836E-5</v>
      </c>
      <c r="EE1227" s="74">
        <v>0</v>
      </c>
      <c r="EF1227" s="74">
        <v>1.990092223467836E-5</v>
      </c>
      <c r="ER1227" s="74" t="s">
        <v>455</v>
      </c>
      <c r="ES1227" s="74" t="s">
        <v>194</v>
      </c>
      <c r="ET1227" s="74" t="s">
        <v>545</v>
      </c>
      <c r="EU1227" s="74" t="s">
        <v>328</v>
      </c>
      <c r="EV1227" s="74" t="s">
        <v>302</v>
      </c>
      <c r="EW1227" s="74" t="s">
        <v>456</v>
      </c>
      <c r="EX1227" s="74">
        <v>2026</v>
      </c>
      <c r="EY1227" s="74">
        <v>2.3474501458068371E-3</v>
      </c>
      <c r="EZ1227" s="74">
        <v>55300</v>
      </c>
      <c r="FA1227" s="74">
        <v>129.81399306311809</v>
      </c>
      <c r="FB1227" s="74">
        <v>2026</v>
      </c>
      <c r="FC1227" s="74" t="s">
        <v>209</v>
      </c>
      <c r="FD1227" s="74">
        <v>4.6366130773367584E-2</v>
      </c>
      <c r="FE1227" s="74">
        <v>1</v>
      </c>
      <c r="FF1227" s="74">
        <v>0</v>
      </c>
      <c r="FG1227" s="74" t="s">
        <v>457</v>
      </c>
      <c r="FH1227" s="74">
        <v>0</v>
      </c>
      <c r="FI1227" s="74">
        <v>0</v>
      </c>
      <c r="FJ1227" s="74">
        <v>0</v>
      </c>
      <c r="FK1227" s="74">
        <v>0</v>
      </c>
      <c r="FL1227" s="74">
        <v>0</v>
      </c>
      <c r="FM1227" s="74">
        <v>0</v>
      </c>
      <c r="FN1227" s="74">
        <v>0</v>
      </c>
      <c r="FO1227" s="74">
        <v>0</v>
      </c>
      <c r="FP1227" s="74">
        <v>0</v>
      </c>
      <c r="FQ1227" s="74">
        <v>0</v>
      </c>
      <c r="FR1227" s="74">
        <v>4.3654419753038555E-2</v>
      </c>
      <c r="FS1227" s="74">
        <v>2.5546566439478167E-4</v>
      </c>
      <c r="GV1227" s="229"/>
      <c r="GW1227" s="229"/>
    </row>
    <row r="1228" spans="98:205" x14ac:dyDescent="0.25">
      <c r="CT1228" s="74" t="s">
        <v>194</v>
      </c>
      <c r="CU1228" s="74" t="s">
        <v>545</v>
      </c>
      <c r="CV1228" s="74" t="s">
        <v>321</v>
      </c>
      <c r="CW1228" s="74">
        <v>2021</v>
      </c>
      <c r="CX1228" s="74">
        <v>1.0481573396514495E-8</v>
      </c>
      <c r="CY1228" s="74">
        <v>0</v>
      </c>
      <c r="CZ1228" s="74">
        <v>0</v>
      </c>
      <c r="DA1228" s="74">
        <v>0</v>
      </c>
      <c r="DB1228" s="74">
        <v>0</v>
      </c>
      <c r="DC1228" s="74">
        <v>0</v>
      </c>
      <c r="DD1228" s="74">
        <v>13906.037439542441</v>
      </c>
      <c r="DE1228" s="74">
        <v>212.40338927922949</v>
      </c>
      <c r="DF1228" s="74">
        <v>8444.6193961440677</v>
      </c>
      <c r="DG1228" s="74">
        <v>5249.0146541191407</v>
      </c>
      <c r="DH1228" s="74">
        <v>0</v>
      </c>
      <c r="DI1228" s="74">
        <v>0</v>
      </c>
      <c r="DJ1228" s="74">
        <v>0</v>
      </c>
      <c r="DK1228" s="74">
        <v>0</v>
      </c>
      <c r="DL1228" s="74">
        <v>0</v>
      </c>
      <c r="DM1228" s="74">
        <v>0</v>
      </c>
      <c r="DN1228" s="74">
        <v>2.0789942418628841E-7</v>
      </c>
      <c r="DO1228" s="74">
        <v>1.4575715207724258E-4</v>
      </c>
      <c r="DP1228" s="74">
        <v>0</v>
      </c>
      <c r="DQ1228" s="74">
        <v>1.4575715207724258E-4</v>
      </c>
      <c r="DR1228" s="74">
        <v>0</v>
      </c>
      <c r="DS1228" s="74">
        <v>0</v>
      </c>
      <c r="DT1228" s="74">
        <v>0</v>
      </c>
      <c r="DU1228" s="74">
        <v>0</v>
      </c>
      <c r="DV1228" s="74">
        <v>0</v>
      </c>
      <c r="DW1228" s="74">
        <v>0</v>
      </c>
      <c r="DX1228" s="74">
        <v>0</v>
      </c>
      <c r="DY1228" s="74">
        <v>0</v>
      </c>
      <c r="DZ1228" s="74">
        <v>0</v>
      </c>
      <c r="EA1228" s="74">
        <v>0</v>
      </c>
      <c r="EB1228" s="74">
        <v>0</v>
      </c>
      <c r="EC1228" s="74">
        <v>0</v>
      </c>
      <c r="ED1228" s="74">
        <v>0</v>
      </c>
      <c r="EE1228" s="74">
        <v>0</v>
      </c>
      <c r="EF1228" s="74">
        <v>0</v>
      </c>
      <c r="ER1228" s="74" t="s">
        <v>455</v>
      </c>
      <c r="ES1228" s="74" t="s">
        <v>194</v>
      </c>
      <c r="ET1228" s="74" t="s">
        <v>545</v>
      </c>
      <c r="EU1228" s="74" t="s">
        <v>321</v>
      </c>
      <c r="EV1228" s="74" t="s">
        <v>302</v>
      </c>
      <c r="EW1228" s="74" t="s">
        <v>456</v>
      </c>
      <c r="EX1228" s="74">
        <v>2021</v>
      </c>
      <c r="EY1228" s="74">
        <v>9.6507913210816212E-8</v>
      </c>
      <c r="EZ1228" s="74">
        <v>55300</v>
      </c>
      <c r="FA1228" s="74">
        <v>5.3368876005581364E-3</v>
      </c>
      <c r="FB1228" s="74">
        <v>2021</v>
      </c>
      <c r="FC1228" s="74" t="s">
        <v>209</v>
      </c>
      <c r="FD1228" s="74">
        <v>4.6366130773367584E-2</v>
      </c>
      <c r="FE1228" s="74">
        <v>1</v>
      </c>
      <c r="FF1228" s="74">
        <v>0</v>
      </c>
      <c r="FG1228" s="74" t="s">
        <v>457</v>
      </c>
      <c r="FH1228" s="74">
        <v>1.791109602958731E-6</v>
      </c>
      <c r="FI1228" s="74">
        <v>1.0481573396514495E-8</v>
      </c>
      <c r="FJ1228" s="74">
        <v>0</v>
      </c>
      <c r="FK1228" s="74">
        <v>0</v>
      </c>
      <c r="FL1228" s="74">
        <v>0</v>
      </c>
      <c r="FM1228" s="74">
        <v>0</v>
      </c>
      <c r="FN1228" s="74">
        <v>0</v>
      </c>
      <c r="FO1228" s="74">
        <v>0</v>
      </c>
      <c r="FP1228" s="74">
        <v>0</v>
      </c>
      <c r="FQ1228" s="74">
        <v>0</v>
      </c>
      <c r="FR1228" s="74">
        <v>0</v>
      </c>
      <c r="FS1228" s="74">
        <v>0</v>
      </c>
      <c r="GV1228" s="229"/>
      <c r="GW1228" s="229"/>
    </row>
    <row r="1229" spans="98:205" x14ac:dyDescent="0.25">
      <c r="CT1229" s="74" t="s">
        <v>194</v>
      </c>
      <c r="CU1229" s="74" t="s">
        <v>545</v>
      </c>
      <c r="CV1229" s="74" t="s">
        <v>321</v>
      </c>
      <c r="CW1229" s="74">
        <v>2022</v>
      </c>
      <c r="CX1229" s="74">
        <v>0</v>
      </c>
      <c r="CY1229" s="74">
        <v>1.0481531487375092E-8</v>
      </c>
      <c r="CZ1229" s="74">
        <v>0</v>
      </c>
      <c r="DA1229" s="74">
        <v>0</v>
      </c>
      <c r="DB1229" s="74">
        <v>0</v>
      </c>
      <c r="DC1229" s="74">
        <v>0</v>
      </c>
      <c r="DD1229" s="74">
        <v>13668.06699741239</v>
      </c>
      <c r="DE1229" s="74">
        <v>202.84766498243039</v>
      </c>
      <c r="DF1229" s="74">
        <v>8304.5949317123286</v>
      </c>
      <c r="DG1229" s="74">
        <v>5160.6244007176338</v>
      </c>
      <c r="DH1229" s="74">
        <v>0</v>
      </c>
      <c r="DI1229" s="74">
        <v>0</v>
      </c>
      <c r="DJ1229" s="74">
        <v>0</v>
      </c>
      <c r="DK1229" s="74">
        <v>0</v>
      </c>
      <c r="DL1229" s="74">
        <v>0</v>
      </c>
      <c r="DM1229" s="74">
        <v>0</v>
      </c>
      <c r="DN1229" s="74">
        <v>2.0775492177000721E-7</v>
      </c>
      <c r="DO1229" s="74">
        <v>0</v>
      </c>
      <c r="DP1229" s="74">
        <v>0</v>
      </c>
      <c r="DQ1229" s="74">
        <v>0</v>
      </c>
      <c r="DR1229" s="74">
        <v>1.4326227460493031E-4</v>
      </c>
      <c r="DS1229" s="74">
        <v>0</v>
      </c>
      <c r="DT1229" s="74">
        <v>1.4326227460493031E-4</v>
      </c>
      <c r="DU1229" s="74">
        <v>0</v>
      </c>
      <c r="DV1229" s="74">
        <v>0</v>
      </c>
      <c r="DW1229" s="74">
        <v>0</v>
      </c>
      <c r="DX1229" s="74">
        <v>0</v>
      </c>
      <c r="DY1229" s="74">
        <v>0</v>
      </c>
      <c r="DZ1229" s="74">
        <v>0</v>
      </c>
      <c r="EA1229" s="74">
        <v>0</v>
      </c>
      <c r="EB1229" s="74">
        <v>0</v>
      </c>
      <c r="EC1229" s="74">
        <v>0</v>
      </c>
      <c r="ED1229" s="74">
        <v>0</v>
      </c>
      <c r="EE1229" s="74">
        <v>0</v>
      </c>
      <c r="EF1229" s="74">
        <v>0</v>
      </c>
      <c r="ER1229" s="74" t="s">
        <v>455</v>
      </c>
      <c r="ES1229" s="74" t="s">
        <v>194</v>
      </c>
      <c r="ET1229" s="74" t="s">
        <v>545</v>
      </c>
      <c r="EU1229" s="74" t="s">
        <v>321</v>
      </c>
      <c r="EV1229" s="74" t="s">
        <v>302</v>
      </c>
      <c r="EW1229" s="74" t="s">
        <v>456</v>
      </c>
      <c r="EX1229" s="74">
        <v>2022</v>
      </c>
      <c r="EY1229" s="74">
        <v>9.6386763826925009E-8</v>
      </c>
      <c r="EZ1229" s="74">
        <v>55300</v>
      </c>
      <c r="FA1229" s="74">
        <v>5.3301880396289534E-3</v>
      </c>
      <c r="FB1229" s="74">
        <v>2022</v>
      </c>
      <c r="FC1229" s="74" t="s">
        <v>209</v>
      </c>
      <c r="FD1229" s="74">
        <v>4.6366130773367584E-2</v>
      </c>
      <c r="FE1229" s="74">
        <v>1</v>
      </c>
      <c r="FF1229" s="74">
        <v>0</v>
      </c>
      <c r="FG1229" s="74" t="s">
        <v>457</v>
      </c>
      <c r="FH1229" s="74">
        <v>0</v>
      </c>
      <c r="FI1229" s="74">
        <v>0</v>
      </c>
      <c r="FJ1229" s="74">
        <v>1.7911024414516559E-6</v>
      </c>
      <c r="FK1229" s="74">
        <v>1.0481531487375092E-8</v>
      </c>
      <c r="FL1229" s="74">
        <v>0</v>
      </c>
      <c r="FM1229" s="74">
        <v>0</v>
      </c>
      <c r="FN1229" s="74">
        <v>0</v>
      </c>
      <c r="FO1229" s="74">
        <v>0</v>
      </c>
      <c r="FP1229" s="74">
        <v>0</v>
      </c>
      <c r="FQ1229" s="74">
        <v>0</v>
      </c>
      <c r="FR1229" s="74">
        <v>0</v>
      </c>
      <c r="FS1229" s="74">
        <v>0</v>
      </c>
      <c r="GV1229" s="229"/>
      <c r="GW1229" s="229"/>
    </row>
    <row r="1230" spans="98:205" x14ac:dyDescent="0.25">
      <c r="CT1230" s="74" t="s">
        <v>194</v>
      </c>
      <c r="CU1230" s="74" t="s">
        <v>545</v>
      </c>
      <c r="CV1230" s="74" t="s">
        <v>321</v>
      </c>
      <c r="CW1230" s="74">
        <v>2023</v>
      </c>
      <c r="CX1230" s="74">
        <v>0</v>
      </c>
      <c r="CY1230" s="74">
        <v>0</v>
      </c>
      <c r="CZ1230" s="74">
        <v>1.0840755956412805E-8</v>
      </c>
      <c r="DA1230" s="74">
        <v>0</v>
      </c>
      <c r="DB1230" s="74">
        <v>0</v>
      </c>
      <c r="DC1230" s="74">
        <v>0</v>
      </c>
      <c r="DD1230" s="74">
        <v>13668.06699741239</v>
      </c>
      <c r="DE1230" s="74">
        <v>202.84766498243039</v>
      </c>
      <c r="DF1230" s="74">
        <v>8304.5949317123286</v>
      </c>
      <c r="DG1230" s="74">
        <v>5160.6244007176329</v>
      </c>
      <c r="DH1230" s="74">
        <v>0</v>
      </c>
      <c r="DI1230" s="74">
        <v>0</v>
      </c>
      <c r="DJ1230" s="74">
        <v>0</v>
      </c>
      <c r="DK1230" s="74">
        <v>0</v>
      </c>
      <c r="DL1230" s="74">
        <v>0</v>
      </c>
      <c r="DM1230" s="74">
        <v>0</v>
      </c>
      <c r="DN1230" s="74">
        <v>2.147125094902129E-7</v>
      </c>
      <c r="DO1230" s="74">
        <v>0</v>
      </c>
      <c r="DP1230" s="74">
        <v>0</v>
      </c>
      <c r="DQ1230" s="74">
        <v>0</v>
      </c>
      <c r="DR1230" s="74">
        <v>0</v>
      </c>
      <c r="DS1230" s="74">
        <v>0</v>
      </c>
      <c r="DT1230" s="74">
        <v>0</v>
      </c>
      <c r="DU1230" s="74">
        <v>1.4817217871484765E-4</v>
      </c>
      <c r="DV1230" s="74">
        <v>0</v>
      </c>
      <c r="DW1230" s="74">
        <v>1.4817217871484765E-4</v>
      </c>
      <c r="DX1230" s="74">
        <v>0</v>
      </c>
      <c r="DY1230" s="74">
        <v>0</v>
      </c>
      <c r="DZ1230" s="74">
        <v>0</v>
      </c>
      <c r="EA1230" s="74">
        <v>0</v>
      </c>
      <c r="EB1230" s="74">
        <v>0</v>
      </c>
      <c r="EC1230" s="74">
        <v>0</v>
      </c>
      <c r="ED1230" s="74">
        <v>0</v>
      </c>
      <c r="EE1230" s="74">
        <v>0</v>
      </c>
      <c r="EF1230" s="74">
        <v>0</v>
      </c>
      <c r="ER1230" s="74" t="s">
        <v>455</v>
      </c>
      <c r="ES1230" s="74" t="s">
        <v>194</v>
      </c>
      <c r="ET1230" s="74" t="s">
        <v>545</v>
      </c>
      <c r="EU1230" s="74" t="s">
        <v>321</v>
      </c>
      <c r="EV1230" s="74" t="s">
        <v>302</v>
      </c>
      <c r="EW1230" s="74" t="s">
        <v>456</v>
      </c>
      <c r="EX1230" s="74">
        <v>2023</v>
      </c>
      <c r="EY1230" s="74">
        <v>9.9614694643314281E-8</v>
      </c>
      <c r="EZ1230" s="74">
        <v>55300</v>
      </c>
      <c r="FA1230" s="74">
        <v>5.5086926137752797E-3</v>
      </c>
      <c r="FB1230" s="74">
        <v>2023</v>
      </c>
      <c r="FC1230" s="74" t="s">
        <v>209</v>
      </c>
      <c r="FD1230" s="74">
        <v>4.6366130773367584E-2</v>
      </c>
      <c r="FE1230" s="74">
        <v>1</v>
      </c>
      <c r="FF1230" s="74">
        <v>0</v>
      </c>
      <c r="FG1230" s="74" t="s">
        <v>457</v>
      </c>
      <c r="FH1230" s="74">
        <v>0</v>
      </c>
      <c r="FI1230" s="74">
        <v>0</v>
      </c>
      <c r="FJ1230" s="74">
        <v>0</v>
      </c>
      <c r="FK1230" s="74">
        <v>0</v>
      </c>
      <c r="FL1230" s="74">
        <v>1.8524873473022565E-6</v>
      </c>
      <c r="FM1230" s="74">
        <v>1.0840755956412805E-8</v>
      </c>
      <c r="FN1230" s="74">
        <v>0</v>
      </c>
      <c r="FO1230" s="74">
        <v>0</v>
      </c>
      <c r="FP1230" s="74">
        <v>0</v>
      </c>
      <c r="FQ1230" s="74">
        <v>0</v>
      </c>
      <c r="FR1230" s="74">
        <v>0</v>
      </c>
      <c r="FS1230" s="74">
        <v>0</v>
      </c>
      <c r="GV1230" s="229"/>
      <c r="GW1230" s="229"/>
    </row>
    <row r="1231" spans="98:205" x14ac:dyDescent="0.25">
      <c r="CT1231" s="74" t="s">
        <v>194</v>
      </c>
      <c r="CU1231" s="74" t="s">
        <v>545</v>
      </c>
      <c r="CV1231" s="74" t="s">
        <v>321</v>
      </c>
      <c r="CW1231" s="74">
        <v>2024</v>
      </c>
      <c r="CX1231" s="74">
        <v>0</v>
      </c>
      <c r="CY1231" s="74">
        <v>0</v>
      </c>
      <c r="CZ1231" s="74">
        <v>0</v>
      </c>
      <c r="DA1231" s="74">
        <v>1.0840755956412805E-8</v>
      </c>
      <c r="DB1231" s="74">
        <v>0</v>
      </c>
      <c r="DC1231" s="74">
        <v>0</v>
      </c>
      <c r="DD1231" s="74">
        <v>13668.06699741239</v>
      </c>
      <c r="DE1231" s="74">
        <v>202.84766498243039</v>
      </c>
      <c r="DF1231" s="74">
        <v>8304.5949317123286</v>
      </c>
      <c r="DG1231" s="74">
        <v>5160.6244007176329</v>
      </c>
      <c r="DH1231" s="74">
        <v>0</v>
      </c>
      <c r="DI1231" s="74">
        <v>0</v>
      </c>
      <c r="DJ1231" s="74">
        <v>0</v>
      </c>
      <c r="DK1231" s="74">
        <v>0</v>
      </c>
      <c r="DL1231" s="74">
        <v>0</v>
      </c>
      <c r="DM1231" s="74">
        <v>0</v>
      </c>
      <c r="DN1231" s="74">
        <v>2.147125094902129E-7</v>
      </c>
      <c r="DO1231" s="74">
        <v>0</v>
      </c>
      <c r="DP1231" s="74">
        <v>0</v>
      </c>
      <c r="DQ1231" s="74">
        <v>0</v>
      </c>
      <c r="DR1231" s="74">
        <v>0</v>
      </c>
      <c r="DS1231" s="74">
        <v>0</v>
      </c>
      <c r="DT1231" s="74">
        <v>0</v>
      </c>
      <c r="DU1231" s="74">
        <v>0</v>
      </c>
      <c r="DV1231" s="74">
        <v>0</v>
      </c>
      <c r="DW1231" s="74">
        <v>0</v>
      </c>
      <c r="DX1231" s="74">
        <v>1.4817217871484765E-4</v>
      </c>
      <c r="DY1231" s="74">
        <v>0</v>
      </c>
      <c r="DZ1231" s="74">
        <v>1.4817217871484765E-4</v>
      </c>
      <c r="EA1231" s="74">
        <v>0</v>
      </c>
      <c r="EB1231" s="74">
        <v>0</v>
      </c>
      <c r="EC1231" s="74">
        <v>0</v>
      </c>
      <c r="ED1231" s="74">
        <v>0</v>
      </c>
      <c r="EE1231" s="74">
        <v>0</v>
      </c>
      <c r="EF1231" s="74">
        <v>0</v>
      </c>
      <c r="ER1231" s="74" t="s">
        <v>455</v>
      </c>
      <c r="ES1231" s="74" t="s">
        <v>194</v>
      </c>
      <c r="ET1231" s="74" t="s">
        <v>545</v>
      </c>
      <c r="EU1231" s="74" t="s">
        <v>321</v>
      </c>
      <c r="EV1231" s="74" t="s">
        <v>302</v>
      </c>
      <c r="EW1231" s="74" t="s">
        <v>456</v>
      </c>
      <c r="EX1231" s="74">
        <v>2024</v>
      </c>
      <c r="EY1231" s="74">
        <v>9.9614694643314281E-8</v>
      </c>
      <c r="EZ1231" s="74">
        <v>55300</v>
      </c>
      <c r="FA1231" s="74">
        <v>5.5086926137752797E-3</v>
      </c>
      <c r="FB1231" s="74">
        <v>2024</v>
      </c>
      <c r="FC1231" s="74" t="s">
        <v>209</v>
      </c>
      <c r="FD1231" s="74">
        <v>4.6366130773367584E-2</v>
      </c>
      <c r="FE1231" s="74">
        <v>1</v>
      </c>
      <c r="FF1231" s="74">
        <v>0</v>
      </c>
      <c r="FG1231" s="74" t="s">
        <v>457</v>
      </c>
      <c r="FH1231" s="74">
        <v>0</v>
      </c>
      <c r="FI1231" s="74">
        <v>0</v>
      </c>
      <c r="FJ1231" s="74">
        <v>0</v>
      </c>
      <c r="FK1231" s="74">
        <v>0</v>
      </c>
      <c r="FL1231" s="74">
        <v>0</v>
      </c>
      <c r="FM1231" s="74">
        <v>0</v>
      </c>
      <c r="FN1231" s="74">
        <v>1.8524873473022565E-6</v>
      </c>
      <c r="FO1231" s="74">
        <v>1.0840755956412805E-8</v>
      </c>
      <c r="FP1231" s="74">
        <v>0</v>
      </c>
      <c r="FQ1231" s="74">
        <v>0</v>
      </c>
      <c r="FR1231" s="74">
        <v>0</v>
      </c>
      <c r="FS1231" s="74">
        <v>0</v>
      </c>
      <c r="GV1231" s="229"/>
      <c r="GW1231" s="229"/>
    </row>
    <row r="1232" spans="98:205" x14ac:dyDescent="0.25">
      <c r="CT1232" s="74" t="s">
        <v>194</v>
      </c>
      <c r="CU1232" s="74" t="s">
        <v>545</v>
      </c>
      <c r="CV1232" s="74" t="s">
        <v>321</v>
      </c>
      <c r="CW1232" s="74">
        <v>2025</v>
      </c>
      <c r="CX1232" s="74">
        <v>0</v>
      </c>
      <c r="CY1232" s="74">
        <v>0</v>
      </c>
      <c r="CZ1232" s="74">
        <v>0</v>
      </c>
      <c r="DA1232" s="74">
        <v>0</v>
      </c>
      <c r="DB1232" s="74">
        <v>1.0840755956412805E-8</v>
      </c>
      <c r="DC1232" s="74">
        <v>0</v>
      </c>
      <c r="DD1232" s="74">
        <v>13668.06699741239</v>
      </c>
      <c r="DE1232" s="74">
        <v>202.84766498243039</v>
      </c>
      <c r="DF1232" s="74">
        <v>8304.5949317123286</v>
      </c>
      <c r="DG1232" s="74">
        <v>5160.6244007176329</v>
      </c>
      <c r="DH1232" s="74">
        <v>0</v>
      </c>
      <c r="DI1232" s="74">
        <v>0</v>
      </c>
      <c r="DJ1232" s="74">
        <v>0</v>
      </c>
      <c r="DK1232" s="74">
        <v>0</v>
      </c>
      <c r="DL1232" s="74">
        <v>0</v>
      </c>
      <c r="DM1232" s="74">
        <v>0</v>
      </c>
      <c r="DN1232" s="74">
        <v>2.147125094902129E-7</v>
      </c>
      <c r="DO1232" s="74">
        <v>0</v>
      </c>
      <c r="DP1232" s="74">
        <v>0</v>
      </c>
      <c r="DQ1232" s="74">
        <v>0</v>
      </c>
      <c r="DR1232" s="74">
        <v>0</v>
      </c>
      <c r="DS1232" s="74">
        <v>0</v>
      </c>
      <c r="DT1232" s="74">
        <v>0</v>
      </c>
      <c r="DU1232" s="74">
        <v>0</v>
      </c>
      <c r="DV1232" s="74">
        <v>0</v>
      </c>
      <c r="DW1232" s="74">
        <v>0</v>
      </c>
      <c r="DX1232" s="74">
        <v>0</v>
      </c>
      <c r="DY1232" s="74">
        <v>0</v>
      </c>
      <c r="DZ1232" s="74">
        <v>0</v>
      </c>
      <c r="EA1232" s="74">
        <v>1.4817217871484765E-4</v>
      </c>
      <c r="EB1232" s="74">
        <v>0</v>
      </c>
      <c r="EC1232" s="74">
        <v>1.4817217871484765E-4</v>
      </c>
      <c r="ED1232" s="74">
        <v>0</v>
      </c>
      <c r="EE1232" s="74">
        <v>0</v>
      </c>
      <c r="EF1232" s="74">
        <v>0</v>
      </c>
      <c r="ER1232" s="74" t="s">
        <v>455</v>
      </c>
      <c r="ES1232" s="74" t="s">
        <v>194</v>
      </c>
      <c r="ET1232" s="74" t="s">
        <v>545</v>
      </c>
      <c r="EU1232" s="74" t="s">
        <v>321</v>
      </c>
      <c r="EV1232" s="74" t="s">
        <v>302</v>
      </c>
      <c r="EW1232" s="74" t="s">
        <v>456</v>
      </c>
      <c r="EX1232" s="74">
        <v>2025</v>
      </c>
      <c r="EY1232" s="74">
        <v>9.9614694643314281E-8</v>
      </c>
      <c r="EZ1232" s="74">
        <v>55300</v>
      </c>
      <c r="FA1232" s="74">
        <v>5.5086926137752797E-3</v>
      </c>
      <c r="FB1232" s="74">
        <v>2025</v>
      </c>
      <c r="FC1232" s="74" t="s">
        <v>209</v>
      </c>
      <c r="FD1232" s="74">
        <v>4.6366130773367584E-2</v>
      </c>
      <c r="FE1232" s="74">
        <v>1</v>
      </c>
      <c r="FF1232" s="74">
        <v>0</v>
      </c>
      <c r="FG1232" s="74" t="s">
        <v>457</v>
      </c>
      <c r="FH1232" s="74">
        <v>0</v>
      </c>
      <c r="FI1232" s="74">
        <v>0</v>
      </c>
      <c r="FJ1232" s="74">
        <v>0</v>
      </c>
      <c r="FK1232" s="74">
        <v>0</v>
      </c>
      <c r="FL1232" s="74">
        <v>0</v>
      </c>
      <c r="FM1232" s="74">
        <v>0</v>
      </c>
      <c r="FN1232" s="74">
        <v>0</v>
      </c>
      <c r="FO1232" s="74">
        <v>0</v>
      </c>
      <c r="FP1232" s="74">
        <v>1.8524873473022565E-6</v>
      </c>
      <c r="FQ1232" s="74">
        <v>1.0840755956412805E-8</v>
      </c>
      <c r="FR1232" s="74">
        <v>0</v>
      </c>
      <c r="FS1232" s="74">
        <v>0</v>
      </c>
      <c r="GV1232" s="229"/>
      <c r="GW1232" s="229"/>
    </row>
    <row r="1233" spans="98:205" x14ac:dyDescent="0.25">
      <c r="CT1233" s="74" t="s">
        <v>194</v>
      </c>
      <c r="CU1233" s="74" t="s">
        <v>545</v>
      </c>
      <c r="CV1233" s="74" t="s">
        <v>321</v>
      </c>
      <c r="CW1233" s="74">
        <v>2026</v>
      </c>
      <c r="CX1233" s="74">
        <v>0</v>
      </c>
      <c r="CY1233" s="74">
        <v>0</v>
      </c>
      <c r="CZ1233" s="74">
        <v>0</v>
      </c>
      <c r="DA1233" s="74">
        <v>0</v>
      </c>
      <c r="DB1233" s="74">
        <v>0</v>
      </c>
      <c r="DC1233" s="74">
        <v>1.0840755956412805E-8</v>
      </c>
      <c r="DD1233" s="74">
        <v>13668.06699741239</v>
      </c>
      <c r="DE1233" s="74">
        <v>202.84766498243039</v>
      </c>
      <c r="DF1233" s="74">
        <v>8304.5949317123286</v>
      </c>
      <c r="DG1233" s="74">
        <v>5160.6244007176329</v>
      </c>
      <c r="DH1233" s="74">
        <v>0</v>
      </c>
      <c r="DI1233" s="74">
        <v>0</v>
      </c>
      <c r="DJ1233" s="74">
        <v>0</v>
      </c>
      <c r="DK1233" s="74">
        <v>0</v>
      </c>
      <c r="DL1233" s="74">
        <v>0</v>
      </c>
      <c r="DM1233" s="74">
        <v>0</v>
      </c>
      <c r="DN1233" s="74">
        <v>2.147125094902129E-7</v>
      </c>
      <c r="DO1233" s="74">
        <v>0</v>
      </c>
      <c r="DP1233" s="74">
        <v>0</v>
      </c>
      <c r="DQ1233" s="74">
        <v>0</v>
      </c>
      <c r="DR1233" s="74">
        <v>0</v>
      </c>
      <c r="DS1233" s="74">
        <v>0</v>
      </c>
      <c r="DT1233" s="74">
        <v>0</v>
      </c>
      <c r="DU1233" s="74">
        <v>0</v>
      </c>
      <c r="DV1233" s="74">
        <v>0</v>
      </c>
      <c r="DW1233" s="74">
        <v>0</v>
      </c>
      <c r="DX1233" s="74">
        <v>0</v>
      </c>
      <c r="DY1233" s="74">
        <v>0</v>
      </c>
      <c r="DZ1233" s="74">
        <v>0</v>
      </c>
      <c r="EA1233" s="74">
        <v>0</v>
      </c>
      <c r="EB1233" s="74">
        <v>0</v>
      </c>
      <c r="EC1233" s="74">
        <v>0</v>
      </c>
      <c r="ED1233" s="74">
        <v>1.4817217871484765E-4</v>
      </c>
      <c r="EE1233" s="74">
        <v>0</v>
      </c>
      <c r="EF1233" s="74">
        <v>1.4817217871484765E-4</v>
      </c>
      <c r="ER1233" s="74" t="s">
        <v>455</v>
      </c>
      <c r="ES1233" s="74" t="s">
        <v>194</v>
      </c>
      <c r="ET1233" s="74" t="s">
        <v>545</v>
      </c>
      <c r="EU1233" s="74" t="s">
        <v>321</v>
      </c>
      <c r="EV1233" s="74" t="s">
        <v>302</v>
      </c>
      <c r="EW1233" s="74" t="s">
        <v>456</v>
      </c>
      <c r="EX1233" s="74">
        <v>2026</v>
      </c>
      <c r="EY1233" s="74">
        <v>9.9614694643314281E-8</v>
      </c>
      <c r="EZ1233" s="74">
        <v>55300</v>
      </c>
      <c r="FA1233" s="74">
        <v>5.5086926137752797E-3</v>
      </c>
      <c r="FB1233" s="74">
        <v>2026</v>
      </c>
      <c r="FC1233" s="74" t="s">
        <v>209</v>
      </c>
      <c r="FD1233" s="74">
        <v>4.6366130773367584E-2</v>
      </c>
      <c r="FE1233" s="74">
        <v>1</v>
      </c>
      <c r="FF1233" s="74">
        <v>0</v>
      </c>
      <c r="FG1233" s="74" t="s">
        <v>457</v>
      </c>
      <c r="FH1233" s="74">
        <v>0</v>
      </c>
      <c r="FI1233" s="74">
        <v>0</v>
      </c>
      <c r="FJ1233" s="74">
        <v>0</v>
      </c>
      <c r="FK1233" s="74">
        <v>0</v>
      </c>
      <c r="FL1233" s="74">
        <v>0</v>
      </c>
      <c r="FM1233" s="74">
        <v>0</v>
      </c>
      <c r="FN1233" s="74">
        <v>0</v>
      </c>
      <c r="FO1233" s="74">
        <v>0</v>
      </c>
      <c r="FP1233" s="74">
        <v>0</v>
      </c>
      <c r="FQ1233" s="74">
        <v>0</v>
      </c>
      <c r="FR1233" s="74">
        <v>1.8524873473022565E-6</v>
      </c>
      <c r="FS1233" s="74">
        <v>1.0840755956412805E-8</v>
      </c>
      <c r="GV1233" s="229"/>
      <c r="GW1233" s="229"/>
    </row>
    <row r="1234" spans="98:205" x14ac:dyDescent="0.25">
      <c r="CT1234" s="74" t="s">
        <v>194</v>
      </c>
      <c r="CU1234" s="74" t="s">
        <v>545</v>
      </c>
      <c r="CV1234" s="74" t="s">
        <v>323</v>
      </c>
      <c r="CW1234" s="74">
        <v>2021</v>
      </c>
      <c r="CX1234" s="74">
        <v>2.9947352522966249E-9</v>
      </c>
      <c r="CY1234" s="74">
        <v>0</v>
      </c>
      <c r="CZ1234" s="74">
        <v>0</v>
      </c>
      <c r="DA1234" s="74">
        <v>0</v>
      </c>
      <c r="DB1234" s="74">
        <v>0</v>
      </c>
      <c r="DC1234" s="74">
        <v>0</v>
      </c>
      <c r="DD1234" s="74">
        <v>8657.022785423298</v>
      </c>
      <c r="DE1234" s="74">
        <v>212.40338927922949</v>
      </c>
      <c r="DF1234" s="74">
        <v>8444.6193961440677</v>
      </c>
      <c r="DG1234" s="74">
        <v>0</v>
      </c>
      <c r="DH1234" s="74">
        <v>0</v>
      </c>
      <c r="DI1234" s="74">
        <v>0</v>
      </c>
      <c r="DJ1234" s="74">
        <v>0</v>
      </c>
      <c r="DK1234" s="74">
        <v>0</v>
      </c>
      <c r="DL1234" s="74">
        <v>0</v>
      </c>
      <c r="DM1234" s="74">
        <v>0</v>
      </c>
      <c r="DN1234" s="74">
        <v>5.9399835405425451E-8</v>
      </c>
      <c r="DO1234" s="74">
        <v>2.5925491315442269E-5</v>
      </c>
      <c r="DP1234" s="74">
        <v>0</v>
      </c>
      <c r="DQ1234" s="74">
        <v>2.5925491315442269E-5</v>
      </c>
      <c r="DR1234" s="74">
        <v>0</v>
      </c>
      <c r="DS1234" s="74">
        <v>0</v>
      </c>
      <c r="DT1234" s="74">
        <v>0</v>
      </c>
      <c r="DU1234" s="74">
        <v>0</v>
      </c>
      <c r="DV1234" s="74">
        <v>0</v>
      </c>
      <c r="DW1234" s="74">
        <v>0</v>
      </c>
      <c r="DX1234" s="74">
        <v>0</v>
      </c>
      <c r="DY1234" s="74">
        <v>0</v>
      </c>
      <c r="DZ1234" s="74">
        <v>0</v>
      </c>
      <c r="EA1234" s="74">
        <v>0</v>
      </c>
      <c r="EB1234" s="74">
        <v>0</v>
      </c>
      <c r="EC1234" s="74">
        <v>0</v>
      </c>
      <c r="ED1234" s="74">
        <v>0</v>
      </c>
      <c r="EE1234" s="74">
        <v>0</v>
      </c>
      <c r="EF1234" s="74">
        <v>0</v>
      </c>
      <c r="ER1234" s="74" t="s">
        <v>455</v>
      </c>
      <c r="ES1234" s="74" t="s">
        <v>194</v>
      </c>
      <c r="ET1234" s="74" t="s">
        <v>545</v>
      </c>
      <c r="EU1234" s="74" t="s">
        <v>323</v>
      </c>
      <c r="EV1234" s="74" t="s">
        <v>302</v>
      </c>
      <c r="EW1234" s="74" t="s">
        <v>456</v>
      </c>
      <c r="EX1234" s="74">
        <v>2021</v>
      </c>
      <c r="EY1234" s="74">
        <v>2.7573689453352749E-8</v>
      </c>
      <c r="EZ1234" s="74">
        <v>55300</v>
      </c>
      <c r="FA1234" s="74">
        <v>1.5248250267704069E-3</v>
      </c>
      <c r="FB1234" s="74">
        <v>2021</v>
      </c>
      <c r="FC1234" s="74" t="s">
        <v>209</v>
      </c>
      <c r="FD1234" s="74">
        <v>4.6366130773367584E-2</v>
      </c>
      <c r="FE1234" s="74">
        <v>1</v>
      </c>
      <c r="FF1234" s="74">
        <v>0</v>
      </c>
      <c r="FG1234" s="74" t="s">
        <v>457</v>
      </c>
      <c r="FH1234" s="74">
        <v>5.1174560018739316E-7</v>
      </c>
      <c r="FI1234" s="74">
        <v>2.9947352522966249E-9</v>
      </c>
      <c r="FJ1234" s="74">
        <v>0</v>
      </c>
      <c r="FK1234" s="74">
        <v>0</v>
      </c>
      <c r="FL1234" s="74">
        <v>0</v>
      </c>
      <c r="FM1234" s="74">
        <v>0</v>
      </c>
      <c r="FN1234" s="74">
        <v>0</v>
      </c>
      <c r="FO1234" s="74">
        <v>0</v>
      </c>
      <c r="FP1234" s="74">
        <v>0</v>
      </c>
      <c r="FQ1234" s="74">
        <v>0</v>
      </c>
      <c r="FR1234" s="74">
        <v>0</v>
      </c>
      <c r="FS1234" s="74">
        <v>0</v>
      </c>
      <c r="GV1234" s="229"/>
      <c r="GW1234" s="229"/>
    </row>
    <row r="1235" spans="98:205" x14ac:dyDescent="0.25">
      <c r="CT1235" s="74" t="s">
        <v>194</v>
      </c>
      <c r="CU1235" s="74" t="s">
        <v>545</v>
      </c>
      <c r="CV1235" s="74" t="s">
        <v>323</v>
      </c>
      <c r="CW1235" s="74">
        <v>2022</v>
      </c>
      <c r="CX1235" s="74">
        <v>0</v>
      </c>
      <c r="CY1235" s="74">
        <v>2.9947232782568106E-9</v>
      </c>
      <c r="CZ1235" s="74">
        <v>0</v>
      </c>
      <c r="DA1235" s="74">
        <v>0</v>
      </c>
      <c r="DB1235" s="74">
        <v>0</v>
      </c>
      <c r="DC1235" s="74">
        <v>0</v>
      </c>
      <c r="DD1235" s="74">
        <v>8507.4425966947601</v>
      </c>
      <c r="DE1235" s="74">
        <v>202.84766498243039</v>
      </c>
      <c r="DF1235" s="74">
        <v>8304.5949317123268</v>
      </c>
      <c r="DG1235" s="74">
        <v>0</v>
      </c>
      <c r="DH1235" s="74">
        <v>0</v>
      </c>
      <c r="DI1235" s="74">
        <v>0</v>
      </c>
      <c r="DJ1235" s="74">
        <v>0</v>
      </c>
      <c r="DK1235" s="74">
        <v>0</v>
      </c>
      <c r="DL1235" s="74">
        <v>0</v>
      </c>
      <c r="DM1235" s="74">
        <v>0</v>
      </c>
      <c r="DN1235" s="74">
        <v>5.9358549000826758E-8</v>
      </c>
      <c r="DO1235" s="74">
        <v>0</v>
      </c>
      <c r="DP1235" s="74">
        <v>0</v>
      </c>
      <c r="DQ1235" s="74">
        <v>0</v>
      </c>
      <c r="DR1235" s="74">
        <v>2.5477436382755367E-5</v>
      </c>
      <c r="DS1235" s="74">
        <v>0</v>
      </c>
      <c r="DT1235" s="74">
        <v>2.5477436382755367E-5</v>
      </c>
      <c r="DU1235" s="74">
        <v>0</v>
      </c>
      <c r="DV1235" s="74">
        <v>0</v>
      </c>
      <c r="DW1235" s="74">
        <v>0</v>
      </c>
      <c r="DX1235" s="74">
        <v>0</v>
      </c>
      <c r="DY1235" s="74">
        <v>0</v>
      </c>
      <c r="DZ1235" s="74">
        <v>0</v>
      </c>
      <c r="EA1235" s="74">
        <v>0</v>
      </c>
      <c r="EB1235" s="74">
        <v>0</v>
      </c>
      <c r="EC1235" s="74">
        <v>0</v>
      </c>
      <c r="ED1235" s="74">
        <v>0</v>
      </c>
      <c r="EE1235" s="74">
        <v>0</v>
      </c>
      <c r="EF1235" s="74">
        <v>0</v>
      </c>
      <c r="ER1235" s="74" t="s">
        <v>455</v>
      </c>
      <c r="ES1235" s="74" t="s">
        <v>194</v>
      </c>
      <c r="ET1235" s="74" t="s">
        <v>545</v>
      </c>
      <c r="EU1235" s="74" t="s">
        <v>323</v>
      </c>
      <c r="EV1235" s="74" t="s">
        <v>302</v>
      </c>
      <c r="EW1235" s="74" t="s">
        <v>456</v>
      </c>
      <c r="EX1235" s="74">
        <v>2022</v>
      </c>
      <c r="EY1235" s="74">
        <v>2.7539075343714049E-8</v>
      </c>
      <c r="EZ1235" s="74">
        <v>55300</v>
      </c>
      <c r="FA1235" s="74">
        <v>1.5229108665073868E-3</v>
      </c>
      <c r="FB1235" s="74">
        <v>2022</v>
      </c>
      <c r="FC1235" s="74" t="s">
        <v>209</v>
      </c>
      <c r="FD1235" s="74">
        <v>4.6366130773367584E-2</v>
      </c>
      <c r="FE1235" s="74">
        <v>1</v>
      </c>
      <c r="FF1235" s="74">
        <v>0</v>
      </c>
      <c r="FG1235" s="74" t="s">
        <v>457</v>
      </c>
      <c r="FH1235" s="74">
        <v>0</v>
      </c>
      <c r="FI1235" s="74">
        <v>0</v>
      </c>
      <c r="FJ1235" s="74">
        <v>5.1174355404251717E-7</v>
      </c>
      <c r="FK1235" s="74">
        <v>2.9947232782568106E-9</v>
      </c>
      <c r="FL1235" s="74">
        <v>0</v>
      </c>
      <c r="FM1235" s="74">
        <v>0</v>
      </c>
      <c r="FN1235" s="74">
        <v>0</v>
      </c>
      <c r="FO1235" s="74">
        <v>0</v>
      </c>
      <c r="FP1235" s="74">
        <v>0</v>
      </c>
      <c r="FQ1235" s="74">
        <v>0</v>
      </c>
      <c r="FR1235" s="74">
        <v>0</v>
      </c>
      <c r="FS1235" s="74">
        <v>0</v>
      </c>
      <c r="GV1235" s="229"/>
      <c r="GW1235" s="229"/>
    </row>
    <row r="1236" spans="98:205" x14ac:dyDescent="0.25">
      <c r="CT1236" s="74" t="s">
        <v>194</v>
      </c>
      <c r="CU1236" s="74" t="s">
        <v>545</v>
      </c>
      <c r="CV1236" s="74" t="s">
        <v>323</v>
      </c>
      <c r="CW1236" s="74">
        <v>2023</v>
      </c>
      <c r="CX1236" s="74">
        <v>0</v>
      </c>
      <c r="CY1236" s="74">
        <v>0</v>
      </c>
      <c r="CZ1236" s="74">
        <v>3.0973588407070561E-9</v>
      </c>
      <c r="DA1236" s="74">
        <v>0</v>
      </c>
      <c r="DB1236" s="74">
        <v>0</v>
      </c>
      <c r="DC1236" s="74">
        <v>0</v>
      </c>
      <c r="DD1236" s="74">
        <v>8507.4425966947601</v>
      </c>
      <c r="DE1236" s="74">
        <v>202.84766498243039</v>
      </c>
      <c r="DF1236" s="74">
        <v>8304.5949317123286</v>
      </c>
      <c r="DG1236" s="74">
        <v>0</v>
      </c>
      <c r="DH1236" s="74">
        <v>0</v>
      </c>
      <c r="DI1236" s="74">
        <v>0</v>
      </c>
      <c r="DJ1236" s="74">
        <v>0</v>
      </c>
      <c r="DK1236" s="74">
        <v>0</v>
      </c>
      <c r="DL1236" s="74">
        <v>0</v>
      </c>
      <c r="DM1236" s="74">
        <v>0</v>
      </c>
      <c r="DN1236" s="74">
        <v>6.1346431204043964E-8</v>
      </c>
      <c r="DO1236" s="74">
        <v>0</v>
      </c>
      <c r="DP1236" s="74">
        <v>0</v>
      </c>
      <c r="DQ1236" s="74">
        <v>0</v>
      </c>
      <c r="DR1236" s="74">
        <v>0</v>
      </c>
      <c r="DS1236" s="74">
        <v>0</v>
      </c>
      <c r="DT1236" s="74">
        <v>0</v>
      </c>
      <c r="DU1236" s="74">
        <v>2.635060253868031E-5</v>
      </c>
      <c r="DV1236" s="74">
        <v>0</v>
      </c>
      <c r="DW1236" s="74">
        <v>2.635060253868031E-5</v>
      </c>
      <c r="DX1236" s="74">
        <v>0</v>
      </c>
      <c r="DY1236" s="74">
        <v>0</v>
      </c>
      <c r="DZ1236" s="74">
        <v>0</v>
      </c>
      <c r="EA1236" s="74">
        <v>0</v>
      </c>
      <c r="EB1236" s="74">
        <v>0</v>
      </c>
      <c r="EC1236" s="74">
        <v>0</v>
      </c>
      <c r="ED1236" s="74">
        <v>0</v>
      </c>
      <c r="EE1236" s="74">
        <v>0</v>
      </c>
      <c r="EF1236" s="74">
        <v>0</v>
      </c>
      <c r="ER1236" s="74" t="s">
        <v>455</v>
      </c>
      <c r="ES1236" s="74" t="s">
        <v>194</v>
      </c>
      <c r="ET1236" s="74" t="s">
        <v>545</v>
      </c>
      <c r="EU1236" s="74" t="s">
        <v>323</v>
      </c>
      <c r="EV1236" s="74" t="s">
        <v>302</v>
      </c>
      <c r="EW1236" s="74" t="s">
        <v>456</v>
      </c>
      <c r="EX1236" s="74">
        <v>2023</v>
      </c>
      <c r="EY1236" s="74">
        <v>2.8461341290068079E-8</v>
      </c>
      <c r="EZ1236" s="74">
        <v>55300</v>
      </c>
      <c r="FA1236" s="74">
        <v>1.5739121733407647E-3</v>
      </c>
      <c r="FB1236" s="74">
        <v>2023</v>
      </c>
      <c r="FC1236" s="74" t="s">
        <v>209</v>
      </c>
      <c r="FD1236" s="74">
        <v>4.6366130773367584E-2</v>
      </c>
      <c r="FE1236" s="74">
        <v>1</v>
      </c>
      <c r="FF1236" s="74">
        <v>0</v>
      </c>
      <c r="FG1236" s="74" t="s">
        <v>457</v>
      </c>
      <c r="FH1236" s="74">
        <v>0</v>
      </c>
      <c r="FI1236" s="74">
        <v>0</v>
      </c>
      <c r="FJ1236" s="74">
        <v>0</v>
      </c>
      <c r="FK1236" s="74">
        <v>0</v>
      </c>
      <c r="FL1236" s="74">
        <v>5.2928209854871083E-7</v>
      </c>
      <c r="FM1236" s="74">
        <v>3.0973588407070561E-9</v>
      </c>
      <c r="FN1236" s="74">
        <v>0</v>
      </c>
      <c r="FO1236" s="74">
        <v>0</v>
      </c>
      <c r="FP1236" s="74">
        <v>0</v>
      </c>
      <c r="FQ1236" s="74">
        <v>0</v>
      </c>
      <c r="FR1236" s="74">
        <v>0</v>
      </c>
      <c r="FS1236" s="74">
        <v>0</v>
      </c>
      <c r="GV1236" s="229"/>
      <c r="GW1236" s="229"/>
    </row>
    <row r="1237" spans="98:205" x14ac:dyDescent="0.25">
      <c r="CT1237" s="74" t="s">
        <v>194</v>
      </c>
      <c r="CU1237" s="74" t="s">
        <v>545</v>
      </c>
      <c r="CV1237" s="74" t="s">
        <v>323</v>
      </c>
      <c r="CW1237" s="74">
        <v>2024</v>
      </c>
      <c r="CX1237" s="74">
        <v>0</v>
      </c>
      <c r="CY1237" s="74">
        <v>0</v>
      </c>
      <c r="CZ1237" s="74">
        <v>0</v>
      </c>
      <c r="DA1237" s="74">
        <v>3.0973588407070561E-9</v>
      </c>
      <c r="DB1237" s="74">
        <v>0</v>
      </c>
      <c r="DC1237" s="74">
        <v>0</v>
      </c>
      <c r="DD1237" s="74">
        <v>8507.4425966947601</v>
      </c>
      <c r="DE1237" s="74">
        <v>202.84766498243039</v>
      </c>
      <c r="DF1237" s="74">
        <v>8304.5949317123286</v>
      </c>
      <c r="DG1237" s="74">
        <v>0</v>
      </c>
      <c r="DH1237" s="74">
        <v>0</v>
      </c>
      <c r="DI1237" s="74">
        <v>0</v>
      </c>
      <c r="DJ1237" s="74">
        <v>0</v>
      </c>
      <c r="DK1237" s="74">
        <v>0</v>
      </c>
      <c r="DL1237" s="74">
        <v>0</v>
      </c>
      <c r="DM1237" s="74">
        <v>0</v>
      </c>
      <c r="DN1237" s="74">
        <v>6.1346431204043964E-8</v>
      </c>
      <c r="DO1237" s="74">
        <v>0</v>
      </c>
      <c r="DP1237" s="74">
        <v>0</v>
      </c>
      <c r="DQ1237" s="74">
        <v>0</v>
      </c>
      <c r="DR1237" s="74">
        <v>0</v>
      </c>
      <c r="DS1237" s="74">
        <v>0</v>
      </c>
      <c r="DT1237" s="74">
        <v>0</v>
      </c>
      <c r="DU1237" s="74">
        <v>0</v>
      </c>
      <c r="DV1237" s="74">
        <v>0</v>
      </c>
      <c r="DW1237" s="74">
        <v>0</v>
      </c>
      <c r="DX1237" s="74">
        <v>2.635060253868031E-5</v>
      </c>
      <c r="DY1237" s="74">
        <v>0</v>
      </c>
      <c r="DZ1237" s="74">
        <v>2.635060253868031E-5</v>
      </c>
      <c r="EA1237" s="74">
        <v>0</v>
      </c>
      <c r="EB1237" s="74">
        <v>0</v>
      </c>
      <c r="EC1237" s="74">
        <v>0</v>
      </c>
      <c r="ED1237" s="74">
        <v>0</v>
      </c>
      <c r="EE1237" s="74">
        <v>0</v>
      </c>
      <c r="EF1237" s="74">
        <v>0</v>
      </c>
      <c r="ER1237" s="74" t="s">
        <v>455</v>
      </c>
      <c r="ES1237" s="74" t="s">
        <v>194</v>
      </c>
      <c r="ET1237" s="74" t="s">
        <v>545</v>
      </c>
      <c r="EU1237" s="74" t="s">
        <v>323</v>
      </c>
      <c r="EV1237" s="74" t="s">
        <v>302</v>
      </c>
      <c r="EW1237" s="74" t="s">
        <v>456</v>
      </c>
      <c r="EX1237" s="74">
        <v>2024</v>
      </c>
      <c r="EY1237" s="74">
        <v>2.8461341290068079E-8</v>
      </c>
      <c r="EZ1237" s="74">
        <v>55300</v>
      </c>
      <c r="FA1237" s="74">
        <v>1.5739121733407647E-3</v>
      </c>
      <c r="FB1237" s="74">
        <v>2024</v>
      </c>
      <c r="FC1237" s="74" t="s">
        <v>209</v>
      </c>
      <c r="FD1237" s="74">
        <v>4.6366130773367584E-2</v>
      </c>
      <c r="FE1237" s="74">
        <v>1</v>
      </c>
      <c r="FF1237" s="74">
        <v>0</v>
      </c>
      <c r="FG1237" s="74" t="s">
        <v>457</v>
      </c>
      <c r="FH1237" s="74">
        <v>0</v>
      </c>
      <c r="FI1237" s="74">
        <v>0</v>
      </c>
      <c r="FJ1237" s="74">
        <v>0</v>
      </c>
      <c r="FK1237" s="74">
        <v>0</v>
      </c>
      <c r="FL1237" s="74">
        <v>0</v>
      </c>
      <c r="FM1237" s="74">
        <v>0</v>
      </c>
      <c r="FN1237" s="74">
        <v>5.2928209854871083E-7</v>
      </c>
      <c r="FO1237" s="74">
        <v>3.0973588407070561E-9</v>
      </c>
      <c r="FP1237" s="74">
        <v>0</v>
      </c>
      <c r="FQ1237" s="74">
        <v>0</v>
      </c>
      <c r="FR1237" s="74">
        <v>0</v>
      </c>
      <c r="FS1237" s="74">
        <v>0</v>
      </c>
      <c r="GV1237" s="229"/>
      <c r="GW1237" s="229"/>
    </row>
    <row r="1238" spans="98:205" x14ac:dyDescent="0.25">
      <c r="CT1238" s="74" t="s">
        <v>194</v>
      </c>
      <c r="CU1238" s="74" t="s">
        <v>545</v>
      </c>
      <c r="CV1238" s="74" t="s">
        <v>323</v>
      </c>
      <c r="CW1238" s="74">
        <v>2025</v>
      </c>
      <c r="CX1238" s="74">
        <v>0</v>
      </c>
      <c r="CY1238" s="74">
        <v>0</v>
      </c>
      <c r="CZ1238" s="74">
        <v>0</v>
      </c>
      <c r="DA1238" s="74">
        <v>0</v>
      </c>
      <c r="DB1238" s="74">
        <v>3.0973588407070561E-9</v>
      </c>
      <c r="DC1238" s="74">
        <v>0</v>
      </c>
      <c r="DD1238" s="74">
        <v>8507.4425966947601</v>
      </c>
      <c r="DE1238" s="74">
        <v>202.84766498243039</v>
      </c>
      <c r="DF1238" s="74">
        <v>8304.5949317123286</v>
      </c>
      <c r="DG1238" s="74">
        <v>0</v>
      </c>
      <c r="DH1238" s="74">
        <v>0</v>
      </c>
      <c r="DI1238" s="74">
        <v>0</v>
      </c>
      <c r="DJ1238" s="74">
        <v>0</v>
      </c>
      <c r="DK1238" s="74">
        <v>0</v>
      </c>
      <c r="DL1238" s="74">
        <v>0</v>
      </c>
      <c r="DM1238" s="74">
        <v>0</v>
      </c>
      <c r="DN1238" s="74">
        <v>6.1346431204043964E-8</v>
      </c>
      <c r="DO1238" s="74">
        <v>0</v>
      </c>
      <c r="DP1238" s="74">
        <v>0</v>
      </c>
      <c r="DQ1238" s="74">
        <v>0</v>
      </c>
      <c r="DR1238" s="74">
        <v>0</v>
      </c>
      <c r="DS1238" s="74">
        <v>0</v>
      </c>
      <c r="DT1238" s="74">
        <v>0</v>
      </c>
      <c r="DU1238" s="74">
        <v>0</v>
      </c>
      <c r="DV1238" s="74">
        <v>0</v>
      </c>
      <c r="DW1238" s="74">
        <v>0</v>
      </c>
      <c r="DX1238" s="74">
        <v>0</v>
      </c>
      <c r="DY1238" s="74">
        <v>0</v>
      </c>
      <c r="DZ1238" s="74">
        <v>0</v>
      </c>
      <c r="EA1238" s="74">
        <v>2.635060253868031E-5</v>
      </c>
      <c r="EB1238" s="74">
        <v>0</v>
      </c>
      <c r="EC1238" s="74">
        <v>2.635060253868031E-5</v>
      </c>
      <c r="ED1238" s="74">
        <v>0</v>
      </c>
      <c r="EE1238" s="74">
        <v>0</v>
      </c>
      <c r="EF1238" s="74">
        <v>0</v>
      </c>
      <c r="ER1238" s="74" t="s">
        <v>455</v>
      </c>
      <c r="ES1238" s="74" t="s">
        <v>194</v>
      </c>
      <c r="ET1238" s="74" t="s">
        <v>545</v>
      </c>
      <c r="EU1238" s="74" t="s">
        <v>323</v>
      </c>
      <c r="EV1238" s="74" t="s">
        <v>302</v>
      </c>
      <c r="EW1238" s="74" t="s">
        <v>456</v>
      </c>
      <c r="EX1238" s="74">
        <v>2025</v>
      </c>
      <c r="EY1238" s="74">
        <v>2.8461341290068079E-8</v>
      </c>
      <c r="EZ1238" s="74">
        <v>55300</v>
      </c>
      <c r="FA1238" s="74">
        <v>1.5739121733407647E-3</v>
      </c>
      <c r="FB1238" s="74">
        <v>2025</v>
      </c>
      <c r="FC1238" s="74" t="s">
        <v>209</v>
      </c>
      <c r="FD1238" s="74">
        <v>4.6366130773367584E-2</v>
      </c>
      <c r="FE1238" s="74">
        <v>1</v>
      </c>
      <c r="FF1238" s="74">
        <v>0</v>
      </c>
      <c r="FG1238" s="74" t="s">
        <v>457</v>
      </c>
      <c r="FH1238" s="74">
        <v>0</v>
      </c>
      <c r="FI1238" s="74">
        <v>0</v>
      </c>
      <c r="FJ1238" s="74">
        <v>0</v>
      </c>
      <c r="FK1238" s="74">
        <v>0</v>
      </c>
      <c r="FL1238" s="74">
        <v>0</v>
      </c>
      <c r="FM1238" s="74">
        <v>0</v>
      </c>
      <c r="FN1238" s="74">
        <v>0</v>
      </c>
      <c r="FO1238" s="74">
        <v>0</v>
      </c>
      <c r="FP1238" s="74">
        <v>5.2928209854871083E-7</v>
      </c>
      <c r="FQ1238" s="74">
        <v>3.0973588407070561E-9</v>
      </c>
      <c r="FR1238" s="74">
        <v>0</v>
      </c>
      <c r="FS1238" s="74">
        <v>0</v>
      </c>
      <c r="GV1238" s="229"/>
      <c r="GW1238" s="229"/>
    </row>
    <row r="1239" spans="98:205" x14ac:dyDescent="0.25">
      <c r="CT1239" s="74" t="s">
        <v>194</v>
      </c>
      <c r="CU1239" s="74" t="s">
        <v>545</v>
      </c>
      <c r="CV1239" s="74" t="s">
        <v>323</v>
      </c>
      <c r="CW1239" s="74">
        <v>2026</v>
      </c>
      <c r="CX1239" s="74">
        <v>0</v>
      </c>
      <c r="CY1239" s="74">
        <v>0</v>
      </c>
      <c r="CZ1239" s="74">
        <v>0</v>
      </c>
      <c r="DA1239" s="74">
        <v>0</v>
      </c>
      <c r="DB1239" s="74">
        <v>0</v>
      </c>
      <c r="DC1239" s="74">
        <v>3.0973588407070561E-9</v>
      </c>
      <c r="DD1239" s="74">
        <v>8507.4425966947601</v>
      </c>
      <c r="DE1239" s="74">
        <v>202.84766498243039</v>
      </c>
      <c r="DF1239" s="74">
        <v>8304.5949317123286</v>
      </c>
      <c r="DG1239" s="74">
        <v>0</v>
      </c>
      <c r="DH1239" s="74">
        <v>0</v>
      </c>
      <c r="DI1239" s="74">
        <v>0</v>
      </c>
      <c r="DJ1239" s="74">
        <v>0</v>
      </c>
      <c r="DK1239" s="74">
        <v>0</v>
      </c>
      <c r="DL1239" s="74">
        <v>0</v>
      </c>
      <c r="DM1239" s="74">
        <v>0</v>
      </c>
      <c r="DN1239" s="74">
        <v>6.1346431204043964E-8</v>
      </c>
      <c r="DO1239" s="74">
        <v>0</v>
      </c>
      <c r="DP1239" s="74">
        <v>0</v>
      </c>
      <c r="DQ1239" s="74">
        <v>0</v>
      </c>
      <c r="DR1239" s="74">
        <v>0</v>
      </c>
      <c r="DS1239" s="74">
        <v>0</v>
      </c>
      <c r="DT1239" s="74">
        <v>0</v>
      </c>
      <c r="DU1239" s="74">
        <v>0</v>
      </c>
      <c r="DV1239" s="74">
        <v>0</v>
      </c>
      <c r="DW1239" s="74">
        <v>0</v>
      </c>
      <c r="DX1239" s="74">
        <v>0</v>
      </c>
      <c r="DY1239" s="74">
        <v>0</v>
      </c>
      <c r="DZ1239" s="74">
        <v>0</v>
      </c>
      <c r="EA1239" s="74">
        <v>0</v>
      </c>
      <c r="EB1239" s="74">
        <v>0</v>
      </c>
      <c r="EC1239" s="74">
        <v>0</v>
      </c>
      <c r="ED1239" s="74">
        <v>2.635060253868031E-5</v>
      </c>
      <c r="EE1239" s="74">
        <v>0</v>
      </c>
      <c r="EF1239" s="74">
        <v>2.635060253868031E-5</v>
      </c>
      <c r="ER1239" s="74" t="s">
        <v>455</v>
      </c>
      <c r="ES1239" s="74" t="s">
        <v>194</v>
      </c>
      <c r="ET1239" s="74" t="s">
        <v>545</v>
      </c>
      <c r="EU1239" s="74" t="s">
        <v>323</v>
      </c>
      <c r="EV1239" s="74" t="s">
        <v>302</v>
      </c>
      <c r="EW1239" s="74" t="s">
        <v>456</v>
      </c>
      <c r="EX1239" s="74">
        <v>2026</v>
      </c>
      <c r="EY1239" s="74">
        <v>2.8461341290068079E-8</v>
      </c>
      <c r="EZ1239" s="74">
        <v>55300</v>
      </c>
      <c r="FA1239" s="74">
        <v>1.5739121733407647E-3</v>
      </c>
      <c r="FB1239" s="74">
        <v>2026</v>
      </c>
      <c r="FC1239" s="74" t="s">
        <v>209</v>
      </c>
      <c r="FD1239" s="74">
        <v>4.6366130773367584E-2</v>
      </c>
      <c r="FE1239" s="74">
        <v>1</v>
      </c>
      <c r="FF1239" s="74">
        <v>0</v>
      </c>
      <c r="FG1239" s="74" t="s">
        <v>457</v>
      </c>
      <c r="FH1239" s="74">
        <v>0</v>
      </c>
      <c r="FI1239" s="74">
        <v>0</v>
      </c>
      <c r="FJ1239" s="74">
        <v>0</v>
      </c>
      <c r="FK1239" s="74">
        <v>0</v>
      </c>
      <c r="FL1239" s="74">
        <v>0</v>
      </c>
      <c r="FM1239" s="74">
        <v>0</v>
      </c>
      <c r="FN1239" s="74">
        <v>0</v>
      </c>
      <c r="FO1239" s="74">
        <v>0</v>
      </c>
      <c r="FP1239" s="74">
        <v>0</v>
      </c>
      <c r="FQ1239" s="74">
        <v>0</v>
      </c>
      <c r="FR1239" s="74">
        <v>5.2928209854871083E-7</v>
      </c>
      <c r="FS1239" s="74">
        <v>3.0973588407070561E-9</v>
      </c>
      <c r="GV1239" s="229"/>
      <c r="GW1239" s="229"/>
    </row>
    <row r="1240" spans="98:205" x14ac:dyDescent="0.25">
      <c r="CT1240" s="74" t="s">
        <v>194</v>
      </c>
      <c r="CU1240" s="74" t="s">
        <v>545</v>
      </c>
      <c r="CV1240" s="74" t="s">
        <v>329</v>
      </c>
      <c r="CW1240" s="74">
        <v>2021</v>
      </c>
      <c r="CX1240" s="74">
        <v>1.3476308633987173E-7</v>
      </c>
      <c r="CY1240" s="74">
        <v>0</v>
      </c>
      <c r="CZ1240" s="74">
        <v>0</v>
      </c>
      <c r="DA1240" s="74">
        <v>0</v>
      </c>
      <c r="DB1240" s="74">
        <v>0</v>
      </c>
      <c r="DC1240" s="74">
        <v>0</v>
      </c>
      <c r="DD1240" s="74">
        <v>5.2058139362281546</v>
      </c>
      <c r="DE1240" s="74">
        <v>0.69026898617840438</v>
      </c>
      <c r="DF1240" s="74">
        <v>2.9244352284728228</v>
      </c>
      <c r="DG1240" s="74">
        <v>1.591109721576927</v>
      </c>
      <c r="DH1240" s="74">
        <v>0</v>
      </c>
      <c r="DI1240" s="74">
        <v>0</v>
      </c>
      <c r="DJ1240" s="74">
        <v>0</v>
      </c>
      <c r="DK1240" s="74">
        <v>0</v>
      </c>
      <c r="DL1240" s="74">
        <v>0</v>
      </c>
      <c r="DM1240" s="74">
        <v>0</v>
      </c>
      <c r="DN1240" s="74">
        <v>2.6729925929768449E-6</v>
      </c>
      <c r="DO1240" s="74">
        <v>7.015515529572223E-7</v>
      </c>
      <c r="DP1240" s="74">
        <v>0</v>
      </c>
      <c r="DQ1240" s="74">
        <v>7.015515529572223E-7</v>
      </c>
      <c r="DR1240" s="74">
        <v>0</v>
      </c>
      <c r="DS1240" s="74">
        <v>0</v>
      </c>
      <c r="DT1240" s="74">
        <v>0</v>
      </c>
      <c r="DU1240" s="74">
        <v>0</v>
      </c>
      <c r="DV1240" s="74">
        <v>0</v>
      </c>
      <c r="DW1240" s="74">
        <v>0</v>
      </c>
      <c r="DX1240" s="74">
        <v>0</v>
      </c>
      <c r="DY1240" s="74">
        <v>0</v>
      </c>
      <c r="DZ1240" s="74">
        <v>0</v>
      </c>
      <c r="EA1240" s="74">
        <v>0</v>
      </c>
      <c r="EB1240" s="74">
        <v>0</v>
      </c>
      <c r="EC1240" s="74">
        <v>0</v>
      </c>
      <c r="ED1240" s="74">
        <v>0</v>
      </c>
      <c r="EE1240" s="74">
        <v>0</v>
      </c>
      <c r="EF1240" s="74">
        <v>0</v>
      </c>
      <c r="ER1240" s="74" t="s">
        <v>455</v>
      </c>
      <c r="ES1240" s="74" t="s">
        <v>194</v>
      </c>
      <c r="ET1240" s="74" t="s">
        <v>545</v>
      </c>
      <c r="EU1240" s="74" t="s">
        <v>329</v>
      </c>
      <c r="EV1240" s="74" t="s">
        <v>302</v>
      </c>
      <c r="EW1240" s="74" t="s">
        <v>456</v>
      </c>
      <c r="EX1240" s="74">
        <v>2021</v>
      </c>
      <c r="EY1240" s="74">
        <v>1.2408160252767909E-6</v>
      </c>
      <c r="EZ1240" s="74">
        <v>55300</v>
      </c>
      <c r="FA1240" s="74">
        <v>6.8617126197806536E-2</v>
      </c>
      <c r="FB1240" s="74">
        <v>2021</v>
      </c>
      <c r="FC1240" s="74" t="s">
        <v>209</v>
      </c>
      <c r="FD1240" s="74">
        <v>4.6366130773367584E-2</v>
      </c>
      <c r="FE1240" s="74">
        <v>1</v>
      </c>
      <c r="FF1240" s="74">
        <v>0</v>
      </c>
      <c r="FG1240" s="74" t="s">
        <v>457</v>
      </c>
      <c r="FH1240" s="74">
        <v>2.3028552006129819E-5</v>
      </c>
      <c r="FI1240" s="74">
        <v>1.3476308633987173E-7</v>
      </c>
      <c r="FJ1240" s="74">
        <v>0</v>
      </c>
      <c r="FK1240" s="74">
        <v>0</v>
      </c>
      <c r="FL1240" s="74">
        <v>0</v>
      </c>
      <c r="FM1240" s="74">
        <v>0</v>
      </c>
      <c r="FN1240" s="74">
        <v>0</v>
      </c>
      <c r="FO1240" s="74">
        <v>0</v>
      </c>
      <c r="FP1240" s="74">
        <v>0</v>
      </c>
      <c r="FQ1240" s="74">
        <v>0</v>
      </c>
      <c r="FR1240" s="74">
        <v>0</v>
      </c>
      <c r="FS1240" s="74">
        <v>0</v>
      </c>
      <c r="GV1240" s="229"/>
      <c r="GW1240" s="229"/>
    </row>
    <row r="1241" spans="98:205" x14ac:dyDescent="0.25">
      <c r="CT1241" s="74" t="s">
        <v>194</v>
      </c>
      <c r="CU1241" s="74" t="s">
        <v>545</v>
      </c>
      <c r="CV1241" s="74" t="s">
        <v>329</v>
      </c>
      <c r="CW1241" s="74">
        <v>2022</v>
      </c>
      <c r="CX1241" s="74">
        <v>0</v>
      </c>
      <c r="CY1241" s="74">
        <v>1.3476254750808006E-7</v>
      </c>
      <c r="CZ1241" s="74">
        <v>0</v>
      </c>
      <c r="DA1241" s="74">
        <v>0</v>
      </c>
      <c r="DB1241" s="74">
        <v>0</v>
      </c>
      <c r="DC1241" s="74">
        <v>0</v>
      </c>
      <c r="DD1241" s="74">
        <v>5.1712462144137774</v>
      </c>
      <c r="DE1241" s="74">
        <v>0.68414811484627192</v>
      </c>
      <c r="DF1241" s="74">
        <v>2.9069865105925379</v>
      </c>
      <c r="DG1241" s="74">
        <v>1.580111588974966</v>
      </c>
      <c r="DH1241" s="74">
        <v>0</v>
      </c>
      <c r="DI1241" s="74">
        <v>0</v>
      </c>
      <c r="DJ1241" s="74">
        <v>0</v>
      </c>
      <c r="DK1241" s="74">
        <v>0</v>
      </c>
      <c r="DL1241" s="74">
        <v>0</v>
      </c>
      <c r="DM1241" s="74">
        <v>0</v>
      </c>
      <c r="DN1241" s="74">
        <v>2.67113470477009E-6</v>
      </c>
      <c r="DO1241" s="74">
        <v>0</v>
      </c>
      <c r="DP1241" s="74">
        <v>0</v>
      </c>
      <c r="DQ1241" s="74">
        <v>0</v>
      </c>
      <c r="DR1241" s="74">
        <v>6.9689031364591584E-7</v>
      </c>
      <c r="DS1241" s="74">
        <v>0</v>
      </c>
      <c r="DT1241" s="74">
        <v>6.9689031364591584E-7</v>
      </c>
      <c r="DU1241" s="74">
        <v>0</v>
      </c>
      <c r="DV1241" s="74">
        <v>0</v>
      </c>
      <c r="DW1241" s="74">
        <v>0</v>
      </c>
      <c r="DX1241" s="74">
        <v>0</v>
      </c>
      <c r="DY1241" s="74">
        <v>0</v>
      </c>
      <c r="DZ1241" s="74">
        <v>0</v>
      </c>
      <c r="EA1241" s="74">
        <v>0</v>
      </c>
      <c r="EB1241" s="74">
        <v>0</v>
      </c>
      <c r="EC1241" s="74">
        <v>0</v>
      </c>
      <c r="ED1241" s="74">
        <v>0</v>
      </c>
      <c r="EE1241" s="74">
        <v>0</v>
      </c>
      <c r="EF1241" s="74">
        <v>0</v>
      </c>
      <c r="ER1241" s="74" t="s">
        <v>455</v>
      </c>
      <c r="ES1241" s="74" t="s">
        <v>194</v>
      </c>
      <c r="ET1241" s="74" t="s">
        <v>545</v>
      </c>
      <c r="EU1241" s="74" t="s">
        <v>329</v>
      </c>
      <c r="EV1241" s="74" t="s">
        <v>302</v>
      </c>
      <c r="EW1241" s="74" t="s">
        <v>456</v>
      </c>
      <c r="EX1241" s="74">
        <v>2022</v>
      </c>
      <c r="EY1241" s="74">
        <v>1.239258390343205E-6</v>
      </c>
      <c r="EZ1241" s="74">
        <v>55300</v>
      </c>
      <c r="FA1241" s="74">
        <v>6.8530988985979244E-2</v>
      </c>
      <c r="FB1241" s="74">
        <v>2022</v>
      </c>
      <c r="FC1241" s="74" t="s">
        <v>209</v>
      </c>
      <c r="FD1241" s="74">
        <v>4.6366130773367584E-2</v>
      </c>
      <c r="FE1241" s="74">
        <v>1</v>
      </c>
      <c r="FF1241" s="74">
        <v>0</v>
      </c>
      <c r="FG1241" s="74" t="s">
        <v>457</v>
      </c>
      <c r="FH1241" s="74">
        <v>0</v>
      </c>
      <c r="FI1241" s="74">
        <v>0</v>
      </c>
      <c r="FJ1241" s="74">
        <v>2.3028459929610399E-5</v>
      </c>
      <c r="FK1241" s="74">
        <v>1.3476254750808006E-7</v>
      </c>
      <c r="FL1241" s="74">
        <v>0</v>
      </c>
      <c r="FM1241" s="74">
        <v>0</v>
      </c>
      <c r="FN1241" s="74">
        <v>0</v>
      </c>
      <c r="FO1241" s="74">
        <v>0</v>
      </c>
      <c r="FP1241" s="74">
        <v>0</v>
      </c>
      <c r="FQ1241" s="74">
        <v>0</v>
      </c>
      <c r="FR1241" s="74">
        <v>0</v>
      </c>
      <c r="FS1241" s="74">
        <v>0</v>
      </c>
      <c r="GV1241" s="229"/>
      <c r="GW1241" s="229"/>
    </row>
    <row r="1242" spans="98:205" x14ac:dyDescent="0.25">
      <c r="CT1242" s="74" t="s">
        <v>194</v>
      </c>
      <c r="CU1242" s="74" t="s">
        <v>545</v>
      </c>
      <c r="CV1242" s="74" t="s">
        <v>329</v>
      </c>
      <c r="CW1242" s="74">
        <v>2023</v>
      </c>
      <c r="CX1242" s="74">
        <v>0</v>
      </c>
      <c r="CY1242" s="74">
        <v>0</v>
      </c>
      <c r="CZ1242" s="74">
        <v>1.3938114781787921E-7</v>
      </c>
      <c r="DA1242" s="74">
        <v>0</v>
      </c>
      <c r="DB1242" s="74">
        <v>0</v>
      </c>
      <c r="DC1242" s="74">
        <v>0</v>
      </c>
      <c r="DD1242" s="74">
        <v>5.1712462144137739</v>
      </c>
      <c r="DE1242" s="74">
        <v>0.68414811484627158</v>
      </c>
      <c r="DF1242" s="74">
        <v>2.906986510592537</v>
      </c>
      <c r="DG1242" s="74">
        <v>1.5801115889749651</v>
      </c>
      <c r="DH1242" s="74">
        <v>0</v>
      </c>
      <c r="DI1242" s="74">
        <v>0</v>
      </c>
      <c r="DJ1242" s="74">
        <v>0</v>
      </c>
      <c r="DK1242" s="74">
        <v>0</v>
      </c>
      <c r="DL1242" s="74">
        <v>0</v>
      </c>
      <c r="DM1242" s="74">
        <v>0</v>
      </c>
      <c r="DN1242" s="74">
        <v>2.7605894039059192E-6</v>
      </c>
      <c r="DO1242" s="74">
        <v>0</v>
      </c>
      <c r="DP1242" s="74">
        <v>0</v>
      </c>
      <c r="DQ1242" s="74">
        <v>0</v>
      </c>
      <c r="DR1242" s="74">
        <v>0</v>
      </c>
      <c r="DS1242" s="74">
        <v>0</v>
      </c>
      <c r="DT1242" s="74">
        <v>0</v>
      </c>
      <c r="DU1242" s="74">
        <v>7.2077423301385446E-7</v>
      </c>
      <c r="DV1242" s="74">
        <v>0</v>
      </c>
      <c r="DW1242" s="74">
        <v>7.2077423301385446E-7</v>
      </c>
      <c r="DX1242" s="74">
        <v>0</v>
      </c>
      <c r="DY1242" s="74">
        <v>0</v>
      </c>
      <c r="DZ1242" s="74">
        <v>0</v>
      </c>
      <c r="EA1242" s="74">
        <v>0</v>
      </c>
      <c r="EB1242" s="74">
        <v>0</v>
      </c>
      <c r="EC1242" s="74">
        <v>0</v>
      </c>
      <c r="ED1242" s="74">
        <v>0</v>
      </c>
      <c r="EE1242" s="74">
        <v>0</v>
      </c>
      <c r="EF1242" s="74">
        <v>0</v>
      </c>
      <c r="ER1242" s="74" t="s">
        <v>455</v>
      </c>
      <c r="ES1242" s="74" t="s">
        <v>194</v>
      </c>
      <c r="ET1242" s="74" t="s">
        <v>545</v>
      </c>
      <c r="EU1242" s="74" t="s">
        <v>329</v>
      </c>
      <c r="EV1242" s="74" t="s">
        <v>302</v>
      </c>
      <c r="EW1242" s="74" t="s">
        <v>456</v>
      </c>
      <c r="EX1242" s="74">
        <v>2023</v>
      </c>
      <c r="EY1242" s="74">
        <v>1.280760357924986E-6</v>
      </c>
      <c r="EZ1242" s="74">
        <v>55300</v>
      </c>
      <c r="FA1242" s="74">
        <v>7.0826047793251731E-2</v>
      </c>
      <c r="FB1242" s="74">
        <v>2023</v>
      </c>
      <c r="FC1242" s="74" t="s">
        <v>209</v>
      </c>
      <c r="FD1242" s="74">
        <v>4.6366130773367584E-2</v>
      </c>
      <c r="FE1242" s="74">
        <v>1</v>
      </c>
      <c r="FF1242" s="74">
        <v>0</v>
      </c>
      <c r="FG1242" s="74" t="s">
        <v>457</v>
      </c>
      <c r="FH1242" s="74">
        <v>0</v>
      </c>
      <c r="FI1242" s="74">
        <v>0</v>
      </c>
      <c r="FJ1242" s="74">
        <v>0</v>
      </c>
      <c r="FK1242" s="74">
        <v>0</v>
      </c>
      <c r="FL1242" s="74">
        <v>2.3817694432310184E-5</v>
      </c>
      <c r="FM1242" s="74">
        <v>1.3938114781787921E-7</v>
      </c>
      <c r="FN1242" s="74">
        <v>0</v>
      </c>
      <c r="FO1242" s="74">
        <v>0</v>
      </c>
      <c r="FP1242" s="74">
        <v>0</v>
      </c>
      <c r="FQ1242" s="74">
        <v>0</v>
      </c>
      <c r="FR1242" s="74">
        <v>0</v>
      </c>
      <c r="FS1242" s="74">
        <v>0</v>
      </c>
      <c r="GV1242" s="229"/>
      <c r="GW1242" s="229"/>
    </row>
    <row r="1243" spans="98:205" x14ac:dyDescent="0.25">
      <c r="CT1243" s="74" t="s">
        <v>194</v>
      </c>
      <c r="CU1243" s="74" t="s">
        <v>545</v>
      </c>
      <c r="CV1243" s="74" t="s">
        <v>329</v>
      </c>
      <c r="CW1243" s="74">
        <v>2024</v>
      </c>
      <c r="CX1243" s="74">
        <v>0</v>
      </c>
      <c r="CY1243" s="74">
        <v>0</v>
      </c>
      <c r="CZ1243" s="74">
        <v>0</v>
      </c>
      <c r="DA1243" s="74">
        <v>1.3938114781787921E-7</v>
      </c>
      <c r="DB1243" s="74">
        <v>0</v>
      </c>
      <c r="DC1243" s="74">
        <v>0</v>
      </c>
      <c r="DD1243" s="74">
        <v>5.1712462144137739</v>
      </c>
      <c r="DE1243" s="74">
        <v>0.68414811484627158</v>
      </c>
      <c r="DF1243" s="74">
        <v>2.906986510592537</v>
      </c>
      <c r="DG1243" s="74">
        <v>1.5801115889749651</v>
      </c>
      <c r="DH1243" s="74">
        <v>0</v>
      </c>
      <c r="DI1243" s="74">
        <v>0</v>
      </c>
      <c r="DJ1243" s="74">
        <v>0</v>
      </c>
      <c r="DK1243" s="74">
        <v>0</v>
      </c>
      <c r="DL1243" s="74">
        <v>0</v>
      </c>
      <c r="DM1243" s="74">
        <v>0</v>
      </c>
      <c r="DN1243" s="74">
        <v>2.7605894039059192E-6</v>
      </c>
      <c r="DO1243" s="74">
        <v>0</v>
      </c>
      <c r="DP1243" s="74">
        <v>0</v>
      </c>
      <c r="DQ1243" s="74">
        <v>0</v>
      </c>
      <c r="DR1243" s="74">
        <v>0</v>
      </c>
      <c r="DS1243" s="74">
        <v>0</v>
      </c>
      <c r="DT1243" s="74">
        <v>0</v>
      </c>
      <c r="DU1243" s="74">
        <v>0</v>
      </c>
      <c r="DV1243" s="74">
        <v>0</v>
      </c>
      <c r="DW1243" s="74">
        <v>0</v>
      </c>
      <c r="DX1243" s="74">
        <v>7.2077423301385446E-7</v>
      </c>
      <c r="DY1243" s="74">
        <v>0</v>
      </c>
      <c r="DZ1243" s="74">
        <v>7.2077423301385446E-7</v>
      </c>
      <c r="EA1243" s="74">
        <v>0</v>
      </c>
      <c r="EB1243" s="74">
        <v>0</v>
      </c>
      <c r="EC1243" s="74">
        <v>0</v>
      </c>
      <c r="ED1243" s="74">
        <v>0</v>
      </c>
      <c r="EE1243" s="74">
        <v>0</v>
      </c>
      <c r="EF1243" s="74">
        <v>0</v>
      </c>
      <c r="ER1243" s="74" t="s">
        <v>455</v>
      </c>
      <c r="ES1243" s="74" t="s">
        <v>194</v>
      </c>
      <c r="ET1243" s="74" t="s">
        <v>545</v>
      </c>
      <c r="EU1243" s="74" t="s">
        <v>329</v>
      </c>
      <c r="EV1243" s="74" t="s">
        <v>302</v>
      </c>
      <c r="EW1243" s="74" t="s">
        <v>456</v>
      </c>
      <c r="EX1243" s="74">
        <v>2024</v>
      </c>
      <c r="EY1243" s="74">
        <v>1.280760357924986E-6</v>
      </c>
      <c r="EZ1243" s="74">
        <v>55300</v>
      </c>
      <c r="FA1243" s="74">
        <v>7.0826047793251731E-2</v>
      </c>
      <c r="FB1243" s="74">
        <v>2024</v>
      </c>
      <c r="FC1243" s="74" t="s">
        <v>209</v>
      </c>
      <c r="FD1243" s="74">
        <v>4.6366130773367584E-2</v>
      </c>
      <c r="FE1243" s="74">
        <v>1</v>
      </c>
      <c r="FF1243" s="74">
        <v>0</v>
      </c>
      <c r="FG1243" s="74" t="s">
        <v>457</v>
      </c>
      <c r="FH1243" s="74">
        <v>0</v>
      </c>
      <c r="FI1243" s="74">
        <v>0</v>
      </c>
      <c r="FJ1243" s="74">
        <v>0</v>
      </c>
      <c r="FK1243" s="74">
        <v>0</v>
      </c>
      <c r="FL1243" s="74">
        <v>0</v>
      </c>
      <c r="FM1243" s="74">
        <v>0</v>
      </c>
      <c r="FN1243" s="74">
        <v>2.3817694432310184E-5</v>
      </c>
      <c r="FO1243" s="74">
        <v>1.3938114781787921E-7</v>
      </c>
      <c r="FP1243" s="74">
        <v>0</v>
      </c>
      <c r="FQ1243" s="74">
        <v>0</v>
      </c>
      <c r="FR1243" s="74">
        <v>0</v>
      </c>
      <c r="FS1243" s="74">
        <v>0</v>
      </c>
      <c r="GV1243" s="229"/>
      <c r="GW1243" s="229"/>
    </row>
    <row r="1244" spans="98:205" x14ac:dyDescent="0.25">
      <c r="CT1244" s="74" t="s">
        <v>194</v>
      </c>
      <c r="CU1244" s="74" t="s">
        <v>545</v>
      </c>
      <c r="CV1244" s="74" t="s">
        <v>329</v>
      </c>
      <c r="CW1244" s="74">
        <v>2025</v>
      </c>
      <c r="CX1244" s="74">
        <v>0</v>
      </c>
      <c r="CY1244" s="74">
        <v>0</v>
      </c>
      <c r="CZ1244" s="74">
        <v>0</v>
      </c>
      <c r="DA1244" s="74">
        <v>0</v>
      </c>
      <c r="DB1244" s="74">
        <v>1.3938114781787921E-7</v>
      </c>
      <c r="DC1244" s="74">
        <v>0</v>
      </c>
      <c r="DD1244" s="74">
        <v>5.1712462144137739</v>
      </c>
      <c r="DE1244" s="74">
        <v>0.68414811484627158</v>
      </c>
      <c r="DF1244" s="74">
        <v>2.906986510592537</v>
      </c>
      <c r="DG1244" s="74">
        <v>1.5801115889749651</v>
      </c>
      <c r="DH1244" s="74">
        <v>0</v>
      </c>
      <c r="DI1244" s="74">
        <v>0</v>
      </c>
      <c r="DJ1244" s="74">
        <v>0</v>
      </c>
      <c r="DK1244" s="74">
        <v>0</v>
      </c>
      <c r="DL1244" s="74">
        <v>0</v>
      </c>
      <c r="DM1244" s="74">
        <v>0</v>
      </c>
      <c r="DN1244" s="74">
        <v>2.7605894039059192E-6</v>
      </c>
      <c r="DO1244" s="74">
        <v>0</v>
      </c>
      <c r="DP1244" s="74">
        <v>0</v>
      </c>
      <c r="DQ1244" s="74">
        <v>0</v>
      </c>
      <c r="DR1244" s="74">
        <v>0</v>
      </c>
      <c r="DS1244" s="74">
        <v>0</v>
      </c>
      <c r="DT1244" s="74">
        <v>0</v>
      </c>
      <c r="DU1244" s="74">
        <v>0</v>
      </c>
      <c r="DV1244" s="74">
        <v>0</v>
      </c>
      <c r="DW1244" s="74">
        <v>0</v>
      </c>
      <c r="DX1244" s="74">
        <v>0</v>
      </c>
      <c r="DY1244" s="74">
        <v>0</v>
      </c>
      <c r="DZ1244" s="74">
        <v>0</v>
      </c>
      <c r="EA1244" s="74">
        <v>7.2077423301385446E-7</v>
      </c>
      <c r="EB1244" s="74">
        <v>0</v>
      </c>
      <c r="EC1244" s="74">
        <v>7.2077423301385446E-7</v>
      </c>
      <c r="ED1244" s="74">
        <v>0</v>
      </c>
      <c r="EE1244" s="74">
        <v>0</v>
      </c>
      <c r="EF1244" s="74">
        <v>0</v>
      </c>
      <c r="ER1244" s="74" t="s">
        <v>455</v>
      </c>
      <c r="ES1244" s="74" t="s">
        <v>194</v>
      </c>
      <c r="ET1244" s="74" t="s">
        <v>545</v>
      </c>
      <c r="EU1244" s="74" t="s">
        <v>329</v>
      </c>
      <c r="EV1244" s="74" t="s">
        <v>302</v>
      </c>
      <c r="EW1244" s="74" t="s">
        <v>456</v>
      </c>
      <c r="EX1244" s="74">
        <v>2025</v>
      </c>
      <c r="EY1244" s="74">
        <v>1.280760357924986E-6</v>
      </c>
      <c r="EZ1244" s="74">
        <v>55300</v>
      </c>
      <c r="FA1244" s="74">
        <v>7.0826047793251731E-2</v>
      </c>
      <c r="FB1244" s="74">
        <v>2025</v>
      </c>
      <c r="FC1244" s="74" t="s">
        <v>209</v>
      </c>
      <c r="FD1244" s="74">
        <v>4.6366130773367584E-2</v>
      </c>
      <c r="FE1244" s="74">
        <v>1</v>
      </c>
      <c r="FF1244" s="74">
        <v>0</v>
      </c>
      <c r="FG1244" s="74" t="s">
        <v>457</v>
      </c>
      <c r="FH1244" s="74">
        <v>0</v>
      </c>
      <c r="FI1244" s="74">
        <v>0</v>
      </c>
      <c r="FJ1244" s="74">
        <v>0</v>
      </c>
      <c r="FK1244" s="74">
        <v>0</v>
      </c>
      <c r="FL1244" s="74">
        <v>0</v>
      </c>
      <c r="FM1244" s="74">
        <v>0</v>
      </c>
      <c r="FN1244" s="74">
        <v>0</v>
      </c>
      <c r="FO1244" s="74">
        <v>0</v>
      </c>
      <c r="FP1244" s="74">
        <v>2.3817694432310184E-5</v>
      </c>
      <c r="FQ1244" s="74">
        <v>1.3938114781787921E-7</v>
      </c>
      <c r="FR1244" s="74">
        <v>0</v>
      </c>
      <c r="FS1244" s="74">
        <v>0</v>
      </c>
      <c r="GV1244" s="229"/>
      <c r="GW1244" s="229"/>
    </row>
    <row r="1245" spans="98:205" x14ac:dyDescent="0.25">
      <c r="CT1245" s="74" t="s">
        <v>194</v>
      </c>
      <c r="CU1245" s="74" t="s">
        <v>545</v>
      </c>
      <c r="CV1245" s="74" t="s">
        <v>329</v>
      </c>
      <c r="CW1245" s="74">
        <v>2026</v>
      </c>
      <c r="CX1245" s="74">
        <v>0</v>
      </c>
      <c r="CY1245" s="74">
        <v>0</v>
      </c>
      <c r="CZ1245" s="74">
        <v>0</v>
      </c>
      <c r="DA1245" s="74">
        <v>0</v>
      </c>
      <c r="DB1245" s="74">
        <v>0</v>
      </c>
      <c r="DC1245" s="74">
        <v>1.3938114781787921E-7</v>
      </c>
      <c r="DD1245" s="74">
        <v>5.1712462144137739</v>
      </c>
      <c r="DE1245" s="74">
        <v>0.68414811484627158</v>
      </c>
      <c r="DF1245" s="74">
        <v>2.906986510592537</v>
      </c>
      <c r="DG1245" s="74">
        <v>1.5801115889749651</v>
      </c>
      <c r="DH1245" s="74">
        <v>0</v>
      </c>
      <c r="DI1245" s="74">
        <v>0</v>
      </c>
      <c r="DJ1245" s="74">
        <v>0</v>
      </c>
      <c r="DK1245" s="74">
        <v>0</v>
      </c>
      <c r="DL1245" s="74">
        <v>0</v>
      </c>
      <c r="DM1245" s="74">
        <v>0</v>
      </c>
      <c r="DN1245" s="74">
        <v>2.7605894039059192E-6</v>
      </c>
      <c r="DO1245" s="74">
        <v>0</v>
      </c>
      <c r="DP1245" s="74">
        <v>0</v>
      </c>
      <c r="DQ1245" s="74">
        <v>0</v>
      </c>
      <c r="DR1245" s="74">
        <v>0</v>
      </c>
      <c r="DS1245" s="74">
        <v>0</v>
      </c>
      <c r="DT1245" s="74">
        <v>0</v>
      </c>
      <c r="DU1245" s="74">
        <v>0</v>
      </c>
      <c r="DV1245" s="74">
        <v>0</v>
      </c>
      <c r="DW1245" s="74">
        <v>0</v>
      </c>
      <c r="DX1245" s="74">
        <v>0</v>
      </c>
      <c r="DY1245" s="74">
        <v>0</v>
      </c>
      <c r="DZ1245" s="74">
        <v>0</v>
      </c>
      <c r="EA1245" s="74">
        <v>0</v>
      </c>
      <c r="EB1245" s="74">
        <v>0</v>
      </c>
      <c r="EC1245" s="74">
        <v>0</v>
      </c>
      <c r="ED1245" s="74">
        <v>7.2077423301385446E-7</v>
      </c>
      <c r="EE1245" s="74">
        <v>0</v>
      </c>
      <c r="EF1245" s="74">
        <v>7.2077423301385446E-7</v>
      </c>
      <c r="ER1245" s="74" t="s">
        <v>455</v>
      </c>
      <c r="ES1245" s="74" t="s">
        <v>194</v>
      </c>
      <c r="ET1245" s="74" t="s">
        <v>545</v>
      </c>
      <c r="EU1245" s="74" t="s">
        <v>329</v>
      </c>
      <c r="EV1245" s="74" t="s">
        <v>302</v>
      </c>
      <c r="EW1245" s="74" t="s">
        <v>456</v>
      </c>
      <c r="EX1245" s="74">
        <v>2026</v>
      </c>
      <c r="EY1245" s="74">
        <v>1.280760357924986E-6</v>
      </c>
      <c r="EZ1245" s="74">
        <v>55300</v>
      </c>
      <c r="FA1245" s="74">
        <v>7.0826047793251731E-2</v>
      </c>
      <c r="FB1245" s="74">
        <v>2026</v>
      </c>
      <c r="FC1245" s="74" t="s">
        <v>209</v>
      </c>
      <c r="FD1245" s="74">
        <v>4.6366130773367584E-2</v>
      </c>
      <c r="FE1245" s="74">
        <v>1</v>
      </c>
      <c r="FF1245" s="74">
        <v>0</v>
      </c>
      <c r="FG1245" s="74" t="s">
        <v>457</v>
      </c>
      <c r="FH1245" s="74">
        <v>0</v>
      </c>
      <c r="FI1245" s="74">
        <v>0</v>
      </c>
      <c r="FJ1245" s="74">
        <v>0</v>
      </c>
      <c r="FK1245" s="74">
        <v>0</v>
      </c>
      <c r="FL1245" s="74">
        <v>0</v>
      </c>
      <c r="FM1245" s="74">
        <v>0</v>
      </c>
      <c r="FN1245" s="74">
        <v>0</v>
      </c>
      <c r="FO1245" s="74">
        <v>0</v>
      </c>
      <c r="FP1245" s="74">
        <v>0</v>
      </c>
      <c r="FQ1245" s="74">
        <v>0</v>
      </c>
      <c r="FR1245" s="74">
        <v>2.3817694432310184E-5</v>
      </c>
      <c r="FS1245" s="74">
        <v>1.3938114781787921E-7</v>
      </c>
      <c r="GV1245" s="229"/>
      <c r="GW1245" s="229"/>
    </row>
    <row r="1246" spans="98:205" x14ac:dyDescent="0.25">
      <c r="CT1246" s="74" t="s">
        <v>194</v>
      </c>
      <c r="CU1246" s="74" t="s">
        <v>545</v>
      </c>
      <c r="CV1246" s="74" t="s">
        <v>330</v>
      </c>
      <c r="CW1246" s="74">
        <v>2021</v>
      </c>
      <c r="CX1246" s="74">
        <v>1.4026361852431796E-5</v>
      </c>
      <c r="CY1246" s="74">
        <v>0</v>
      </c>
      <c r="CZ1246" s="74">
        <v>0</v>
      </c>
      <c r="DA1246" s="74">
        <v>0</v>
      </c>
      <c r="DB1246" s="74">
        <v>0</v>
      </c>
      <c r="DC1246" s="74">
        <v>0</v>
      </c>
      <c r="DD1246" s="74">
        <v>7.7900575334948527E-2</v>
      </c>
      <c r="DE1246" s="74">
        <v>3.6425060683954513E-2</v>
      </c>
      <c r="DF1246" s="74">
        <v>1.580872452543269E-3</v>
      </c>
      <c r="DG1246" s="74">
        <v>3.9894642198450757E-2</v>
      </c>
      <c r="DH1246" s="74">
        <v>0</v>
      </c>
      <c r="DI1246" s="74">
        <v>0</v>
      </c>
      <c r="DJ1246" s="74">
        <v>0</v>
      </c>
      <c r="DK1246" s="74">
        <v>0</v>
      </c>
      <c r="DL1246" s="74">
        <v>0</v>
      </c>
      <c r="DM1246" s="74">
        <v>0</v>
      </c>
      <c r="DN1246" s="74">
        <v>2.7772387429383021E-4</v>
      </c>
      <c r="DO1246" s="74">
        <v>1.0926616581606114E-6</v>
      </c>
      <c r="DP1246" s="74">
        <v>0</v>
      </c>
      <c r="DQ1246" s="74">
        <v>1.0926616581606114E-6</v>
      </c>
      <c r="DR1246" s="74">
        <v>0</v>
      </c>
      <c r="DS1246" s="74">
        <v>0</v>
      </c>
      <c r="DT1246" s="74">
        <v>0</v>
      </c>
      <c r="DU1246" s="74">
        <v>0</v>
      </c>
      <c r="DV1246" s="74">
        <v>0</v>
      </c>
      <c r="DW1246" s="74">
        <v>0</v>
      </c>
      <c r="DX1246" s="74">
        <v>0</v>
      </c>
      <c r="DY1246" s="74">
        <v>0</v>
      </c>
      <c r="DZ1246" s="74">
        <v>0</v>
      </c>
      <c r="EA1246" s="74">
        <v>0</v>
      </c>
      <c r="EB1246" s="74">
        <v>0</v>
      </c>
      <c r="EC1246" s="74">
        <v>0</v>
      </c>
      <c r="ED1246" s="74">
        <v>0</v>
      </c>
      <c r="EE1246" s="74">
        <v>0</v>
      </c>
      <c r="EF1246" s="74">
        <v>0</v>
      </c>
      <c r="ER1246" s="74" t="s">
        <v>455</v>
      </c>
      <c r="ES1246" s="74" t="s">
        <v>194</v>
      </c>
      <c r="ET1246" s="74" t="s">
        <v>545</v>
      </c>
      <c r="EU1246" s="74" t="s">
        <v>330</v>
      </c>
      <c r="EV1246" s="74" t="s">
        <v>302</v>
      </c>
      <c r="EW1246" s="74" t="s">
        <v>456</v>
      </c>
      <c r="EX1246" s="74">
        <v>2021</v>
      </c>
      <c r="EY1246" s="74">
        <v>1.2914615593572341E-4</v>
      </c>
      <c r="EZ1246" s="74">
        <v>55300</v>
      </c>
      <c r="FA1246" s="74">
        <v>7.1417824232455045</v>
      </c>
      <c r="FB1246" s="74">
        <v>2021</v>
      </c>
      <c r="FC1246" s="74" t="s">
        <v>209</v>
      </c>
      <c r="FD1246" s="74">
        <v>4.6366130773367584E-2</v>
      </c>
      <c r="FE1246" s="74">
        <v>1</v>
      </c>
      <c r="FF1246" s="74">
        <v>0</v>
      </c>
      <c r="FG1246" s="74" t="s">
        <v>457</v>
      </c>
      <c r="FH1246" s="74">
        <v>2.3968492570799376E-3</v>
      </c>
      <c r="FI1246" s="74">
        <v>1.4026361852431796E-5</v>
      </c>
      <c r="FJ1246" s="74">
        <v>0</v>
      </c>
      <c r="FK1246" s="74">
        <v>0</v>
      </c>
      <c r="FL1246" s="74">
        <v>0</v>
      </c>
      <c r="FM1246" s="74">
        <v>0</v>
      </c>
      <c r="FN1246" s="74">
        <v>0</v>
      </c>
      <c r="FO1246" s="74">
        <v>0</v>
      </c>
      <c r="FP1246" s="74">
        <v>0</v>
      </c>
      <c r="FQ1246" s="74">
        <v>0</v>
      </c>
      <c r="FR1246" s="74">
        <v>0</v>
      </c>
      <c r="FS1246" s="74">
        <v>0</v>
      </c>
      <c r="GV1246" s="229"/>
      <c r="GW1246" s="229"/>
    </row>
    <row r="1247" spans="98:205" x14ac:dyDescent="0.25">
      <c r="CT1247" s="74" t="s">
        <v>194</v>
      </c>
      <c r="CU1247" s="74" t="s">
        <v>545</v>
      </c>
      <c r="CV1247" s="74" t="s">
        <v>330</v>
      </c>
      <c r="CW1247" s="74">
        <v>2022</v>
      </c>
      <c r="CX1247" s="74">
        <v>0</v>
      </c>
      <c r="CY1247" s="74">
        <v>1.4026362138782797E-5</v>
      </c>
      <c r="CZ1247" s="74">
        <v>0</v>
      </c>
      <c r="DA1247" s="74">
        <v>0</v>
      </c>
      <c r="DB1247" s="74">
        <v>0</v>
      </c>
      <c r="DC1247" s="74">
        <v>0</v>
      </c>
      <c r="DD1247" s="74">
        <v>7.7900575334948485E-2</v>
      </c>
      <c r="DE1247" s="74">
        <v>3.6425060683954479E-2</v>
      </c>
      <c r="DF1247" s="74">
        <v>1.5808724525432671E-3</v>
      </c>
      <c r="DG1247" s="74">
        <v>3.9894642198450743E-2</v>
      </c>
      <c r="DH1247" s="74">
        <v>0</v>
      </c>
      <c r="DI1247" s="74">
        <v>0</v>
      </c>
      <c r="DJ1247" s="74">
        <v>0</v>
      </c>
      <c r="DK1247" s="74">
        <v>0</v>
      </c>
      <c r="DL1247" s="74">
        <v>0</v>
      </c>
      <c r="DM1247" s="74">
        <v>0</v>
      </c>
      <c r="DN1247" s="74">
        <v>2.7753111286969999E-4</v>
      </c>
      <c r="DO1247" s="74">
        <v>0</v>
      </c>
      <c r="DP1247" s="74">
        <v>0</v>
      </c>
      <c r="DQ1247" s="74">
        <v>0</v>
      </c>
      <c r="DR1247" s="74">
        <v>1.0926616804675184E-6</v>
      </c>
      <c r="DS1247" s="74">
        <v>0</v>
      </c>
      <c r="DT1247" s="74">
        <v>1.0926616804675184E-6</v>
      </c>
      <c r="DU1247" s="74">
        <v>0</v>
      </c>
      <c r="DV1247" s="74">
        <v>0</v>
      </c>
      <c r="DW1247" s="74">
        <v>0</v>
      </c>
      <c r="DX1247" s="74">
        <v>0</v>
      </c>
      <c r="DY1247" s="74">
        <v>0</v>
      </c>
      <c r="DZ1247" s="74">
        <v>0</v>
      </c>
      <c r="EA1247" s="74">
        <v>0</v>
      </c>
      <c r="EB1247" s="74">
        <v>0</v>
      </c>
      <c r="EC1247" s="74">
        <v>0</v>
      </c>
      <c r="ED1247" s="74">
        <v>0</v>
      </c>
      <c r="EE1247" s="74">
        <v>0</v>
      </c>
      <c r="EF1247" s="74">
        <v>0</v>
      </c>
      <c r="ER1247" s="74" t="s">
        <v>455</v>
      </c>
      <c r="ES1247" s="74" t="s">
        <v>194</v>
      </c>
      <c r="ET1247" s="74" t="s">
        <v>545</v>
      </c>
      <c r="EU1247" s="74" t="s">
        <v>330</v>
      </c>
      <c r="EV1247" s="74" t="s">
        <v>302</v>
      </c>
      <c r="EW1247" s="74" t="s">
        <v>456</v>
      </c>
      <c r="EX1247" s="74">
        <v>2022</v>
      </c>
      <c r="EY1247" s="74">
        <v>1.2898455311136531E-4</v>
      </c>
      <c r="EZ1247" s="74">
        <v>55300</v>
      </c>
      <c r="FA1247" s="74">
        <v>7.1328457870585016</v>
      </c>
      <c r="FB1247" s="74">
        <v>2022</v>
      </c>
      <c r="FC1247" s="74" t="s">
        <v>209</v>
      </c>
      <c r="FD1247" s="74">
        <v>4.6366130773367584E-2</v>
      </c>
      <c r="FE1247" s="74">
        <v>1</v>
      </c>
      <c r="FF1247" s="74">
        <v>0</v>
      </c>
      <c r="FG1247" s="74" t="s">
        <v>457</v>
      </c>
      <c r="FH1247" s="74">
        <v>0</v>
      </c>
      <c r="FI1247" s="74">
        <v>0</v>
      </c>
      <c r="FJ1247" s="74">
        <v>2.396849306012098E-3</v>
      </c>
      <c r="FK1247" s="74">
        <v>1.4026362138782797E-5</v>
      </c>
      <c r="FL1247" s="74">
        <v>0</v>
      </c>
      <c r="FM1247" s="74">
        <v>0</v>
      </c>
      <c r="FN1247" s="74">
        <v>0</v>
      </c>
      <c r="FO1247" s="74">
        <v>0</v>
      </c>
      <c r="FP1247" s="74">
        <v>0</v>
      </c>
      <c r="FQ1247" s="74">
        <v>0</v>
      </c>
      <c r="FR1247" s="74">
        <v>0</v>
      </c>
      <c r="FS1247" s="74">
        <v>0</v>
      </c>
      <c r="GV1247" s="229"/>
      <c r="GW1247" s="229"/>
    </row>
    <row r="1248" spans="98:205" x14ac:dyDescent="0.25">
      <c r="CT1248" s="74" t="s">
        <v>194</v>
      </c>
      <c r="CU1248" s="74" t="s">
        <v>545</v>
      </c>
      <c r="CV1248" s="74" t="s">
        <v>330</v>
      </c>
      <c r="CW1248" s="74">
        <v>2023</v>
      </c>
      <c r="CX1248" s="74">
        <v>0</v>
      </c>
      <c r="CY1248" s="74">
        <v>0</v>
      </c>
      <c r="CZ1248" s="74">
        <v>1.4485930050973911E-5</v>
      </c>
      <c r="DA1248" s="74">
        <v>0</v>
      </c>
      <c r="DB1248" s="74">
        <v>0</v>
      </c>
      <c r="DC1248" s="74">
        <v>0</v>
      </c>
      <c r="DD1248" s="74">
        <v>7.7900575334948485E-2</v>
      </c>
      <c r="DE1248" s="74">
        <v>3.6425060683954492E-2</v>
      </c>
      <c r="DF1248" s="74">
        <v>1.5808724525432671E-3</v>
      </c>
      <c r="DG1248" s="74">
        <v>3.9894642198450729E-2</v>
      </c>
      <c r="DH1248" s="74">
        <v>0</v>
      </c>
      <c r="DI1248" s="74">
        <v>0</v>
      </c>
      <c r="DJ1248" s="74">
        <v>0</v>
      </c>
      <c r="DK1248" s="74">
        <v>0</v>
      </c>
      <c r="DL1248" s="74">
        <v>0</v>
      </c>
      <c r="DM1248" s="74">
        <v>0</v>
      </c>
      <c r="DN1248" s="74">
        <v>2.8640738741355449E-4</v>
      </c>
      <c r="DO1248" s="74">
        <v>0</v>
      </c>
      <c r="DP1248" s="74">
        <v>0</v>
      </c>
      <c r="DQ1248" s="74">
        <v>0</v>
      </c>
      <c r="DR1248" s="74">
        <v>0</v>
      </c>
      <c r="DS1248" s="74">
        <v>0</v>
      </c>
      <c r="DT1248" s="74">
        <v>0</v>
      </c>
      <c r="DU1248" s="74">
        <v>1.1284622852326873E-6</v>
      </c>
      <c r="DV1248" s="74">
        <v>0</v>
      </c>
      <c r="DW1248" s="74">
        <v>1.1284622852326873E-6</v>
      </c>
      <c r="DX1248" s="74">
        <v>0</v>
      </c>
      <c r="DY1248" s="74">
        <v>0</v>
      </c>
      <c r="DZ1248" s="74">
        <v>0</v>
      </c>
      <c r="EA1248" s="74">
        <v>0</v>
      </c>
      <c r="EB1248" s="74">
        <v>0</v>
      </c>
      <c r="EC1248" s="74">
        <v>0</v>
      </c>
      <c r="ED1248" s="74">
        <v>0</v>
      </c>
      <c r="EE1248" s="74">
        <v>0</v>
      </c>
      <c r="EF1248" s="74">
        <v>0</v>
      </c>
      <c r="ER1248" s="74" t="s">
        <v>455</v>
      </c>
      <c r="ES1248" s="74" t="s">
        <v>194</v>
      </c>
      <c r="ET1248" s="74" t="s">
        <v>545</v>
      </c>
      <c r="EU1248" s="74" t="s">
        <v>330</v>
      </c>
      <c r="EV1248" s="74" t="s">
        <v>302</v>
      </c>
      <c r="EW1248" s="74" t="s">
        <v>456</v>
      </c>
      <c r="EX1248" s="74">
        <v>2023</v>
      </c>
      <c r="EY1248" s="74">
        <v>1.331098591697905E-4</v>
      </c>
      <c r="EZ1248" s="74">
        <v>55300</v>
      </c>
      <c r="FA1248" s="74">
        <v>7.3609752120894152</v>
      </c>
      <c r="FB1248" s="74">
        <v>2023</v>
      </c>
      <c r="FC1248" s="74" t="s">
        <v>209</v>
      </c>
      <c r="FD1248" s="74">
        <v>4.6366130773367584E-2</v>
      </c>
      <c r="FE1248" s="74">
        <v>1</v>
      </c>
      <c r="FF1248" s="74">
        <v>0</v>
      </c>
      <c r="FG1248" s="74" t="s">
        <v>457</v>
      </c>
      <c r="FH1248" s="74">
        <v>0</v>
      </c>
      <c r="FI1248" s="74">
        <v>0</v>
      </c>
      <c r="FJ1248" s="74">
        <v>0</v>
      </c>
      <c r="FK1248" s="74">
        <v>0</v>
      </c>
      <c r="FL1248" s="74">
        <v>2.4753810750126298E-3</v>
      </c>
      <c r="FM1248" s="74">
        <v>1.4485930050973911E-5</v>
      </c>
      <c r="FN1248" s="74">
        <v>0</v>
      </c>
      <c r="FO1248" s="74">
        <v>0</v>
      </c>
      <c r="FP1248" s="74">
        <v>0</v>
      </c>
      <c r="FQ1248" s="74">
        <v>0</v>
      </c>
      <c r="FR1248" s="74">
        <v>0</v>
      </c>
      <c r="FS1248" s="74">
        <v>0</v>
      </c>
      <c r="GV1248" s="229"/>
      <c r="GW1248" s="229"/>
    </row>
    <row r="1249" spans="98:205" x14ac:dyDescent="0.25">
      <c r="CT1249" s="74" t="s">
        <v>194</v>
      </c>
      <c r="CU1249" s="74" t="s">
        <v>545</v>
      </c>
      <c r="CV1249" s="74" t="s">
        <v>330</v>
      </c>
      <c r="CW1249" s="74">
        <v>2024</v>
      </c>
      <c r="CX1249" s="74">
        <v>0</v>
      </c>
      <c r="CY1249" s="74">
        <v>0</v>
      </c>
      <c r="CZ1249" s="74">
        <v>0</v>
      </c>
      <c r="DA1249" s="74">
        <v>1.4485930050973911E-5</v>
      </c>
      <c r="DB1249" s="74">
        <v>0</v>
      </c>
      <c r="DC1249" s="74">
        <v>0</v>
      </c>
      <c r="DD1249" s="74">
        <v>7.7900575334948485E-2</v>
      </c>
      <c r="DE1249" s="74">
        <v>3.6425060683954492E-2</v>
      </c>
      <c r="DF1249" s="74">
        <v>1.5808724525432671E-3</v>
      </c>
      <c r="DG1249" s="74">
        <v>3.9894642198450729E-2</v>
      </c>
      <c r="DH1249" s="74">
        <v>0</v>
      </c>
      <c r="DI1249" s="74">
        <v>0</v>
      </c>
      <c r="DJ1249" s="74">
        <v>0</v>
      </c>
      <c r="DK1249" s="74">
        <v>0</v>
      </c>
      <c r="DL1249" s="74">
        <v>0</v>
      </c>
      <c r="DM1249" s="74">
        <v>0</v>
      </c>
      <c r="DN1249" s="74">
        <v>2.8640738741355449E-4</v>
      </c>
      <c r="DO1249" s="74">
        <v>0</v>
      </c>
      <c r="DP1249" s="74">
        <v>0</v>
      </c>
      <c r="DQ1249" s="74">
        <v>0</v>
      </c>
      <c r="DR1249" s="74">
        <v>0</v>
      </c>
      <c r="DS1249" s="74">
        <v>0</v>
      </c>
      <c r="DT1249" s="74">
        <v>0</v>
      </c>
      <c r="DU1249" s="74">
        <v>0</v>
      </c>
      <c r="DV1249" s="74">
        <v>0</v>
      </c>
      <c r="DW1249" s="74">
        <v>0</v>
      </c>
      <c r="DX1249" s="74">
        <v>1.1284622852326873E-6</v>
      </c>
      <c r="DY1249" s="74">
        <v>0</v>
      </c>
      <c r="DZ1249" s="74">
        <v>1.1284622852326873E-6</v>
      </c>
      <c r="EA1249" s="74">
        <v>0</v>
      </c>
      <c r="EB1249" s="74">
        <v>0</v>
      </c>
      <c r="EC1249" s="74">
        <v>0</v>
      </c>
      <c r="ED1249" s="74">
        <v>0</v>
      </c>
      <c r="EE1249" s="74">
        <v>0</v>
      </c>
      <c r="EF1249" s="74">
        <v>0</v>
      </c>
      <c r="ER1249" s="74" t="s">
        <v>455</v>
      </c>
      <c r="ES1249" s="74" t="s">
        <v>194</v>
      </c>
      <c r="ET1249" s="74" t="s">
        <v>545</v>
      </c>
      <c r="EU1249" s="74" t="s">
        <v>330</v>
      </c>
      <c r="EV1249" s="74" t="s">
        <v>302</v>
      </c>
      <c r="EW1249" s="74" t="s">
        <v>456</v>
      </c>
      <c r="EX1249" s="74">
        <v>2024</v>
      </c>
      <c r="EY1249" s="74">
        <v>1.331098591697905E-4</v>
      </c>
      <c r="EZ1249" s="74">
        <v>55300</v>
      </c>
      <c r="FA1249" s="74">
        <v>7.3609752120894152</v>
      </c>
      <c r="FB1249" s="74">
        <v>2024</v>
      </c>
      <c r="FC1249" s="74" t="s">
        <v>209</v>
      </c>
      <c r="FD1249" s="74">
        <v>4.6366130773367584E-2</v>
      </c>
      <c r="FE1249" s="74">
        <v>1</v>
      </c>
      <c r="FF1249" s="74">
        <v>0</v>
      </c>
      <c r="FG1249" s="74" t="s">
        <v>457</v>
      </c>
      <c r="FH1249" s="74">
        <v>0</v>
      </c>
      <c r="FI1249" s="74">
        <v>0</v>
      </c>
      <c r="FJ1249" s="74">
        <v>0</v>
      </c>
      <c r="FK1249" s="74">
        <v>0</v>
      </c>
      <c r="FL1249" s="74">
        <v>0</v>
      </c>
      <c r="FM1249" s="74">
        <v>0</v>
      </c>
      <c r="FN1249" s="74">
        <v>2.4753810750126298E-3</v>
      </c>
      <c r="FO1249" s="74">
        <v>1.4485930050973911E-5</v>
      </c>
      <c r="FP1249" s="74">
        <v>0</v>
      </c>
      <c r="FQ1249" s="74">
        <v>0</v>
      </c>
      <c r="FR1249" s="74">
        <v>0</v>
      </c>
      <c r="FS1249" s="74">
        <v>0</v>
      </c>
      <c r="GV1249" s="229"/>
      <c r="GW1249" s="229"/>
    </row>
    <row r="1250" spans="98:205" x14ac:dyDescent="0.25">
      <c r="CT1250" s="74" t="s">
        <v>194</v>
      </c>
      <c r="CU1250" s="74" t="s">
        <v>545</v>
      </c>
      <c r="CV1250" s="74" t="s">
        <v>330</v>
      </c>
      <c r="CW1250" s="74">
        <v>2025</v>
      </c>
      <c r="CX1250" s="74">
        <v>0</v>
      </c>
      <c r="CY1250" s="74">
        <v>0</v>
      </c>
      <c r="CZ1250" s="74">
        <v>0</v>
      </c>
      <c r="DA1250" s="74">
        <v>0</v>
      </c>
      <c r="DB1250" s="74">
        <v>1.4485930050973911E-5</v>
      </c>
      <c r="DC1250" s="74">
        <v>0</v>
      </c>
      <c r="DD1250" s="74">
        <v>7.7900575334948485E-2</v>
      </c>
      <c r="DE1250" s="74">
        <v>3.6425060683954492E-2</v>
      </c>
      <c r="DF1250" s="74">
        <v>1.5808724525432671E-3</v>
      </c>
      <c r="DG1250" s="74">
        <v>3.9894642198450729E-2</v>
      </c>
      <c r="DH1250" s="74">
        <v>0</v>
      </c>
      <c r="DI1250" s="74">
        <v>0</v>
      </c>
      <c r="DJ1250" s="74">
        <v>0</v>
      </c>
      <c r="DK1250" s="74">
        <v>0</v>
      </c>
      <c r="DL1250" s="74">
        <v>0</v>
      </c>
      <c r="DM1250" s="74">
        <v>0</v>
      </c>
      <c r="DN1250" s="74">
        <v>2.8640738741355449E-4</v>
      </c>
      <c r="DO1250" s="74">
        <v>0</v>
      </c>
      <c r="DP1250" s="74">
        <v>0</v>
      </c>
      <c r="DQ1250" s="74">
        <v>0</v>
      </c>
      <c r="DR1250" s="74">
        <v>0</v>
      </c>
      <c r="DS1250" s="74">
        <v>0</v>
      </c>
      <c r="DT1250" s="74">
        <v>0</v>
      </c>
      <c r="DU1250" s="74">
        <v>0</v>
      </c>
      <c r="DV1250" s="74">
        <v>0</v>
      </c>
      <c r="DW1250" s="74">
        <v>0</v>
      </c>
      <c r="DX1250" s="74">
        <v>0</v>
      </c>
      <c r="DY1250" s="74">
        <v>0</v>
      </c>
      <c r="DZ1250" s="74">
        <v>0</v>
      </c>
      <c r="EA1250" s="74">
        <v>1.1284622852326873E-6</v>
      </c>
      <c r="EB1250" s="74">
        <v>0</v>
      </c>
      <c r="EC1250" s="74">
        <v>1.1284622852326873E-6</v>
      </c>
      <c r="ED1250" s="74">
        <v>0</v>
      </c>
      <c r="EE1250" s="74">
        <v>0</v>
      </c>
      <c r="EF1250" s="74">
        <v>0</v>
      </c>
      <c r="ER1250" s="74" t="s">
        <v>455</v>
      </c>
      <c r="ES1250" s="74" t="s">
        <v>194</v>
      </c>
      <c r="ET1250" s="74" t="s">
        <v>545</v>
      </c>
      <c r="EU1250" s="74" t="s">
        <v>330</v>
      </c>
      <c r="EV1250" s="74" t="s">
        <v>302</v>
      </c>
      <c r="EW1250" s="74" t="s">
        <v>456</v>
      </c>
      <c r="EX1250" s="74">
        <v>2025</v>
      </c>
      <c r="EY1250" s="74">
        <v>1.331098591697905E-4</v>
      </c>
      <c r="EZ1250" s="74">
        <v>55300</v>
      </c>
      <c r="FA1250" s="74">
        <v>7.3609752120894152</v>
      </c>
      <c r="FB1250" s="74">
        <v>2025</v>
      </c>
      <c r="FC1250" s="74" t="s">
        <v>209</v>
      </c>
      <c r="FD1250" s="74">
        <v>4.6366130773367584E-2</v>
      </c>
      <c r="FE1250" s="74">
        <v>1</v>
      </c>
      <c r="FF1250" s="74">
        <v>0</v>
      </c>
      <c r="FG1250" s="74" t="s">
        <v>457</v>
      </c>
      <c r="FH1250" s="74">
        <v>0</v>
      </c>
      <c r="FI1250" s="74">
        <v>0</v>
      </c>
      <c r="FJ1250" s="74">
        <v>0</v>
      </c>
      <c r="FK1250" s="74">
        <v>0</v>
      </c>
      <c r="FL1250" s="74">
        <v>0</v>
      </c>
      <c r="FM1250" s="74">
        <v>0</v>
      </c>
      <c r="FN1250" s="74">
        <v>0</v>
      </c>
      <c r="FO1250" s="74">
        <v>0</v>
      </c>
      <c r="FP1250" s="74">
        <v>2.4753810750126298E-3</v>
      </c>
      <c r="FQ1250" s="74">
        <v>1.4485930050973911E-5</v>
      </c>
      <c r="FR1250" s="74">
        <v>0</v>
      </c>
      <c r="FS1250" s="74">
        <v>0</v>
      </c>
      <c r="GV1250" s="229"/>
      <c r="GW1250" s="229"/>
    </row>
    <row r="1251" spans="98:205" x14ac:dyDescent="0.25">
      <c r="CT1251" s="74" t="s">
        <v>194</v>
      </c>
      <c r="CU1251" s="74" t="s">
        <v>545</v>
      </c>
      <c r="CV1251" s="74" t="s">
        <v>330</v>
      </c>
      <c r="CW1251" s="74">
        <v>2026</v>
      </c>
      <c r="CX1251" s="74">
        <v>0</v>
      </c>
      <c r="CY1251" s="74">
        <v>0</v>
      </c>
      <c r="CZ1251" s="74">
        <v>0</v>
      </c>
      <c r="DA1251" s="74">
        <v>0</v>
      </c>
      <c r="DB1251" s="74">
        <v>0</v>
      </c>
      <c r="DC1251" s="74">
        <v>1.4485930050973911E-5</v>
      </c>
      <c r="DD1251" s="74">
        <v>7.7900575334948485E-2</v>
      </c>
      <c r="DE1251" s="74">
        <v>3.6425060683954492E-2</v>
      </c>
      <c r="DF1251" s="74">
        <v>1.5808724525432671E-3</v>
      </c>
      <c r="DG1251" s="74">
        <v>3.9894642198450729E-2</v>
      </c>
      <c r="DH1251" s="74">
        <v>0</v>
      </c>
      <c r="DI1251" s="74">
        <v>0</v>
      </c>
      <c r="DJ1251" s="74">
        <v>0</v>
      </c>
      <c r="DK1251" s="74">
        <v>0</v>
      </c>
      <c r="DL1251" s="74">
        <v>0</v>
      </c>
      <c r="DM1251" s="74">
        <v>0</v>
      </c>
      <c r="DN1251" s="74">
        <v>2.8640738741355449E-4</v>
      </c>
      <c r="DO1251" s="74">
        <v>0</v>
      </c>
      <c r="DP1251" s="74">
        <v>0</v>
      </c>
      <c r="DQ1251" s="74">
        <v>0</v>
      </c>
      <c r="DR1251" s="74">
        <v>0</v>
      </c>
      <c r="DS1251" s="74">
        <v>0</v>
      </c>
      <c r="DT1251" s="74">
        <v>0</v>
      </c>
      <c r="DU1251" s="74">
        <v>0</v>
      </c>
      <c r="DV1251" s="74">
        <v>0</v>
      </c>
      <c r="DW1251" s="74">
        <v>0</v>
      </c>
      <c r="DX1251" s="74">
        <v>0</v>
      </c>
      <c r="DY1251" s="74">
        <v>0</v>
      </c>
      <c r="DZ1251" s="74">
        <v>0</v>
      </c>
      <c r="EA1251" s="74">
        <v>0</v>
      </c>
      <c r="EB1251" s="74">
        <v>0</v>
      </c>
      <c r="EC1251" s="74">
        <v>0</v>
      </c>
      <c r="ED1251" s="74">
        <v>1.1284622852326873E-6</v>
      </c>
      <c r="EE1251" s="74">
        <v>0</v>
      </c>
      <c r="EF1251" s="74">
        <v>1.1284622852326873E-6</v>
      </c>
      <c r="ER1251" s="74" t="s">
        <v>455</v>
      </c>
      <c r="ES1251" s="74" t="s">
        <v>194</v>
      </c>
      <c r="ET1251" s="74" t="s">
        <v>545</v>
      </c>
      <c r="EU1251" s="74" t="s">
        <v>330</v>
      </c>
      <c r="EV1251" s="74" t="s">
        <v>302</v>
      </c>
      <c r="EW1251" s="74" t="s">
        <v>456</v>
      </c>
      <c r="EX1251" s="74">
        <v>2026</v>
      </c>
      <c r="EY1251" s="74">
        <v>1.331098591697905E-4</v>
      </c>
      <c r="EZ1251" s="74">
        <v>55300</v>
      </c>
      <c r="FA1251" s="74">
        <v>7.3609752120894152</v>
      </c>
      <c r="FB1251" s="74">
        <v>2026</v>
      </c>
      <c r="FC1251" s="74" t="s">
        <v>209</v>
      </c>
      <c r="FD1251" s="74">
        <v>4.6366130773367584E-2</v>
      </c>
      <c r="FE1251" s="74">
        <v>1</v>
      </c>
      <c r="FF1251" s="74">
        <v>0</v>
      </c>
      <c r="FG1251" s="74" t="s">
        <v>457</v>
      </c>
      <c r="FH1251" s="74">
        <v>0</v>
      </c>
      <c r="FI1251" s="74">
        <v>0</v>
      </c>
      <c r="FJ1251" s="74">
        <v>0</v>
      </c>
      <c r="FK1251" s="74">
        <v>0</v>
      </c>
      <c r="FL1251" s="74">
        <v>0</v>
      </c>
      <c r="FM1251" s="74">
        <v>0</v>
      </c>
      <c r="FN1251" s="74">
        <v>0</v>
      </c>
      <c r="FO1251" s="74">
        <v>0</v>
      </c>
      <c r="FP1251" s="74">
        <v>0</v>
      </c>
      <c r="FQ1251" s="74">
        <v>0</v>
      </c>
      <c r="FR1251" s="74">
        <v>2.4753810750126298E-3</v>
      </c>
      <c r="FS1251" s="74">
        <v>1.4485930050973911E-5</v>
      </c>
      <c r="GV1251" s="229"/>
      <c r="GW1251" s="229"/>
    </row>
    <row r="1252" spans="98:205" x14ac:dyDescent="0.25">
      <c r="GV1252" s="229"/>
      <c r="GW1252" s="229"/>
    </row>
    <row r="1253" spans="98:205" x14ac:dyDescent="0.25">
      <c r="GV1253" s="229"/>
      <c r="GW1253" s="229"/>
    </row>
    <row r="1254" spans="98:205" x14ac:dyDescent="0.25">
      <c r="GV1254" s="229"/>
      <c r="GW1254" s="229"/>
    </row>
    <row r="1255" spans="98:205" x14ac:dyDescent="0.25">
      <c r="GV1255" s="229"/>
      <c r="GW1255" s="229"/>
    </row>
    <row r="1256" spans="98:205" x14ac:dyDescent="0.25">
      <c r="GV1256" s="229"/>
      <c r="GW1256" s="229"/>
    </row>
    <row r="1257" spans="98:205" x14ac:dyDescent="0.25">
      <c r="GV1257" s="229"/>
      <c r="GW1257" s="229"/>
    </row>
    <row r="1258" spans="98:205" x14ac:dyDescent="0.25">
      <c r="GV1258" s="229"/>
      <c r="GW1258" s="229"/>
    </row>
    <row r="1259" spans="98:205" x14ac:dyDescent="0.25">
      <c r="GV1259" s="229"/>
      <c r="GW1259" s="229"/>
    </row>
    <row r="1260" spans="98:205" x14ac:dyDescent="0.25">
      <c r="GV1260" s="229"/>
      <c r="GW1260" s="229"/>
    </row>
    <row r="1261" spans="98:205" x14ac:dyDescent="0.25">
      <c r="GV1261" s="229"/>
      <c r="GW1261" s="229"/>
    </row>
    <row r="1262" spans="98:205" x14ac:dyDescent="0.25">
      <c r="GV1262" s="229"/>
      <c r="GW1262" s="229"/>
    </row>
    <row r="1263" spans="98:205" x14ac:dyDescent="0.25">
      <c r="GV1263" s="229"/>
      <c r="GW1263" s="229"/>
    </row>
    <row r="1264" spans="98:205" x14ac:dyDescent="0.25">
      <c r="GV1264" s="229"/>
      <c r="GW1264" s="229"/>
    </row>
    <row r="1265" spans="204:205" x14ac:dyDescent="0.25">
      <c r="GV1265" s="229"/>
      <c r="GW1265" s="229"/>
    </row>
    <row r="1266" spans="204:205" x14ac:dyDescent="0.25">
      <c r="GV1266" s="229"/>
      <c r="GW1266" s="229"/>
    </row>
    <row r="1267" spans="204:205" x14ac:dyDescent="0.25">
      <c r="GV1267" s="229"/>
      <c r="GW1267" s="229"/>
    </row>
    <row r="1268" spans="204:205" x14ac:dyDescent="0.25">
      <c r="GV1268" s="229"/>
      <c r="GW1268" s="229"/>
    </row>
    <row r="1269" spans="204:205" x14ac:dyDescent="0.25">
      <c r="GV1269" s="229"/>
      <c r="GW1269" s="229"/>
    </row>
    <row r="1270" spans="204:205" x14ac:dyDescent="0.25">
      <c r="GV1270" s="229"/>
      <c r="GW1270" s="229"/>
    </row>
    <row r="1271" spans="204:205" x14ac:dyDescent="0.25">
      <c r="GV1271" s="229"/>
      <c r="GW1271" s="229"/>
    </row>
    <row r="1272" spans="204:205" x14ac:dyDescent="0.25">
      <c r="GV1272" s="229"/>
      <c r="GW1272" s="229"/>
    </row>
    <row r="1273" spans="204:205" x14ac:dyDescent="0.25">
      <c r="GV1273" s="229"/>
      <c r="GW1273" s="229"/>
    </row>
    <row r="1274" spans="204:205" x14ac:dyDescent="0.25">
      <c r="GV1274" s="229"/>
      <c r="GW1274" s="229"/>
    </row>
    <row r="1275" spans="204:205" x14ac:dyDescent="0.25">
      <c r="GV1275" s="229"/>
      <c r="GW1275" s="229"/>
    </row>
    <row r="1276" spans="204:205" x14ac:dyDescent="0.25">
      <c r="GV1276" s="229"/>
      <c r="GW1276" s="229"/>
    </row>
    <row r="1277" spans="204:205" x14ac:dyDescent="0.25">
      <c r="GV1277" s="229"/>
      <c r="GW1277" s="229"/>
    </row>
    <row r="1278" spans="204:205" x14ac:dyDescent="0.25">
      <c r="GV1278" s="229"/>
      <c r="GW1278" s="229"/>
    </row>
    <row r="1279" spans="204:205" x14ac:dyDescent="0.25">
      <c r="GV1279" s="229"/>
      <c r="GW1279" s="229"/>
    </row>
    <row r="1280" spans="204:205" x14ac:dyDescent="0.25">
      <c r="GV1280" s="229"/>
      <c r="GW1280" s="229"/>
    </row>
    <row r="1281" spans="204:205" x14ac:dyDescent="0.25">
      <c r="GV1281" s="229"/>
      <c r="GW1281" s="229"/>
    </row>
    <row r="1282" spans="204:205" x14ac:dyDescent="0.25">
      <c r="GV1282" s="229"/>
      <c r="GW1282" s="229"/>
    </row>
    <row r="1283" spans="204:205" x14ac:dyDescent="0.25">
      <c r="GV1283" s="229"/>
      <c r="GW1283" s="229"/>
    </row>
    <row r="1284" spans="204:205" x14ac:dyDescent="0.25">
      <c r="GV1284" s="229"/>
      <c r="GW1284" s="229"/>
    </row>
    <row r="1285" spans="204:205" x14ac:dyDescent="0.25">
      <c r="GV1285" s="229"/>
      <c r="GW1285" s="229"/>
    </row>
    <row r="1286" spans="204:205" x14ac:dyDescent="0.25">
      <c r="GV1286" s="229"/>
      <c r="GW1286" s="229"/>
    </row>
    <row r="1287" spans="204:205" x14ac:dyDescent="0.25">
      <c r="GV1287" s="229"/>
      <c r="GW1287" s="229"/>
    </row>
    <row r="1288" spans="204:205" x14ac:dyDescent="0.25">
      <c r="GV1288" s="229"/>
      <c r="GW1288" s="229"/>
    </row>
    <row r="1289" spans="204:205" x14ac:dyDescent="0.25">
      <c r="GV1289" s="229"/>
      <c r="GW1289" s="229"/>
    </row>
    <row r="1290" spans="204:205" x14ac:dyDescent="0.25">
      <c r="GV1290" s="229"/>
      <c r="GW1290" s="229"/>
    </row>
    <row r="1291" spans="204:205" x14ac:dyDescent="0.25">
      <c r="GV1291" s="229"/>
      <c r="GW1291" s="229"/>
    </row>
    <row r="1292" spans="204:205" x14ac:dyDescent="0.25">
      <c r="GV1292" s="229"/>
      <c r="GW1292" s="229"/>
    </row>
    <row r="1293" spans="204:205" x14ac:dyDescent="0.25">
      <c r="GV1293" s="229"/>
      <c r="GW1293" s="229"/>
    </row>
    <row r="1294" spans="204:205" x14ac:dyDescent="0.25">
      <c r="GV1294" s="229"/>
      <c r="GW1294" s="229"/>
    </row>
    <row r="1295" spans="204:205" x14ac:dyDescent="0.25">
      <c r="GV1295" s="229"/>
      <c r="GW1295" s="229"/>
    </row>
    <row r="1296" spans="204:205" x14ac:dyDescent="0.25">
      <c r="GV1296" s="229"/>
      <c r="GW1296" s="229"/>
    </row>
    <row r="1297" spans="204:205" x14ac:dyDescent="0.25">
      <c r="GV1297" s="229"/>
      <c r="GW1297" s="229"/>
    </row>
    <row r="1298" spans="204:205" x14ac:dyDescent="0.25">
      <c r="GV1298" s="229"/>
      <c r="GW1298" s="229"/>
    </row>
    <row r="1299" spans="204:205" x14ac:dyDescent="0.25">
      <c r="GV1299" s="229"/>
      <c r="GW1299" s="229"/>
    </row>
    <row r="1300" spans="204:205" x14ac:dyDescent="0.25">
      <c r="GV1300" s="229"/>
      <c r="GW1300" s="229"/>
    </row>
    <row r="1301" spans="204:205" x14ac:dyDescent="0.25">
      <c r="GV1301" s="229"/>
      <c r="GW1301" s="229"/>
    </row>
    <row r="1302" spans="204:205" x14ac:dyDescent="0.25">
      <c r="GV1302" s="229"/>
      <c r="GW1302" s="229"/>
    </row>
    <row r="1303" spans="204:205" x14ac:dyDescent="0.25">
      <c r="GV1303" s="229"/>
      <c r="GW1303" s="229"/>
    </row>
    <row r="1304" spans="204:205" x14ac:dyDescent="0.25">
      <c r="GV1304" s="229"/>
      <c r="GW1304" s="229"/>
    </row>
    <row r="1305" spans="204:205" x14ac:dyDescent="0.25">
      <c r="GV1305" s="229"/>
      <c r="GW1305" s="229"/>
    </row>
    <row r="1306" spans="204:205" x14ac:dyDescent="0.25">
      <c r="GV1306" s="229"/>
      <c r="GW1306" s="229"/>
    </row>
    <row r="1307" spans="204:205" x14ac:dyDescent="0.25">
      <c r="GV1307" s="229"/>
      <c r="GW1307" s="229"/>
    </row>
    <row r="1308" spans="204:205" x14ac:dyDescent="0.25">
      <c r="GV1308" s="229"/>
      <c r="GW1308" s="229"/>
    </row>
    <row r="1309" spans="204:205" x14ac:dyDescent="0.25">
      <c r="GV1309" s="229"/>
      <c r="GW1309" s="229"/>
    </row>
    <row r="1310" spans="204:205" x14ac:dyDescent="0.25">
      <c r="GV1310" s="229"/>
      <c r="GW1310" s="229"/>
    </row>
    <row r="1311" spans="204:205" x14ac:dyDescent="0.25">
      <c r="GV1311" s="229"/>
      <c r="GW1311" s="229"/>
    </row>
    <row r="1312" spans="204:205" x14ac:dyDescent="0.25">
      <c r="GV1312" s="229"/>
      <c r="GW1312" s="229"/>
    </row>
    <row r="1313" spans="204:205" x14ac:dyDescent="0.25">
      <c r="GV1313" s="229"/>
      <c r="GW1313" s="229"/>
    </row>
    <row r="1314" spans="204:205" x14ac:dyDescent="0.25">
      <c r="GV1314" s="229"/>
      <c r="GW1314" s="229"/>
    </row>
    <row r="1315" spans="204:205" x14ac:dyDescent="0.25">
      <c r="GV1315" s="229"/>
      <c r="GW1315" s="229"/>
    </row>
    <row r="1316" spans="204:205" x14ac:dyDescent="0.25">
      <c r="GV1316" s="229"/>
      <c r="GW1316" s="229"/>
    </row>
    <row r="1317" spans="204:205" x14ac:dyDescent="0.25">
      <c r="GV1317" s="229"/>
      <c r="GW1317" s="229"/>
    </row>
    <row r="1318" spans="204:205" x14ac:dyDescent="0.25">
      <c r="GV1318" s="229"/>
      <c r="GW1318" s="229"/>
    </row>
    <row r="1319" spans="204:205" x14ac:dyDescent="0.25">
      <c r="GV1319" s="229"/>
      <c r="GW1319" s="229"/>
    </row>
    <row r="1320" spans="204:205" x14ac:dyDescent="0.25">
      <c r="GV1320" s="229"/>
      <c r="GW1320" s="229"/>
    </row>
    <row r="1321" spans="204:205" x14ac:dyDescent="0.25">
      <c r="GV1321" s="229"/>
      <c r="GW1321" s="229"/>
    </row>
    <row r="1322" spans="204:205" x14ac:dyDescent="0.25">
      <c r="GV1322" s="229"/>
      <c r="GW1322" s="229"/>
    </row>
    <row r="1323" spans="204:205" x14ac:dyDescent="0.25">
      <c r="GV1323" s="229"/>
      <c r="GW1323" s="229"/>
    </row>
    <row r="1324" spans="204:205" x14ac:dyDescent="0.25">
      <c r="GV1324" s="229"/>
      <c r="GW1324" s="229"/>
    </row>
    <row r="1325" spans="204:205" x14ac:dyDescent="0.25">
      <c r="GV1325" s="229"/>
      <c r="GW1325" s="229"/>
    </row>
    <row r="1326" spans="204:205" x14ac:dyDescent="0.25">
      <c r="GV1326" s="229"/>
      <c r="GW1326" s="229"/>
    </row>
    <row r="1327" spans="204:205" x14ac:dyDescent="0.25">
      <c r="GV1327" s="229"/>
      <c r="GW1327" s="229"/>
    </row>
    <row r="1328" spans="204:205" x14ac:dyDescent="0.25">
      <c r="GV1328" s="229"/>
      <c r="GW1328" s="229"/>
    </row>
    <row r="1329" spans="204:205" x14ac:dyDescent="0.25">
      <c r="GV1329" s="229"/>
      <c r="GW1329" s="229"/>
    </row>
    <row r="1330" spans="204:205" x14ac:dyDescent="0.25">
      <c r="GV1330" s="229"/>
      <c r="GW1330" s="229"/>
    </row>
    <row r="1331" spans="204:205" x14ac:dyDescent="0.25">
      <c r="GV1331" s="229"/>
      <c r="GW1331" s="229"/>
    </row>
    <row r="1332" spans="204:205" x14ac:dyDescent="0.25">
      <c r="GV1332" s="229"/>
      <c r="GW1332" s="229"/>
    </row>
    <row r="1333" spans="204:205" x14ac:dyDescent="0.25">
      <c r="GV1333" s="229"/>
      <c r="GW1333" s="229"/>
    </row>
    <row r="1334" spans="204:205" x14ac:dyDescent="0.25">
      <c r="GV1334" s="229"/>
      <c r="GW1334" s="229"/>
    </row>
    <row r="1335" spans="204:205" x14ac:dyDescent="0.25">
      <c r="GV1335" s="229"/>
      <c r="GW1335" s="229"/>
    </row>
    <row r="1336" spans="204:205" x14ac:dyDescent="0.25">
      <c r="GV1336" s="229"/>
      <c r="GW1336" s="229"/>
    </row>
    <row r="1337" spans="204:205" x14ac:dyDescent="0.25">
      <c r="GV1337" s="229"/>
      <c r="GW1337" s="229"/>
    </row>
    <row r="1338" spans="204:205" x14ac:dyDescent="0.25">
      <c r="GV1338" s="229"/>
      <c r="GW1338" s="229"/>
    </row>
    <row r="1339" spans="204:205" x14ac:dyDescent="0.25">
      <c r="GV1339" s="229"/>
      <c r="GW1339" s="229"/>
    </row>
    <row r="1340" spans="204:205" x14ac:dyDescent="0.25">
      <c r="GV1340" s="229"/>
      <c r="GW1340" s="229"/>
    </row>
    <row r="1341" spans="204:205" x14ac:dyDescent="0.25">
      <c r="GV1341" s="229"/>
      <c r="GW1341" s="229"/>
    </row>
    <row r="1342" spans="204:205" x14ac:dyDescent="0.25">
      <c r="GV1342" s="229"/>
      <c r="GW1342" s="229"/>
    </row>
    <row r="1343" spans="204:205" x14ac:dyDescent="0.25">
      <c r="GV1343" s="229"/>
      <c r="GW1343" s="229"/>
    </row>
    <row r="1344" spans="204:205" x14ac:dyDescent="0.25">
      <c r="GV1344" s="229"/>
      <c r="GW1344" s="229"/>
    </row>
    <row r="1345" spans="204:205" x14ac:dyDescent="0.25">
      <c r="GV1345" s="229"/>
      <c r="GW1345" s="229"/>
    </row>
    <row r="1346" spans="204:205" x14ac:dyDescent="0.25">
      <c r="GV1346" s="229"/>
      <c r="GW1346" s="229"/>
    </row>
    <row r="1347" spans="204:205" x14ac:dyDescent="0.25">
      <c r="GV1347" s="229"/>
      <c r="GW1347" s="229"/>
    </row>
    <row r="1348" spans="204:205" x14ac:dyDescent="0.25">
      <c r="GV1348" s="229"/>
      <c r="GW1348" s="229"/>
    </row>
    <row r="1349" spans="204:205" x14ac:dyDescent="0.25">
      <c r="GV1349" s="229"/>
      <c r="GW1349" s="229"/>
    </row>
    <row r="1350" spans="204:205" x14ac:dyDescent="0.25">
      <c r="GV1350" s="229"/>
      <c r="GW1350" s="229"/>
    </row>
    <row r="1351" spans="204:205" x14ac:dyDescent="0.25">
      <c r="GV1351" s="229"/>
      <c r="GW1351" s="229"/>
    </row>
    <row r="1352" spans="204:205" x14ac:dyDescent="0.25">
      <c r="GV1352" s="229"/>
      <c r="GW1352" s="229"/>
    </row>
    <row r="1353" spans="204:205" x14ac:dyDescent="0.25">
      <c r="GV1353" s="229"/>
      <c r="GW1353" s="229"/>
    </row>
    <row r="1354" spans="204:205" x14ac:dyDescent="0.25">
      <c r="GV1354" s="229"/>
      <c r="GW1354" s="229"/>
    </row>
    <row r="1355" spans="204:205" x14ac:dyDescent="0.25">
      <c r="GV1355" s="229"/>
      <c r="GW1355" s="229"/>
    </row>
    <row r="1356" spans="204:205" x14ac:dyDescent="0.25">
      <c r="GV1356" s="229"/>
      <c r="GW1356" s="229"/>
    </row>
    <row r="1357" spans="204:205" x14ac:dyDescent="0.25">
      <c r="GV1357" s="229"/>
      <c r="GW1357" s="229"/>
    </row>
    <row r="1358" spans="204:205" x14ac:dyDescent="0.25">
      <c r="GV1358" s="229"/>
      <c r="GW1358" s="229"/>
    </row>
    <row r="1359" spans="204:205" x14ac:dyDescent="0.25">
      <c r="GV1359" s="229"/>
      <c r="GW1359" s="229"/>
    </row>
    <row r="1360" spans="204:205" x14ac:dyDescent="0.25">
      <c r="GV1360" s="229"/>
      <c r="GW1360" s="229"/>
    </row>
    <row r="1361" spans="204:205" x14ac:dyDescent="0.25">
      <c r="GV1361" s="229"/>
      <c r="GW1361" s="229"/>
    </row>
    <row r="1362" spans="204:205" x14ac:dyDescent="0.25">
      <c r="GV1362" s="229"/>
      <c r="GW1362" s="229"/>
    </row>
    <row r="1363" spans="204:205" x14ac:dyDescent="0.25">
      <c r="GV1363" s="229"/>
      <c r="GW1363" s="229"/>
    </row>
    <row r="1364" spans="204:205" x14ac:dyDescent="0.25">
      <c r="GV1364" s="229"/>
      <c r="GW1364" s="229"/>
    </row>
    <row r="1365" spans="204:205" x14ac:dyDescent="0.25">
      <c r="GV1365" s="229"/>
      <c r="GW1365" s="229"/>
    </row>
    <row r="1366" spans="204:205" x14ac:dyDescent="0.25">
      <c r="GV1366" s="229"/>
      <c r="GW1366" s="229"/>
    </row>
    <row r="1367" spans="204:205" x14ac:dyDescent="0.25">
      <c r="GV1367" s="229"/>
      <c r="GW1367" s="229"/>
    </row>
    <row r="1368" spans="204:205" x14ac:dyDescent="0.25">
      <c r="GV1368" s="229"/>
      <c r="GW1368" s="229"/>
    </row>
    <row r="1369" spans="204:205" x14ac:dyDescent="0.25">
      <c r="GV1369" s="229"/>
      <c r="GW1369" s="229"/>
    </row>
    <row r="1370" spans="204:205" x14ac:dyDescent="0.25">
      <c r="GV1370" s="229"/>
      <c r="GW1370" s="229"/>
    </row>
    <row r="1371" spans="204:205" x14ac:dyDescent="0.25">
      <c r="GV1371" s="229"/>
      <c r="GW1371" s="229"/>
    </row>
    <row r="1372" spans="204:205" x14ac:dyDescent="0.25">
      <c r="GV1372" s="229"/>
      <c r="GW1372" s="229"/>
    </row>
    <row r="1373" spans="204:205" x14ac:dyDescent="0.25">
      <c r="GV1373" s="229"/>
      <c r="GW1373" s="229"/>
    </row>
    <row r="1374" spans="204:205" x14ac:dyDescent="0.25">
      <c r="GV1374" s="229"/>
      <c r="GW1374" s="229"/>
    </row>
    <row r="1375" spans="204:205" x14ac:dyDescent="0.25">
      <c r="GV1375" s="229"/>
      <c r="GW1375" s="229"/>
    </row>
    <row r="1376" spans="204:205" x14ac:dyDescent="0.25">
      <c r="GV1376" s="229"/>
      <c r="GW1376" s="229"/>
    </row>
    <row r="1377" spans="204:205" x14ac:dyDescent="0.25">
      <c r="GV1377" s="229"/>
      <c r="GW1377" s="229"/>
    </row>
    <row r="1378" spans="204:205" x14ac:dyDescent="0.25">
      <c r="GV1378" s="229"/>
      <c r="GW1378" s="229"/>
    </row>
    <row r="1379" spans="204:205" x14ac:dyDescent="0.25">
      <c r="GV1379" s="229"/>
      <c r="GW1379" s="229"/>
    </row>
    <row r="1380" spans="204:205" x14ac:dyDescent="0.25">
      <c r="GV1380" s="229"/>
      <c r="GW1380" s="229"/>
    </row>
    <row r="1381" spans="204:205" x14ac:dyDescent="0.25">
      <c r="GV1381" s="229"/>
      <c r="GW1381" s="229"/>
    </row>
    <row r="1382" spans="204:205" x14ac:dyDescent="0.25">
      <c r="GV1382" s="229"/>
      <c r="GW1382" s="229"/>
    </row>
    <row r="1383" spans="204:205" x14ac:dyDescent="0.25">
      <c r="GV1383" s="229"/>
      <c r="GW1383" s="229"/>
    </row>
    <row r="1384" spans="204:205" x14ac:dyDescent="0.25">
      <c r="GV1384" s="229"/>
      <c r="GW1384" s="229"/>
    </row>
    <row r="1385" spans="204:205" x14ac:dyDescent="0.25">
      <c r="GV1385" s="229"/>
      <c r="GW1385" s="229"/>
    </row>
    <row r="1386" spans="204:205" x14ac:dyDescent="0.25">
      <c r="GV1386" s="229"/>
      <c r="GW1386" s="229"/>
    </row>
    <row r="1387" spans="204:205" x14ac:dyDescent="0.25">
      <c r="GV1387" s="229"/>
      <c r="GW1387" s="229"/>
    </row>
    <row r="1388" spans="204:205" x14ac:dyDescent="0.25">
      <c r="GV1388" s="229"/>
      <c r="GW1388" s="229"/>
    </row>
    <row r="1389" spans="204:205" x14ac:dyDescent="0.25">
      <c r="GV1389" s="229"/>
      <c r="GW1389" s="229"/>
    </row>
    <row r="1390" spans="204:205" x14ac:dyDescent="0.25">
      <c r="GV1390" s="229"/>
      <c r="GW1390" s="229"/>
    </row>
    <row r="1391" spans="204:205" x14ac:dyDescent="0.25">
      <c r="GV1391" s="229"/>
      <c r="GW1391" s="229"/>
    </row>
    <row r="1392" spans="204:205" x14ac:dyDescent="0.25">
      <c r="GV1392" s="229"/>
      <c r="GW1392" s="229"/>
    </row>
    <row r="1393" spans="204:205" x14ac:dyDescent="0.25">
      <c r="GV1393" s="229"/>
      <c r="GW1393" s="229"/>
    </row>
    <row r="1394" spans="204:205" x14ac:dyDescent="0.25">
      <c r="GV1394" s="229"/>
      <c r="GW1394" s="229"/>
    </row>
    <row r="1395" spans="204:205" x14ac:dyDescent="0.25">
      <c r="GV1395" s="229"/>
      <c r="GW1395" s="229"/>
    </row>
    <row r="1396" spans="204:205" x14ac:dyDescent="0.25">
      <c r="GV1396" s="229"/>
      <c r="GW1396" s="229"/>
    </row>
    <row r="1397" spans="204:205" x14ac:dyDescent="0.25">
      <c r="GV1397" s="229"/>
      <c r="GW1397" s="229"/>
    </row>
    <row r="1398" spans="204:205" x14ac:dyDescent="0.25">
      <c r="GV1398" s="229"/>
      <c r="GW1398" s="229"/>
    </row>
    <row r="1399" spans="204:205" x14ac:dyDescent="0.25">
      <c r="GV1399" s="229"/>
      <c r="GW1399" s="229"/>
    </row>
    <row r="1400" spans="204:205" x14ac:dyDescent="0.25">
      <c r="GV1400" s="229"/>
      <c r="GW1400" s="229"/>
    </row>
    <row r="1401" spans="204:205" x14ac:dyDescent="0.25">
      <c r="GV1401" s="229"/>
      <c r="GW1401" s="229"/>
    </row>
    <row r="1402" spans="204:205" x14ac:dyDescent="0.25">
      <c r="GV1402" s="229"/>
      <c r="GW1402" s="229"/>
    </row>
    <row r="1403" spans="204:205" x14ac:dyDescent="0.25">
      <c r="GV1403" s="229"/>
      <c r="GW1403" s="229"/>
    </row>
    <row r="1404" spans="204:205" x14ac:dyDescent="0.25">
      <c r="GV1404" s="229"/>
      <c r="GW1404" s="229"/>
    </row>
    <row r="1405" spans="204:205" x14ac:dyDescent="0.25">
      <c r="GV1405" s="229"/>
      <c r="GW1405" s="229"/>
    </row>
    <row r="1406" spans="204:205" x14ac:dyDescent="0.25">
      <c r="GV1406" s="229"/>
      <c r="GW1406" s="229"/>
    </row>
    <row r="1407" spans="204:205" x14ac:dyDescent="0.25">
      <c r="GV1407" s="229"/>
      <c r="GW1407" s="229"/>
    </row>
    <row r="1408" spans="204:205" x14ac:dyDescent="0.25">
      <c r="GV1408" s="229"/>
      <c r="GW1408" s="229"/>
    </row>
    <row r="1409" spans="204:205" x14ac:dyDescent="0.25">
      <c r="GV1409" s="229"/>
      <c r="GW1409" s="229"/>
    </row>
    <row r="1410" spans="204:205" x14ac:dyDescent="0.25">
      <c r="GV1410" s="229"/>
      <c r="GW1410" s="229"/>
    </row>
    <row r="1411" spans="204:205" x14ac:dyDescent="0.25">
      <c r="GV1411" s="229"/>
      <c r="GW1411" s="229"/>
    </row>
    <row r="1412" spans="204:205" x14ac:dyDescent="0.25">
      <c r="GV1412" s="229"/>
      <c r="GW1412" s="229"/>
    </row>
    <row r="1413" spans="204:205" x14ac:dyDescent="0.25">
      <c r="GV1413" s="229"/>
      <c r="GW1413" s="229"/>
    </row>
    <row r="1414" spans="204:205" x14ac:dyDescent="0.25">
      <c r="GV1414" s="229"/>
      <c r="GW1414" s="229"/>
    </row>
    <row r="1415" spans="204:205" x14ac:dyDescent="0.25">
      <c r="GV1415" s="229"/>
      <c r="GW1415" s="229"/>
    </row>
    <row r="1416" spans="204:205" x14ac:dyDescent="0.25">
      <c r="GV1416" s="229"/>
      <c r="GW1416" s="229"/>
    </row>
    <row r="1417" spans="204:205" x14ac:dyDescent="0.25">
      <c r="GV1417" s="229"/>
      <c r="GW1417" s="229"/>
    </row>
    <row r="1418" spans="204:205" x14ac:dyDescent="0.25">
      <c r="GV1418" s="229"/>
      <c r="GW1418" s="229"/>
    </row>
    <row r="1419" spans="204:205" x14ac:dyDescent="0.25">
      <c r="GV1419" s="229"/>
      <c r="GW1419" s="229"/>
    </row>
    <row r="1420" spans="204:205" x14ac:dyDescent="0.25">
      <c r="GV1420" s="229"/>
      <c r="GW1420" s="229"/>
    </row>
    <row r="1421" spans="204:205" x14ac:dyDescent="0.25">
      <c r="GV1421" s="229"/>
      <c r="GW1421" s="229"/>
    </row>
    <row r="1422" spans="204:205" x14ac:dyDescent="0.25">
      <c r="GV1422" s="229"/>
      <c r="GW1422" s="229"/>
    </row>
    <row r="1423" spans="204:205" x14ac:dyDescent="0.25">
      <c r="GV1423" s="229"/>
      <c r="GW1423" s="229"/>
    </row>
    <row r="1424" spans="204:205" x14ac:dyDescent="0.25">
      <c r="GV1424" s="229"/>
      <c r="GW1424" s="229"/>
    </row>
    <row r="1425" spans="204:205" x14ac:dyDescent="0.25">
      <c r="GV1425" s="229"/>
      <c r="GW1425" s="229"/>
    </row>
    <row r="1426" spans="204:205" x14ac:dyDescent="0.25">
      <c r="GV1426" s="229"/>
      <c r="GW1426" s="229"/>
    </row>
    <row r="1427" spans="204:205" x14ac:dyDescent="0.25">
      <c r="GV1427" s="229"/>
      <c r="GW1427" s="229"/>
    </row>
    <row r="1428" spans="204:205" x14ac:dyDescent="0.25">
      <c r="GV1428" s="229"/>
      <c r="GW1428" s="229"/>
    </row>
    <row r="1429" spans="204:205" x14ac:dyDescent="0.25">
      <c r="GV1429" s="229"/>
      <c r="GW1429" s="229"/>
    </row>
    <row r="1430" spans="204:205" x14ac:dyDescent="0.25">
      <c r="GV1430" s="229"/>
      <c r="GW1430" s="229"/>
    </row>
    <row r="1431" spans="204:205" x14ac:dyDescent="0.25">
      <c r="GV1431" s="229"/>
      <c r="GW1431" s="229"/>
    </row>
    <row r="1432" spans="204:205" x14ac:dyDescent="0.25">
      <c r="GV1432" s="229"/>
      <c r="GW1432" s="229"/>
    </row>
    <row r="1433" spans="204:205" x14ac:dyDescent="0.25">
      <c r="GV1433" s="229"/>
      <c r="GW1433" s="229"/>
    </row>
    <row r="1434" spans="204:205" x14ac:dyDescent="0.25">
      <c r="GV1434" s="229"/>
      <c r="GW1434" s="229"/>
    </row>
    <row r="1435" spans="204:205" x14ac:dyDescent="0.25">
      <c r="GV1435" s="229"/>
      <c r="GW1435" s="229"/>
    </row>
    <row r="1436" spans="204:205" x14ac:dyDescent="0.25">
      <c r="GV1436" s="229"/>
      <c r="GW1436" s="229"/>
    </row>
    <row r="1437" spans="204:205" x14ac:dyDescent="0.25">
      <c r="GV1437" s="229"/>
      <c r="GW1437" s="229"/>
    </row>
    <row r="1438" spans="204:205" x14ac:dyDescent="0.25">
      <c r="GV1438" s="229"/>
      <c r="GW1438" s="229"/>
    </row>
    <row r="1439" spans="204:205" x14ac:dyDescent="0.25">
      <c r="GV1439" s="229"/>
      <c r="GW1439" s="229"/>
    </row>
    <row r="1440" spans="204:205" x14ac:dyDescent="0.25">
      <c r="GV1440" s="229"/>
      <c r="GW1440" s="229"/>
    </row>
    <row r="1441" spans="204:205" x14ac:dyDescent="0.25">
      <c r="GV1441" s="229"/>
      <c r="GW1441" s="229"/>
    </row>
    <row r="1442" spans="204:205" x14ac:dyDescent="0.25">
      <c r="GV1442" s="229"/>
      <c r="GW1442" s="229"/>
    </row>
    <row r="1443" spans="204:205" x14ac:dyDescent="0.25">
      <c r="GV1443" s="229"/>
      <c r="GW1443" s="229"/>
    </row>
    <row r="1444" spans="204:205" x14ac:dyDescent="0.25">
      <c r="GV1444" s="229"/>
      <c r="GW1444" s="229"/>
    </row>
    <row r="1445" spans="204:205" x14ac:dyDescent="0.25">
      <c r="GV1445" s="229"/>
      <c r="GW1445" s="229"/>
    </row>
    <row r="1446" spans="204:205" x14ac:dyDescent="0.25">
      <c r="GV1446" s="229"/>
      <c r="GW1446" s="229"/>
    </row>
    <row r="1447" spans="204:205" x14ac:dyDescent="0.25">
      <c r="GV1447" s="229"/>
      <c r="GW1447" s="229"/>
    </row>
    <row r="1448" spans="204:205" x14ac:dyDescent="0.25">
      <c r="GV1448" s="229"/>
      <c r="GW1448" s="229"/>
    </row>
    <row r="1449" spans="204:205" x14ac:dyDescent="0.25">
      <c r="GV1449" s="229"/>
      <c r="GW1449" s="229"/>
    </row>
    <row r="1450" spans="204:205" x14ac:dyDescent="0.25">
      <c r="GV1450" s="229"/>
      <c r="GW1450" s="229"/>
    </row>
    <row r="1451" spans="204:205" x14ac:dyDescent="0.25">
      <c r="GV1451" s="229"/>
      <c r="GW1451" s="229"/>
    </row>
    <row r="1452" spans="204:205" x14ac:dyDescent="0.25">
      <c r="GV1452" s="229"/>
      <c r="GW1452" s="229"/>
    </row>
    <row r="1453" spans="204:205" x14ac:dyDescent="0.25">
      <c r="GV1453" s="229"/>
      <c r="GW1453" s="229"/>
    </row>
    <row r="1454" spans="204:205" x14ac:dyDescent="0.25">
      <c r="GV1454" s="229"/>
      <c r="GW1454" s="229"/>
    </row>
    <row r="1455" spans="204:205" x14ac:dyDescent="0.25">
      <c r="GV1455" s="229"/>
      <c r="GW1455" s="229"/>
    </row>
    <row r="1456" spans="204:205" x14ac:dyDescent="0.25">
      <c r="GV1456" s="229"/>
      <c r="GW1456" s="229"/>
    </row>
    <row r="1457" spans="204:205" x14ac:dyDescent="0.25">
      <c r="GV1457" s="229"/>
      <c r="GW1457" s="229"/>
    </row>
    <row r="1458" spans="204:205" x14ac:dyDescent="0.25">
      <c r="GV1458" s="229"/>
      <c r="GW1458" s="229"/>
    </row>
    <row r="1459" spans="204:205" x14ac:dyDescent="0.25">
      <c r="GV1459" s="229"/>
      <c r="GW1459" s="229"/>
    </row>
    <row r="1460" spans="204:205" x14ac:dyDescent="0.25">
      <c r="GV1460" s="229"/>
      <c r="GW1460" s="229"/>
    </row>
    <row r="1461" spans="204:205" x14ac:dyDescent="0.25">
      <c r="GV1461" s="229"/>
      <c r="GW1461" s="229"/>
    </row>
    <row r="1462" spans="204:205" x14ac:dyDescent="0.25">
      <c r="GV1462" s="229"/>
      <c r="GW1462" s="229"/>
    </row>
    <row r="1463" spans="204:205" x14ac:dyDescent="0.25">
      <c r="GV1463" s="229"/>
      <c r="GW1463" s="229"/>
    </row>
    <row r="1464" spans="204:205" x14ac:dyDescent="0.25">
      <c r="GV1464" s="229"/>
      <c r="GW1464" s="229"/>
    </row>
    <row r="1465" spans="204:205" x14ac:dyDescent="0.25">
      <c r="GV1465" s="229"/>
      <c r="GW1465" s="229"/>
    </row>
    <row r="1466" spans="204:205" x14ac:dyDescent="0.25">
      <c r="GV1466" s="229"/>
      <c r="GW1466" s="229"/>
    </row>
    <row r="1467" spans="204:205" x14ac:dyDescent="0.25">
      <c r="GV1467" s="229"/>
      <c r="GW1467" s="229"/>
    </row>
    <row r="1468" spans="204:205" x14ac:dyDescent="0.25">
      <c r="GV1468" s="229"/>
      <c r="GW1468" s="229"/>
    </row>
    <row r="1469" spans="204:205" x14ac:dyDescent="0.25">
      <c r="GV1469" s="229"/>
      <c r="GW1469" s="229"/>
    </row>
    <row r="1470" spans="204:205" x14ac:dyDescent="0.25">
      <c r="GV1470" s="229"/>
      <c r="GW1470" s="229"/>
    </row>
    <row r="1471" spans="204:205" x14ac:dyDescent="0.25">
      <c r="GV1471" s="229"/>
      <c r="GW1471" s="229"/>
    </row>
    <row r="1472" spans="204:205" x14ac:dyDescent="0.25">
      <c r="GV1472" s="229"/>
      <c r="GW1472" s="229"/>
    </row>
    <row r="1473" spans="204:205" x14ac:dyDescent="0.25">
      <c r="GV1473" s="229"/>
      <c r="GW1473" s="229"/>
    </row>
    <row r="1474" spans="204:205" x14ac:dyDescent="0.25">
      <c r="GV1474" s="229"/>
      <c r="GW1474" s="229"/>
    </row>
    <row r="1475" spans="204:205" x14ac:dyDescent="0.25">
      <c r="GV1475" s="229"/>
      <c r="GW1475" s="229"/>
    </row>
    <row r="1476" spans="204:205" x14ac:dyDescent="0.25">
      <c r="GV1476" s="229"/>
      <c r="GW1476" s="229"/>
    </row>
    <row r="1477" spans="204:205" x14ac:dyDescent="0.25">
      <c r="GV1477" s="229"/>
      <c r="GW1477" s="229"/>
    </row>
    <row r="1478" spans="204:205" x14ac:dyDescent="0.25">
      <c r="GV1478" s="229"/>
      <c r="GW1478" s="229"/>
    </row>
    <row r="1479" spans="204:205" x14ac:dyDescent="0.25">
      <c r="GV1479" s="229"/>
      <c r="GW1479" s="229"/>
    </row>
    <row r="1480" spans="204:205" x14ac:dyDescent="0.25">
      <c r="GV1480" s="229"/>
      <c r="GW1480" s="229"/>
    </row>
    <row r="1481" spans="204:205" x14ac:dyDescent="0.25">
      <c r="GV1481" s="229"/>
      <c r="GW1481" s="229"/>
    </row>
    <row r="1482" spans="204:205" x14ac:dyDescent="0.25">
      <c r="GV1482" s="229"/>
      <c r="GW1482" s="229"/>
    </row>
    <row r="1483" spans="204:205" x14ac:dyDescent="0.25">
      <c r="GV1483" s="229"/>
      <c r="GW1483" s="229"/>
    </row>
    <row r="1484" spans="204:205" x14ac:dyDescent="0.25">
      <c r="GV1484" s="229"/>
      <c r="GW1484" s="229"/>
    </row>
    <row r="1485" spans="204:205" x14ac:dyDescent="0.25">
      <c r="GV1485" s="229"/>
      <c r="GW1485" s="229"/>
    </row>
    <row r="1486" spans="204:205" x14ac:dyDescent="0.25">
      <c r="GV1486" s="229"/>
      <c r="GW1486" s="229"/>
    </row>
    <row r="1487" spans="204:205" x14ac:dyDescent="0.25">
      <c r="GV1487" s="229"/>
      <c r="GW1487" s="229"/>
    </row>
    <row r="1488" spans="204:205" x14ac:dyDescent="0.25">
      <c r="GV1488" s="229"/>
      <c r="GW1488" s="229"/>
    </row>
    <row r="1489" spans="204:205" x14ac:dyDescent="0.25">
      <c r="GV1489" s="229"/>
      <c r="GW1489" s="229"/>
    </row>
    <row r="1490" spans="204:205" x14ac:dyDescent="0.25">
      <c r="GV1490" s="229"/>
      <c r="GW1490" s="229"/>
    </row>
    <row r="1491" spans="204:205" x14ac:dyDescent="0.25">
      <c r="GV1491" s="229"/>
      <c r="GW1491" s="229"/>
    </row>
    <row r="1492" spans="204:205" x14ac:dyDescent="0.25">
      <c r="GV1492" s="229"/>
      <c r="GW1492" s="229"/>
    </row>
    <row r="1493" spans="204:205" x14ac:dyDescent="0.25">
      <c r="GV1493" s="229"/>
      <c r="GW1493" s="229"/>
    </row>
    <row r="1494" spans="204:205" x14ac:dyDescent="0.25">
      <c r="GV1494" s="229"/>
      <c r="GW1494" s="229"/>
    </row>
    <row r="1495" spans="204:205" x14ac:dyDescent="0.25">
      <c r="GV1495" s="229"/>
      <c r="GW1495" s="229"/>
    </row>
    <row r="1496" spans="204:205" x14ac:dyDescent="0.25">
      <c r="GV1496" s="229"/>
      <c r="GW1496" s="229"/>
    </row>
    <row r="1497" spans="204:205" x14ac:dyDescent="0.25">
      <c r="GV1497" s="229"/>
      <c r="GW1497" s="229"/>
    </row>
    <row r="1498" spans="204:205" x14ac:dyDescent="0.25">
      <c r="GV1498" s="229"/>
      <c r="GW1498" s="229"/>
    </row>
    <row r="1499" spans="204:205" x14ac:dyDescent="0.25">
      <c r="GV1499" s="229"/>
      <c r="GW1499" s="229"/>
    </row>
    <row r="1500" spans="204:205" x14ac:dyDescent="0.25">
      <c r="GV1500" s="229"/>
      <c r="GW1500" s="229"/>
    </row>
    <row r="1501" spans="204:205" x14ac:dyDescent="0.25">
      <c r="GV1501" s="229"/>
      <c r="GW1501" s="229"/>
    </row>
    <row r="1502" spans="204:205" x14ac:dyDescent="0.25">
      <c r="GV1502" s="229"/>
      <c r="GW1502" s="229"/>
    </row>
    <row r="1503" spans="204:205" x14ac:dyDescent="0.25">
      <c r="GV1503" s="229"/>
      <c r="GW1503" s="229"/>
    </row>
    <row r="1504" spans="204:205" x14ac:dyDescent="0.25">
      <c r="GV1504" s="229"/>
      <c r="GW1504" s="229"/>
    </row>
    <row r="1505" spans="204:205" x14ac:dyDescent="0.25">
      <c r="GV1505" s="229"/>
      <c r="GW1505" s="229"/>
    </row>
    <row r="1506" spans="204:205" x14ac:dyDescent="0.25">
      <c r="GV1506" s="229"/>
      <c r="GW1506" s="229"/>
    </row>
    <row r="1507" spans="204:205" x14ac:dyDescent="0.25">
      <c r="GV1507" s="229"/>
      <c r="GW1507" s="229"/>
    </row>
    <row r="1508" spans="204:205" x14ac:dyDescent="0.25">
      <c r="GV1508" s="229"/>
      <c r="GW1508" s="229"/>
    </row>
    <row r="1509" spans="204:205" x14ac:dyDescent="0.25">
      <c r="GV1509" s="229"/>
      <c r="GW1509" s="229"/>
    </row>
    <row r="1510" spans="204:205" x14ac:dyDescent="0.25">
      <c r="GV1510" s="229"/>
      <c r="GW1510" s="229"/>
    </row>
    <row r="1511" spans="204:205" x14ac:dyDescent="0.25">
      <c r="GV1511" s="229"/>
      <c r="GW1511" s="229"/>
    </row>
    <row r="1512" spans="204:205" x14ac:dyDescent="0.25">
      <c r="GV1512" s="229"/>
      <c r="GW1512" s="229"/>
    </row>
    <row r="1513" spans="204:205" x14ac:dyDescent="0.25">
      <c r="GV1513" s="229"/>
      <c r="GW1513" s="229"/>
    </row>
    <row r="1514" spans="204:205" x14ac:dyDescent="0.25">
      <c r="GV1514" s="229"/>
      <c r="GW1514" s="229"/>
    </row>
    <row r="1515" spans="204:205" x14ac:dyDescent="0.25">
      <c r="GV1515" s="229"/>
      <c r="GW1515" s="229"/>
    </row>
  </sheetData>
  <sheetProtection formatCells="0" formatColumns="0" formatRows="0" insertColumns="0" insertRows="0" deleteColumns="0" deleteRows="0" sort="0" autoFilter="0" pivotTables="0"/>
  <phoneticPr fontId="14" type="noConversion"/>
  <dataValidations count="1">
    <dataValidation type="list" allowBlank="1" showInputMessage="1" showErrorMessage="1" sqref="B12" xr:uid="{AF4424F0-664E-437D-9020-A3ABA3D0FD60}">
      <formula1>ProgramList</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Button 1">
              <controlPr defaultSize="0" print="0" autoFill="0" autoPict="0" macro="[0]!execute_python">
                <anchor moveWithCells="1" sizeWithCells="1">
                  <from>
                    <xdr:col>0</xdr:col>
                    <xdr:colOff>514350</xdr:colOff>
                    <xdr:row>6</xdr:row>
                    <xdr:rowOff>38100</xdr:rowOff>
                  </from>
                  <to>
                    <xdr:col>1</xdr:col>
                    <xdr:colOff>1876425</xdr:colOff>
                    <xdr:row>8</xdr:row>
                    <xdr:rowOff>123825</xdr:rowOff>
                  </to>
                </anchor>
              </controlPr>
            </control>
          </mc:Choice>
        </mc:AlternateContent>
      </controls>
    </mc:Choice>
  </mc:AlternateContent>
  <tableParts count="6">
    <tablePart r:id="rId5"/>
    <tablePart r:id="rId6"/>
    <tablePart r:id="rId7"/>
    <tablePart r:id="rId8"/>
    <tablePart r:id="rId9"/>
    <tablePart r:id="rId10"/>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722F6-A3A6-42F7-9397-FB5242D51440}">
  <sheetPr codeName="Sheet14">
    <tabColor theme="8" tint="0.59999389629810485"/>
  </sheetPr>
  <dimension ref="A1:AA268"/>
  <sheetViews>
    <sheetView showGridLines="0" topLeftCell="C1" zoomScaleNormal="100" workbookViewId="0">
      <selection activeCell="M11" sqref="M11"/>
    </sheetView>
  </sheetViews>
  <sheetFormatPr defaultRowHeight="15" x14ac:dyDescent="0.25"/>
  <cols>
    <col min="1" max="1" width="38.85546875" customWidth="1"/>
    <col min="2" max="2" width="67.28515625" customWidth="1"/>
    <col min="3" max="3" width="10.85546875" customWidth="1"/>
    <col min="4" max="10" width="14.28515625" customWidth="1"/>
    <col min="11" max="11" width="14.42578125" customWidth="1"/>
    <col min="12" max="12" width="10.7109375" customWidth="1"/>
    <col min="13" max="13" width="11.7109375" customWidth="1"/>
    <col min="14" max="17" width="10.7109375" customWidth="1"/>
    <col min="18" max="18" width="15.5703125" customWidth="1"/>
    <col min="19" max="19" width="15.28515625" customWidth="1"/>
    <col min="20" max="21" width="15.28515625" bestFit="1" customWidth="1"/>
    <col min="22" max="22" width="13.42578125" bestFit="1" customWidth="1"/>
    <col min="23" max="24" width="10" bestFit="1" customWidth="1"/>
    <col min="25" max="25" width="10" customWidth="1"/>
    <col min="26" max="26" width="21" bestFit="1" customWidth="1"/>
    <col min="27" max="27" width="10" customWidth="1"/>
  </cols>
  <sheetData>
    <row r="1" spans="2:27" x14ac:dyDescent="0.25">
      <c r="B1" s="12" t="s">
        <v>546</v>
      </c>
    </row>
    <row r="4" spans="2:27" x14ac:dyDescent="0.25">
      <c r="B4" s="38"/>
    </row>
    <row r="5" spans="2:27" x14ac:dyDescent="0.25">
      <c r="B5" s="27"/>
      <c r="R5" s="46"/>
    </row>
    <row r="6" spans="2:27" x14ac:dyDescent="0.25">
      <c r="B6" s="27"/>
    </row>
    <row r="7" spans="2:27" x14ac:dyDescent="0.25">
      <c r="B7" s="27"/>
    </row>
    <row r="8" spans="2:27" x14ac:dyDescent="0.25">
      <c r="B8" s="27"/>
    </row>
    <row r="9" spans="2:27" ht="47.25" customHeight="1" x14ac:dyDescent="0.25">
      <c r="B9" s="321" t="s">
        <v>935</v>
      </c>
    </row>
    <row r="10" spans="2:27" ht="63.75" x14ac:dyDescent="0.25">
      <c r="B10" s="20" t="s">
        <v>51</v>
      </c>
      <c r="C10" s="21" t="s">
        <v>343</v>
      </c>
      <c r="D10" s="21" t="s">
        <v>344</v>
      </c>
      <c r="E10" s="21" t="s">
        <v>345</v>
      </c>
      <c r="F10" s="21" t="s">
        <v>346</v>
      </c>
      <c r="G10" s="21" t="s">
        <v>347</v>
      </c>
      <c r="H10" s="21" t="s">
        <v>348</v>
      </c>
      <c r="I10" s="21" t="s">
        <v>349</v>
      </c>
      <c r="J10" s="21" t="s">
        <v>921</v>
      </c>
      <c r="K10" s="19" t="s">
        <v>351</v>
      </c>
      <c r="L10" s="19" t="s">
        <v>352</v>
      </c>
      <c r="M10" s="19" t="s">
        <v>353</v>
      </c>
      <c r="N10" s="19" t="s">
        <v>354</v>
      </c>
      <c r="O10" s="19" t="s">
        <v>355</v>
      </c>
      <c r="P10" s="19" t="s">
        <v>356</v>
      </c>
      <c r="Q10" s="19" t="s">
        <v>357</v>
      </c>
      <c r="R10" s="19" t="s">
        <v>922</v>
      </c>
      <c r="S10" s="22" t="s">
        <v>923</v>
      </c>
      <c r="T10" s="22" t="s">
        <v>924</v>
      </c>
      <c r="U10" s="22" t="s">
        <v>925</v>
      </c>
      <c r="V10" s="22" t="s">
        <v>926</v>
      </c>
      <c r="Z10" s="38"/>
    </row>
    <row r="11" spans="2:27" x14ac:dyDescent="0.25">
      <c r="B11" t="s">
        <v>214</v>
      </c>
      <c r="C11" s="49">
        <v>11.227121226932178</v>
      </c>
      <c r="D11" s="49">
        <v>11.227121226932178</v>
      </c>
      <c r="E11" s="49">
        <v>10.153334914304466</v>
      </c>
      <c r="F11" s="49">
        <v>9.8369514221307064</v>
      </c>
      <c r="G11" s="49"/>
      <c r="H11" s="49"/>
      <c r="I11" s="49"/>
      <c r="J11" s="49">
        <v>10.153334914304466</v>
      </c>
      <c r="K11" s="49">
        <v>1.1275043872881356</v>
      </c>
      <c r="L11" s="49">
        <v>1.0897651521538501</v>
      </c>
      <c r="M11" s="49">
        <v>0.71408116101227281</v>
      </c>
      <c r="N11" s="49">
        <v>0.73963947834652466</v>
      </c>
      <c r="O11" s="49"/>
      <c r="P11" s="49"/>
      <c r="Q11" s="49"/>
      <c r="R11" s="50">
        <v>0.71408116101227281</v>
      </c>
      <c r="S11" s="49">
        <v>0.64489502803738319</v>
      </c>
      <c r="T11" s="49">
        <v>13.573845737943925</v>
      </c>
      <c r="U11" s="49">
        <v>14.218740765981309</v>
      </c>
      <c r="V11" s="49">
        <v>0</v>
      </c>
      <c r="W11" s="44"/>
    </row>
    <row r="12" spans="2:27" x14ac:dyDescent="0.25">
      <c r="B12" t="s">
        <v>237</v>
      </c>
      <c r="C12" s="49">
        <v>3.7423737423107264</v>
      </c>
      <c r="D12" s="49">
        <v>3.7423737423107264</v>
      </c>
      <c r="E12" s="49">
        <v>3.3844449714348226</v>
      </c>
      <c r="F12" s="49">
        <v>3.2789838073769029</v>
      </c>
      <c r="G12" s="49"/>
      <c r="H12" s="49"/>
      <c r="I12" s="49"/>
      <c r="J12" s="49">
        <v>3.3844449714348226</v>
      </c>
      <c r="K12" s="49">
        <v>1.1275043872881356</v>
      </c>
      <c r="L12" s="49">
        <v>1.0897651521538503</v>
      </c>
      <c r="M12" s="49">
        <v>0.71408116101227315</v>
      </c>
      <c r="N12" s="49">
        <v>0.73963947835138244</v>
      </c>
      <c r="O12" s="49"/>
      <c r="P12" s="49"/>
      <c r="Q12" s="49"/>
      <c r="R12" s="50">
        <v>0.71408116101227315</v>
      </c>
      <c r="S12" s="49">
        <v>0.21496500934579438</v>
      </c>
      <c r="T12" s="49">
        <v>4.524615245981308</v>
      </c>
      <c r="U12" s="49">
        <v>4.7395802553271018</v>
      </c>
      <c r="V12" s="49">
        <v>0</v>
      </c>
      <c r="W12" s="44"/>
    </row>
    <row r="13" spans="2:27" x14ac:dyDescent="0.25">
      <c r="B13" t="s">
        <v>243</v>
      </c>
      <c r="C13" s="49"/>
      <c r="D13" s="49"/>
      <c r="E13" s="49">
        <v>14467.794827800102</v>
      </c>
      <c r="F13" s="49">
        <v>14016.750855894763</v>
      </c>
      <c r="G13" s="49"/>
      <c r="H13" s="49"/>
      <c r="I13" s="49"/>
      <c r="J13" s="49">
        <v>14467.794827800102</v>
      </c>
      <c r="K13" s="49"/>
      <c r="L13" s="49"/>
      <c r="M13" s="49">
        <v>103.95135988709525</v>
      </c>
      <c r="N13" s="49">
        <v>106.18612609841922</v>
      </c>
      <c r="O13" s="49"/>
      <c r="P13" s="49"/>
      <c r="Q13" s="49"/>
      <c r="R13" s="50">
        <v>103.95135988709525</v>
      </c>
      <c r="S13" s="49">
        <v>0</v>
      </c>
      <c r="T13" s="49">
        <v>139.17850467289719</v>
      </c>
      <c r="U13" s="49">
        <v>139.17850467289719</v>
      </c>
      <c r="V13" s="49">
        <v>90.50908356389715</v>
      </c>
      <c r="W13" s="44"/>
    </row>
    <row r="14" spans="2:27" x14ac:dyDescent="0.25">
      <c r="B14" s="34"/>
      <c r="W14" s="44"/>
    </row>
    <row r="15" spans="2:27" x14ac:dyDescent="0.25">
      <c r="B15" s="52"/>
      <c r="C15" s="53"/>
      <c r="D15" s="53"/>
      <c r="E15" s="53"/>
      <c r="F15" s="53"/>
      <c r="G15" s="53"/>
      <c r="H15" s="53"/>
      <c r="I15" s="53"/>
      <c r="J15" s="53"/>
      <c r="K15" s="53"/>
      <c r="L15" s="53"/>
      <c r="M15" s="53"/>
      <c r="N15" s="53"/>
      <c r="O15" s="53"/>
      <c r="P15" s="53"/>
      <c r="Q15" s="53"/>
      <c r="R15" s="53"/>
      <c r="S15" s="53"/>
      <c r="T15" s="53"/>
      <c r="U15" s="53"/>
      <c r="V15" s="53"/>
      <c r="W15" s="44"/>
    </row>
    <row r="16" spans="2:27" x14ac:dyDescent="0.25">
      <c r="B16" s="34" t="s">
        <v>547</v>
      </c>
      <c r="C16" s="51"/>
      <c r="D16" s="51"/>
      <c r="E16" s="51"/>
      <c r="F16" s="51"/>
      <c r="G16" s="51"/>
      <c r="H16" s="51"/>
      <c r="I16" s="51"/>
      <c r="J16" s="51"/>
      <c r="K16" s="51"/>
      <c r="L16" s="51"/>
      <c r="M16" s="51"/>
      <c r="N16" s="51"/>
      <c r="O16" s="51"/>
      <c r="P16" s="51"/>
      <c r="Q16" s="51"/>
      <c r="R16" s="50"/>
      <c r="S16" s="51"/>
      <c r="T16" s="51"/>
      <c r="U16" s="51"/>
      <c r="V16" s="51"/>
      <c r="W16" s="44"/>
      <c r="X16" s="43"/>
      <c r="AA16" s="43"/>
    </row>
    <row r="17" spans="1:27" x14ac:dyDescent="0.25">
      <c r="C17" s="51"/>
      <c r="D17" s="51"/>
      <c r="E17" s="51"/>
      <c r="F17" s="51"/>
      <c r="G17" s="51"/>
      <c r="H17" s="51"/>
      <c r="I17" s="51"/>
      <c r="J17" s="51"/>
      <c r="K17" s="51"/>
      <c r="L17" s="51"/>
      <c r="M17" s="51"/>
      <c r="N17" s="51"/>
      <c r="O17" s="51"/>
      <c r="P17" s="51"/>
      <c r="Q17" s="51"/>
      <c r="R17" s="50"/>
      <c r="S17" s="51"/>
      <c r="T17" s="51"/>
      <c r="U17" s="51"/>
      <c r="V17" s="51"/>
      <c r="W17" s="44"/>
      <c r="X17" s="43"/>
      <c r="AA17" s="43"/>
    </row>
    <row r="18" spans="1:27" ht="38.25" x14ac:dyDescent="0.25">
      <c r="B18" s="20" t="s">
        <v>51</v>
      </c>
      <c r="C18" s="243" t="s">
        <v>548</v>
      </c>
      <c r="D18" s="243" t="s">
        <v>549</v>
      </c>
      <c r="E18" s="243" t="s">
        <v>550</v>
      </c>
      <c r="F18" s="243" t="s">
        <v>551</v>
      </c>
      <c r="G18" s="243" t="s">
        <v>552</v>
      </c>
      <c r="H18" s="243" t="s">
        <v>553</v>
      </c>
      <c r="I18" s="243" t="s">
        <v>554</v>
      </c>
      <c r="J18" s="243" t="s">
        <v>555</v>
      </c>
      <c r="K18" s="244" t="s">
        <v>556</v>
      </c>
      <c r="L18" s="244" t="s">
        <v>557</v>
      </c>
      <c r="M18" s="244" t="s">
        <v>558</v>
      </c>
      <c r="N18" s="244" t="s">
        <v>559</v>
      </c>
      <c r="O18" s="244" t="s">
        <v>560</v>
      </c>
      <c r="P18" s="244" t="s">
        <v>561</v>
      </c>
      <c r="Q18" s="244" t="s">
        <v>562</v>
      </c>
      <c r="R18" s="244" t="s">
        <v>563</v>
      </c>
      <c r="S18" s="245" t="s">
        <v>564</v>
      </c>
      <c r="T18" s="245" t="s">
        <v>565</v>
      </c>
      <c r="U18" s="246" t="s">
        <v>566</v>
      </c>
      <c r="V18" s="246" t="s">
        <v>567</v>
      </c>
      <c r="W18" s="44"/>
      <c r="X18" s="43"/>
      <c r="AA18" s="43"/>
    </row>
    <row r="19" spans="1:27" x14ac:dyDescent="0.25">
      <c r="B19" s="242" t="s">
        <v>214</v>
      </c>
      <c r="C19">
        <f t="shared" ref="C19:V19" si="0">IFERROR(C11-C33,"")</f>
        <v>5.4385715282576923</v>
      </c>
      <c r="D19">
        <f t="shared" si="0"/>
        <v>5.8223129181791569</v>
      </c>
      <c r="E19">
        <f t="shared" si="0"/>
        <v>5.1068285569253611</v>
      </c>
      <c r="F19">
        <f t="shared" si="0"/>
        <v>9.8369514221307064</v>
      </c>
      <c r="G19">
        <f t="shared" si="0"/>
        <v>0</v>
      </c>
      <c r="H19">
        <f t="shared" si="0"/>
        <v>0</v>
      </c>
      <c r="I19">
        <f t="shared" si="0"/>
        <v>0</v>
      </c>
      <c r="J19">
        <f t="shared" si="0"/>
        <v>-6.0865294505021481</v>
      </c>
      <c r="K19">
        <f t="shared" si="0"/>
        <v>0.546178591532539</v>
      </c>
      <c r="L19">
        <f t="shared" si="0"/>
        <v>0.63232837135497633</v>
      </c>
      <c r="M19">
        <f t="shared" si="0"/>
        <v>0.34378039642311808</v>
      </c>
      <c r="N19">
        <f t="shared" si="0"/>
        <v>0.73963947834652466</v>
      </c>
      <c r="O19">
        <f t="shared" si="0"/>
        <v>0</v>
      </c>
      <c r="P19">
        <f t="shared" si="0"/>
        <v>0</v>
      </c>
      <c r="Q19">
        <f t="shared" si="0"/>
        <v>0</v>
      </c>
      <c r="R19">
        <f t="shared" si="0"/>
        <v>0.25534149093653469</v>
      </c>
      <c r="S19">
        <f t="shared" si="0"/>
        <v>-0.81501399299513977</v>
      </c>
      <c r="T19">
        <f t="shared" si="0"/>
        <v>-20.367291682299069</v>
      </c>
      <c r="U19">
        <f t="shared" si="0"/>
        <v>-21.182305675294202</v>
      </c>
      <c r="V19">
        <f t="shared" si="0"/>
        <v>0</v>
      </c>
      <c r="W19" s="44"/>
      <c r="X19" s="43"/>
      <c r="AA19" s="43"/>
    </row>
    <row r="20" spans="1:27" x14ac:dyDescent="0.25">
      <c r="B20" s="242" t="s">
        <v>237</v>
      </c>
      <c r="C20">
        <f t="shared" ref="C20:V20" si="1">IFERROR(C12-C34,"")</f>
        <v>1.4573207831251067</v>
      </c>
      <c r="D20">
        <f t="shared" si="1"/>
        <v>1.6088042192615948</v>
      </c>
      <c r="E20">
        <f t="shared" si="1"/>
        <v>1.3923165652264828</v>
      </c>
      <c r="F20">
        <f t="shared" si="1"/>
        <v>3.2789838073769029</v>
      </c>
      <c r="G20">
        <f t="shared" si="1"/>
        <v>0</v>
      </c>
      <c r="H20">
        <f t="shared" si="1"/>
        <v>0</v>
      </c>
      <c r="I20">
        <f t="shared" si="1"/>
        <v>0</v>
      </c>
      <c r="J20">
        <f t="shared" si="1"/>
        <v>-3.0263059170082682</v>
      </c>
      <c r="K20">
        <f t="shared" si="1"/>
        <v>0.43906239456596485</v>
      </c>
      <c r="L20">
        <f t="shared" si="1"/>
        <v>0.71461644231172983</v>
      </c>
      <c r="M20">
        <f t="shared" si="1"/>
        <v>0.27554807312659452</v>
      </c>
      <c r="N20">
        <f t="shared" si="1"/>
        <v>0.73963947835138244</v>
      </c>
      <c r="O20">
        <f t="shared" si="1"/>
        <v>0</v>
      </c>
      <c r="P20">
        <f t="shared" si="1"/>
        <v>0</v>
      </c>
      <c r="Q20">
        <f t="shared" si="1"/>
        <v>0</v>
      </c>
      <c r="R20">
        <f t="shared" si="1"/>
        <v>0.24093292894539575</v>
      </c>
      <c r="S20">
        <f t="shared" si="1"/>
        <v>-0.27167133099837992</v>
      </c>
      <c r="T20">
        <f t="shared" si="1"/>
        <v>-8.5378868315413321</v>
      </c>
      <c r="U20">
        <f t="shared" si="1"/>
        <v>-8.8095581625397106</v>
      </c>
      <c r="V20">
        <f t="shared" si="1"/>
        <v>0</v>
      </c>
      <c r="W20" s="44"/>
      <c r="X20" s="43"/>
      <c r="AA20" s="43"/>
    </row>
    <row r="21" spans="1:27" x14ac:dyDescent="0.25">
      <c r="B21" s="252"/>
      <c r="W21" s="44"/>
      <c r="X21" s="43"/>
      <c r="AA21" s="43"/>
    </row>
    <row r="22" spans="1:27" x14ac:dyDescent="0.25">
      <c r="W22" s="44"/>
      <c r="X22" s="43"/>
      <c r="AA22" s="43"/>
    </row>
    <row r="23" spans="1:27" x14ac:dyDescent="0.25">
      <c r="B23" s="34" t="s">
        <v>568</v>
      </c>
      <c r="W23" s="44"/>
      <c r="X23" s="43"/>
      <c r="AA23" s="43"/>
    </row>
    <row r="24" spans="1:27" x14ac:dyDescent="0.25">
      <c r="W24" s="44"/>
      <c r="X24" s="43"/>
      <c r="AA24" s="43"/>
    </row>
    <row r="25" spans="1:27" ht="38.25" x14ac:dyDescent="0.25">
      <c r="A25" s="280" t="s">
        <v>569</v>
      </c>
      <c r="B25" s="20" t="s">
        <v>51</v>
      </c>
      <c r="C25" s="243" t="s">
        <v>548</v>
      </c>
      <c r="D25" s="243" t="s">
        <v>549</v>
      </c>
      <c r="E25" s="243" t="s">
        <v>550</v>
      </c>
      <c r="F25" s="243" t="s">
        <v>551</v>
      </c>
      <c r="G25" s="243" t="s">
        <v>552</v>
      </c>
      <c r="H25" s="243" t="s">
        <v>553</v>
      </c>
      <c r="I25" s="243" t="s">
        <v>554</v>
      </c>
      <c r="J25" s="243" t="s">
        <v>555</v>
      </c>
      <c r="K25" s="244" t="s">
        <v>556</v>
      </c>
      <c r="L25" s="244" t="s">
        <v>557</v>
      </c>
      <c r="M25" s="244" t="s">
        <v>558</v>
      </c>
      <c r="N25" s="244" t="s">
        <v>559</v>
      </c>
      <c r="O25" s="244" t="s">
        <v>560</v>
      </c>
      <c r="P25" s="244" t="s">
        <v>561</v>
      </c>
      <c r="Q25" s="244" t="s">
        <v>562</v>
      </c>
      <c r="R25" s="244" t="s">
        <v>563</v>
      </c>
      <c r="S25" s="245" t="s">
        <v>564</v>
      </c>
      <c r="T25" s="245" t="s">
        <v>565</v>
      </c>
      <c r="U25" s="246" t="s">
        <v>566</v>
      </c>
      <c r="V25" s="246" t="s">
        <v>567</v>
      </c>
      <c r="W25" s="44"/>
      <c r="X25" s="43"/>
      <c r="AA25" s="43"/>
    </row>
    <row r="26" spans="1:27" x14ac:dyDescent="0.25">
      <c r="A26" t="s">
        <v>570</v>
      </c>
      <c r="B26" s="242" t="s">
        <v>214</v>
      </c>
      <c r="C26" s="281">
        <f>C19/C33</f>
        <v>0.93953957577717007</v>
      </c>
      <c r="D26" s="281">
        <f t="shared" ref="D26:V26" si="2">D19/D33</f>
        <v>1.0772468856573492</v>
      </c>
      <c r="E26" s="281">
        <f t="shared" si="2"/>
        <v>1.0119532593985643</v>
      </c>
      <c r="F26" s="281" t="e">
        <f t="shared" si="2"/>
        <v>#DIV/0!</v>
      </c>
      <c r="G26" s="281" t="e">
        <f t="shared" si="2"/>
        <v>#DIV/0!</v>
      </c>
      <c r="H26" s="281" t="e">
        <f t="shared" si="2"/>
        <v>#DIV/0!</v>
      </c>
      <c r="I26" s="281" t="e">
        <f t="shared" si="2"/>
        <v>#DIV/0!</v>
      </c>
      <c r="J26" s="281">
        <f t="shared" si="2"/>
        <v>-0.37478942642478325</v>
      </c>
      <c r="K26" s="281">
        <f t="shared" si="2"/>
        <v>0.93953957577716996</v>
      </c>
      <c r="L26" s="281">
        <f t="shared" si="2"/>
        <v>1.3823295325108524</v>
      </c>
      <c r="M26" s="281">
        <f t="shared" si="2"/>
        <v>0.92838154629396796</v>
      </c>
      <c r="N26" s="281" t="e">
        <f t="shared" si="2"/>
        <v>#DIV/0!</v>
      </c>
      <c r="O26" s="281" t="e">
        <f t="shared" si="2"/>
        <v>#DIV/0!</v>
      </c>
      <c r="P26" s="281" t="e">
        <f t="shared" si="2"/>
        <v>#DIV/0!</v>
      </c>
      <c r="Q26" s="281" t="e">
        <f t="shared" si="2"/>
        <v>#DIV/0!</v>
      </c>
      <c r="R26" s="281">
        <f t="shared" si="2"/>
        <v>0.55661523864804996</v>
      </c>
      <c r="S26" s="281">
        <f t="shared" si="2"/>
        <v>-0.55826355016199558</v>
      </c>
      <c r="T26" s="281">
        <f t="shared" si="2"/>
        <v>-0.60007687515362151</v>
      </c>
      <c r="U26" s="281">
        <f t="shared" si="2"/>
        <v>-0.59835252922345528</v>
      </c>
      <c r="V26" s="281" t="e">
        <f t="shared" si="2"/>
        <v>#DIV/0!</v>
      </c>
      <c r="W26" s="44"/>
      <c r="X26" s="43"/>
      <c r="AA26" s="43"/>
    </row>
    <row r="27" spans="1:27" x14ac:dyDescent="0.25">
      <c r="B27" s="242" t="s">
        <v>237</v>
      </c>
      <c r="C27" s="281">
        <f>C20/C34</f>
        <v>0.63776236663000052</v>
      </c>
      <c r="D27" s="281">
        <f t="shared" ref="D27:V27" si="3">D20/D34</f>
        <v>0.75404349466073028</v>
      </c>
      <c r="E27" s="281">
        <f t="shared" si="3"/>
        <v>0.69890904666959119</v>
      </c>
      <c r="F27" s="281" t="e">
        <f t="shared" si="3"/>
        <v>#DIV/0!</v>
      </c>
      <c r="G27" s="281" t="e">
        <f t="shared" si="3"/>
        <v>#DIV/0!</v>
      </c>
      <c r="H27" s="281" t="e">
        <f t="shared" si="3"/>
        <v>#DIV/0!</v>
      </c>
      <c r="I27" s="281" t="e">
        <f t="shared" si="3"/>
        <v>#DIV/0!</v>
      </c>
      <c r="J27" s="281">
        <f t="shared" si="3"/>
        <v>-0.4720673084433693</v>
      </c>
      <c r="K27" s="281">
        <f t="shared" si="3"/>
        <v>0.63776236662999997</v>
      </c>
      <c r="L27" s="281">
        <f t="shared" si="3"/>
        <v>1.9048884444050804</v>
      </c>
      <c r="M27" s="281">
        <f t="shared" si="3"/>
        <v>0.62834043938419359</v>
      </c>
      <c r="N27" s="281" t="e">
        <f t="shared" si="3"/>
        <v>#DIV/0!</v>
      </c>
      <c r="O27" s="281" t="e">
        <f t="shared" si="3"/>
        <v>#DIV/0!</v>
      </c>
      <c r="P27" s="281" t="e">
        <f t="shared" si="3"/>
        <v>#DIV/0!</v>
      </c>
      <c r="Q27" s="281" t="e">
        <f t="shared" si="3"/>
        <v>#DIV/0!</v>
      </c>
      <c r="R27" s="281">
        <f t="shared" si="3"/>
        <v>0.50921236225044364</v>
      </c>
      <c r="S27" s="281">
        <f t="shared" si="3"/>
        <v>-0.55826355016199558</v>
      </c>
      <c r="T27" s="281">
        <f t="shared" si="3"/>
        <v>-0.65361802668976721</v>
      </c>
      <c r="U27" s="281">
        <f t="shared" si="3"/>
        <v>-0.6501932367096368</v>
      </c>
      <c r="V27" s="281" t="e">
        <f t="shared" si="3"/>
        <v>#DIV/0!</v>
      </c>
      <c r="W27" s="44"/>
      <c r="X27" s="43"/>
      <c r="AA27" s="43"/>
    </row>
    <row r="28" spans="1:27" x14ac:dyDescent="0.25">
      <c r="C28" s="51"/>
      <c r="D28" s="51"/>
      <c r="E28" s="51"/>
      <c r="F28" s="51"/>
      <c r="G28" s="51"/>
      <c r="H28" s="51"/>
      <c r="I28" s="51"/>
      <c r="J28" s="51"/>
      <c r="K28" s="51"/>
      <c r="L28" s="51"/>
      <c r="M28" s="51"/>
      <c r="N28" s="51"/>
      <c r="O28" s="51"/>
      <c r="P28" s="51"/>
      <c r="Q28" s="51"/>
      <c r="R28" s="50"/>
      <c r="S28" s="51"/>
      <c r="T28" s="51"/>
      <c r="U28" s="51"/>
      <c r="V28" s="51"/>
      <c r="W28" s="44"/>
      <c r="X28" s="43"/>
      <c r="AA28" s="43"/>
    </row>
    <row r="29" spans="1:27" x14ac:dyDescent="0.25">
      <c r="C29" s="51"/>
      <c r="D29" s="51"/>
      <c r="E29" s="51"/>
      <c r="F29" s="51"/>
      <c r="G29" s="51"/>
      <c r="H29" s="51"/>
      <c r="I29" s="51"/>
      <c r="J29" s="51"/>
      <c r="K29" s="51"/>
      <c r="L29" s="51"/>
      <c r="M29" s="51"/>
      <c r="N29" s="51"/>
      <c r="O29" s="51"/>
      <c r="P29" s="51"/>
      <c r="Q29" s="51"/>
      <c r="R29" s="50"/>
      <c r="S29" s="51"/>
      <c r="T29" s="51"/>
      <c r="U29" s="51"/>
      <c r="V29" s="51"/>
      <c r="W29" s="44"/>
      <c r="X29" s="43"/>
      <c r="AA29" s="43"/>
    </row>
    <row r="30" spans="1:27" x14ac:dyDescent="0.25">
      <c r="B30" s="34" t="s">
        <v>571</v>
      </c>
      <c r="C30" s="51"/>
      <c r="D30" s="51"/>
      <c r="E30" s="51"/>
      <c r="F30" s="51"/>
      <c r="G30" s="51"/>
      <c r="H30" s="51"/>
      <c r="I30" s="51"/>
      <c r="J30" s="51"/>
      <c r="K30" s="51"/>
      <c r="L30" s="51"/>
      <c r="M30" s="51"/>
      <c r="N30" s="51"/>
      <c r="O30" s="51"/>
      <c r="P30" s="51"/>
      <c r="Q30" s="51"/>
      <c r="R30" s="50"/>
      <c r="S30" s="51"/>
      <c r="T30" s="51"/>
      <c r="U30" s="51"/>
      <c r="V30" s="51"/>
      <c r="W30" s="44"/>
      <c r="X30" s="43"/>
      <c r="AA30" s="43"/>
    </row>
    <row r="31" spans="1:27" x14ac:dyDescent="0.25">
      <c r="B31" s="34"/>
      <c r="W31" s="44"/>
      <c r="X31" s="43"/>
      <c r="AA31" s="43"/>
    </row>
    <row r="32" spans="1:27" ht="38.25" x14ac:dyDescent="0.25">
      <c r="B32" s="20" t="s">
        <v>51</v>
      </c>
      <c r="C32" s="21" t="s">
        <v>548</v>
      </c>
      <c r="D32" s="21" t="s">
        <v>549</v>
      </c>
      <c r="E32" s="21" t="s">
        <v>550</v>
      </c>
      <c r="F32" s="21" t="s">
        <v>551</v>
      </c>
      <c r="G32" s="21" t="s">
        <v>552</v>
      </c>
      <c r="H32" s="21" t="s">
        <v>553</v>
      </c>
      <c r="I32" s="21" t="s">
        <v>554</v>
      </c>
      <c r="J32" s="21" t="s">
        <v>555</v>
      </c>
      <c r="K32" s="19" t="s">
        <v>556</v>
      </c>
      <c r="L32" s="19" t="s">
        <v>557</v>
      </c>
      <c r="M32" s="19" t="s">
        <v>558</v>
      </c>
      <c r="N32" s="19" t="s">
        <v>559</v>
      </c>
      <c r="O32" s="19" t="s">
        <v>560</v>
      </c>
      <c r="P32" s="19" t="s">
        <v>561</v>
      </c>
      <c r="Q32" s="19" t="s">
        <v>562</v>
      </c>
      <c r="R32" s="19" t="s">
        <v>563</v>
      </c>
      <c r="S32" s="22" t="s">
        <v>564</v>
      </c>
      <c r="T32" s="22" t="s">
        <v>565</v>
      </c>
      <c r="U32" s="241" t="s">
        <v>566</v>
      </c>
      <c r="V32" s="241" t="s">
        <v>567</v>
      </c>
      <c r="W32" s="44"/>
      <c r="X32" s="43"/>
      <c r="AA32" s="43"/>
    </row>
    <row r="33" spans="2:27" x14ac:dyDescent="0.25">
      <c r="B33" s="242" t="s">
        <v>572</v>
      </c>
      <c r="C33" s="28">
        <v>5.788549698674486</v>
      </c>
      <c r="D33" s="28">
        <v>5.4048083087530214</v>
      </c>
      <c r="E33" s="28">
        <v>5.0465063573791049</v>
      </c>
      <c r="F33" s="28"/>
      <c r="G33" s="28"/>
      <c r="H33" s="28"/>
      <c r="I33" s="28"/>
      <c r="J33" s="28">
        <v>16.239864364806614</v>
      </c>
      <c r="K33" s="28">
        <v>0.58132579575559662</v>
      </c>
      <c r="L33" s="28">
        <v>0.45743678079887368</v>
      </c>
      <c r="M33" s="28">
        <v>0.37030076458915473</v>
      </c>
      <c r="N33" s="28"/>
      <c r="O33" s="28"/>
      <c r="P33" s="28"/>
      <c r="Q33" s="18"/>
      <c r="R33" s="28">
        <v>0.45873967007573813</v>
      </c>
      <c r="S33" s="28">
        <v>1.459909021032523</v>
      </c>
      <c r="T33" s="28">
        <v>33.941137420242995</v>
      </c>
      <c r="U33" s="28">
        <v>35.401046441275511</v>
      </c>
      <c r="V33" s="28">
        <v>0</v>
      </c>
      <c r="W33" s="44"/>
      <c r="X33" s="43"/>
      <c r="AA33" s="43"/>
    </row>
    <row r="34" spans="2:27" x14ac:dyDescent="0.25">
      <c r="B34" s="242" t="s">
        <v>573</v>
      </c>
      <c r="C34" s="28">
        <v>2.2850529591856197</v>
      </c>
      <c r="D34" s="28">
        <v>2.1335695230491316</v>
      </c>
      <c r="E34" s="28">
        <v>1.9921284062083398</v>
      </c>
      <c r="F34" s="28"/>
      <c r="G34" s="28"/>
      <c r="H34" s="28"/>
      <c r="I34" s="28"/>
      <c r="J34" s="28">
        <v>6.4107508884430908</v>
      </c>
      <c r="K34" s="28">
        <v>0.68844199272217077</v>
      </c>
      <c r="L34" s="28">
        <v>0.37514870984212051</v>
      </c>
      <c r="M34" s="28">
        <v>0.43853308788567863</v>
      </c>
      <c r="N34" s="28"/>
      <c r="O34" s="28"/>
      <c r="P34" s="28"/>
      <c r="Q34" s="18"/>
      <c r="R34" s="28">
        <v>0.47314823206687739</v>
      </c>
      <c r="S34" s="28">
        <v>0.4866363403441743</v>
      </c>
      <c r="T34" s="28">
        <v>13.062502077522639</v>
      </c>
      <c r="U34" s="28">
        <v>13.549138417866812</v>
      </c>
      <c r="V34" s="28">
        <v>0</v>
      </c>
      <c r="W34" s="44"/>
      <c r="X34" s="43"/>
      <c r="AA34" s="43"/>
    </row>
    <row r="35" spans="2:27" ht="14.25" customHeight="1" x14ac:dyDescent="0.25">
      <c r="W35" s="44"/>
      <c r="X35" s="43"/>
      <c r="AA35" s="43"/>
    </row>
    <row r="36" spans="2:27" x14ac:dyDescent="0.25">
      <c r="C36" s="51"/>
      <c r="D36" s="51"/>
      <c r="E36" s="51"/>
      <c r="F36" s="51"/>
      <c r="G36" s="51"/>
      <c r="H36" s="51"/>
      <c r="I36" s="51"/>
      <c r="J36" s="51"/>
      <c r="K36" s="51"/>
      <c r="L36" s="51"/>
      <c r="M36" s="51"/>
      <c r="N36" s="51"/>
      <c r="O36" s="51"/>
      <c r="P36" s="51"/>
      <c r="Q36" s="51"/>
      <c r="R36" s="50"/>
      <c r="S36" s="51"/>
      <c r="T36" s="51"/>
      <c r="U36" s="51"/>
      <c r="V36" s="51"/>
      <c r="W36" s="44"/>
      <c r="X36" s="43"/>
      <c r="AA36" s="43"/>
    </row>
    <row r="37" spans="2:27" x14ac:dyDescent="0.25">
      <c r="B37" s="240"/>
      <c r="C37" s="51"/>
      <c r="D37" s="51"/>
      <c r="E37" s="51"/>
      <c r="F37" s="51"/>
      <c r="G37" s="51"/>
      <c r="H37" s="51"/>
      <c r="I37" s="51"/>
      <c r="J37" s="51"/>
      <c r="K37" s="51"/>
      <c r="L37" s="51"/>
      <c r="M37" s="51"/>
      <c r="N37" s="51"/>
      <c r="O37" s="51"/>
      <c r="P37" s="51"/>
      <c r="Q37" s="51"/>
      <c r="R37" s="50"/>
      <c r="S37" s="51"/>
      <c r="T37" s="51"/>
      <c r="U37" s="51"/>
      <c r="V37" s="51"/>
      <c r="W37" s="44"/>
      <c r="X37" s="43"/>
      <c r="AA37" s="43"/>
    </row>
    <row r="38" spans="2:27" x14ac:dyDescent="0.25">
      <c r="C38" s="51"/>
      <c r="D38" s="51"/>
      <c r="E38" s="51"/>
      <c r="F38" s="51"/>
      <c r="G38" s="51"/>
      <c r="H38" s="51"/>
      <c r="I38" s="51"/>
      <c r="J38" s="51"/>
      <c r="K38" s="51"/>
      <c r="L38" s="51"/>
      <c r="M38" s="51"/>
      <c r="N38" s="51"/>
      <c r="O38" s="51"/>
      <c r="P38" s="51"/>
      <c r="Q38" s="51"/>
      <c r="R38" s="50"/>
      <c r="S38" s="51"/>
      <c r="T38" s="51"/>
      <c r="U38" s="51"/>
      <c r="V38" s="51"/>
      <c r="W38" s="44"/>
      <c r="X38" s="43"/>
      <c r="AA38" s="43"/>
    </row>
    <row r="39" spans="2:27" x14ac:dyDescent="0.25">
      <c r="C39" s="51"/>
      <c r="D39" s="51"/>
      <c r="E39" s="51"/>
      <c r="F39" s="51"/>
      <c r="G39" s="51"/>
      <c r="H39" s="51"/>
      <c r="I39" s="51"/>
      <c r="J39" s="51"/>
      <c r="K39" s="51"/>
      <c r="L39" s="51"/>
      <c r="M39" s="51"/>
      <c r="N39" s="51"/>
      <c r="O39" s="51"/>
      <c r="P39" s="51"/>
      <c r="Q39" s="51"/>
      <c r="R39" s="50"/>
      <c r="S39" s="51"/>
      <c r="T39" s="51"/>
      <c r="U39" s="51"/>
      <c r="V39" s="51"/>
      <c r="W39" s="44"/>
      <c r="X39" s="43"/>
      <c r="AA39" s="43"/>
    </row>
    <row r="40" spans="2:27" x14ac:dyDescent="0.25">
      <c r="C40" s="51"/>
      <c r="D40" s="51"/>
      <c r="E40" s="51"/>
      <c r="F40" s="51"/>
      <c r="G40" s="51"/>
      <c r="H40" s="51"/>
      <c r="I40" s="51"/>
      <c r="J40" s="51"/>
      <c r="K40" s="51"/>
      <c r="L40" s="51"/>
      <c r="M40" s="51"/>
      <c r="N40" s="51"/>
      <c r="O40" s="51"/>
      <c r="P40" s="51"/>
      <c r="Q40" s="51"/>
      <c r="R40" s="50"/>
      <c r="S40" s="51"/>
      <c r="T40" s="51"/>
      <c r="U40" s="51"/>
      <c r="V40" s="51"/>
      <c r="W40" s="44"/>
      <c r="X40" s="43"/>
      <c r="AA40" s="43"/>
    </row>
    <row r="41" spans="2:27" x14ac:dyDescent="0.25">
      <c r="C41" s="51"/>
      <c r="D41" s="51"/>
      <c r="E41" s="51"/>
      <c r="F41" s="51"/>
      <c r="G41" s="51"/>
      <c r="H41" s="51"/>
      <c r="I41" s="51"/>
      <c r="J41" s="51"/>
      <c r="K41" s="51"/>
      <c r="L41" s="51"/>
      <c r="M41" s="51"/>
      <c r="N41" s="51"/>
      <c r="O41" s="51"/>
      <c r="P41" s="51"/>
      <c r="Q41" s="51"/>
      <c r="R41" s="50"/>
      <c r="S41" s="51"/>
      <c r="T41" s="51"/>
      <c r="U41" s="51"/>
      <c r="V41" s="51"/>
      <c r="W41" s="44"/>
      <c r="X41" s="43"/>
      <c r="AA41" s="43"/>
    </row>
    <row r="42" spans="2:27" x14ac:dyDescent="0.25">
      <c r="B42" s="240"/>
      <c r="C42" s="51"/>
      <c r="D42" s="51"/>
      <c r="E42" s="51"/>
      <c r="F42" s="51"/>
      <c r="G42" s="51"/>
      <c r="H42" s="51"/>
      <c r="I42" s="51"/>
      <c r="J42" s="51"/>
      <c r="K42" s="51"/>
      <c r="L42" s="51"/>
      <c r="M42" s="51"/>
      <c r="N42" s="51"/>
      <c r="O42" s="51"/>
      <c r="P42" s="51"/>
      <c r="Q42" s="51"/>
      <c r="R42" s="50"/>
      <c r="S42" s="51"/>
      <c r="T42" s="51"/>
      <c r="U42" s="51"/>
      <c r="V42" s="51"/>
      <c r="W42" s="44"/>
      <c r="X42" s="43"/>
      <c r="AA42" s="43"/>
    </row>
    <row r="43" spans="2:27" x14ac:dyDescent="0.25">
      <c r="C43" s="51"/>
      <c r="D43" s="51"/>
      <c r="E43" s="51"/>
      <c r="F43" s="51"/>
      <c r="G43" s="51"/>
      <c r="H43" s="51"/>
      <c r="I43" s="51"/>
      <c r="J43" s="51"/>
      <c r="K43" s="51"/>
      <c r="L43" s="51"/>
      <c r="M43" s="51"/>
      <c r="N43" s="51"/>
      <c r="O43" s="51"/>
      <c r="P43" s="51"/>
      <c r="Q43" s="51"/>
      <c r="R43" s="46"/>
      <c r="S43" s="51"/>
      <c r="T43" s="51"/>
      <c r="U43" s="51"/>
      <c r="V43" s="51"/>
      <c r="W43" s="44"/>
      <c r="X43" s="43"/>
      <c r="AA43" s="43"/>
    </row>
    <row r="44" spans="2:27" x14ac:dyDescent="0.25">
      <c r="B44" s="240"/>
      <c r="C44" s="51"/>
      <c r="D44" s="51"/>
      <c r="E44" s="51"/>
      <c r="F44" s="51"/>
      <c r="G44" s="51"/>
      <c r="H44" s="51"/>
      <c r="I44" s="51"/>
      <c r="J44" s="51"/>
      <c r="K44" s="51"/>
      <c r="L44" s="51"/>
      <c r="M44" s="51"/>
      <c r="N44" s="51"/>
      <c r="O44" s="51"/>
      <c r="P44" s="51"/>
      <c r="Q44" s="51"/>
      <c r="R44" s="50"/>
      <c r="S44" s="51"/>
      <c r="T44" s="51"/>
      <c r="U44" s="51"/>
      <c r="V44" s="51"/>
      <c r="W44" s="44"/>
      <c r="X44" s="43"/>
      <c r="AA44" s="43"/>
    </row>
    <row r="45" spans="2:27" x14ac:dyDescent="0.25">
      <c r="C45" s="51"/>
      <c r="D45" s="51"/>
      <c r="E45" s="51"/>
      <c r="F45" s="51"/>
      <c r="G45" s="51"/>
      <c r="H45" s="51"/>
      <c r="I45" s="51"/>
      <c r="J45" s="51"/>
      <c r="K45" s="51"/>
      <c r="L45" s="51"/>
      <c r="M45" s="51"/>
      <c r="N45" s="51"/>
      <c r="O45" s="51"/>
      <c r="P45" s="51"/>
      <c r="Q45" s="51"/>
      <c r="R45" s="46"/>
      <c r="S45" s="51"/>
      <c r="T45" s="51"/>
      <c r="U45" s="51"/>
      <c r="V45" s="51"/>
      <c r="W45" s="44"/>
      <c r="X45" s="43"/>
      <c r="AA45" s="43"/>
    </row>
    <row r="46" spans="2:27" x14ac:dyDescent="0.25">
      <c r="C46" s="51"/>
      <c r="D46" s="51"/>
      <c r="E46" s="51"/>
      <c r="F46" s="51"/>
      <c r="G46" s="51"/>
      <c r="H46" s="51"/>
      <c r="I46" s="51"/>
      <c r="J46" s="51"/>
      <c r="K46" s="51"/>
      <c r="L46" s="51"/>
      <c r="M46" s="51"/>
      <c r="N46" s="51"/>
      <c r="O46" s="51"/>
      <c r="P46" s="51"/>
      <c r="Q46" s="51"/>
      <c r="R46" s="46"/>
      <c r="S46" s="51"/>
      <c r="T46" s="51"/>
      <c r="U46" s="51"/>
      <c r="V46" s="51"/>
      <c r="W46" s="44"/>
      <c r="X46" s="43"/>
      <c r="AA46" s="43"/>
    </row>
    <row r="47" spans="2:27" x14ac:dyDescent="0.25">
      <c r="C47" s="51"/>
      <c r="D47" s="51"/>
      <c r="E47" s="51"/>
      <c r="F47" s="51"/>
      <c r="G47" s="51"/>
      <c r="H47" s="51"/>
      <c r="I47" s="51"/>
      <c r="J47" s="51"/>
      <c r="K47" s="51"/>
      <c r="L47" s="51"/>
      <c r="M47" s="51"/>
      <c r="N47" s="51"/>
      <c r="O47" s="51"/>
      <c r="P47" s="51"/>
      <c r="Q47" s="51"/>
      <c r="R47" s="46"/>
      <c r="S47" s="51"/>
      <c r="T47" s="51"/>
      <c r="U47" s="51"/>
      <c r="V47" s="51"/>
      <c r="W47" s="44"/>
      <c r="X47" s="43"/>
      <c r="AA47" s="43"/>
    </row>
    <row r="48" spans="2:27" x14ac:dyDescent="0.25">
      <c r="B48" s="240"/>
      <c r="C48" s="51"/>
      <c r="D48" s="51"/>
      <c r="E48" s="51"/>
      <c r="F48" s="51"/>
      <c r="G48" s="51"/>
      <c r="H48" s="51"/>
      <c r="I48" s="51"/>
      <c r="J48" s="51"/>
      <c r="K48" s="51"/>
      <c r="L48" s="51"/>
      <c r="M48" s="51"/>
      <c r="N48" s="51"/>
      <c r="O48" s="51"/>
      <c r="P48" s="51"/>
      <c r="Q48" s="51"/>
      <c r="R48" s="46"/>
      <c r="S48" s="51"/>
      <c r="T48" s="51"/>
      <c r="U48" s="51"/>
      <c r="V48" s="51"/>
      <c r="W48" s="44"/>
      <c r="X48" s="43"/>
      <c r="AA48" s="43"/>
    </row>
    <row r="49" spans="2:27" x14ac:dyDescent="0.25">
      <c r="C49" s="51"/>
      <c r="D49" s="51"/>
      <c r="E49" s="51"/>
      <c r="F49" s="51"/>
      <c r="G49" s="51"/>
      <c r="H49" s="51"/>
      <c r="I49" s="51"/>
      <c r="J49" s="51"/>
      <c r="K49" s="51"/>
      <c r="L49" s="51"/>
      <c r="M49" s="51"/>
      <c r="N49" s="51"/>
      <c r="O49" s="51"/>
      <c r="P49" s="51"/>
      <c r="Q49" s="51"/>
      <c r="R49" s="46"/>
      <c r="S49" s="51"/>
      <c r="T49" s="51"/>
      <c r="U49" s="51"/>
      <c r="V49" s="51"/>
      <c r="W49" s="44"/>
      <c r="X49" s="43"/>
      <c r="AA49" s="43"/>
    </row>
    <row r="50" spans="2:27" x14ac:dyDescent="0.25">
      <c r="C50" s="51"/>
      <c r="D50" s="51"/>
      <c r="E50" s="51"/>
      <c r="F50" s="51"/>
      <c r="G50" s="51"/>
      <c r="H50" s="51"/>
      <c r="I50" s="51"/>
      <c r="J50" s="51"/>
      <c r="K50" s="51"/>
      <c r="L50" s="51"/>
      <c r="M50" s="51"/>
      <c r="N50" s="51"/>
      <c r="O50" s="51"/>
      <c r="P50" s="51"/>
      <c r="Q50" s="51"/>
      <c r="R50" s="46"/>
      <c r="S50" s="51"/>
      <c r="T50" s="51"/>
      <c r="U50" s="51"/>
      <c r="V50" s="51"/>
      <c r="W50" s="44"/>
      <c r="X50" s="43"/>
      <c r="AA50" s="43"/>
    </row>
    <row r="51" spans="2:27" x14ac:dyDescent="0.25">
      <c r="B51" s="240"/>
      <c r="C51" s="51"/>
      <c r="D51" s="51"/>
      <c r="E51" s="51"/>
      <c r="F51" s="51"/>
      <c r="G51" s="51"/>
      <c r="H51" s="51"/>
      <c r="I51" s="51"/>
      <c r="J51" s="51"/>
      <c r="K51" s="51"/>
      <c r="L51" s="51"/>
      <c r="M51" s="51"/>
      <c r="N51" s="51"/>
      <c r="O51" s="51"/>
      <c r="P51" s="51"/>
      <c r="Q51" s="51"/>
      <c r="R51" s="50"/>
      <c r="S51" s="51"/>
      <c r="T51" s="51"/>
      <c r="U51" s="51"/>
      <c r="V51" s="51"/>
      <c r="W51" s="44"/>
      <c r="X51" s="43"/>
      <c r="AA51" s="43"/>
    </row>
    <row r="52" spans="2:27" x14ac:dyDescent="0.25">
      <c r="C52" s="51"/>
      <c r="D52" s="51"/>
      <c r="E52" s="51"/>
      <c r="F52" s="51"/>
      <c r="G52" s="51"/>
      <c r="H52" s="51"/>
      <c r="I52" s="51"/>
      <c r="J52" s="51"/>
      <c r="K52" s="51"/>
      <c r="L52" s="51"/>
      <c r="M52" s="51"/>
      <c r="N52" s="51"/>
      <c r="O52" s="51"/>
      <c r="P52" s="51"/>
      <c r="Q52" s="51"/>
      <c r="R52" s="50"/>
      <c r="S52" s="51"/>
      <c r="T52" s="51"/>
      <c r="U52" s="51"/>
      <c r="V52" s="51"/>
      <c r="W52" s="44"/>
    </row>
    <row r="53" spans="2:27" x14ac:dyDescent="0.25">
      <c r="C53" s="51"/>
      <c r="D53" s="51"/>
      <c r="E53" s="51"/>
      <c r="F53" s="51"/>
      <c r="G53" s="51"/>
      <c r="H53" s="51"/>
      <c r="I53" s="51"/>
      <c r="J53" s="51"/>
      <c r="K53" s="51"/>
      <c r="L53" s="51"/>
      <c r="M53" s="51"/>
      <c r="N53" s="51"/>
      <c r="O53" s="51"/>
      <c r="P53" s="51"/>
      <c r="Q53" s="51"/>
      <c r="R53" s="50"/>
      <c r="S53" s="51"/>
      <c r="T53" s="51"/>
      <c r="U53" s="51"/>
      <c r="V53" s="51"/>
    </row>
    <row r="54" spans="2:27" x14ac:dyDescent="0.25">
      <c r="C54" s="51"/>
      <c r="D54" s="51"/>
      <c r="E54" s="51"/>
      <c r="F54" s="51"/>
      <c r="G54" s="51"/>
      <c r="H54" s="51"/>
      <c r="I54" s="51"/>
      <c r="J54" s="51"/>
      <c r="K54" s="51"/>
      <c r="L54" s="51"/>
      <c r="M54" s="51"/>
      <c r="N54" s="51"/>
      <c r="O54" s="51"/>
      <c r="P54" s="51"/>
      <c r="Q54" s="51"/>
      <c r="R54" s="50"/>
      <c r="S54" s="51"/>
      <c r="T54" s="51"/>
      <c r="U54" s="51"/>
      <c r="V54" s="51"/>
    </row>
    <row r="55" spans="2:27" x14ac:dyDescent="0.25">
      <c r="C55" s="51"/>
      <c r="D55" s="51"/>
      <c r="E55" s="51"/>
      <c r="F55" s="51"/>
      <c r="G55" s="51"/>
      <c r="H55" s="51"/>
      <c r="I55" s="51"/>
      <c r="J55" s="51"/>
      <c r="K55" s="51"/>
      <c r="L55" s="51"/>
      <c r="M55" s="51"/>
      <c r="N55" s="51"/>
      <c r="O55" s="51"/>
      <c r="P55" s="51"/>
      <c r="Q55" s="51"/>
      <c r="R55" s="50"/>
      <c r="S55" s="51"/>
      <c r="T55" s="51"/>
      <c r="U55" s="51"/>
      <c r="V55" s="51"/>
    </row>
    <row r="56" spans="2:27" x14ac:dyDescent="0.25">
      <c r="B56" s="240"/>
      <c r="C56" s="51"/>
      <c r="D56" s="51"/>
      <c r="E56" s="51"/>
      <c r="F56" s="51"/>
      <c r="G56" s="51"/>
      <c r="H56" s="51"/>
      <c r="I56" s="51"/>
      <c r="J56" s="51"/>
      <c r="K56" s="51"/>
      <c r="L56" s="51"/>
      <c r="M56" s="51"/>
      <c r="N56" s="51"/>
      <c r="O56" s="51"/>
      <c r="P56" s="51"/>
      <c r="Q56" s="51"/>
      <c r="R56" s="50"/>
      <c r="S56" s="51"/>
      <c r="T56" s="51"/>
      <c r="U56" s="51"/>
      <c r="V56" s="51"/>
    </row>
    <row r="57" spans="2:27" x14ac:dyDescent="0.25">
      <c r="C57" s="51"/>
      <c r="D57" s="51"/>
      <c r="E57" s="51"/>
      <c r="F57" s="51"/>
      <c r="G57" s="51"/>
      <c r="H57" s="51"/>
      <c r="I57" s="51"/>
      <c r="J57" s="51"/>
      <c r="K57" s="51"/>
      <c r="L57" s="51"/>
      <c r="M57" s="51"/>
      <c r="N57" s="51"/>
      <c r="O57" s="51"/>
      <c r="P57" s="51"/>
      <c r="Q57" s="51"/>
      <c r="R57" s="50"/>
      <c r="S57" s="51"/>
      <c r="T57" s="51"/>
      <c r="U57" s="51"/>
      <c r="V57" s="51"/>
      <c r="Z57" s="38"/>
    </row>
    <row r="58" spans="2:27" x14ac:dyDescent="0.25">
      <c r="C58" s="51"/>
      <c r="D58" s="51"/>
      <c r="E58" s="51"/>
      <c r="F58" s="51"/>
      <c r="G58" s="51"/>
      <c r="H58" s="51"/>
      <c r="I58" s="51"/>
      <c r="J58" s="51"/>
      <c r="K58" s="51"/>
      <c r="L58" s="51"/>
      <c r="M58" s="51"/>
      <c r="N58" s="51"/>
      <c r="O58" s="51"/>
      <c r="P58" s="51"/>
      <c r="Q58" s="51"/>
      <c r="R58" s="46"/>
      <c r="S58" s="51"/>
      <c r="T58" s="51"/>
      <c r="U58" s="51"/>
      <c r="V58" s="51"/>
      <c r="W58" s="54"/>
    </row>
    <row r="59" spans="2:27" x14ac:dyDescent="0.25">
      <c r="C59" s="36"/>
      <c r="D59" s="36"/>
      <c r="E59" s="36"/>
      <c r="F59" s="36"/>
      <c r="G59" s="36"/>
      <c r="H59" s="36"/>
      <c r="I59" s="36"/>
      <c r="J59" s="36"/>
      <c r="K59" s="36"/>
      <c r="L59" s="36"/>
      <c r="M59" s="36"/>
      <c r="N59" s="36"/>
      <c r="O59" s="36"/>
      <c r="P59" s="36"/>
      <c r="Q59" s="36"/>
      <c r="R59" s="36"/>
      <c r="S59" s="36"/>
      <c r="T59" s="36"/>
      <c r="U59" s="36"/>
      <c r="V59" s="36"/>
      <c r="W59" s="54"/>
      <c r="AA59" s="43"/>
    </row>
    <row r="60" spans="2:27" x14ac:dyDescent="0.25">
      <c r="W60" s="54"/>
      <c r="AA60" s="43"/>
    </row>
    <row r="61" spans="2:27" x14ac:dyDescent="0.25">
      <c r="W61" s="54"/>
      <c r="AA61" s="43"/>
    </row>
    <row r="62" spans="2:27" x14ac:dyDescent="0.25">
      <c r="W62" s="54"/>
      <c r="AA62" s="43"/>
    </row>
    <row r="63" spans="2:27" x14ac:dyDescent="0.25">
      <c r="W63" s="54"/>
      <c r="X63" s="55"/>
      <c r="AA63" s="43"/>
    </row>
    <row r="64" spans="2:27" x14ac:dyDescent="0.25">
      <c r="Q64" s="51"/>
      <c r="W64" s="54"/>
      <c r="X64" s="55"/>
      <c r="AA64" s="43"/>
    </row>
    <row r="65" spans="2:27" x14ac:dyDescent="0.25">
      <c r="Q65" s="51"/>
      <c r="W65" s="54"/>
      <c r="X65" s="55"/>
      <c r="AA65" s="43"/>
    </row>
    <row r="66" spans="2:27" x14ac:dyDescent="0.25">
      <c r="Q66" s="51"/>
      <c r="W66" s="54"/>
      <c r="X66" s="55"/>
      <c r="AA66" s="43"/>
    </row>
    <row r="67" spans="2:27" x14ac:dyDescent="0.25">
      <c r="Q67" s="51"/>
      <c r="W67" s="54"/>
      <c r="X67" s="55"/>
      <c r="AA67" s="43"/>
    </row>
    <row r="68" spans="2:27" x14ac:dyDescent="0.25">
      <c r="Q68" s="51"/>
      <c r="W68" s="54"/>
      <c r="X68" s="55"/>
      <c r="AA68" s="43"/>
    </row>
    <row r="69" spans="2:27" x14ac:dyDescent="0.25">
      <c r="Q69" s="51"/>
    </row>
    <row r="70" spans="2:27" x14ac:dyDescent="0.25">
      <c r="Q70" s="51"/>
    </row>
    <row r="71" spans="2:27" x14ac:dyDescent="0.25">
      <c r="Q71" s="51"/>
    </row>
    <row r="72" spans="2:27" x14ac:dyDescent="0.25">
      <c r="Q72" s="51"/>
    </row>
    <row r="73" spans="2:27" x14ac:dyDescent="0.25">
      <c r="Q73" s="51"/>
    </row>
    <row r="74" spans="2:27" x14ac:dyDescent="0.25">
      <c r="Q74" s="51"/>
      <c r="W74" s="54"/>
      <c r="X74" s="55"/>
      <c r="AA74" s="43"/>
    </row>
    <row r="75" spans="2:27" x14ac:dyDescent="0.25">
      <c r="B75" s="51"/>
      <c r="C75" s="51"/>
      <c r="D75" s="51"/>
      <c r="E75" s="51"/>
      <c r="F75" s="51"/>
      <c r="G75" s="51"/>
      <c r="H75" s="51"/>
      <c r="I75" s="51"/>
      <c r="J75" s="51"/>
      <c r="K75" s="51"/>
      <c r="L75" s="51"/>
      <c r="M75" s="51"/>
      <c r="N75" s="51"/>
      <c r="O75" s="51"/>
      <c r="P75" s="51"/>
      <c r="Q75" s="51"/>
      <c r="R75" s="51"/>
      <c r="S75" s="51"/>
      <c r="T75" s="51"/>
      <c r="U75" s="51"/>
      <c r="V75" s="51"/>
      <c r="W75" s="54"/>
      <c r="X75" s="55"/>
      <c r="AA75" s="43"/>
    </row>
    <row r="76" spans="2:27" x14ac:dyDescent="0.25">
      <c r="B76" s="51"/>
      <c r="C76" s="51"/>
      <c r="D76" s="51"/>
      <c r="E76" s="51"/>
      <c r="F76" s="51"/>
      <c r="G76" s="51"/>
      <c r="H76" s="51"/>
      <c r="I76" s="51"/>
      <c r="J76" s="51"/>
      <c r="K76" s="51"/>
      <c r="L76" s="51"/>
      <c r="M76" s="51"/>
      <c r="N76" s="51"/>
      <c r="O76" s="51"/>
      <c r="P76" s="51"/>
      <c r="Q76" s="51"/>
      <c r="R76" s="51"/>
      <c r="S76" s="51"/>
      <c r="T76" s="51"/>
      <c r="U76" s="51"/>
      <c r="V76" s="51"/>
      <c r="W76" s="54"/>
      <c r="X76" s="55"/>
      <c r="AA76" s="43"/>
    </row>
    <row r="77" spans="2:27" x14ac:dyDescent="0.25">
      <c r="B77" s="51"/>
      <c r="C77" s="51"/>
      <c r="D77" s="51"/>
      <c r="E77" s="51"/>
      <c r="F77" s="51"/>
      <c r="G77" s="51"/>
      <c r="H77" s="51"/>
      <c r="I77" s="51"/>
      <c r="J77" s="51"/>
      <c r="K77" s="51"/>
      <c r="L77" s="51"/>
      <c r="M77" s="51"/>
      <c r="N77" s="51"/>
      <c r="O77" s="51"/>
      <c r="P77" s="51"/>
      <c r="Q77" s="51"/>
      <c r="R77" s="51"/>
      <c r="S77" s="51"/>
      <c r="T77" s="51"/>
      <c r="U77" s="51"/>
      <c r="V77" s="51"/>
      <c r="W77" s="54"/>
      <c r="X77" s="55"/>
      <c r="AA77" s="43"/>
    </row>
    <row r="78" spans="2:27" x14ac:dyDescent="0.25">
      <c r="B78" s="51"/>
      <c r="C78" s="51"/>
      <c r="D78" s="51"/>
      <c r="E78" s="51"/>
      <c r="F78" s="51"/>
      <c r="G78" s="51"/>
      <c r="H78" s="51"/>
      <c r="I78" s="51"/>
      <c r="J78" s="51"/>
      <c r="K78" s="51"/>
      <c r="L78" s="51"/>
      <c r="M78" s="51"/>
      <c r="N78" s="51"/>
      <c r="O78" s="51"/>
      <c r="P78" s="51"/>
      <c r="Q78" s="51"/>
      <c r="R78" s="51"/>
      <c r="S78" s="51"/>
      <c r="T78" s="51"/>
      <c r="U78" s="51"/>
      <c r="V78" s="51"/>
      <c r="W78" s="54"/>
      <c r="X78" s="55"/>
      <c r="AA78" s="43"/>
    </row>
    <row r="79" spans="2:27" x14ac:dyDescent="0.25">
      <c r="W79" s="54"/>
      <c r="X79" s="55"/>
      <c r="AA79" s="43"/>
    </row>
    <row r="80" spans="2:27" x14ac:dyDescent="0.25">
      <c r="W80" s="54"/>
      <c r="X80" s="55"/>
      <c r="AA80" s="43"/>
    </row>
    <row r="81" spans="23:27" x14ac:dyDescent="0.25">
      <c r="W81" s="54"/>
      <c r="X81" s="55"/>
      <c r="AA81" s="43"/>
    </row>
    <row r="82" spans="23:27" x14ac:dyDescent="0.25">
      <c r="W82" s="54"/>
      <c r="X82" s="55"/>
      <c r="AA82" s="43"/>
    </row>
    <row r="83" spans="23:27" x14ac:dyDescent="0.25">
      <c r="W83" s="51"/>
      <c r="X83" s="55"/>
      <c r="AA83" s="43"/>
    </row>
    <row r="84" spans="23:27" x14ac:dyDescent="0.25">
      <c r="W84" s="51"/>
      <c r="X84" s="55"/>
      <c r="AA84" s="43"/>
    </row>
    <row r="85" spans="23:27" x14ac:dyDescent="0.25">
      <c r="W85" s="51"/>
      <c r="X85" s="55"/>
      <c r="AA85" s="43"/>
    </row>
    <row r="86" spans="23:27" x14ac:dyDescent="0.25">
      <c r="W86" s="51"/>
      <c r="X86" s="55"/>
      <c r="AA86" s="43"/>
    </row>
    <row r="87" spans="23:27" x14ac:dyDescent="0.25">
      <c r="W87" s="51"/>
      <c r="X87" s="55"/>
    </row>
    <row r="88" spans="23:27" x14ac:dyDescent="0.25">
      <c r="W88" s="51"/>
      <c r="X88" s="55"/>
    </row>
    <row r="89" spans="23:27" x14ac:dyDescent="0.25">
      <c r="W89" s="54"/>
      <c r="X89" s="55"/>
    </row>
    <row r="90" spans="23:27" x14ac:dyDescent="0.25">
      <c r="W90" s="54"/>
      <c r="X90" s="55"/>
    </row>
    <row r="91" spans="23:27" x14ac:dyDescent="0.25">
      <c r="W91" s="54"/>
      <c r="X91" s="55"/>
    </row>
    <row r="92" spans="23:27" x14ac:dyDescent="0.25">
      <c r="W92" s="54"/>
      <c r="X92" s="55"/>
    </row>
    <row r="93" spans="23:27" x14ac:dyDescent="0.25">
      <c r="W93" s="54"/>
      <c r="X93" s="55"/>
    </row>
    <row r="94" spans="23:27" x14ac:dyDescent="0.25">
      <c r="W94" s="54"/>
      <c r="X94" s="55"/>
    </row>
    <row r="95" spans="23:27" x14ac:dyDescent="0.25">
      <c r="W95" s="54"/>
    </row>
    <row r="102" spans="24:26" x14ac:dyDescent="0.25">
      <c r="X102" s="55"/>
      <c r="Y102" s="43"/>
      <c r="Z102" s="43"/>
    </row>
    <row r="103" spans="24:26" x14ac:dyDescent="0.25">
      <c r="X103" s="55"/>
      <c r="Y103" s="43"/>
      <c r="Z103" s="43"/>
    </row>
    <row r="104" spans="24:26" x14ac:dyDescent="0.25">
      <c r="X104" s="55"/>
      <c r="Y104" s="43"/>
      <c r="Z104" s="43"/>
    </row>
    <row r="105" spans="24:26" x14ac:dyDescent="0.25">
      <c r="X105" s="55"/>
      <c r="Y105" s="43"/>
      <c r="Z105" s="43"/>
    </row>
    <row r="106" spans="24:26" x14ac:dyDescent="0.25">
      <c r="X106" s="55"/>
      <c r="Y106" s="43"/>
      <c r="Z106" s="43"/>
    </row>
    <row r="107" spans="24:26" x14ac:dyDescent="0.25">
      <c r="X107" s="55"/>
      <c r="Y107" s="43"/>
      <c r="Z107" s="43"/>
    </row>
    <row r="108" spans="24:26" x14ac:dyDescent="0.25">
      <c r="X108" s="55"/>
      <c r="Y108" s="43"/>
      <c r="Z108" s="43"/>
    </row>
    <row r="109" spans="24:26" x14ac:dyDescent="0.25">
      <c r="X109" s="55"/>
      <c r="Y109" s="43"/>
      <c r="Z109" s="43"/>
    </row>
    <row r="110" spans="24:26" x14ac:dyDescent="0.25">
      <c r="X110" s="55"/>
      <c r="Y110" s="43"/>
      <c r="Z110" s="43"/>
    </row>
    <row r="111" spans="24:26" x14ac:dyDescent="0.25">
      <c r="X111" s="55"/>
      <c r="Y111" s="43"/>
      <c r="Z111" s="43"/>
    </row>
    <row r="112" spans="24:26" x14ac:dyDescent="0.25">
      <c r="X112" s="55"/>
      <c r="Y112" s="43"/>
      <c r="Z112" s="43"/>
    </row>
    <row r="113" spans="24:26" x14ac:dyDescent="0.25">
      <c r="X113" s="55"/>
      <c r="Y113" s="43"/>
      <c r="Z113" s="43"/>
    </row>
    <row r="114" spans="24:26" x14ac:dyDescent="0.25">
      <c r="X114" s="55"/>
      <c r="Y114" s="43"/>
      <c r="Z114" s="43"/>
    </row>
    <row r="115" spans="24:26" x14ac:dyDescent="0.25">
      <c r="X115" s="55"/>
      <c r="Y115" s="43"/>
      <c r="Z115" s="43"/>
    </row>
    <row r="116" spans="24:26" x14ac:dyDescent="0.25">
      <c r="X116" s="55"/>
      <c r="Y116" s="43"/>
      <c r="Z116" s="43"/>
    </row>
    <row r="117" spans="24:26" x14ac:dyDescent="0.25">
      <c r="X117" s="55"/>
      <c r="Y117" s="43"/>
      <c r="Z117" s="43"/>
    </row>
    <row r="118" spans="24:26" x14ac:dyDescent="0.25">
      <c r="X118" s="55"/>
      <c r="Y118" s="43"/>
      <c r="Z118" s="43"/>
    </row>
    <row r="119" spans="24:26" x14ac:dyDescent="0.25">
      <c r="X119" s="55"/>
      <c r="Y119" s="43"/>
      <c r="Z119" s="43"/>
    </row>
    <row r="120" spans="24:26" x14ac:dyDescent="0.25">
      <c r="X120" s="55"/>
      <c r="Y120" s="43"/>
      <c r="Z120" s="43"/>
    </row>
    <row r="121" spans="24:26" x14ac:dyDescent="0.25">
      <c r="X121" s="55"/>
      <c r="Y121" s="43"/>
      <c r="Z121" s="43"/>
    </row>
    <row r="122" spans="24:26" x14ac:dyDescent="0.25">
      <c r="X122" s="55"/>
      <c r="Y122" s="43"/>
      <c r="Z122" s="43"/>
    </row>
    <row r="123" spans="24:26" x14ac:dyDescent="0.25">
      <c r="X123" s="55"/>
      <c r="Y123" s="43"/>
      <c r="Z123" s="43"/>
    </row>
    <row r="124" spans="24:26" x14ac:dyDescent="0.25">
      <c r="X124" s="55"/>
      <c r="Y124" s="43"/>
      <c r="Z124" s="43"/>
    </row>
    <row r="125" spans="24:26" x14ac:dyDescent="0.25">
      <c r="X125" s="55"/>
      <c r="Y125" s="43"/>
      <c r="Z125" s="43"/>
    </row>
    <row r="126" spans="24:26" x14ac:dyDescent="0.25">
      <c r="X126" s="55"/>
      <c r="Y126" s="43"/>
      <c r="Z126" s="43"/>
    </row>
    <row r="127" spans="24:26" x14ac:dyDescent="0.25">
      <c r="X127" s="55"/>
      <c r="Y127" s="43"/>
      <c r="Z127" s="43"/>
    </row>
    <row r="128" spans="24:26" x14ac:dyDescent="0.25">
      <c r="X128" s="55"/>
      <c r="Y128" s="43"/>
      <c r="Z128" s="43"/>
    </row>
    <row r="129" spans="24:26" x14ac:dyDescent="0.25">
      <c r="X129" s="55"/>
      <c r="Y129" s="43"/>
      <c r="Z129" s="43"/>
    </row>
    <row r="162" spans="2:22" x14ac:dyDescent="0.25">
      <c r="C162" s="51"/>
      <c r="D162" s="51"/>
      <c r="E162" s="51"/>
      <c r="F162" s="51"/>
      <c r="G162" s="51"/>
      <c r="H162" s="51"/>
      <c r="I162" s="51"/>
      <c r="J162" s="51"/>
      <c r="K162" s="51"/>
      <c r="L162" s="51"/>
      <c r="M162" s="51"/>
      <c r="N162" s="51"/>
      <c r="O162" s="51"/>
      <c r="P162" s="51"/>
      <c r="Q162" s="51"/>
      <c r="R162" s="46"/>
      <c r="S162" s="51"/>
      <c r="T162" s="51"/>
      <c r="U162" s="51"/>
      <c r="V162" s="51"/>
    </row>
    <row r="171" spans="2:22" x14ac:dyDescent="0.25">
      <c r="B171" s="52"/>
      <c r="C171" s="53"/>
      <c r="D171" s="53"/>
      <c r="E171" s="53"/>
      <c r="F171" s="53"/>
      <c r="G171" s="53"/>
      <c r="H171" s="53"/>
      <c r="I171" s="53"/>
      <c r="J171" s="53"/>
      <c r="K171" s="53"/>
      <c r="L171" s="53"/>
      <c r="M171" s="53"/>
      <c r="N171" s="53"/>
      <c r="O171" s="53"/>
      <c r="P171" s="53"/>
      <c r="Q171" s="53"/>
      <c r="R171" s="53"/>
      <c r="S171" s="53"/>
      <c r="T171" s="53"/>
      <c r="U171" s="53"/>
      <c r="V171" s="53"/>
    </row>
    <row r="172" spans="2:22" x14ac:dyDescent="0.25">
      <c r="C172" s="51"/>
      <c r="D172" s="51"/>
      <c r="E172" s="51"/>
      <c r="F172" s="51"/>
      <c r="G172" s="51"/>
      <c r="H172" s="51"/>
      <c r="I172" s="51"/>
      <c r="J172" s="51"/>
      <c r="K172" s="51"/>
      <c r="L172" s="51"/>
      <c r="M172" s="51"/>
      <c r="N172" s="51"/>
      <c r="O172" s="51"/>
      <c r="P172" s="51"/>
      <c r="Q172" s="51"/>
      <c r="R172" s="46"/>
      <c r="S172" s="51"/>
      <c r="T172" s="51"/>
      <c r="U172" s="51"/>
      <c r="V172" s="51"/>
    </row>
    <row r="173" spans="2:22" x14ac:dyDescent="0.25">
      <c r="C173" s="51"/>
      <c r="D173" s="51"/>
      <c r="E173" s="51"/>
      <c r="F173" s="51"/>
      <c r="G173" s="51"/>
      <c r="H173" s="51"/>
      <c r="I173" s="51"/>
      <c r="J173" s="51"/>
      <c r="K173" s="51"/>
      <c r="L173" s="51"/>
      <c r="M173" s="51"/>
      <c r="N173" s="51"/>
      <c r="O173" s="51"/>
      <c r="P173" s="51"/>
      <c r="Q173" s="51"/>
      <c r="R173" s="46"/>
      <c r="S173" s="51"/>
      <c r="T173" s="51"/>
      <c r="U173" s="51"/>
      <c r="V173" s="51"/>
    </row>
    <row r="174" spans="2:22" x14ac:dyDescent="0.25">
      <c r="C174" s="51"/>
      <c r="D174" s="51"/>
      <c r="E174" s="51"/>
      <c r="F174" s="51"/>
      <c r="G174" s="51"/>
      <c r="H174" s="51"/>
      <c r="I174" s="51"/>
      <c r="J174" s="51"/>
      <c r="K174" s="51"/>
      <c r="L174" s="51"/>
      <c r="M174" s="51"/>
      <c r="N174" s="51"/>
      <c r="O174" s="51"/>
      <c r="P174" s="51"/>
      <c r="Q174" s="51"/>
      <c r="R174" s="46"/>
      <c r="S174" s="51"/>
      <c r="T174" s="51"/>
      <c r="U174" s="51"/>
      <c r="V174" s="51"/>
    </row>
    <row r="175" spans="2:22" x14ac:dyDescent="0.25">
      <c r="C175" s="51"/>
      <c r="D175" s="51"/>
      <c r="E175" s="51"/>
      <c r="F175" s="51"/>
      <c r="G175" s="51"/>
      <c r="H175" s="51"/>
      <c r="I175" s="51"/>
      <c r="J175" s="51"/>
      <c r="K175" s="51"/>
      <c r="L175" s="51"/>
      <c r="M175" s="51"/>
      <c r="N175" s="51"/>
      <c r="O175" s="51"/>
      <c r="P175" s="51"/>
      <c r="Q175" s="51"/>
      <c r="R175" s="46"/>
      <c r="S175" s="51"/>
      <c r="T175" s="51"/>
      <c r="U175" s="51"/>
      <c r="V175" s="51"/>
    </row>
    <row r="176" spans="2:22" x14ac:dyDescent="0.25">
      <c r="C176" s="51"/>
      <c r="D176" s="51"/>
      <c r="E176" s="51"/>
      <c r="F176" s="51"/>
      <c r="G176" s="51"/>
      <c r="H176" s="51"/>
      <c r="I176" s="51"/>
      <c r="J176" s="51"/>
      <c r="K176" s="51"/>
      <c r="L176" s="51"/>
      <c r="M176" s="51"/>
      <c r="N176" s="51"/>
      <c r="O176" s="51"/>
      <c r="P176" s="51"/>
      <c r="Q176" s="51"/>
      <c r="R176" s="46"/>
      <c r="S176" s="51"/>
      <c r="T176" s="51"/>
      <c r="U176" s="51"/>
      <c r="V176" s="51"/>
    </row>
    <row r="177" spans="3:22" x14ac:dyDescent="0.25">
      <c r="C177" s="51"/>
      <c r="D177" s="51"/>
      <c r="E177" s="51"/>
      <c r="F177" s="51"/>
      <c r="G177" s="51"/>
      <c r="H177" s="51"/>
      <c r="I177" s="51"/>
      <c r="J177" s="51"/>
      <c r="K177" s="51"/>
      <c r="L177" s="51"/>
      <c r="M177" s="51"/>
      <c r="N177" s="51"/>
      <c r="O177" s="51"/>
      <c r="P177" s="51"/>
      <c r="Q177" s="51"/>
      <c r="R177" s="46"/>
      <c r="S177" s="51"/>
      <c r="T177" s="51"/>
      <c r="U177" s="51"/>
      <c r="V177" s="51"/>
    </row>
    <row r="178" spans="3:22" x14ac:dyDescent="0.25">
      <c r="C178" s="51"/>
      <c r="D178" s="51"/>
      <c r="E178" s="51"/>
      <c r="F178" s="51"/>
      <c r="G178" s="51"/>
      <c r="H178" s="51"/>
      <c r="I178" s="51"/>
      <c r="J178" s="51"/>
      <c r="K178" s="51"/>
      <c r="L178" s="51"/>
      <c r="M178" s="51"/>
      <c r="N178" s="51"/>
      <c r="O178" s="51"/>
      <c r="P178" s="51"/>
      <c r="Q178" s="51"/>
      <c r="R178" s="46"/>
      <c r="S178" s="51"/>
      <c r="T178" s="51"/>
      <c r="U178" s="51"/>
      <c r="V178" s="51"/>
    </row>
    <row r="179" spans="3:22" x14ac:dyDescent="0.25">
      <c r="C179" s="51"/>
      <c r="D179" s="51"/>
      <c r="E179" s="51"/>
      <c r="F179" s="51"/>
      <c r="G179" s="51"/>
      <c r="H179" s="51"/>
      <c r="I179" s="51"/>
      <c r="J179" s="51"/>
      <c r="K179" s="51"/>
      <c r="L179" s="51"/>
      <c r="M179" s="51"/>
      <c r="N179" s="51"/>
      <c r="O179" s="51"/>
      <c r="P179" s="51"/>
      <c r="Q179" s="51"/>
      <c r="R179" s="46"/>
      <c r="S179" s="51"/>
      <c r="T179" s="51"/>
      <c r="U179" s="51"/>
      <c r="V179" s="51"/>
    </row>
    <row r="180" spans="3:22" x14ac:dyDescent="0.25">
      <c r="C180" s="51"/>
      <c r="D180" s="51"/>
      <c r="E180" s="51"/>
      <c r="F180" s="51"/>
      <c r="G180" s="51"/>
      <c r="H180" s="51"/>
      <c r="I180" s="51"/>
      <c r="J180" s="51"/>
      <c r="K180" s="51"/>
      <c r="L180" s="51"/>
      <c r="M180" s="51"/>
      <c r="N180" s="51"/>
      <c r="O180" s="51"/>
      <c r="P180" s="51"/>
      <c r="Q180" s="51"/>
      <c r="R180" s="46"/>
      <c r="S180" s="51"/>
      <c r="T180" s="51"/>
      <c r="U180" s="51"/>
      <c r="V180" s="51"/>
    </row>
    <row r="181" spans="3:22" x14ac:dyDescent="0.25">
      <c r="C181" s="51"/>
      <c r="D181" s="51"/>
      <c r="E181" s="51"/>
      <c r="F181" s="51"/>
      <c r="G181" s="51"/>
      <c r="H181" s="51"/>
      <c r="I181" s="51"/>
      <c r="J181" s="51"/>
      <c r="K181" s="51"/>
      <c r="L181" s="51"/>
      <c r="M181" s="51"/>
      <c r="N181" s="51"/>
      <c r="O181" s="51"/>
      <c r="P181" s="51"/>
      <c r="Q181" s="51"/>
      <c r="R181" s="46"/>
      <c r="S181" s="51"/>
      <c r="T181" s="51"/>
      <c r="U181" s="51"/>
      <c r="V181" s="51"/>
    </row>
    <row r="182" spans="3:22" x14ac:dyDescent="0.25">
      <c r="C182" s="51"/>
      <c r="D182" s="51"/>
      <c r="E182" s="51"/>
      <c r="F182" s="51"/>
      <c r="G182" s="51"/>
      <c r="H182" s="51"/>
      <c r="I182" s="51"/>
      <c r="J182" s="51"/>
      <c r="K182" s="51"/>
      <c r="L182" s="51"/>
      <c r="M182" s="51"/>
      <c r="N182" s="51"/>
      <c r="O182" s="51"/>
      <c r="P182" s="51"/>
      <c r="Q182" s="51"/>
      <c r="R182" s="46"/>
      <c r="S182" s="51"/>
      <c r="T182" s="51"/>
      <c r="U182" s="51"/>
      <c r="V182" s="51"/>
    </row>
    <row r="183" spans="3:22" x14ac:dyDescent="0.25">
      <c r="C183" s="51"/>
      <c r="D183" s="51"/>
      <c r="E183" s="51"/>
      <c r="F183" s="51"/>
      <c r="G183" s="51"/>
      <c r="H183" s="51"/>
      <c r="I183" s="51"/>
      <c r="J183" s="51"/>
      <c r="K183" s="51"/>
      <c r="L183" s="51"/>
      <c r="M183" s="51"/>
      <c r="N183" s="51"/>
      <c r="O183" s="51"/>
      <c r="P183" s="51"/>
      <c r="Q183" s="51"/>
      <c r="R183" s="51"/>
      <c r="S183" s="51"/>
      <c r="T183" s="51"/>
      <c r="U183" s="51"/>
      <c r="V183" s="51"/>
    </row>
    <row r="184" spans="3:22" x14ac:dyDescent="0.25">
      <c r="C184" s="51"/>
      <c r="D184" s="51"/>
      <c r="E184" s="51"/>
      <c r="F184" s="51"/>
      <c r="G184" s="51"/>
      <c r="H184" s="51"/>
      <c r="I184" s="51"/>
      <c r="J184" s="51"/>
      <c r="K184" s="51"/>
      <c r="L184" s="51"/>
      <c r="M184" s="51"/>
      <c r="N184" s="51"/>
      <c r="O184" s="51"/>
      <c r="P184" s="51"/>
      <c r="Q184" s="51"/>
      <c r="R184" s="46"/>
      <c r="S184" s="51"/>
      <c r="T184" s="51"/>
      <c r="U184" s="51"/>
      <c r="V184" s="51"/>
    </row>
    <row r="185" spans="3:22" x14ac:dyDescent="0.25">
      <c r="C185" s="51"/>
      <c r="D185" s="51"/>
      <c r="E185" s="51"/>
      <c r="F185" s="51"/>
      <c r="G185" s="51"/>
      <c r="H185" s="51"/>
      <c r="I185" s="51"/>
      <c r="J185" s="51"/>
      <c r="K185" s="51"/>
      <c r="L185" s="51"/>
      <c r="M185" s="51"/>
      <c r="N185" s="51"/>
      <c r="O185" s="51"/>
      <c r="P185" s="51"/>
      <c r="Q185" s="51"/>
      <c r="R185" s="46"/>
      <c r="S185" s="51"/>
      <c r="T185" s="51"/>
      <c r="U185" s="51"/>
      <c r="V185" s="51"/>
    </row>
    <row r="186" spans="3:22" x14ac:dyDescent="0.25">
      <c r="C186" s="51"/>
      <c r="D186" s="51"/>
      <c r="E186" s="51"/>
      <c r="F186" s="51"/>
      <c r="G186" s="51"/>
      <c r="H186" s="51"/>
      <c r="I186" s="51"/>
      <c r="J186" s="51"/>
      <c r="K186" s="51"/>
      <c r="L186" s="51"/>
      <c r="M186" s="51"/>
      <c r="N186" s="51"/>
      <c r="O186" s="51"/>
      <c r="P186" s="51"/>
      <c r="Q186" s="51"/>
      <c r="R186" s="46"/>
      <c r="S186" s="51"/>
      <c r="T186" s="51"/>
      <c r="U186" s="51"/>
      <c r="V186" s="51"/>
    </row>
    <row r="187" spans="3:22" x14ac:dyDescent="0.25">
      <c r="C187" s="51"/>
      <c r="D187" s="51"/>
      <c r="E187" s="51"/>
      <c r="F187" s="51"/>
      <c r="G187" s="51"/>
      <c r="H187" s="51"/>
      <c r="I187" s="51"/>
      <c r="J187" s="51"/>
      <c r="K187" s="51"/>
      <c r="L187" s="51"/>
      <c r="M187" s="51"/>
      <c r="N187" s="51"/>
      <c r="O187" s="51"/>
      <c r="P187" s="51"/>
      <c r="Q187" s="51"/>
      <c r="R187" s="46"/>
      <c r="S187" s="51"/>
      <c r="T187" s="51"/>
      <c r="U187" s="51"/>
      <c r="V187" s="51"/>
    </row>
    <row r="188" spans="3:22" x14ac:dyDescent="0.25">
      <c r="C188" s="51"/>
      <c r="D188" s="51"/>
      <c r="E188" s="51"/>
      <c r="F188" s="51"/>
      <c r="G188" s="51"/>
      <c r="H188" s="51"/>
      <c r="I188" s="51"/>
      <c r="J188" s="51"/>
      <c r="K188" s="51"/>
      <c r="L188" s="51"/>
      <c r="M188" s="51"/>
      <c r="N188" s="51"/>
      <c r="O188" s="51"/>
      <c r="P188" s="51"/>
      <c r="Q188" s="51"/>
      <c r="R188" s="46"/>
      <c r="S188" s="51"/>
      <c r="T188" s="51"/>
      <c r="U188" s="51"/>
      <c r="V188" s="51"/>
    </row>
    <row r="189" spans="3:22" x14ac:dyDescent="0.25">
      <c r="C189" s="51"/>
      <c r="D189" s="51"/>
      <c r="E189" s="51"/>
      <c r="F189" s="51"/>
      <c r="G189" s="51"/>
      <c r="H189" s="51"/>
      <c r="I189" s="51"/>
      <c r="J189" s="51"/>
      <c r="K189" s="51"/>
      <c r="L189" s="51"/>
      <c r="M189" s="51"/>
      <c r="N189" s="51"/>
      <c r="O189" s="51"/>
      <c r="P189" s="51"/>
      <c r="Q189" s="51"/>
      <c r="R189" s="46"/>
      <c r="S189" s="51"/>
      <c r="T189" s="51"/>
      <c r="U189" s="51"/>
      <c r="V189" s="51"/>
    </row>
    <row r="190" spans="3:22" x14ac:dyDescent="0.25">
      <c r="C190" s="51"/>
      <c r="D190" s="51"/>
      <c r="E190" s="51"/>
      <c r="F190" s="51"/>
      <c r="G190" s="51"/>
      <c r="H190" s="51"/>
      <c r="I190" s="51"/>
      <c r="J190" s="51"/>
      <c r="K190" s="51"/>
      <c r="L190" s="51"/>
      <c r="M190" s="51"/>
      <c r="N190" s="51"/>
      <c r="O190" s="51"/>
      <c r="P190" s="51"/>
      <c r="Q190" s="51"/>
      <c r="R190" s="46"/>
      <c r="S190" s="51"/>
      <c r="T190" s="51"/>
      <c r="U190" s="51"/>
      <c r="V190" s="51"/>
    </row>
    <row r="191" spans="3:22" x14ac:dyDescent="0.25">
      <c r="C191" s="51"/>
      <c r="D191" s="51"/>
      <c r="E191" s="51"/>
      <c r="F191" s="51"/>
      <c r="G191" s="51"/>
      <c r="H191" s="51"/>
      <c r="I191" s="51"/>
      <c r="J191" s="51"/>
      <c r="K191" s="51"/>
      <c r="L191" s="51"/>
      <c r="M191" s="51"/>
      <c r="N191" s="51"/>
      <c r="O191" s="51"/>
      <c r="P191" s="51"/>
      <c r="Q191" s="51"/>
      <c r="R191" s="46"/>
      <c r="S191" s="51"/>
      <c r="T191" s="51"/>
      <c r="U191" s="51"/>
      <c r="V191" s="51"/>
    </row>
    <row r="192" spans="3:22" x14ac:dyDescent="0.25">
      <c r="C192" s="51"/>
      <c r="D192" s="51"/>
      <c r="E192" s="51"/>
      <c r="F192" s="51"/>
      <c r="G192" s="51"/>
      <c r="H192" s="51"/>
      <c r="I192" s="51"/>
      <c r="J192" s="51"/>
      <c r="K192" s="51"/>
      <c r="L192" s="51"/>
      <c r="M192" s="51"/>
      <c r="N192" s="51"/>
      <c r="O192" s="51"/>
      <c r="P192" s="51"/>
      <c r="Q192" s="51"/>
      <c r="R192" s="46"/>
      <c r="S192" s="51"/>
      <c r="T192" s="51"/>
      <c r="U192" s="51"/>
      <c r="V192" s="51"/>
    </row>
    <row r="193" spans="3:22" x14ac:dyDescent="0.25">
      <c r="C193" s="51"/>
      <c r="D193" s="51"/>
      <c r="E193" s="51"/>
      <c r="F193" s="51"/>
      <c r="G193" s="51"/>
      <c r="H193" s="51"/>
      <c r="I193" s="51"/>
      <c r="J193" s="51"/>
      <c r="K193" s="51"/>
      <c r="L193" s="51"/>
      <c r="M193" s="51"/>
      <c r="N193" s="51"/>
      <c r="O193" s="51"/>
      <c r="P193" s="51"/>
      <c r="Q193" s="51"/>
      <c r="R193" s="46"/>
      <c r="S193" s="51"/>
      <c r="T193" s="51"/>
      <c r="U193" s="51"/>
      <c r="V193" s="51"/>
    </row>
    <row r="194" spans="3:22" x14ac:dyDescent="0.25">
      <c r="C194" s="51"/>
      <c r="D194" s="51"/>
      <c r="E194" s="51"/>
      <c r="F194" s="51"/>
      <c r="G194" s="51"/>
      <c r="H194" s="51"/>
      <c r="I194" s="51"/>
      <c r="J194" s="51"/>
      <c r="K194" s="51"/>
      <c r="L194" s="51"/>
      <c r="M194" s="51"/>
      <c r="N194" s="51"/>
      <c r="O194" s="51"/>
      <c r="P194" s="51"/>
      <c r="Q194" s="51"/>
      <c r="R194" s="46"/>
      <c r="S194" s="51"/>
      <c r="T194" s="51"/>
      <c r="U194" s="51"/>
      <c r="V194" s="51"/>
    </row>
    <row r="195" spans="3:22" x14ac:dyDescent="0.25">
      <c r="C195" s="51"/>
      <c r="D195" s="51"/>
      <c r="E195" s="51"/>
      <c r="F195" s="51"/>
      <c r="G195" s="51"/>
      <c r="H195" s="51"/>
      <c r="I195" s="51"/>
      <c r="J195" s="51"/>
      <c r="K195" s="51"/>
      <c r="L195" s="51"/>
      <c r="M195" s="51"/>
      <c r="N195" s="51"/>
      <c r="O195" s="51"/>
      <c r="P195" s="51"/>
      <c r="Q195" s="51"/>
      <c r="R195" s="46"/>
      <c r="S195" s="51"/>
      <c r="T195" s="51"/>
      <c r="U195" s="51"/>
      <c r="V195" s="51"/>
    </row>
    <row r="196" spans="3:22" x14ac:dyDescent="0.25">
      <c r="C196" s="51"/>
      <c r="D196" s="51"/>
      <c r="E196" s="51"/>
      <c r="F196" s="51"/>
      <c r="G196" s="51"/>
      <c r="H196" s="51"/>
      <c r="I196" s="51"/>
      <c r="J196" s="51"/>
      <c r="K196" s="51"/>
      <c r="L196" s="51"/>
      <c r="M196" s="51"/>
      <c r="N196" s="51"/>
      <c r="O196" s="51"/>
      <c r="P196" s="51"/>
      <c r="Q196" s="51"/>
      <c r="R196" s="46"/>
      <c r="S196" s="51"/>
      <c r="T196" s="51"/>
      <c r="U196" s="51"/>
      <c r="V196" s="51"/>
    </row>
    <row r="197" spans="3:22" x14ac:dyDescent="0.25">
      <c r="C197" s="51"/>
      <c r="D197" s="51"/>
      <c r="E197" s="51"/>
      <c r="F197" s="51"/>
      <c r="G197" s="51"/>
      <c r="H197" s="51"/>
      <c r="I197" s="51"/>
      <c r="J197" s="51"/>
      <c r="K197" s="51"/>
      <c r="L197" s="51"/>
      <c r="M197" s="51"/>
      <c r="N197" s="51"/>
      <c r="O197" s="51"/>
      <c r="P197" s="51"/>
      <c r="Q197" s="51"/>
      <c r="R197" s="46"/>
      <c r="S197" s="51"/>
      <c r="T197" s="51"/>
      <c r="U197" s="51"/>
      <c r="V197" s="51"/>
    </row>
    <row r="198" spans="3:22" x14ac:dyDescent="0.25">
      <c r="C198" s="51"/>
      <c r="D198" s="51"/>
      <c r="E198" s="51"/>
      <c r="F198" s="51"/>
      <c r="G198" s="51"/>
      <c r="H198" s="51"/>
      <c r="I198" s="51"/>
      <c r="J198" s="51"/>
      <c r="K198" s="51"/>
      <c r="L198" s="51"/>
      <c r="M198" s="51"/>
      <c r="N198" s="51"/>
      <c r="O198" s="51"/>
      <c r="P198" s="51"/>
      <c r="Q198" s="51"/>
      <c r="R198" s="46"/>
      <c r="S198" s="51"/>
      <c r="T198" s="51"/>
      <c r="U198" s="51"/>
      <c r="V198" s="51"/>
    </row>
    <row r="199" spans="3:22" x14ac:dyDescent="0.25">
      <c r="C199" s="51"/>
      <c r="D199" s="51"/>
      <c r="E199" s="51"/>
      <c r="F199" s="51"/>
      <c r="G199" s="51"/>
      <c r="H199" s="51"/>
      <c r="I199" s="51"/>
      <c r="J199" s="51"/>
      <c r="K199" s="51"/>
      <c r="L199" s="51"/>
      <c r="M199" s="51"/>
      <c r="N199" s="51"/>
      <c r="O199" s="51"/>
      <c r="P199" s="51"/>
      <c r="Q199" s="51"/>
      <c r="R199" s="46"/>
      <c r="S199" s="51"/>
      <c r="T199" s="51"/>
      <c r="U199" s="51"/>
      <c r="V199" s="51"/>
    </row>
    <row r="200" spans="3:22" x14ac:dyDescent="0.25">
      <c r="C200" s="51"/>
      <c r="D200" s="51"/>
      <c r="E200" s="51"/>
      <c r="F200" s="51"/>
      <c r="G200" s="51"/>
      <c r="H200" s="51"/>
      <c r="I200" s="51"/>
      <c r="J200" s="51"/>
      <c r="K200" s="51"/>
      <c r="L200" s="51"/>
      <c r="M200" s="51"/>
      <c r="N200" s="51"/>
      <c r="O200" s="51"/>
      <c r="P200" s="51"/>
      <c r="Q200" s="51"/>
      <c r="R200" s="46"/>
      <c r="S200" s="51"/>
      <c r="T200" s="51"/>
      <c r="U200" s="51"/>
      <c r="V200" s="51"/>
    </row>
    <row r="206" spans="3:22" x14ac:dyDescent="0.25">
      <c r="R206" s="44"/>
    </row>
    <row r="207" spans="3:22" x14ac:dyDescent="0.25">
      <c r="R207" s="44"/>
    </row>
    <row r="208" spans="3:22" x14ac:dyDescent="0.25">
      <c r="R208" s="44"/>
    </row>
    <row r="209" spans="18:18" x14ac:dyDescent="0.25">
      <c r="R209" s="44"/>
    </row>
    <row r="210" spans="18:18" x14ac:dyDescent="0.25">
      <c r="R210" s="44"/>
    </row>
    <row r="211" spans="18:18" x14ac:dyDescent="0.25">
      <c r="R211" s="44"/>
    </row>
    <row r="212" spans="18:18" x14ac:dyDescent="0.25">
      <c r="R212" s="44"/>
    </row>
    <row r="213" spans="18:18" x14ac:dyDescent="0.25">
      <c r="R213" s="44"/>
    </row>
    <row r="214" spans="18:18" x14ac:dyDescent="0.25">
      <c r="R214" s="44"/>
    </row>
    <row r="215" spans="18:18" x14ac:dyDescent="0.25">
      <c r="R215" s="44"/>
    </row>
    <row r="216" spans="18:18" x14ac:dyDescent="0.25">
      <c r="R216" s="44"/>
    </row>
    <row r="217" spans="18:18" x14ac:dyDescent="0.25">
      <c r="R217" s="44"/>
    </row>
    <row r="218" spans="18:18" x14ac:dyDescent="0.25">
      <c r="R218" s="44"/>
    </row>
    <row r="219" spans="18:18" x14ac:dyDescent="0.25">
      <c r="R219" s="44"/>
    </row>
    <row r="220" spans="18:18" x14ac:dyDescent="0.25">
      <c r="R220" s="44"/>
    </row>
    <row r="221" spans="18:18" x14ac:dyDescent="0.25">
      <c r="R221" s="44"/>
    </row>
    <row r="222" spans="18:18" x14ac:dyDescent="0.25">
      <c r="R222" s="44"/>
    </row>
    <row r="223" spans="18:18" x14ac:dyDescent="0.25">
      <c r="R223" s="44"/>
    </row>
    <row r="224" spans="18:18" x14ac:dyDescent="0.25">
      <c r="R224" s="44"/>
    </row>
    <row r="225" spans="18:18" x14ac:dyDescent="0.25">
      <c r="R225" s="44"/>
    </row>
    <row r="226" spans="18:18" x14ac:dyDescent="0.25">
      <c r="R226" s="44"/>
    </row>
    <row r="227" spans="18:18" x14ac:dyDescent="0.25">
      <c r="R227" s="44"/>
    </row>
    <row r="228" spans="18:18" x14ac:dyDescent="0.25">
      <c r="R228" s="44"/>
    </row>
    <row r="229" spans="18:18" x14ac:dyDescent="0.25">
      <c r="R229" s="44"/>
    </row>
    <row r="230" spans="18:18" x14ac:dyDescent="0.25">
      <c r="R230" s="44"/>
    </row>
    <row r="244" spans="23:23" x14ac:dyDescent="0.25">
      <c r="W244" s="13"/>
    </row>
    <row r="245" spans="23:23" x14ac:dyDescent="0.25">
      <c r="W245" s="13"/>
    </row>
    <row r="246" spans="23:23" x14ac:dyDescent="0.25">
      <c r="W246" s="13"/>
    </row>
    <row r="247" spans="23:23" x14ac:dyDescent="0.25">
      <c r="W247" s="13"/>
    </row>
    <row r="248" spans="23:23" x14ac:dyDescent="0.25">
      <c r="W248" s="13"/>
    </row>
    <row r="249" spans="23:23" x14ac:dyDescent="0.25">
      <c r="W249" s="13"/>
    </row>
    <row r="250" spans="23:23" x14ac:dyDescent="0.25">
      <c r="W250" s="13"/>
    </row>
    <row r="251" spans="23:23" x14ac:dyDescent="0.25">
      <c r="W251" s="13"/>
    </row>
    <row r="252" spans="23:23" x14ac:dyDescent="0.25">
      <c r="W252" s="13"/>
    </row>
    <row r="253" spans="23:23" x14ac:dyDescent="0.25">
      <c r="W253" s="13"/>
    </row>
    <row r="254" spans="23:23" x14ac:dyDescent="0.25">
      <c r="W254" s="13"/>
    </row>
    <row r="255" spans="23:23" x14ac:dyDescent="0.25">
      <c r="W255" s="13"/>
    </row>
    <row r="256" spans="23:23" x14ac:dyDescent="0.25">
      <c r="W256" s="13"/>
    </row>
    <row r="257" spans="23:23" x14ac:dyDescent="0.25">
      <c r="W257" s="13"/>
    </row>
    <row r="258" spans="23:23" x14ac:dyDescent="0.25">
      <c r="W258" s="13"/>
    </row>
    <row r="259" spans="23:23" x14ac:dyDescent="0.25">
      <c r="W259" s="13"/>
    </row>
    <row r="260" spans="23:23" x14ac:dyDescent="0.25">
      <c r="W260" s="13"/>
    </row>
    <row r="261" spans="23:23" x14ac:dyDescent="0.25">
      <c r="W261" s="13"/>
    </row>
    <row r="262" spans="23:23" x14ac:dyDescent="0.25">
      <c r="W262" s="13"/>
    </row>
    <row r="263" spans="23:23" x14ac:dyDescent="0.25">
      <c r="W263" s="13"/>
    </row>
    <row r="264" spans="23:23" x14ac:dyDescent="0.25">
      <c r="W264" s="13"/>
    </row>
    <row r="265" spans="23:23" x14ac:dyDescent="0.25">
      <c r="W265" s="13"/>
    </row>
    <row r="266" spans="23:23" x14ac:dyDescent="0.25">
      <c r="W266" s="13"/>
    </row>
    <row r="267" spans="23:23" x14ac:dyDescent="0.25">
      <c r="W267" s="13"/>
    </row>
    <row r="268" spans="23:23" x14ac:dyDescent="0.25">
      <c r="W268" s="13"/>
    </row>
  </sheetData>
  <phoneticPr fontId="14" type="noConversion"/>
  <pageMargins left="0.7" right="0.7" top="0.75" bottom="0.75" header="0.3" footer="0.3"/>
  <pageSetup orientation="portrait" horizontalDpi="90" verticalDpi="90"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Button 1">
              <controlPr defaultSize="0" print="0" autoFill="0" autoPict="0" macro="[0]!execute_python">
                <anchor moveWithCells="1" sizeWithCells="1">
                  <from>
                    <xdr:col>1</xdr:col>
                    <xdr:colOff>1866900</xdr:colOff>
                    <xdr:row>5</xdr:row>
                    <xdr:rowOff>38100</xdr:rowOff>
                  </from>
                  <to>
                    <xdr:col>2</xdr:col>
                    <xdr:colOff>419100</xdr:colOff>
                    <xdr:row>7</xdr:row>
                    <xdr:rowOff>66675</xdr:rowOff>
                  </to>
                </anchor>
              </controlPr>
            </control>
          </mc:Choice>
        </mc:AlternateContent>
      </controls>
    </mc:Choice>
  </mc:AlternateContent>
  <tableParts count="1">
    <tablePart r:id="rId5"/>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6113A-4D8E-4C91-8ACF-7340F6611100}">
  <dimension ref="A1:E6"/>
  <sheetViews>
    <sheetView workbookViewId="0">
      <selection activeCell="B8" sqref="B8"/>
    </sheetView>
  </sheetViews>
  <sheetFormatPr defaultRowHeight="15" x14ac:dyDescent="0.25"/>
  <cols>
    <col min="1" max="1" width="45.140625" bestFit="1" customWidth="1"/>
    <col min="2" max="2" width="38.140625" bestFit="1" customWidth="1"/>
    <col min="3" max="3" width="21.85546875" bestFit="1" customWidth="1"/>
    <col min="4" max="4" width="21" bestFit="1" customWidth="1"/>
  </cols>
  <sheetData>
    <row r="1" spans="1:5" x14ac:dyDescent="0.25">
      <c r="A1" s="323" t="s">
        <v>370</v>
      </c>
      <c r="B1" t="s">
        <v>920</v>
      </c>
    </row>
    <row r="3" spans="1:5" x14ac:dyDescent="0.25">
      <c r="A3" s="323" t="s">
        <v>914</v>
      </c>
      <c r="B3" t="s">
        <v>916</v>
      </c>
      <c r="C3" t="s">
        <v>917</v>
      </c>
      <c r="D3" t="s">
        <v>918</v>
      </c>
      <c r="E3" s="38" t="s">
        <v>919</v>
      </c>
    </row>
    <row r="4" spans="1:5" x14ac:dyDescent="0.25">
      <c r="A4" s="25" t="s">
        <v>243</v>
      </c>
      <c r="B4" s="324">
        <v>2366.0257215268898</v>
      </c>
      <c r="C4" s="324">
        <v>0</v>
      </c>
      <c r="D4" s="324">
        <v>41671467.906939231</v>
      </c>
      <c r="E4">
        <f>B4/SUM(C4,D4)*10^6</f>
        <v>56.778074792342352</v>
      </c>
    </row>
    <row r="5" spans="1:5" x14ac:dyDescent="0.25">
      <c r="A5" s="25" t="s">
        <v>915</v>
      </c>
      <c r="B5" s="324">
        <v>2366.0257215268898</v>
      </c>
      <c r="C5" s="324">
        <v>0</v>
      </c>
      <c r="D5" s="324">
        <v>41671467.906939231</v>
      </c>
      <c r="E5">
        <f t="shared" ref="E5:E6" si="0">B5/SUM(C5,D5)*10^6</f>
        <v>56.778074792342352</v>
      </c>
    </row>
    <row r="6" spans="1:5" x14ac:dyDescent="0.25">
      <c r="E6" t="e">
        <f t="shared" si="0"/>
        <v>#DIV/0!</v>
      </c>
    </row>
  </sheetData>
  <pageMargins left="0.7" right="0.7" top="0.75" bottom="0.75" header="0.3" footer="0.3"/>
  <pageSetup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04A29-5E09-4A0A-8B04-3B8C93E1F8CB}">
  <dimension ref="A2:N7"/>
  <sheetViews>
    <sheetView showGridLines="0" workbookViewId="0">
      <selection activeCell="B2" sqref="B2"/>
    </sheetView>
  </sheetViews>
  <sheetFormatPr defaultRowHeight="15" x14ac:dyDescent="0.25"/>
  <cols>
    <col min="1" max="1" width="22.5703125" bestFit="1" customWidth="1"/>
    <col min="5" max="5" width="16.28515625" bestFit="1" customWidth="1"/>
    <col min="6" max="8" width="16.5703125" bestFit="1" customWidth="1"/>
    <col min="9" max="9" width="15.28515625" bestFit="1" customWidth="1"/>
    <col min="10" max="10" width="9.5703125" bestFit="1" customWidth="1"/>
    <col min="11" max="11" width="12.5703125" bestFit="1" customWidth="1"/>
    <col min="12" max="12" width="11.5703125" bestFit="1" customWidth="1"/>
    <col min="13" max="14" width="12.5703125" bestFit="1" customWidth="1"/>
  </cols>
  <sheetData>
    <row r="2" spans="1:14" x14ac:dyDescent="0.25">
      <c r="A2" s="275" t="s">
        <v>574</v>
      </c>
      <c r="B2" t="s">
        <v>912</v>
      </c>
    </row>
    <row r="3" spans="1:14" x14ac:dyDescent="0.25">
      <c r="A3" s="275" t="s">
        <v>575</v>
      </c>
      <c r="B3" t="s">
        <v>576</v>
      </c>
    </row>
    <row r="5" spans="1:14" x14ac:dyDescent="0.25">
      <c r="D5" s="38" t="s">
        <v>577</v>
      </c>
      <c r="E5" s="38" t="s">
        <v>578</v>
      </c>
      <c r="F5" s="277" t="s">
        <v>579</v>
      </c>
      <c r="G5" s="277" t="s">
        <v>579</v>
      </c>
      <c r="H5" s="277" t="s">
        <v>580</v>
      </c>
      <c r="I5" s="277"/>
      <c r="J5" s="277"/>
      <c r="K5" s="277" t="s">
        <v>581</v>
      </c>
      <c r="L5" s="277" t="s">
        <v>581</v>
      </c>
      <c r="M5" s="277" t="s">
        <v>582</v>
      </c>
      <c r="N5" s="277"/>
    </row>
    <row r="6" spans="1:14" x14ac:dyDescent="0.25">
      <c r="F6" s="277">
        <v>2020</v>
      </c>
      <c r="G6" s="277">
        <v>2021</v>
      </c>
      <c r="H6" s="277">
        <v>2022</v>
      </c>
      <c r="I6" s="277">
        <v>2023</v>
      </c>
      <c r="J6" s="277"/>
      <c r="K6" s="277">
        <v>2020</v>
      </c>
      <c r="L6" s="277">
        <v>2021</v>
      </c>
      <c r="M6" s="277">
        <v>2022</v>
      </c>
      <c r="N6" s="277">
        <v>2023</v>
      </c>
    </row>
    <row r="7" spans="1:14" x14ac:dyDescent="0.25">
      <c r="C7" t="s">
        <v>583</v>
      </c>
      <c r="F7" s="279">
        <v>9205141.5840000007</v>
      </c>
      <c r="G7" s="279">
        <v>10267207.626</v>
      </c>
      <c r="H7" s="279">
        <v>14524014.939642599</v>
      </c>
      <c r="I7" s="279">
        <v>15083277.911961598</v>
      </c>
      <c r="J7" s="279"/>
      <c r="K7" s="279">
        <v>752355.12600000005</v>
      </c>
      <c r="L7" s="279">
        <v>35123.297999999995</v>
      </c>
      <c r="M7" s="279">
        <v>690037.68000420008</v>
      </c>
      <c r="N7" s="279">
        <v>143499.47466959999</v>
      </c>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F4F2A-CD86-4E7C-B523-80CCB1145D4F}">
  <dimension ref="B2:C22"/>
  <sheetViews>
    <sheetView showGridLines="0" workbookViewId="0">
      <selection activeCell="K8" sqref="K8"/>
    </sheetView>
  </sheetViews>
  <sheetFormatPr defaultRowHeight="15" x14ac:dyDescent="0.25"/>
  <cols>
    <col min="1" max="1" width="2.85546875" customWidth="1"/>
    <col min="2" max="2" width="12.42578125" customWidth="1"/>
  </cols>
  <sheetData>
    <row r="2" spans="2:3" x14ac:dyDescent="0.25">
      <c r="B2" s="275" t="s">
        <v>584</v>
      </c>
      <c r="C2" t="s">
        <v>585</v>
      </c>
    </row>
    <row r="4" spans="2:3" x14ac:dyDescent="0.25">
      <c r="B4" s="11" t="s">
        <v>586</v>
      </c>
    </row>
    <row r="5" spans="2:3" x14ac:dyDescent="0.25">
      <c r="B5" s="276">
        <v>21000</v>
      </c>
      <c r="C5" t="s">
        <v>587</v>
      </c>
    </row>
    <row r="6" spans="2:3" x14ac:dyDescent="0.25">
      <c r="B6" s="276">
        <v>1000000</v>
      </c>
      <c r="C6" t="s">
        <v>588</v>
      </c>
    </row>
    <row r="7" spans="2:3" x14ac:dyDescent="0.25">
      <c r="B7" s="273"/>
    </row>
    <row r="8" spans="2:3" x14ac:dyDescent="0.25">
      <c r="B8" s="11" t="s">
        <v>589</v>
      </c>
    </row>
    <row r="9" spans="2:3" x14ac:dyDescent="0.25">
      <c r="B9" s="30">
        <v>316</v>
      </c>
      <c r="C9" t="s">
        <v>590</v>
      </c>
    </row>
    <row r="10" spans="2:3" x14ac:dyDescent="0.25">
      <c r="B10" s="30">
        <v>180</v>
      </c>
      <c r="C10" t="s">
        <v>591</v>
      </c>
    </row>
    <row r="12" spans="2:3" x14ac:dyDescent="0.25">
      <c r="B12" s="11" t="s">
        <v>592</v>
      </c>
    </row>
    <row r="13" spans="2:3" x14ac:dyDescent="0.25">
      <c r="B13" s="30">
        <v>875</v>
      </c>
      <c r="C13" t="s">
        <v>590</v>
      </c>
    </row>
    <row r="14" spans="2:3" x14ac:dyDescent="0.25">
      <c r="B14" s="30">
        <v>38</v>
      </c>
      <c r="C14" t="s">
        <v>591</v>
      </c>
    </row>
    <row r="16" spans="2:3" x14ac:dyDescent="0.25">
      <c r="B16" s="11" t="s">
        <v>593</v>
      </c>
    </row>
    <row r="17" spans="2:3" x14ac:dyDescent="0.25">
      <c r="B17" s="31">
        <f>(B9*B5)/(B13*B6)</f>
        <v>7.5839999999999996E-3</v>
      </c>
      <c r="C17" t="s">
        <v>594</v>
      </c>
    </row>
    <row r="18" spans="2:3" x14ac:dyDescent="0.25">
      <c r="B18" s="31">
        <f>(B10*B5)/(B14*B6)</f>
        <v>9.9473684210526311E-2</v>
      </c>
      <c r="C18" t="s">
        <v>595</v>
      </c>
    </row>
    <row r="20" spans="2:3" x14ac:dyDescent="0.25">
      <c r="B20" s="11" t="s">
        <v>596</v>
      </c>
    </row>
    <row r="21" spans="2:3" x14ac:dyDescent="0.25">
      <c r="B21" s="274">
        <f>60%*B17</f>
        <v>4.5503999999999996E-3</v>
      </c>
      <c r="C21" t="s">
        <v>594</v>
      </c>
    </row>
    <row r="22" spans="2:3" x14ac:dyDescent="0.25">
      <c r="B22" s="274">
        <f>60%*B18</f>
        <v>5.9684210526315784E-2</v>
      </c>
      <c r="C22" t="s">
        <v>595</v>
      </c>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755B1-9045-4C3D-97C8-D25F1E2329C9}">
  <dimension ref="A2:N7"/>
  <sheetViews>
    <sheetView showGridLines="0" workbookViewId="0">
      <selection activeCell="E10" sqref="E10"/>
    </sheetView>
  </sheetViews>
  <sheetFormatPr defaultRowHeight="15" x14ac:dyDescent="0.25"/>
  <cols>
    <col min="1" max="1" width="22.5703125" bestFit="1" customWidth="1"/>
    <col min="5" max="5" width="16.28515625" bestFit="1" customWidth="1"/>
    <col min="6" max="8" width="16.5703125" bestFit="1" customWidth="1"/>
    <col min="9" max="9" width="15.28515625" bestFit="1" customWidth="1"/>
    <col min="10" max="10" width="9.5703125" bestFit="1" customWidth="1"/>
    <col min="11" max="11" width="12.5703125" bestFit="1" customWidth="1"/>
    <col min="12" max="12" width="11.5703125" bestFit="1" customWidth="1"/>
    <col min="13" max="14" width="12.5703125" bestFit="1" customWidth="1"/>
  </cols>
  <sheetData>
    <row r="2" spans="1:14" x14ac:dyDescent="0.25">
      <c r="A2" s="275" t="s">
        <v>574</v>
      </c>
      <c r="B2" t="s">
        <v>912</v>
      </c>
    </row>
    <row r="3" spans="1:14" x14ac:dyDescent="0.25">
      <c r="A3" s="275" t="s">
        <v>575</v>
      </c>
      <c r="B3" t="s">
        <v>576</v>
      </c>
    </row>
    <row r="5" spans="1:14" x14ac:dyDescent="0.25">
      <c r="D5" s="38" t="s">
        <v>577</v>
      </c>
      <c r="E5" s="38" t="s">
        <v>578</v>
      </c>
      <c r="F5" s="277" t="s">
        <v>579</v>
      </c>
      <c r="G5" s="277" t="s">
        <v>579</v>
      </c>
      <c r="H5" s="277" t="s">
        <v>580</v>
      </c>
      <c r="I5" s="277"/>
      <c r="J5" s="277"/>
      <c r="K5" s="277" t="s">
        <v>581</v>
      </c>
      <c r="L5" s="277" t="s">
        <v>581</v>
      </c>
      <c r="M5" s="277" t="s">
        <v>582</v>
      </c>
      <c r="N5" s="277"/>
    </row>
    <row r="6" spans="1:14" x14ac:dyDescent="0.25">
      <c r="F6" s="277">
        <v>2020</v>
      </c>
      <c r="G6" s="277">
        <v>2021</v>
      </c>
      <c r="H6" s="277">
        <v>2022</v>
      </c>
      <c r="I6" s="277">
        <v>2023</v>
      </c>
      <c r="J6" s="277"/>
      <c r="K6" s="277">
        <v>2020</v>
      </c>
      <c r="L6" s="277">
        <v>2021</v>
      </c>
      <c r="M6" s="277">
        <v>2022</v>
      </c>
      <c r="N6" s="277">
        <v>2023</v>
      </c>
    </row>
    <row r="7" spans="1:14" x14ac:dyDescent="0.25">
      <c r="C7" t="s">
        <v>597</v>
      </c>
      <c r="F7" s="278">
        <v>3068380.5280000004</v>
      </c>
      <c r="G7" s="278">
        <v>3422402.5420000004</v>
      </c>
      <c r="H7" s="278">
        <v>4841338.3132142005</v>
      </c>
      <c r="I7" s="278">
        <v>5027759.3039872004</v>
      </c>
      <c r="J7" s="278"/>
      <c r="K7" s="278">
        <v>250785.04200000004</v>
      </c>
      <c r="L7" s="278">
        <v>11707.766</v>
      </c>
      <c r="M7" s="278">
        <v>230012.56000140004</v>
      </c>
      <c r="N7" s="278">
        <v>47833.1582232</v>
      </c>
    </row>
  </sheetData>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639CB-4BC7-410C-A665-4C9F5623B6DE}">
  <dimension ref="B2:C22"/>
  <sheetViews>
    <sheetView showGridLines="0" workbookViewId="0">
      <selection activeCell="B22" sqref="B22"/>
    </sheetView>
  </sheetViews>
  <sheetFormatPr defaultRowHeight="15" x14ac:dyDescent="0.25"/>
  <cols>
    <col min="2" max="2" width="12.42578125" customWidth="1"/>
  </cols>
  <sheetData>
    <row r="2" spans="2:3" x14ac:dyDescent="0.25">
      <c r="B2" s="275" t="s">
        <v>584</v>
      </c>
      <c r="C2" t="s">
        <v>585</v>
      </c>
    </row>
    <row r="4" spans="2:3" x14ac:dyDescent="0.25">
      <c r="B4" s="11" t="s">
        <v>586</v>
      </c>
    </row>
    <row r="5" spans="2:3" x14ac:dyDescent="0.25">
      <c r="B5" s="276">
        <v>21000</v>
      </c>
      <c r="C5" t="s">
        <v>587</v>
      </c>
    </row>
    <row r="6" spans="2:3" x14ac:dyDescent="0.25">
      <c r="B6" s="276">
        <v>1000000</v>
      </c>
      <c r="C6" t="s">
        <v>588</v>
      </c>
    </row>
    <row r="7" spans="2:3" x14ac:dyDescent="0.25">
      <c r="B7" s="273"/>
    </row>
    <row r="8" spans="2:3" x14ac:dyDescent="0.25">
      <c r="B8" s="11" t="s">
        <v>589</v>
      </c>
    </row>
    <row r="9" spans="2:3" x14ac:dyDescent="0.25">
      <c r="B9" s="30">
        <v>316</v>
      </c>
      <c r="C9" t="s">
        <v>590</v>
      </c>
    </row>
    <row r="10" spans="2:3" x14ac:dyDescent="0.25">
      <c r="B10" s="30">
        <v>180</v>
      </c>
      <c r="C10" t="s">
        <v>591</v>
      </c>
    </row>
    <row r="12" spans="2:3" x14ac:dyDescent="0.25">
      <c r="B12" s="11" t="s">
        <v>592</v>
      </c>
    </row>
    <row r="13" spans="2:3" x14ac:dyDescent="0.25">
      <c r="B13" s="30">
        <v>875</v>
      </c>
      <c r="C13" t="s">
        <v>590</v>
      </c>
    </row>
    <row r="14" spans="2:3" x14ac:dyDescent="0.25">
      <c r="B14" s="30">
        <v>38</v>
      </c>
      <c r="C14" t="s">
        <v>591</v>
      </c>
    </row>
    <row r="16" spans="2:3" x14ac:dyDescent="0.25">
      <c r="B16" s="11" t="s">
        <v>593</v>
      </c>
    </row>
    <row r="17" spans="2:3" x14ac:dyDescent="0.25">
      <c r="B17" s="31">
        <f>(B9*B5)/(B13*B6)</f>
        <v>7.5839999999999996E-3</v>
      </c>
      <c r="C17" t="s">
        <v>594</v>
      </c>
    </row>
    <row r="18" spans="2:3" x14ac:dyDescent="0.25">
      <c r="B18" s="31">
        <f>(B10*B5)/(B14*B6)</f>
        <v>9.9473684210526311E-2</v>
      </c>
      <c r="C18" t="s">
        <v>595</v>
      </c>
    </row>
    <row r="20" spans="2:3" x14ac:dyDescent="0.25">
      <c r="B20" s="11" t="s">
        <v>598</v>
      </c>
    </row>
    <row r="21" spans="2:3" x14ac:dyDescent="0.25">
      <c r="B21" s="274">
        <f>20%*B17</f>
        <v>1.5168E-3</v>
      </c>
      <c r="C21" t="s">
        <v>594</v>
      </c>
    </row>
    <row r="22" spans="2:3" x14ac:dyDescent="0.25">
      <c r="B22" s="274">
        <f>20%*B18</f>
        <v>1.9894736842105264E-2</v>
      </c>
      <c r="C22" t="s">
        <v>595</v>
      </c>
    </row>
  </sheetData>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E0C87-0FFC-43B6-8BFD-A61EB2FA09B4}">
  <dimension ref="A2:N7"/>
  <sheetViews>
    <sheetView showGridLines="0" workbookViewId="0">
      <selection activeCell="B2" sqref="B2"/>
    </sheetView>
  </sheetViews>
  <sheetFormatPr defaultRowHeight="15" x14ac:dyDescent="0.25"/>
  <cols>
    <col min="1" max="1" width="18.7109375" bestFit="1" customWidth="1"/>
    <col min="8" max="9" width="16.28515625" bestFit="1" customWidth="1"/>
  </cols>
  <sheetData>
    <row r="2" spans="1:14" x14ac:dyDescent="0.25">
      <c r="A2" s="275" t="s">
        <v>908</v>
      </c>
      <c r="B2" t="s">
        <v>910</v>
      </c>
    </row>
    <row r="3" spans="1:14" x14ac:dyDescent="0.25">
      <c r="A3" s="275" t="s">
        <v>909</v>
      </c>
      <c r="B3" t="s">
        <v>911</v>
      </c>
    </row>
    <row r="5" spans="1:14" x14ac:dyDescent="0.25">
      <c r="D5" s="38" t="s">
        <v>577</v>
      </c>
      <c r="E5" s="38" t="s">
        <v>578</v>
      </c>
      <c r="F5" s="277" t="s">
        <v>579</v>
      </c>
      <c r="G5" s="277" t="s">
        <v>579</v>
      </c>
      <c r="H5" s="277" t="s">
        <v>580</v>
      </c>
      <c r="I5" s="277"/>
      <c r="J5" s="277"/>
      <c r="K5" s="277" t="s">
        <v>581</v>
      </c>
      <c r="L5" s="277" t="s">
        <v>581</v>
      </c>
      <c r="M5" s="277" t="s">
        <v>582</v>
      </c>
      <c r="N5" s="277"/>
    </row>
    <row r="6" spans="1:14" x14ac:dyDescent="0.25">
      <c r="F6" s="277">
        <v>2020</v>
      </c>
      <c r="G6" s="277">
        <v>2021</v>
      </c>
      <c r="H6" s="277">
        <v>2022</v>
      </c>
      <c r="I6" s="277">
        <v>2023</v>
      </c>
      <c r="J6" s="277"/>
      <c r="K6" s="277">
        <v>2020</v>
      </c>
      <c r="L6" s="277">
        <v>2021</v>
      </c>
      <c r="M6" s="277">
        <v>2022</v>
      </c>
      <c r="N6" s="277">
        <v>2023</v>
      </c>
    </row>
    <row r="7" spans="1:14" x14ac:dyDescent="0.25">
      <c r="F7" s="30"/>
      <c r="G7" s="30"/>
      <c r="H7" s="279">
        <v>148921000</v>
      </c>
      <c r="I7" s="279">
        <v>151128764.60000002</v>
      </c>
      <c r="J7" s="30"/>
      <c r="K7" s="30"/>
      <c r="L7" s="30"/>
      <c r="M7" s="30"/>
      <c r="N7" s="30"/>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095A1-C8C2-4979-9310-EB0ABAE019DA}">
  <sheetPr codeName="Sheet3"/>
  <dimension ref="B2:DB8"/>
  <sheetViews>
    <sheetView workbookViewId="0">
      <selection activeCell="T41" sqref="T41"/>
    </sheetView>
  </sheetViews>
  <sheetFormatPr defaultRowHeight="15" x14ac:dyDescent="0.25"/>
  <cols>
    <col min="1" max="1" width="4.140625" customWidth="1"/>
    <col min="2" max="2" width="15.28515625" customWidth="1"/>
    <col min="3" max="3" width="13.28515625" customWidth="1"/>
  </cols>
  <sheetData>
    <row r="2" spans="2:106" x14ac:dyDescent="0.25">
      <c r="B2" t="s">
        <v>599</v>
      </c>
    </row>
    <row r="4" spans="2:106" x14ac:dyDescent="0.25">
      <c r="B4" t="s">
        <v>600</v>
      </c>
      <c r="C4" t="s">
        <v>601</v>
      </c>
      <c r="D4" t="s">
        <v>602</v>
      </c>
      <c r="E4" t="s">
        <v>603</v>
      </c>
    </row>
    <row r="7" spans="2:106" x14ac:dyDescent="0.25">
      <c r="B7" t="s">
        <v>601</v>
      </c>
      <c r="C7" t="s">
        <v>3</v>
      </c>
      <c r="D7" t="s">
        <v>604</v>
      </c>
      <c r="E7" t="s">
        <v>605</v>
      </c>
      <c r="F7" t="s">
        <v>606</v>
      </c>
      <c r="G7" t="s">
        <v>607</v>
      </c>
      <c r="H7" t="s">
        <v>608</v>
      </c>
      <c r="I7" t="s">
        <v>609</v>
      </c>
      <c r="J7" t="s">
        <v>610</v>
      </c>
      <c r="K7" t="s">
        <v>611</v>
      </c>
      <c r="L7" t="s">
        <v>612</v>
      </c>
      <c r="M7" t="s">
        <v>613</v>
      </c>
      <c r="N7" t="s">
        <v>614</v>
      </c>
      <c r="O7" t="s">
        <v>615</v>
      </c>
      <c r="P7" t="s">
        <v>616</v>
      </c>
      <c r="Q7" t="s">
        <v>617</v>
      </c>
      <c r="R7" t="s">
        <v>618</v>
      </c>
      <c r="S7" t="s">
        <v>619</v>
      </c>
      <c r="T7" t="s">
        <v>620</v>
      </c>
      <c r="U7" t="s">
        <v>621</v>
      </c>
      <c r="V7" t="s">
        <v>622</v>
      </c>
      <c r="W7" t="s">
        <v>623</v>
      </c>
      <c r="X7" t="s">
        <v>624</v>
      </c>
      <c r="Y7" t="s">
        <v>625</v>
      </c>
      <c r="Z7" t="s">
        <v>626</v>
      </c>
      <c r="AA7" t="s">
        <v>627</v>
      </c>
      <c r="AB7" t="s">
        <v>628</v>
      </c>
      <c r="AC7" t="s">
        <v>629</v>
      </c>
      <c r="AD7" t="s">
        <v>630</v>
      </c>
      <c r="AE7" t="s">
        <v>631</v>
      </c>
      <c r="AF7" t="s">
        <v>632</v>
      </c>
      <c r="AG7" t="s">
        <v>633</v>
      </c>
      <c r="AH7" t="s">
        <v>634</v>
      </c>
      <c r="AI7" t="s">
        <v>635</v>
      </c>
      <c r="AJ7" t="s">
        <v>636</v>
      </c>
      <c r="AK7" t="s">
        <v>637</v>
      </c>
      <c r="AL7" t="s">
        <v>638</v>
      </c>
      <c r="AM7" t="s">
        <v>639</v>
      </c>
      <c r="AN7" t="s">
        <v>640</v>
      </c>
      <c r="AO7" t="s">
        <v>641</v>
      </c>
      <c r="AP7" t="s">
        <v>642</v>
      </c>
      <c r="AQ7" t="s">
        <v>643</v>
      </c>
      <c r="AR7" t="s">
        <v>644</v>
      </c>
      <c r="AS7" t="s">
        <v>645</v>
      </c>
      <c r="AT7" t="s">
        <v>646</v>
      </c>
      <c r="AU7" t="s">
        <v>647</v>
      </c>
      <c r="AV7" t="s">
        <v>648</v>
      </c>
      <c r="AW7" t="s">
        <v>649</v>
      </c>
      <c r="AX7" t="s">
        <v>650</v>
      </c>
      <c r="AY7" t="s">
        <v>651</v>
      </c>
      <c r="AZ7" t="s">
        <v>652</v>
      </c>
      <c r="BA7" t="s">
        <v>653</v>
      </c>
      <c r="BB7" t="s">
        <v>654</v>
      </c>
      <c r="BC7" t="s">
        <v>655</v>
      </c>
      <c r="BD7" t="s">
        <v>656</v>
      </c>
      <c r="BE7" t="s">
        <v>657</v>
      </c>
      <c r="BF7" t="s">
        <v>658</v>
      </c>
      <c r="BG7" t="s">
        <v>659</v>
      </c>
      <c r="BH7" t="s">
        <v>660</v>
      </c>
      <c r="BI7" t="s">
        <v>661</v>
      </c>
      <c r="BJ7" t="s">
        <v>662</v>
      </c>
      <c r="BK7" t="s">
        <v>663</v>
      </c>
      <c r="BL7" t="s">
        <v>664</v>
      </c>
      <c r="BM7" t="s">
        <v>665</v>
      </c>
      <c r="BN7" t="s">
        <v>666</v>
      </c>
      <c r="BO7" t="s">
        <v>667</v>
      </c>
      <c r="BP7" t="s">
        <v>668</v>
      </c>
      <c r="BQ7" t="s">
        <v>669</v>
      </c>
      <c r="BR7" t="s">
        <v>670</v>
      </c>
      <c r="BS7" t="s">
        <v>671</v>
      </c>
      <c r="BT7" t="s">
        <v>672</v>
      </c>
      <c r="BU7" t="s">
        <v>673</v>
      </c>
      <c r="BV7" t="s">
        <v>674</v>
      </c>
      <c r="BW7" t="s">
        <v>675</v>
      </c>
      <c r="BX7" t="s">
        <v>676</v>
      </c>
      <c r="BY7" t="s">
        <v>677</v>
      </c>
      <c r="BZ7" t="s">
        <v>678</v>
      </c>
      <c r="CA7" t="s">
        <v>679</v>
      </c>
      <c r="CB7" t="s">
        <v>680</v>
      </c>
      <c r="CC7" t="s">
        <v>681</v>
      </c>
      <c r="CD7" t="s">
        <v>682</v>
      </c>
      <c r="CE7" t="s">
        <v>683</v>
      </c>
      <c r="CF7" t="s">
        <v>684</v>
      </c>
      <c r="CG7" t="s">
        <v>685</v>
      </c>
      <c r="CH7" t="s">
        <v>686</v>
      </c>
      <c r="CI7" t="s">
        <v>687</v>
      </c>
      <c r="CJ7" t="s">
        <v>688</v>
      </c>
      <c r="CK7" t="s">
        <v>689</v>
      </c>
      <c r="CL7" t="s">
        <v>690</v>
      </c>
      <c r="CM7" t="s">
        <v>691</v>
      </c>
      <c r="CN7" t="s">
        <v>692</v>
      </c>
      <c r="CO7" t="s">
        <v>693</v>
      </c>
      <c r="CP7" t="s">
        <v>694</v>
      </c>
      <c r="CQ7" t="s">
        <v>695</v>
      </c>
      <c r="CR7" t="s">
        <v>696</v>
      </c>
      <c r="CS7" t="s">
        <v>697</v>
      </c>
      <c r="CT7" t="s">
        <v>698</v>
      </c>
      <c r="CU7" t="s">
        <v>699</v>
      </c>
      <c r="CV7" t="s">
        <v>700</v>
      </c>
      <c r="CW7" t="s">
        <v>701</v>
      </c>
      <c r="CX7" t="s">
        <v>702</v>
      </c>
      <c r="CY7" t="s">
        <v>703</v>
      </c>
      <c r="CZ7" t="s">
        <v>704</v>
      </c>
      <c r="DA7" t="s">
        <v>705</v>
      </c>
      <c r="DB7" t="s">
        <v>706</v>
      </c>
    </row>
    <row r="8" spans="2:106" x14ac:dyDescent="0.25">
      <c r="B8" t="s">
        <v>707</v>
      </c>
      <c r="D8">
        <v>1</v>
      </c>
      <c r="E8">
        <v>1</v>
      </c>
      <c r="F8">
        <v>1</v>
      </c>
      <c r="G8">
        <v>0.5</v>
      </c>
      <c r="H8">
        <v>0.5</v>
      </c>
      <c r="I8">
        <v>0.5</v>
      </c>
      <c r="J8">
        <v>0.5</v>
      </c>
      <c r="K8">
        <v>0.5</v>
      </c>
      <c r="L8">
        <v>0</v>
      </c>
      <c r="M8">
        <v>0</v>
      </c>
      <c r="N8">
        <v>0</v>
      </c>
      <c r="O8">
        <v>0</v>
      </c>
      <c r="P8">
        <v>0</v>
      </c>
      <c r="Q8">
        <v>0</v>
      </c>
      <c r="R8">
        <v>0</v>
      </c>
      <c r="S8">
        <v>0</v>
      </c>
      <c r="T8">
        <v>0</v>
      </c>
      <c r="U8">
        <v>0</v>
      </c>
      <c r="V8">
        <v>0</v>
      </c>
      <c r="W8">
        <v>0</v>
      </c>
      <c r="X8">
        <v>0</v>
      </c>
      <c r="Y8">
        <v>0</v>
      </c>
      <c r="Z8">
        <v>0</v>
      </c>
      <c r="AA8">
        <v>0</v>
      </c>
      <c r="AB8">
        <v>0</v>
      </c>
      <c r="AC8">
        <v>0</v>
      </c>
      <c r="AD8">
        <v>0</v>
      </c>
      <c r="AE8">
        <v>0</v>
      </c>
      <c r="AF8">
        <v>0</v>
      </c>
      <c r="AG8">
        <v>0</v>
      </c>
      <c r="AH8">
        <v>0</v>
      </c>
      <c r="AI8">
        <v>0</v>
      </c>
      <c r="AJ8">
        <v>0</v>
      </c>
      <c r="AK8">
        <v>0</v>
      </c>
      <c r="AL8">
        <v>0</v>
      </c>
      <c r="AM8">
        <v>0</v>
      </c>
      <c r="AN8">
        <v>0</v>
      </c>
      <c r="AO8">
        <v>0</v>
      </c>
      <c r="AP8">
        <v>0</v>
      </c>
      <c r="AQ8">
        <v>0</v>
      </c>
      <c r="AR8">
        <v>0</v>
      </c>
      <c r="AS8">
        <v>0</v>
      </c>
      <c r="AT8">
        <v>0</v>
      </c>
      <c r="AU8">
        <v>0</v>
      </c>
      <c r="AV8">
        <v>0</v>
      </c>
      <c r="AW8">
        <v>0</v>
      </c>
      <c r="AX8">
        <v>0</v>
      </c>
      <c r="AY8">
        <v>0</v>
      </c>
      <c r="AZ8">
        <v>0</v>
      </c>
      <c r="BA8">
        <v>0</v>
      </c>
      <c r="BB8">
        <v>0</v>
      </c>
      <c r="BC8">
        <v>0</v>
      </c>
      <c r="BD8">
        <v>0</v>
      </c>
      <c r="BE8">
        <v>0</v>
      </c>
      <c r="BF8">
        <v>0</v>
      </c>
      <c r="BG8">
        <v>0</v>
      </c>
      <c r="BH8">
        <v>0</v>
      </c>
      <c r="BI8">
        <v>0</v>
      </c>
      <c r="BJ8">
        <v>0</v>
      </c>
      <c r="BK8">
        <v>0</v>
      </c>
      <c r="BL8">
        <v>0</v>
      </c>
      <c r="BM8">
        <v>0</v>
      </c>
      <c r="BN8">
        <v>0</v>
      </c>
      <c r="BO8">
        <v>0</v>
      </c>
      <c r="BP8">
        <v>0</v>
      </c>
      <c r="BQ8">
        <v>0</v>
      </c>
      <c r="BR8">
        <v>0</v>
      </c>
      <c r="BS8">
        <v>0</v>
      </c>
      <c r="BT8">
        <v>0</v>
      </c>
      <c r="BU8">
        <v>0</v>
      </c>
      <c r="BV8">
        <v>0</v>
      </c>
      <c r="BW8">
        <v>0</v>
      </c>
      <c r="BX8">
        <v>0</v>
      </c>
      <c r="BY8">
        <v>0</v>
      </c>
      <c r="BZ8">
        <v>0</v>
      </c>
      <c r="CA8">
        <v>0</v>
      </c>
      <c r="CB8">
        <v>0</v>
      </c>
      <c r="CC8">
        <v>0</v>
      </c>
      <c r="CD8">
        <v>0</v>
      </c>
      <c r="CE8">
        <v>0</v>
      </c>
      <c r="CF8">
        <v>0</v>
      </c>
      <c r="CG8">
        <v>0</v>
      </c>
      <c r="CH8">
        <v>0</v>
      </c>
      <c r="CI8">
        <v>0</v>
      </c>
      <c r="CJ8">
        <v>0</v>
      </c>
      <c r="CK8">
        <v>0</v>
      </c>
      <c r="CL8">
        <v>0</v>
      </c>
      <c r="CM8">
        <v>0</v>
      </c>
      <c r="CN8">
        <v>0</v>
      </c>
      <c r="CO8">
        <v>0</v>
      </c>
      <c r="CP8">
        <v>0</v>
      </c>
      <c r="CQ8">
        <v>0</v>
      </c>
      <c r="CR8">
        <v>0</v>
      </c>
      <c r="CS8">
        <v>0</v>
      </c>
      <c r="CT8">
        <v>0</v>
      </c>
      <c r="CU8">
        <v>0</v>
      </c>
      <c r="CV8">
        <v>0</v>
      </c>
      <c r="CW8">
        <v>0</v>
      </c>
      <c r="CX8">
        <v>0</v>
      </c>
      <c r="CY8">
        <v>0</v>
      </c>
      <c r="CZ8">
        <v>0</v>
      </c>
    </row>
  </sheetData>
  <pageMargins left="0.7" right="0.7" top="0.75" bottom="0.75" header="0.3" footer="0.3"/>
  <pageSetup orientation="portrait"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A81A1-CA84-4B6D-A128-37449E6952E5}">
  <sheetPr codeName="Sheet4">
    <tabColor theme="1" tint="0.499984740745262"/>
  </sheetPr>
  <dimension ref="B1:J44"/>
  <sheetViews>
    <sheetView workbookViewId="0">
      <pane ySplit="2" topLeftCell="A3" activePane="bottomLeft" state="frozen"/>
      <selection activeCell="J43" sqref="J43"/>
      <selection pane="bottomLeft" activeCell="G34" sqref="G34"/>
    </sheetView>
  </sheetViews>
  <sheetFormatPr defaultColWidth="9.140625" defaultRowHeight="15" x14ac:dyDescent="0.25"/>
  <cols>
    <col min="7" max="7" width="85.42578125" bestFit="1" customWidth="1"/>
    <col min="9" max="9" width="3.7109375" customWidth="1"/>
    <col min="10" max="10" width="26.5703125" customWidth="1"/>
  </cols>
  <sheetData>
    <row r="1" spans="2:10" x14ac:dyDescent="0.25">
      <c r="G1" s="38" t="s">
        <v>708</v>
      </c>
    </row>
    <row r="2" spans="2:10" x14ac:dyDescent="0.25">
      <c r="B2" s="14" t="s">
        <v>709</v>
      </c>
      <c r="C2" s="14" t="s">
        <v>710</v>
      </c>
      <c r="D2" s="14" t="s">
        <v>711</v>
      </c>
      <c r="E2" s="14" t="s">
        <v>712</v>
      </c>
      <c r="G2" s="23" t="s">
        <v>713</v>
      </c>
      <c r="H2" s="24" t="s">
        <v>714</v>
      </c>
      <c r="J2" t="s">
        <v>715</v>
      </c>
    </row>
    <row r="3" spans="2:10" x14ac:dyDescent="0.25">
      <c r="B3" s="15">
        <v>1</v>
      </c>
      <c r="C3" s="13">
        <v>0</v>
      </c>
      <c r="D3" s="13">
        <v>0.1</v>
      </c>
      <c r="E3" s="13">
        <v>0.15</v>
      </c>
      <c r="G3" t="s">
        <v>716</v>
      </c>
      <c r="H3" s="25" t="s">
        <v>717</v>
      </c>
      <c r="J3" t="s">
        <v>283</v>
      </c>
    </row>
    <row r="4" spans="2:10" x14ac:dyDescent="0.25">
      <c r="B4" s="15">
        <v>2</v>
      </c>
      <c r="C4" s="13">
        <v>0</v>
      </c>
      <c r="D4" s="13">
        <v>0.1</v>
      </c>
      <c r="E4" s="13">
        <v>0.15</v>
      </c>
      <c r="G4" t="s">
        <v>718</v>
      </c>
      <c r="H4" s="25" t="s">
        <v>719</v>
      </c>
      <c r="J4" t="s">
        <v>720</v>
      </c>
    </row>
    <row r="5" spans="2:10" x14ac:dyDescent="0.25">
      <c r="B5" s="15">
        <v>3</v>
      </c>
      <c r="C5" s="13">
        <v>0</v>
      </c>
      <c r="D5" s="13">
        <v>0.1</v>
      </c>
      <c r="E5" s="13">
        <v>0.15</v>
      </c>
      <c r="G5" t="s">
        <v>721</v>
      </c>
      <c r="H5" s="25" t="s">
        <v>722</v>
      </c>
    </row>
    <row r="6" spans="2:10" x14ac:dyDescent="0.25">
      <c r="B6" s="15">
        <v>4</v>
      </c>
      <c r="C6" s="13">
        <v>0</v>
      </c>
      <c r="D6" s="13">
        <v>2.5000000000000001E-2</v>
      </c>
      <c r="E6" s="13">
        <v>0.05</v>
      </c>
      <c r="G6" t="s">
        <v>723</v>
      </c>
      <c r="H6" s="25" t="s">
        <v>724</v>
      </c>
      <c r="J6" t="s">
        <v>725</v>
      </c>
    </row>
    <row r="7" spans="2:10" x14ac:dyDescent="0.25">
      <c r="B7" s="15">
        <v>5</v>
      </c>
      <c r="C7" s="13">
        <v>0</v>
      </c>
      <c r="D7" s="13">
        <v>2.5000000000000001E-2</v>
      </c>
      <c r="E7" s="13">
        <v>0.05</v>
      </c>
      <c r="G7" s="26" t="s">
        <v>726</v>
      </c>
      <c r="H7" s="25" t="s">
        <v>727</v>
      </c>
      <c r="J7" t="s">
        <v>728</v>
      </c>
    </row>
    <row r="8" spans="2:10" x14ac:dyDescent="0.25">
      <c r="B8" s="15">
        <v>6</v>
      </c>
      <c r="C8" s="13">
        <v>0</v>
      </c>
      <c r="D8" s="13">
        <v>2.5000000000000001E-2</v>
      </c>
      <c r="E8" s="13">
        <v>0.05</v>
      </c>
      <c r="G8" s="26" t="s">
        <v>729</v>
      </c>
      <c r="H8" s="25" t="s">
        <v>730</v>
      </c>
      <c r="J8" t="s">
        <v>261</v>
      </c>
    </row>
    <row r="9" spans="2:10" x14ac:dyDescent="0.25">
      <c r="B9" s="15">
        <v>7</v>
      </c>
      <c r="C9" s="13">
        <v>0</v>
      </c>
      <c r="D9" s="13">
        <v>2.5000000000000001E-2</v>
      </c>
      <c r="E9" s="13">
        <v>0.05</v>
      </c>
      <c r="G9" t="s">
        <v>731</v>
      </c>
      <c r="H9" s="25" t="s">
        <v>732</v>
      </c>
      <c r="J9" t="s">
        <v>733</v>
      </c>
    </row>
    <row r="10" spans="2:10" x14ac:dyDescent="0.25">
      <c r="B10" s="15">
        <v>8</v>
      </c>
      <c r="C10" s="13">
        <v>0</v>
      </c>
      <c r="D10" s="13">
        <v>2.5000000000000001E-2</v>
      </c>
      <c r="E10" s="13">
        <v>0.05</v>
      </c>
      <c r="G10" s="26" t="s">
        <v>734</v>
      </c>
      <c r="H10" s="25" t="s">
        <v>735</v>
      </c>
    </row>
    <row r="11" spans="2:10" x14ac:dyDescent="0.25">
      <c r="B11" s="15">
        <v>9</v>
      </c>
      <c r="C11" s="13">
        <v>0</v>
      </c>
      <c r="D11" s="13">
        <v>2.5000000000000001E-2</v>
      </c>
      <c r="E11" s="13">
        <v>0.05</v>
      </c>
      <c r="G11" t="s">
        <v>736</v>
      </c>
      <c r="H11" t="s">
        <v>737</v>
      </c>
      <c r="J11" t="s">
        <v>738</v>
      </c>
    </row>
    <row r="12" spans="2:10" x14ac:dyDescent="0.25">
      <c r="B12" s="15">
        <v>10</v>
      </c>
      <c r="C12" s="13">
        <v>0</v>
      </c>
      <c r="D12" s="13">
        <v>2.5000000000000001E-2</v>
      </c>
      <c r="E12" s="13">
        <v>0.05</v>
      </c>
      <c r="G12" t="s">
        <v>739</v>
      </c>
      <c r="H12" s="25" t="s">
        <v>740</v>
      </c>
      <c r="J12" t="s">
        <v>215</v>
      </c>
    </row>
    <row r="13" spans="2:10" x14ac:dyDescent="0.25">
      <c r="B13" s="15">
        <v>11</v>
      </c>
      <c r="C13" s="13">
        <v>0</v>
      </c>
      <c r="D13" s="13">
        <v>2.5000000000000001E-2</v>
      </c>
      <c r="E13" s="13">
        <v>0.05</v>
      </c>
      <c r="G13" s="26" t="s">
        <v>741</v>
      </c>
      <c r="H13" s="25" t="s">
        <v>742</v>
      </c>
      <c r="J13" t="s">
        <v>209</v>
      </c>
    </row>
    <row r="14" spans="2:10" x14ac:dyDescent="0.25">
      <c r="B14" s="15">
        <v>12</v>
      </c>
      <c r="C14" s="13">
        <v>0</v>
      </c>
      <c r="D14" s="13">
        <v>2.5000000000000001E-2</v>
      </c>
      <c r="E14" s="13">
        <v>0.05</v>
      </c>
      <c r="G14" t="s">
        <v>743</v>
      </c>
      <c r="H14" t="s">
        <v>744</v>
      </c>
      <c r="J14" t="s">
        <v>745</v>
      </c>
    </row>
    <row r="15" spans="2:10" x14ac:dyDescent="0.25">
      <c r="B15" s="15">
        <v>13</v>
      </c>
      <c r="C15" s="13">
        <v>0</v>
      </c>
      <c r="D15" s="13">
        <v>2.5000000000000001E-2</v>
      </c>
      <c r="E15" s="13">
        <v>0.05</v>
      </c>
      <c r="G15" t="s">
        <v>746</v>
      </c>
      <c r="H15" s="25" t="s">
        <v>747</v>
      </c>
      <c r="J15" t="s">
        <v>748</v>
      </c>
    </row>
    <row r="16" spans="2:10" x14ac:dyDescent="0.25">
      <c r="G16" t="s">
        <v>749</v>
      </c>
      <c r="H16" s="25" t="s">
        <v>750</v>
      </c>
    </row>
    <row r="17" spans="7:10" x14ac:dyDescent="0.25">
      <c r="G17" t="s">
        <v>751</v>
      </c>
      <c r="H17" s="25" t="s">
        <v>752</v>
      </c>
    </row>
    <row r="18" spans="7:10" x14ac:dyDescent="0.25">
      <c r="G18" t="s">
        <v>753</v>
      </c>
      <c r="H18" s="25" t="s">
        <v>754</v>
      </c>
    </row>
    <row r="19" spans="7:10" x14ac:dyDescent="0.25">
      <c r="G19" t="s">
        <v>755</v>
      </c>
      <c r="H19" s="25" t="s">
        <v>756</v>
      </c>
      <c r="J19" t="s">
        <v>757</v>
      </c>
    </row>
    <row r="20" spans="7:10" x14ac:dyDescent="0.25">
      <c r="G20" t="s">
        <v>758</v>
      </c>
      <c r="H20" s="25" t="s">
        <v>759</v>
      </c>
      <c r="J20" t="s">
        <v>760</v>
      </c>
    </row>
    <row r="21" spans="7:10" x14ac:dyDescent="0.25">
      <c r="G21" t="s">
        <v>761</v>
      </c>
      <c r="H21" s="25" t="s">
        <v>762</v>
      </c>
      <c r="J21" t="s">
        <v>763</v>
      </c>
    </row>
    <row r="22" spans="7:10" x14ac:dyDescent="0.25">
      <c r="G22" t="s">
        <v>764</v>
      </c>
      <c r="H22" s="25" t="s">
        <v>765</v>
      </c>
      <c r="J22" t="s">
        <v>766</v>
      </c>
    </row>
    <row r="23" spans="7:10" x14ac:dyDescent="0.25">
      <c r="G23" t="s">
        <v>767</v>
      </c>
      <c r="H23" s="25" t="s">
        <v>768</v>
      </c>
      <c r="J23" t="s">
        <v>769</v>
      </c>
    </row>
    <row r="24" spans="7:10" x14ac:dyDescent="0.25">
      <c r="G24" s="26" t="s">
        <v>770</v>
      </c>
      <c r="H24" s="25" t="s">
        <v>771</v>
      </c>
    </row>
    <row r="25" spans="7:10" x14ac:dyDescent="0.25">
      <c r="G25" t="s">
        <v>772</v>
      </c>
      <c r="H25" s="25" t="s">
        <v>773</v>
      </c>
      <c r="J25" t="s">
        <v>774</v>
      </c>
    </row>
    <row r="26" spans="7:10" x14ac:dyDescent="0.25">
      <c r="G26" t="s">
        <v>775</v>
      </c>
      <c r="H26" s="25" t="s">
        <v>776</v>
      </c>
      <c r="J26" t="s">
        <v>777</v>
      </c>
    </row>
    <row r="27" spans="7:10" x14ac:dyDescent="0.25">
      <c r="G27" t="s">
        <v>778</v>
      </c>
      <c r="H27" s="25" t="s">
        <v>779</v>
      </c>
      <c r="J27" t="s">
        <v>211</v>
      </c>
    </row>
    <row r="28" spans="7:10" x14ac:dyDescent="0.25">
      <c r="G28" t="s">
        <v>780</v>
      </c>
      <c r="H28" s="25" t="s">
        <v>781</v>
      </c>
      <c r="J28" t="s">
        <v>782</v>
      </c>
    </row>
    <row r="29" spans="7:10" x14ac:dyDescent="0.25">
      <c r="G29" t="s">
        <v>783</v>
      </c>
      <c r="H29" s="25" t="s">
        <v>784</v>
      </c>
    </row>
    <row r="30" spans="7:10" x14ac:dyDescent="0.25">
      <c r="G30" t="s">
        <v>785</v>
      </c>
      <c r="H30" s="25" t="s">
        <v>786</v>
      </c>
    </row>
    <row r="31" spans="7:10" x14ac:dyDescent="0.25">
      <c r="G31" t="s">
        <v>787</v>
      </c>
      <c r="H31" s="25" t="s">
        <v>788</v>
      </c>
    </row>
    <row r="32" spans="7:10" x14ac:dyDescent="0.25">
      <c r="G32" t="s">
        <v>789</v>
      </c>
      <c r="H32" s="25" t="s">
        <v>790</v>
      </c>
    </row>
    <row r="33" spans="7:8" x14ac:dyDescent="0.25">
      <c r="G33" t="s">
        <v>791</v>
      </c>
      <c r="H33" s="25" t="s">
        <v>792</v>
      </c>
    </row>
    <row r="34" spans="7:8" x14ac:dyDescent="0.25">
      <c r="G34" t="s">
        <v>793</v>
      </c>
      <c r="H34" s="25" t="s">
        <v>794</v>
      </c>
    </row>
    <row r="35" spans="7:8" x14ac:dyDescent="0.25">
      <c r="G35" t="s">
        <v>795</v>
      </c>
      <c r="H35" s="25" t="s">
        <v>796</v>
      </c>
    </row>
    <row r="36" spans="7:8" x14ac:dyDescent="0.25">
      <c r="G36" t="s">
        <v>797</v>
      </c>
      <c r="H36" s="25" t="s">
        <v>798</v>
      </c>
    </row>
    <row r="37" spans="7:8" x14ac:dyDescent="0.25">
      <c r="G37" t="s">
        <v>799</v>
      </c>
      <c r="H37" s="25" t="s">
        <v>800</v>
      </c>
    </row>
    <row r="38" spans="7:8" x14ac:dyDescent="0.25">
      <c r="G38" s="26" t="s">
        <v>801</v>
      </c>
      <c r="H38" s="25" t="s">
        <v>802</v>
      </c>
    </row>
    <row r="39" spans="7:8" x14ac:dyDescent="0.25">
      <c r="G39" t="s">
        <v>803</v>
      </c>
      <c r="H39" s="25" t="s">
        <v>804</v>
      </c>
    </row>
    <row r="40" spans="7:8" x14ac:dyDescent="0.25">
      <c r="G40" s="26" t="s">
        <v>805</v>
      </c>
      <c r="H40" s="25" t="s">
        <v>806</v>
      </c>
    </row>
    <row r="41" spans="7:8" x14ac:dyDescent="0.25">
      <c r="G41" s="26" t="s">
        <v>807</v>
      </c>
      <c r="H41" s="25" t="s">
        <v>808</v>
      </c>
    </row>
    <row r="42" spans="7:8" x14ac:dyDescent="0.25">
      <c r="G42" s="26" t="s">
        <v>809</v>
      </c>
      <c r="H42" s="25" t="s">
        <v>810</v>
      </c>
    </row>
    <row r="43" spans="7:8" x14ac:dyDescent="0.25">
      <c r="G43" s="26" t="s">
        <v>811</v>
      </c>
      <c r="H43" s="25" t="s">
        <v>812</v>
      </c>
    </row>
    <row r="44" spans="7:8" x14ac:dyDescent="0.25">
      <c r="G44" t="s">
        <v>192</v>
      </c>
      <c r="H44" s="25" t="s">
        <v>194</v>
      </c>
    </row>
  </sheetData>
  <sheetProtection algorithmName="SHA-512" hashValue="2EPRG9/zRJGq1AWHYrb3o4tLOdyVXV5X4yiTlY5CtVp3Hp3H71mNHNXgHNq5vTxlUvZU+oJJIk+/buVo2zkt1Q==" saltValue="g3l3iskyd5sb95C3Oi7YYw==" spinCount="100000" sheet="1" objects="1" scenarios="1"/>
  <pageMargins left="0.7" right="0.7" top="0.75" bottom="0.75" header="0.3" footer="0.3"/>
  <pageSetup orientation="portrait" r:id="rId1"/>
  <tableParts count="7">
    <tablePart r:id="rId2"/>
    <tablePart r:id="rId3"/>
    <tablePart r:id="rId4"/>
    <tablePart r:id="rId5"/>
    <tablePart r:id="rId6"/>
    <tablePart r:id="rId7"/>
    <tablePart r:id="rId8"/>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2B470-837D-437D-A632-FFEC965D97D2}">
  <sheetPr codeName="Sheet1">
    <tabColor theme="1" tint="0.499984740745262"/>
  </sheetPr>
  <dimension ref="B1:H38"/>
  <sheetViews>
    <sheetView showGridLines="0" zoomScale="85" zoomScaleNormal="85" workbookViewId="0">
      <selection activeCell="D10" sqref="D10"/>
    </sheetView>
  </sheetViews>
  <sheetFormatPr defaultColWidth="9.140625" defaultRowHeight="15" x14ac:dyDescent="0.25"/>
  <cols>
    <col min="1" max="1" width="2.85546875" customWidth="1"/>
    <col min="2" max="2" width="27.85546875" customWidth="1"/>
    <col min="3" max="3" width="82.140625" customWidth="1"/>
    <col min="4" max="4" width="35" customWidth="1"/>
    <col min="5" max="5" width="27.85546875" customWidth="1"/>
    <col min="6" max="6" width="68.5703125" customWidth="1"/>
    <col min="8" max="8" width="11" customWidth="1"/>
  </cols>
  <sheetData>
    <row r="1" spans="2:8" x14ac:dyDescent="0.25">
      <c r="B1" s="57" t="s">
        <v>0</v>
      </c>
      <c r="C1" s="144">
        <v>2.2000000000000002</v>
      </c>
      <c r="E1" s="16" t="s">
        <v>1</v>
      </c>
    </row>
    <row r="2" spans="2:8" x14ac:dyDescent="0.25">
      <c r="B2" s="145" t="s">
        <v>2</v>
      </c>
      <c r="C2" s="146">
        <v>44536</v>
      </c>
      <c r="E2" s="17" t="s">
        <v>3</v>
      </c>
      <c r="F2" s="17"/>
      <c r="G2" s="17" t="s">
        <v>4</v>
      </c>
    </row>
    <row r="3" spans="2:8" ht="15.75" x14ac:dyDescent="0.25">
      <c r="B3" s="10" t="s">
        <v>5</v>
      </c>
      <c r="E3" t="s">
        <v>6</v>
      </c>
      <c r="G3" s="9" t="s">
        <v>7</v>
      </c>
    </row>
    <row r="4" spans="2:8" x14ac:dyDescent="0.25">
      <c r="B4" t="s">
        <v>8</v>
      </c>
      <c r="E4" t="s">
        <v>9</v>
      </c>
      <c r="F4" s="17"/>
      <c r="G4" s="3" t="s">
        <v>7</v>
      </c>
    </row>
    <row r="5" spans="2:8" x14ac:dyDescent="0.25">
      <c r="B5" t="s">
        <v>10</v>
      </c>
      <c r="E5" t="s">
        <v>11</v>
      </c>
      <c r="G5" s="8"/>
    </row>
    <row r="6" spans="2:8" x14ac:dyDescent="0.25">
      <c r="B6" s="326"/>
      <c r="C6" s="326"/>
      <c r="D6" s="326"/>
      <c r="E6" t="s">
        <v>12</v>
      </c>
      <c r="G6" s="5" t="s">
        <v>7</v>
      </c>
    </row>
    <row r="7" spans="2:8" x14ac:dyDescent="0.25">
      <c r="B7" s="57" t="s">
        <v>13</v>
      </c>
      <c r="C7" s="58" t="s">
        <v>14</v>
      </c>
      <c r="E7" t="s">
        <v>15</v>
      </c>
      <c r="G7" s="7" t="s">
        <v>16</v>
      </c>
      <c r="H7" s="6" t="s">
        <v>17</v>
      </c>
    </row>
    <row r="8" spans="2:8" ht="44.45" customHeight="1" x14ac:dyDescent="0.25">
      <c r="B8" s="174" t="s">
        <v>18</v>
      </c>
      <c r="C8" s="59" t="s">
        <v>19</v>
      </c>
    </row>
    <row r="9" spans="2:8" ht="45" x14ac:dyDescent="0.25">
      <c r="B9" s="174" t="s">
        <v>20</v>
      </c>
      <c r="C9" s="59" t="s">
        <v>21</v>
      </c>
    </row>
    <row r="10" spans="2:8" ht="90" x14ac:dyDescent="0.25">
      <c r="B10" s="174" t="s">
        <v>22</v>
      </c>
      <c r="C10" s="59" t="s">
        <v>23</v>
      </c>
    </row>
    <row r="11" spans="2:8" ht="105" x14ac:dyDescent="0.25">
      <c r="B11" s="174" t="s">
        <v>24</v>
      </c>
      <c r="C11" s="210" t="s">
        <v>25</v>
      </c>
    </row>
    <row r="12" spans="2:8" ht="105" x14ac:dyDescent="0.25">
      <c r="B12" s="174" t="s">
        <v>26</v>
      </c>
      <c r="C12" s="210" t="s">
        <v>27</v>
      </c>
    </row>
    <row r="13" spans="2:8" ht="105" x14ac:dyDescent="0.25">
      <c r="B13" s="60" t="s">
        <v>28</v>
      </c>
      <c r="C13" s="59" t="s">
        <v>29</v>
      </c>
    </row>
    <row r="14" spans="2:8" ht="55.15" customHeight="1" x14ac:dyDescent="0.25">
      <c r="B14" s="60" t="s">
        <v>30</v>
      </c>
      <c r="C14" s="59" t="s">
        <v>31</v>
      </c>
    </row>
    <row r="15" spans="2:8" ht="18.600000000000001" customHeight="1" x14ac:dyDescent="0.25">
      <c r="B15" s="61" t="s">
        <v>32</v>
      </c>
      <c r="C15" s="62" t="s">
        <v>33</v>
      </c>
    </row>
    <row r="16" spans="2:8" ht="45" x14ac:dyDescent="0.25">
      <c r="B16" s="61" t="s">
        <v>34</v>
      </c>
      <c r="C16" s="62" t="s">
        <v>35</v>
      </c>
    </row>
    <row r="17" spans="2:6" ht="30" x14ac:dyDescent="0.25">
      <c r="B17" s="63" t="s">
        <v>36</v>
      </c>
      <c r="C17" s="62" t="s">
        <v>37</v>
      </c>
    </row>
    <row r="18" spans="2:6" ht="30" x14ac:dyDescent="0.25">
      <c r="B18" s="63" t="s">
        <v>38</v>
      </c>
      <c r="C18" s="62" t="s">
        <v>39</v>
      </c>
    </row>
    <row r="19" spans="2:6" x14ac:dyDescent="0.25">
      <c r="B19" s="63" t="s">
        <v>40</v>
      </c>
      <c r="C19" s="62" t="s">
        <v>41</v>
      </c>
    </row>
    <row r="20" spans="2:6" x14ac:dyDescent="0.25">
      <c r="B20" s="63" t="s">
        <v>42</v>
      </c>
      <c r="C20" s="62" t="s">
        <v>43</v>
      </c>
    </row>
    <row r="22" spans="2:6" ht="15.75" x14ac:dyDescent="0.25">
      <c r="B22" s="10" t="s">
        <v>44</v>
      </c>
    </row>
    <row r="24" spans="2:6" x14ac:dyDescent="0.25">
      <c r="B24" s="57" t="s">
        <v>45</v>
      </c>
      <c r="C24" s="58" t="s">
        <v>46</v>
      </c>
    </row>
    <row r="25" spans="2:6" ht="30" x14ac:dyDescent="0.25">
      <c r="B25" s="64" t="s">
        <v>47</v>
      </c>
      <c r="C25" s="59" t="s">
        <v>48</v>
      </c>
    </row>
    <row r="26" spans="2:6" ht="45" x14ac:dyDescent="0.25">
      <c r="B26" s="64" t="s">
        <v>49</v>
      </c>
      <c r="C26" s="59" t="s">
        <v>50</v>
      </c>
    </row>
    <row r="27" spans="2:6" ht="30" x14ac:dyDescent="0.25">
      <c r="B27" s="65" t="s">
        <v>51</v>
      </c>
      <c r="C27" s="59" t="s">
        <v>52</v>
      </c>
      <c r="E27" s="66" t="s">
        <v>53</v>
      </c>
    </row>
    <row r="28" spans="2:6" ht="45" x14ac:dyDescent="0.25">
      <c r="B28" s="65" t="s">
        <v>54</v>
      </c>
      <c r="C28" s="59" t="s">
        <v>55</v>
      </c>
      <c r="E28" s="67" t="s">
        <v>56</v>
      </c>
      <c r="F28" s="68" t="s">
        <v>57</v>
      </c>
    </row>
    <row r="29" spans="2:6" ht="60" x14ac:dyDescent="0.25">
      <c r="B29" s="65" t="s">
        <v>58</v>
      </c>
      <c r="C29" s="59" t="s">
        <v>59</v>
      </c>
      <c r="E29" s="69" t="s">
        <v>60</v>
      </c>
      <c r="F29" s="62" t="s">
        <v>61</v>
      </c>
    </row>
    <row r="30" spans="2:6" ht="30" x14ac:dyDescent="0.25">
      <c r="B30" s="65" t="s">
        <v>62</v>
      </c>
      <c r="C30" s="59" t="s">
        <v>63</v>
      </c>
    </row>
    <row r="31" spans="2:6" ht="30" x14ac:dyDescent="0.25">
      <c r="B31" s="67" t="s">
        <v>64</v>
      </c>
      <c r="C31" s="68" t="s">
        <v>65</v>
      </c>
      <c r="E31" s="66" t="s">
        <v>66</v>
      </c>
      <c r="F31" s="32"/>
    </row>
    <row r="32" spans="2:6" x14ac:dyDescent="0.25">
      <c r="B32" s="175" t="s">
        <v>67</v>
      </c>
      <c r="C32" s="175" t="s">
        <v>67</v>
      </c>
      <c r="E32" s="70" t="s">
        <v>68</v>
      </c>
      <c r="F32" s="62" t="s">
        <v>69</v>
      </c>
    </row>
    <row r="33" spans="2:6" ht="60" x14ac:dyDescent="0.25">
      <c r="B33" s="70" t="s">
        <v>70</v>
      </c>
      <c r="C33" s="62" t="s">
        <v>71</v>
      </c>
      <c r="E33" s="70" t="s">
        <v>72</v>
      </c>
      <c r="F33" s="62" t="s">
        <v>73</v>
      </c>
    </row>
    <row r="34" spans="2:6" ht="45" x14ac:dyDescent="0.25">
      <c r="B34" s="70" t="s">
        <v>74</v>
      </c>
      <c r="C34" s="62" t="s">
        <v>75</v>
      </c>
      <c r="E34" s="70" t="s">
        <v>76</v>
      </c>
      <c r="F34" s="62" t="s">
        <v>77</v>
      </c>
    </row>
    <row r="35" spans="2:6" ht="45" x14ac:dyDescent="0.25">
      <c r="B35" s="70" t="s">
        <v>78</v>
      </c>
      <c r="C35" s="62" t="s">
        <v>79</v>
      </c>
      <c r="E35" s="69" t="s">
        <v>80</v>
      </c>
      <c r="F35" s="62" t="s">
        <v>81</v>
      </c>
    </row>
    <row r="36" spans="2:6" ht="105" x14ac:dyDescent="0.25">
      <c r="B36" s="70" t="s">
        <v>82</v>
      </c>
      <c r="C36" s="62" t="s">
        <v>83</v>
      </c>
      <c r="E36" s="69" t="s">
        <v>84</v>
      </c>
      <c r="F36" s="62" t="s">
        <v>85</v>
      </c>
    </row>
    <row r="37" spans="2:6" ht="60" x14ac:dyDescent="0.25">
      <c r="E37" s="69" t="s">
        <v>60</v>
      </c>
      <c r="F37" s="62" t="s">
        <v>61</v>
      </c>
    </row>
    <row r="38" spans="2:6" x14ac:dyDescent="0.25">
      <c r="E38" s="11" t="s">
        <v>86</v>
      </c>
    </row>
  </sheetData>
  <sheetProtection sheet="1" objects="1" scenarios="1"/>
  <mergeCells count="1">
    <mergeCell ref="B6:D6"/>
  </mergeCells>
  <pageMargins left="0.7" right="0.7" top="0.75" bottom="0.75" header="0.3" footer="0.3"/>
  <pageSetup orientation="portrait" horizontalDpi="90" verticalDpi="9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4E601-1ECF-4CBF-BBCC-6F5B31669940}">
  <sheetPr codeName="Sheet44">
    <tabColor theme="1" tint="0.499984740745262"/>
  </sheetPr>
  <dimension ref="B2:J83"/>
  <sheetViews>
    <sheetView topLeftCell="A48" zoomScale="88" zoomScaleNormal="88" workbookViewId="0">
      <selection activeCell="E59" sqref="E59"/>
    </sheetView>
  </sheetViews>
  <sheetFormatPr defaultColWidth="9.140625" defaultRowHeight="15" x14ac:dyDescent="0.25"/>
  <cols>
    <col min="2" max="2" width="25.140625" bestFit="1" customWidth="1"/>
    <col min="3" max="3" width="32.85546875" customWidth="1"/>
    <col min="5" max="5" width="46.28515625" customWidth="1"/>
    <col min="6" max="6" width="13.7109375" customWidth="1"/>
    <col min="7" max="8" width="10.85546875" customWidth="1"/>
    <col min="10" max="10" width="43" bestFit="1" customWidth="1"/>
    <col min="11" max="11" width="25.140625" bestFit="1" customWidth="1"/>
  </cols>
  <sheetData>
    <row r="2" spans="2:10" x14ac:dyDescent="0.25">
      <c r="B2" s="38" t="s">
        <v>813</v>
      </c>
      <c r="C2" s="38"/>
      <c r="D2" s="38"/>
      <c r="E2" s="38" t="s">
        <v>814</v>
      </c>
      <c r="J2" s="38" t="s">
        <v>815</v>
      </c>
    </row>
    <row r="4" spans="2:10" x14ac:dyDescent="0.25">
      <c r="B4" s="41" t="s">
        <v>127</v>
      </c>
      <c r="C4" s="42" t="s">
        <v>128</v>
      </c>
      <c r="E4" s="41" t="s">
        <v>54</v>
      </c>
      <c r="F4" s="42" t="s">
        <v>816</v>
      </c>
      <c r="G4" s="1" t="s">
        <v>817</v>
      </c>
      <c r="H4" s="1" t="s">
        <v>818</v>
      </c>
      <c r="J4" s="56" t="s">
        <v>58</v>
      </c>
    </row>
    <row r="5" spans="2:10" x14ac:dyDescent="0.25">
      <c r="B5" t="s">
        <v>819</v>
      </c>
      <c r="C5" t="s">
        <v>820</v>
      </c>
      <c r="E5" t="s">
        <v>453</v>
      </c>
      <c r="F5" s="33">
        <v>163.64413199999899</v>
      </c>
      <c r="G5" t="s">
        <v>821</v>
      </c>
      <c r="H5">
        <v>184.252409</v>
      </c>
      <c r="J5" s="45" t="s">
        <v>321</v>
      </c>
    </row>
    <row r="6" spans="2:10" x14ac:dyDescent="0.25">
      <c r="B6" t="s">
        <v>819</v>
      </c>
      <c r="C6" t="s">
        <v>822</v>
      </c>
      <c r="E6" t="s">
        <v>458</v>
      </c>
      <c r="F6" s="33">
        <v>353.53337099999999</v>
      </c>
      <c r="G6" t="s">
        <v>821</v>
      </c>
      <c r="H6">
        <v>342.14588300000003</v>
      </c>
      <c r="J6" s="45" t="s">
        <v>323</v>
      </c>
    </row>
    <row r="7" spans="2:10" x14ac:dyDescent="0.25">
      <c r="B7" t="s">
        <v>819</v>
      </c>
      <c r="C7" t="s">
        <v>823</v>
      </c>
      <c r="E7" t="s">
        <v>459</v>
      </c>
      <c r="F7" s="33">
        <v>1013.952882</v>
      </c>
      <c r="G7" t="s">
        <v>821</v>
      </c>
      <c r="H7">
        <v>1045.79766</v>
      </c>
      <c r="J7" s="45" t="s">
        <v>329</v>
      </c>
    </row>
    <row r="8" spans="2:10" x14ac:dyDescent="0.25">
      <c r="B8" t="s">
        <v>819</v>
      </c>
      <c r="C8" t="s">
        <v>824</v>
      </c>
      <c r="E8" t="s">
        <v>460</v>
      </c>
      <c r="F8" s="33">
        <v>1483.002193</v>
      </c>
      <c r="G8" t="s">
        <v>821</v>
      </c>
      <c r="H8">
        <v>1437.683391</v>
      </c>
      <c r="I8" s="37"/>
      <c r="J8" s="45" t="s">
        <v>330</v>
      </c>
    </row>
    <row r="9" spans="2:10" x14ac:dyDescent="0.25">
      <c r="B9" t="s">
        <v>825</v>
      </c>
      <c r="C9" t="s">
        <v>826</v>
      </c>
      <c r="E9" t="s">
        <v>461</v>
      </c>
      <c r="F9" s="33">
        <v>1601.5759009999999</v>
      </c>
      <c r="G9" t="s">
        <v>821</v>
      </c>
      <c r="H9">
        <v>1615.3706110000001</v>
      </c>
      <c r="J9" s="45" t="s">
        <v>318</v>
      </c>
    </row>
    <row r="10" spans="2:10" x14ac:dyDescent="0.25">
      <c r="B10" t="s">
        <v>825</v>
      </c>
      <c r="C10" t="s">
        <v>827</v>
      </c>
      <c r="E10" t="s">
        <v>462</v>
      </c>
      <c r="F10" s="33">
        <v>193.76985500000001</v>
      </c>
      <c r="G10" t="s">
        <v>821</v>
      </c>
      <c r="H10">
        <v>179.71192500000001</v>
      </c>
      <c r="J10" s="45" t="s">
        <v>320</v>
      </c>
    </row>
    <row r="11" spans="2:10" x14ac:dyDescent="0.25">
      <c r="B11" t="s">
        <v>825</v>
      </c>
      <c r="C11" t="s">
        <v>828</v>
      </c>
      <c r="E11" t="s">
        <v>463</v>
      </c>
      <c r="F11" s="33">
        <v>543.10388899999998</v>
      </c>
      <c r="G11" t="s">
        <v>821</v>
      </c>
      <c r="H11">
        <v>509.56606199999999</v>
      </c>
      <c r="J11" s="45" t="s">
        <v>327</v>
      </c>
    </row>
    <row r="12" spans="2:10" x14ac:dyDescent="0.25">
      <c r="B12" t="s">
        <v>825</v>
      </c>
      <c r="C12" t="s">
        <v>829</v>
      </c>
      <c r="E12" t="s">
        <v>464</v>
      </c>
      <c r="F12" s="33">
        <v>946.57651899999996</v>
      </c>
      <c r="G12" t="s">
        <v>821</v>
      </c>
      <c r="H12">
        <v>950.82756600000005</v>
      </c>
      <c r="J12" s="45" t="s">
        <v>328</v>
      </c>
    </row>
    <row r="13" spans="2:10" x14ac:dyDescent="0.25">
      <c r="B13" t="s">
        <v>825</v>
      </c>
      <c r="C13" t="s">
        <v>830</v>
      </c>
      <c r="E13" t="s">
        <v>465</v>
      </c>
      <c r="F13" s="33">
        <v>1078.98245</v>
      </c>
      <c r="G13" t="s">
        <v>821</v>
      </c>
      <c r="H13">
        <v>1134.6095519999999</v>
      </c>
      <c r="J13" s="45" t="s">
        <v>326</v>
      </c>
    </row>
    <row r="14" spans="2:10" x14ac:dyDescent="0.25">
      <c r="B14" t="s">
        <v>825</v>
      </c>
      <c r="C14" t="s">
        <v>831</v>
      </c>
      <c r="E14" t="s">
        <v>466</v>
      </c>
      <c r="F14" s="33">
        <v>1464.915305</v>
      </c>
      <c r="G14" t="s">
        <v>821</v>
      </c>
      <c r="H14">
        <v>1463.3797119999999</v>
      </c>
      <c r="J14" s="45" t="s">
        <v>325</v>
      </c>
    </row>
    <row r="15" spans="2:10" x14ac:dyDescent="0.25">
      <c r="B15" t="s">
        <v>825</v>
      </c>
      <c r="C15" t="s">
        <v>832</v>
      </c>
      <c r="E15" t="s">
        <v>467</v>
      </c>
      <c r="F15" s="33">
        <v>489.62727599999999</v>
      </c>
      <c r="G15" t="s">
        <v>821</v>
      </c>
      <c r="H15">
        <v>494.53429599999998</v>
      </c>
    </row>
    <row r="16" spans="2:10" x14ac:dyDescent="0.25">
      <c r="B16" t="s">
        <v>825</v>
      </c>
      <c r="C16" t="s">
        <v>833</v>
      </c>
      <c r="E16" t="s">
        <v>468</v>
      </c>
      <c r="F16" s="33">
        <v>791.13768800000003</v>
      </c>
      <c r="G16" t="s">
        <v>821</v>
      </c>
      <c r="H16">
        <v>739.03439700000001</v>
      </c>
    </row>
    <row r="17" spans="2:8" x14ac:dyDescent="0.25">
      <c r="B17" t="s">
        <v>825</v>
      </c>
      <c r="C17" t="s">
        <v>834</v>
      </c>
      <c r="E17" t="s">
        <v>469</v>
      </c>
      <c r="F17" s="33">
        <v>791.18754999999999</v>
      </c>
      <c r="G17" t="s">
        <v>821</v>
      </c>
      <c r="H17">
        <v>796.22445700000003</v>
      </c>
    </row>
    <row r="18" spans="2:8" x14ac:dyDescent="0.25">
      <c r="B18" t="s">
        <v>825</v>
      </c>
      <c r="C18" t="s">
        <v>835</v>
      </c>
      <c r="E18" t="s">
        <v>470</v>
      </c>
      <c r="F18" s="33">
        <v>741.58787499999903</v>
      </c>
      <c r="G18" t="s">
        <v>821</v>
      </c>
      <c r="H18">
        <v>757.64865499999996</v>
      </c>
    </row>
    <row r="19" spans="2:8" x14ac:dyDescent="0.25">
      <c r="B19" t="s">
        <v>825</v>
      </c>
      <c r="C19" t="s">
        <v>836</v>
      </c>
      <c r="E19" t="s">
        <v>471</v>
      </c>
      <c r="F19" s="33">
        <v>715.84650899999997</v>
      </c>
      <c r="G19" t="s">
        <v>821</v>
      </c>
      <c r="H19">
        <v>721.52830800000004</v>
      </c>
    </row>
    <row r="20" spans="2:8" x14ac:dyDescent="0.25">
      <c r="B20" t="s">
        <v>837</v>
      </c>
      <c r="C20" t="s">
        <v>837</v>
      </c>
      <c r="E20" t="s">
        <v>472</v>
      </c>
      <c r="F20" s="33">
        <v>772.10664199999997</v>
      </c>
      <c r="G20" t="s">
        <v>821</v>
      </c>
      <c r="H20">
        <v>734.05134999999996</v>
      </c>
    </row>
    <row r="21" spans="2:8" x14ac:dyDescent="0.25">
      <c r="B21" t="s">
        <v>302</v>
      </c>
      <c r="C21" t="s">
        <v>838</v>
      </c>
      <c r="E21" t="s">
        <v>473</v>
      </c>
      <c r="F21" s="33">
        <v>522.21774600000003</v>
      </c>
      <c r="G21" t="s">
        <v>821</v>
      </c>
      <c r="H21">
        <v>549.06773699999997</v>
      </c>
    </row>
    <row r="22" spans="2:8" x14ac:dyDescent="0.25">
      <c r="B22" t="s">
        <v>302</v>
      </c>
      <c r="C22" t="s">
        <v>839</v>
      </c>
      <c r="E22" t="s">
        <v>474</v>
      </c>
      <c r="F22" s="33">
        <v>750.22866599999998</v>
      </c>
      <c r="G22" t="s">
        <v>821</v>
      </c>
      <c r="H22">
        <v>758.01367300000004</v>
      </c>
    </row>
    <row r="23" spans="2:8" x14ac:dyDescent="0.25">
      <c r="B23" t="s">
        <v>302</v>
      </c>
      <c r="C23" t="s">
        <v>840</v>
      </c>
      <c r="E23" t="s">
        <v>475</v>
      </c>
      <c r="F23" s="33">
        <v>696.14731500000005</v>
      </c>
      <c r="G23" t="s">
        <v>821</v>
      </c>
      <c r="H23">
        <v>682.16132800000003</v>
      </c>
    </row>
    <row r="24" spans="2:8" x14ac:dyDescent="0.25">
      <c r="B24" t="s">
        <v>302</v>
      </c>
      <c r="C24" t="s">
        <v>841</v>
      </c>
      <c r="E24" t="s">
        <v>476</v>
      </c>
      <c r="F24" s="33">
        <v>470.83598899999998</v>
      </c>
      <c r="G24" t="s">
        <v>821</v>
      </c>
      <c r="H24">
        <v>487.38758799999999</v>
      </c>
    </row>
    <row r="25" spans="2:8" x14ac:dyDescent="0.25">
      <c r="B25" t="s">
        <v>302</v>
      </c>
      <c r="C25" t="s">
        <v>842</v>
      </c>
      <c r="E25" t="s">
        <v>477</v>
      </c>
      <c r="F25" s="33">
        <v>752.64009799999997</v>
      </c>
      <c r="G25" t="s">
        <v>821</v>
      </c>
      <c r="H25">
        <v>714.63887899999997</v>
      </c>
    </row>
    <row r="26" spans="2:8" x14ac:dyDescent="0.25">
      <c r="B26" t="s">
        <v>302</v>
      </c>
      <c r="C26" t="s">
        <v>843</v>
      </c>
      <c r="E26" t="s">
        <v>478</v>
      </c>
      <c r="F26" s="33">
        <v>768.46680600000002</v>
      </c>
      <c r="G26" t="s">
        <v>821</v>
      </c>
      <c r="H26">
        <v>794.67181900000003</v>
      </c>
    </row>
    <row r="27" spans="2:8" x14ac:dyDescent="0.25">
      <c r="B27" t="s">
        <v>302</v>
      </c>
      <c r="C27" t="s">
        <v>844</v>
      </c>
      <c r="E27" t="s">
        <v>479</v>
      </c>
      <c r="F27" s="33">
        <v>467.05010499999997</v>
      </c>
      <c r="G27" t="s">
        <v>821</v>
      </c>
      <c r="H27">
        <v>439.30613899999997</v>
      </c>
    </row>
    <row r="28" spans="2:8" x14ac:dyDescent="0.25">
      <c r="B28" t="s">
        <v>302</v>
      </c>
      <c r="C28" t="s">
        <v>845</v>
      </c>
      <c r="E28" t="s">
        <v>480</v>
      </c>
      <c r="F28" s="33">
        <v>347.265826</v>
      </c>
      <c r="G28" t="s">
        <v>821</v>
      </c>
      <c r="H28">
        <v>382.79043799999999</v>
      </c>
    </row>
    <row r="29" spans="2:8" x14ac:dyDescent="0.25">
      <c r="B29" t="s">
        <v>302</v>
      </c>
      <c r="C29" t="s">
        <v>846</v>
      </c>
      <c r="E29" t="s">
        <v>481</v>
      </c>
      <c r="F29" s="33">
        <v>406.89927699999998</v>
      </c>
      <c r="G29" t="s">
        <v>821</v>
      </c>
      <c r="H29">
        <v>411.89803000000001</v>
      </c>
    </row>
    <row r="30" spans="2:8" x14ac:dyDescent="0.25">
      <c r="B30" t="s">
        <v>302</v>
      </c>
      <c r="C30" t="s">
        <v>847</v>
      </c>
      <c r="E30" t="s">
        <v>482</v>
      </c>
      <c r="F30" s="33">
        <v>58.722189999999998</v>
      </c>
      <c r="G30" t="s">
        <v>821</v>
      </c>
      <c r="H30">
        <v>68.339461</v>
      </c>
    </row>
    <row r="31" spans="2:8" x14ac:dyDescent="0.25">
      <c r="B31" t="s">
        <v>302</v>
      </c>
      <c r="C31" t="s">
        <v>848</v>
      </c>
      <c r="E31" t="s">
        <v>483</v>
      </c>
      <c r="F31" s="33">
        <v>156.56609700000001</v>
      </c>
      <c r="G31" t="s">
        <v>821</v>
      </c>
      <c r="H31">
        <v>163.820098</v>
      </c>
    </row>
    <row r="32" spans="2:8" x14ac:dyDescent="0.25">
      <c r="B32" t="s">
        <v>302</v>
      </c>
      <c r="C32" t="s">
        <v>849</v>
      </c>
      <c r="E32" t="s">
        <v>484</v>
      </c>
      <c r="F32" s="33">
        <v>56.2393649999999</v>
      </c>
      <c r="G32" t="s">
        <v>821</v>
      </c>
      <c r="H32">
        <v>39.032834999999999</v>
      </c>
    </row>
    <row r="33" spans="2:8" x14ac:dyDescent="0.25">
      <c r="B33" t="s">
        <v>302</v>
      </c>
      <c r="C33" t="s">
        <v>850</v>
      </c>
      <c r="E33" t="s">
        <v>485</v>
      </c>
      <c r="F33" s="33">
        <v>111.286027</v>
      </c>
      <c r="G33" t="s">
        <v>821</v>
      </c>
      <c r="H33">
        <v>119.908954999999</v>
      </c>
    </row>
    <row r="34" spans="2:8" x14ac:dyDescent="0.25">
      <c r="B34" t="s">
        <v>302</v>
      </c>
      <c r="C34" t="s">
        <v>851</v>
      </c>
      <c r="E34" t="s">
        <v>486</v>
      </c>
      <c r="F34" s="33">
        <v>65.840746999999993</v>
      </c>
      <c r="G34" t="s">
        <v>821</v>
      </c>
      <c r="H34">
        <v>57.021211000000001</v>
      </c>
    </row>
    <row r="35" spans="2:8" x14ac:dyDescent="0.25">
      <c r="B35" t="s">
        <v>302</v>
      </c>
      <c r="C35" t="s">
        <v>852</v>
      </c>
      <c r="E35" t="s">
        <v>487</v>
      </c>
      <c r="F35" s="33">
        <v>184.126498</v>
      </c>
      <c r="G35" t="s">
        <v>821</v>
      </c>
      <c r="H35">
        <v>226.474885</v>
      </c>
    </row>
    <row r="36" spans="2:8" x14ac:dyDescent="0.25">
      <c r="B36" t="s">
        <v>853</v>
      </c>
      <c r="C36" t="s">
        <v>854</v>
      </c>
      <c r="E36" t="s">
        <v>488</v>
      </c>
      <c r="F36" s="33">
        <v>264.45738399999999</v>
      </c>
      <c r="G36" t="s">
        <v>821</v>
      </c>
      <c r="H36">
        <v>311.95856700000002</v>
      </c>
    </row>
    <row r="37" spans="2:8" x14ac:dyDescent="0.25">
      <c r="B37" t="s">
        <v>855</v>
      </c>
      <c r="C37" t="s">
        <v>855</v>
      </c>
      <c r="E37" t="s">
        <v>489</v>
      </c>
      <c r="F37" s="33">
        <v>279.293116</v>
      </c>
      <c r="G37" t="s">
        <v>821</v>
      </c>
      <c r="H37">
        <v>224.25077099999999</v>
      </c>
    </row>
    <row r="38" spans="2:8" x14ac:dyDescent="0.25">
      <c r="B38" t="s">
        <v>856</v>
      </c>
      <c r="C38" t="s">
        <v>856</v>
      </c>
      <c r="E38" t="s">
        <v>490</v>
      </c>
      <c r="F38" s="33">
        <v>108.742718</v>
      </c>
      <c r="G38" t="s">
        <v>821</v>
      </c>
      <c r="H38">
        <v>69.065405999999996</v>
      </c>
    </row>
    <row r="39" spans="2:8" x14ac:dyDescent="0.25">
      <c r="B39" t="s">
        <v>857</v>
      </c>
      <c r="C39" t="s">
        <v>858</v>
      </c>
      <c r="E39" t="s">
        <v>491</v>
      </c>
      <c r="F39" s="33">
        <v>22.722390999999998</v>
      </c>
      <c r="G39" t="s">
        <v>821</v>
      </c>
      <c r="H39">
        <v>33.521456999999998</v>
      </c>
    </row>
    <row r="40" spans="2:8" x14ac:dyDescent="0.25">
      <c r="B40" t="s">
        <v>859</v>
      </c>
      <c r="C40" t="s">
        <v>859</v>
      </c>
      <c r="E40" t="s">
        <v>492</v>
      </c>
      <c r="F40" s="33">
        <v>423.20244300000002</v>
      </c>
      <c r="G40" t="s">
        <v>821</v>
      </c>
      <c r="H40">
        <v>449.46968900000002</v>
      </c>
    </row>
    <row r="41" spans="2:8" x14ac:dyDescent="0.25">
      <c r="B41" t="s">
        <v>860</v>
      </c>
      <c r="C41" t="s">
        <v>861</v>
      </c>
      <c r="E41" t="s">
        <v>493</v>
      </c>
      <c r="F41" s="33">
        <v>595.34789999999998</v>
      </c>
      <c r="G41" t="s">
        <v>821</v>
      </c>
      <c r="H41">
        <v>574.43057399999998</v>
      </c>
    </row>
    <row r="42" spans="2:8" x14ac:dyDescent="0.25">
      <c r="E42" t="s">
        <v>494</v>
      </c>
      <c r="F42" s="33">
        <v>215.526205</v>
      </c>
      <c r="G42" t="s">
        <v>821</v>
      </c>
      <c r="H42">
        <v>247.750393</v>
      </c>
    </row>
    <row r="43" spans="2:8" x14ac:dyDescent="0.25">
      <c r="E43" t="s">
        <v>495</v>
      </c>
      <c r="F43" s="33">
        <v>223.345383</v>
      </c>
      <c r="G43" t="s">
        <v>821</v>
      </c>
      <c r="H43">
        <v>213.79423399999999</v>
      </c>
    </row>
    <row r="44" spans="2:8" x14ac:dyDescent="0.25">
      <c r="E44" t="s">
        <v>496</v>
      </c>
      <c r="F44" s="33">
        <v>134.356416</v>
      </c>
      <c r="G44" t="s">
        <v>821</v>
      </c>
      <c r="H44">
        <v>105.541955</v>
      </c>
    </row>
    <row r="45" spans="2:8" x14ac:dyDescent="0.25">
      <c r="E45" t="s">
        <v>497</v>
      </c>
      <c r="F45" s="33">
        <v>607.61344999999994</v>
      </c>
      <c r="G45" t="s">
        <v>821</v>
      </c>
      <c r="H45">
        <v>608.73093200000005</v>
      </c>
    </row>
    <row r="46" spans="2:8" x14ac:dyDescent="0.25">
      <c r="E46" t="s">
        <v>498</v>
      </c>
      <c r="F46" s="33">
        <v>572.00630799999999</v>
      </c>
      <c r="G46" t="s">
        <v>821</v>
      </c>
      <c r="H46">
        <v>551.97956899999997</v>
      </c>
    </row>
    <row r="47" spans="2:8" x14ac:dyDescent="0.25">
      <c r="E47" t="s">
        <v>499</v>
      </c>
      <c r="F47" s="33">
        <v>384.77045900000002</v>
      </c>
      <c r="G47" t="s">
        <v>821</v>
      </c>
      <c r="H47">
        <v>400.602137999999</v>
      </c>
    </row>
    <row r="48" spans="2:8" x14ac:dyDescent="0.25">
      <c r="E48" t="s">
        <v>500</v>
      </c>
      <c r="F48" s="33">
        <v>202.88398699999999</v>
      </c>
      <c r="G48" t="s">
        <v>821</v>
      </c>
      <c r="H48">
        <v>213.161168</v>
      </c>
    </row>
    <row r="49" spans="5:8" x14ac:dyDescent="0.25">
      <c r="E49" t="s">
        <v>501</v>
      </c>
      <c r="F49" s="33">
        <v>117.327833</v>
      </c>
      <c r="G49" t="s">
        <v>821</v>
      </c>
      <c r="H49">
        <v>105.52261900000001</v>
      </c>
    </row>
    <row r="50" spans="5:8" x14ac:dyDescent="0.25">
      <c r="E50" t="s">
        <v>502</v>
      </c>
      <c r="F50" s="33">
        <v>1430.0123410000001</v>
      </c>
      <c r="G50" t="s">
        <v>821</v>
      </c>
      <c r="H50">
        <v>1412.9226570000001</v>
      </c>
    </row>
    <row r="51" spans="5:8" x14ac:dyDescent="0.25">
      <c r="E51" t="s">
        <v>503</v>
      </c>
      <c r="F51" s="33">
        <v>527.12748999999997</v>
      </c>
      <c r="G51" t="s">
        <v>821</v>
      </c>
      <c r="H51">
        <v>559.17592500000001</v>
      </c>
    </row>
    <row r="52" spans="5:8" x14ac:dyDescent="0.25">
      <c r="E52" t="s">
        <v>504</v>
      </c>
      <c r="F52" s="33">
        <v>190.71772999999999</v>
      </c>
      <c r="G52" t="s">
        <v>821</v>
      </c>
      <c r="H52">
        <v>189.28794400000001</v>
      </c>
    </row>
    <row r="53" spans="5:8" x14ac:dyDescent="0.25">
      <c r="E53" t="s">
        <v>505</v>
      </c>
      <c r="F53" s="33">
        <v>95.154668999999998</v>
      </c>
      <c r="G53" t="s">
        <v>821</v>
      </c>
      <c r="H53">
        <v>86.135532999999995</v>
      </c>
    </row>
    <row r="54" spans="5:8" x14ac:dyDescent="0.25">
      <c r="E54" t="s">
        <v>507</v>
      </c>
      <c r="F54" s="33">
        <v>97.362482</v>
      </c>
      <c r="G54" t="s">
        <v>821</v>
      </c>
      <c r="H54">
        <v>92.852653000000004</v>
      </c>
    </row>
    <row r="55" spans="5:8" x14ac:dyDescent="0.25">
      <c r="E55" t="s">
        <v>508</v>
      </c>
      <c r="F55">
        <v>0.187832</v>
      </c>
      <c r="G55" t="s">
        <v>821</v>
      </c>
      <c r="H55">
        <v>0.187832</v>
      </c>
    </row>
    <row r="56" spans="5:8" x14ac:dyDescent="0.25">
      <c r="E56" t="s">
        <v>509</v>
      </c>
      <c r="F56">
        <v>0.13441700000000001</v>
      </c>
      <c r="G56" t="s">
        <v>821</v>
      </c>
      <c r="H56">
        <v>0.13441700000000001</v>
      </c>
    </row>
    <row r="57" spans="5:8" x14ac:dyDescent="0.25">
      <c r="E57" t="s">
        <v>510</v>
      </c>
      <c r="F57" s="33">
        <v>10.015393</v>
      </c>
      <c r="G57" t="s">
        <v>821</v>
      </c>
      <c r="H57">
        <v>10.015393</v>
      </c>
    </row>
    <row r="58" spans="5:8" x14ac:dyDescent="0.25">
      <c r="E58" t="s">
        <v>511</v>
      </c>
      <c r="F58">
        <v>0.27821800000000002</v>
      </c>
      <c r="G58" t="s">
        <v>821</v>
      </c>
      <c r="H58">
        <v>0.27821800000000002</v>
      </c>
    </row>
    <row r="59" spans="5:8" x14ac:dyDescent="0.25">
      <c r="E59" t="s">
        <v>512</v>
      </c>
      <c r="F59">
        <v>1</v>
      </c>
      <c r="G59" t="s">
        <v>817</v>
      </c>
      <c r="H59">
        <v>1</v>
      </c>
    </row>
    <row r="60" spans="5:8" x14ac:dyDescent="0.25">
      <c r="E60" t="s">
        <v>513</v>
      </c>
      <c r="F60">
        <v>1299.3</v>
      </c>
      <c r="G60" t="s">
        <v>821</v>
      </c>
      <c r="H60">
        <v>1299.3</v>
      </c>
    </row>
    <row r="61" spans="5:8" x14ac:dyDescent="0.25">
      <c r="E61" t="s">
        <v>514</v>
      </c>
      <c r="F61">
        <v>1759.53</v>
      </c>
      <c r="G61" t="s">
        <v>821</v>
      </c>
      <c r="H61">
        <v>1759.53</v>
      </c>
    </row>
    <row r="62" spans="5:8" x14ac:dyDescent="0.25">
      <c r="E62" t="s">
        <v>515</v>
      </c>
      <c r="F62">
        <v>1419.51</v>
      </c>
      <c r="G62" t="s">
        <v>821</v>
      </c>
      <c r="H62">
        <v>1419.51</v>
      </c>
    </row>
    <row r="63" spans="5:8" x14ac:dyDescent="0.25">
      <c r="E63" t="s">
        <v>516</v>
      </c>
      <c r="F63">
        <v>446.95</v>
      </c>
      <c r="G63" t="s">
        <v>821</v>
      </c>
      <c r="H63">
        <v>446.95</v>
      </c>
    </row>
    <row r="64" spans="5:8" x14ac:dyDescent="0.25">
      <c r="E64" t="s">
        <v>517</v>
      </c>
      <c r="F64">
        <v>557.6</v>
      </c>
      <c r="G64" t="s">
        <v>821</v>
      </c>
      <c r="H64">
        <v>557.6</v>
      </c>
    </row>
    <row r="65" spans="5:8" x14ac:dyDescent="0.25">
      <c r="E65" t="s">
        <v>518</v>
      </c>
      <c r="F65">
        <v>376.43</v>
      </c>
      <c r="G65" t="s">
        <v>821</v>
      </c>
      <c r="H65">
        <v>376.43</v>
      </c>
    </row>
    <row r="66" spans="5:8" x14ac:dyDescent="0.25">
      <c r="E66" t="s">
        <v>519</v>
      </c>
      <c r="F66">
        <v>1.27</v>
      </c>
      <c r="G66" t="s">
        <v>821</v>
      </c>
      <c r="H66">
        <v>1.27</v>
      </c>
    </row>
    <row r="67" spans="5:8" x14ac:dyDescent="0.25">
      <c r="E67" t="s">
        <v>520</v>
      </c>
      <c r="F67">
        <v>3.1</v>
      </c>
      <c r="G67" t="s">
        <v>821</v>
      </c>
      <c r="H67">
        <v>3.1</v>
      </c>
    </row>
    <row r="68" spans="5:8" x14ac:dyDescent="0.25">
      <c r="E68" t="s">
        <v>521</v>
      </c>
      <c r="F68">
        <v>1.8</v>
      </c>
      <c r="G68" t="s">
        <v>821</v>
      </c>
      <c r="H68">
        <v>1.8</v>
      </c>
    </row>
    <row r="69" spans="5:8" x14ac:dyDescent="0.25">
      <c r="E69" t="s">
        <v>545</v>
      </c>
      <c r="F69">
        <v>55300</v>
      </c>
      <c r="G69" t="s">
        <v>821</v>
      </c>
      <c r="H69">
        <v>55300</v>
      </c>
    </row>
    <row r="70" spans="5:8" x14ac:dyDescent="0.25">
      <c r="E70" t="s">
        <v>862</v>
      </c>
      <c r="F70">
        <v>1</v>
      </c>
      <c r="G70" t="s">
        <v>817</v>
      </c>
      <c r="H70">
        <v>1</v>
      </c>
    </row>
    <row r="71" spans="5:8" x14ac:dyDescent="0.25">
      <c r="E71" t="s">
        <v>863</v>
      </c>
      <c r="F71" s="33">
        <v>4431.1000000000004</v>
      </c>
      <c r="G71" t="s">
        <v>821</v>
      </c>
      <c r="H71">
        <v>4431.1000000000004</v>
      </c>
    </row>
    <row r="72" spans="5:8" x14ac:dyDescent="0.25">
      <c r="E72" t="s">
        <v>864</v>
      </c>
      <c r="F72">
        <v>5106.55</v>
      </c>
      <c r="G72" t="s">
        <v>821</v>
      </c>
      <c r="H72">
        <v>5106.55</v>
      </c>
    </row>
    <row r="73" spans="5:8" x14ac:dyDescent="0.25">
      <c r="E73" t="s">
        <v>865</v>
      </c>
      <c r="F73">
        <v>3682.86</v>
      </c>
      <c r="G73" t="s">
        <v>821</v>
      </c>
      <c r="H73">
        <v>3682.86</v>
      </c>
    </row>
    <row r="74" spans="5:8" x14ac:dyDescent="0.25">
      <c r="E74" s="209" t="s">
        <v>866</v>
      </c>
      <c r="F74" s="33">
        <v>10.61586</v>
      </c>
      <c r="G74" t="s">
        <v>821</v>
      </c>
    </row>
    <row r="75" spans="5:8" x14ac:dyDescent="0.25">
      <c r="E75" s="208" t="s">
        <v>867</v>
      </c>
      <c r="F75" s="33">
        <v>18326.301864999994</v>
      </c>
      <c r="G75" t="s">
        <v>821</v>
      </c>
    </row>
    <row r="76" spans="5:8" x14ac:dyDescent="0.25">
      <c r="E76" s="211" t="s">
        <v>868</v>
      </c>
      <c r="F76" s="33">
        <v>7124.7516290000003</v>
      </c>
      <c r="G76" t="s">
        <v>821</v>
      </c>
    </row>
    <row r="77" spans="5:8" x14ac:dyDescent="0.25">
      <c r="E77" s="209" t="s">
        <v>869</v>
      </c>
      <c r="F77" s="33">
        <v>25461.669353999994</v>
      </c>
      <c r="G77" t="s">
        <v>821</v>
      </c>
    </row>
    <row r="78" spans="5:8" x14ac:dyDescent="0.25">
      <c r="E78" s="209" t="s">
        <v>870</v>
      </c>
      <c r="F78">
        <v>5865.4900000000016</v>
      </c>
      <c r="G78" t="s">
        <v>821</v>
      </c>
    </row>
    <row r="79" spans="5:8" x14ac:dyDescent="0.25">
      <c r="E79" s="209" t="s">
        <v>260</v>
      </c>
      <c r="F79" s="33">
        <v>31327.159353999996</v>
      </c>
      <c r="G79" t="s">
        <v>821</v>
      </c>
    </row>
    <row r="80" spans="5:8" x14ac:dyDescent="0.25">
      <c r="E80" s="209" t="s">
        <v>871</v>
      </c>
      <c r="F80" s="33">
        <v>13220.510000000002</v>
      </c>
      <c r="G80" t="s">
        <v>821</v>
      </c>
    </row>
    <row r="81" spans="5:7" x14ac:dyDescent="0.25">
      <c r="E81" t="s">
        <v>872</v>
      </c>
      <c r="F81">
        <v>4478.34</v>
      </c>
      <c r="G81" t="s">
        <v>821</v>
      </c>
    </row>
    <row r="82" spans="5:7" x14ac:dyDescent="0.25">
      <c r="E82" t="s">
        <v>873</v>
      </c>
      <c r="F82">
        <v>1380.98</v>
      </c>
      <c r="G82" t="s">
        <v>821</v>
      </c>
    </row>
    <row r="83" spans="5:7" x14ac:dyDescent="0.25">
      <c r="E83" t="s">
        <v>874</v>
      </c>
      <c r="F83">
        <v>6.17</v>
      </c>
      <c r="G83" t="s">
        <v>821</v>
      </c>
    </row>
  </sheetData>
  <pageMargins left="0.7" right="0.7" top="0.75" bottom="0.75" header="0.3" footer="0.3"/>
  <pageSetup orientation="portrait" r:id="rId1"/>
  <tableParts count="3">
    <tablePart r:id="rId2"/>
    <tablePart r:id="rId3"/>
    <tablePart r:id="rId4"/>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02ADE-98BC-45CA-9A30-67F723574417}">
  <sheetPr codeName="Sheet55"/>
  <dimension ref="A1:C6"/>
  <sheetViews>
    <sheetView workbookViewId="0">
      <selection activeCell="L35" sqref="L35"/>
    </sheetView>
  </sheetViews>
  <sheetFormatPr defaultRowHeight="15" x14ac:dyDescent="0.25"/>
  <cols>
    <col min="1" max="1" width="15.140625" bestFit="1" customWidth="1"/>
    <col min="2" max="2" width="36.85546875" bestFit="1" customWidth="1"/>
    <col min="3" max="3" width="10.5703125" bestFit="1" customWidth="1"/>
  </cols>
  <sheetData>
    <row r="1" spans="1:3" x14ac:dyDescent="0.25">
      <c r="A1" t="s">
        <v>875</v>
      </c>
      <c r="B1" s="37">
        <f>BowTie!F77</f>
        <v>25461.669353999994</v>
      </c>
    </row>
    <row r="3" spans="1:3" x14ac:dyDescent="0.25">
      <c r="A3" s="30"/>
      <c r="B3" s="48" t="s">
        <v>876</v>
      </c>
      <c r="C3" s="30" t="s">
        <v>877</v>
      </c>
    </row>
    <row r="4" spans="1:3" x14ac:dyDescent="0.25">
      <c r="A4" s="30" t="s">
        <v>878</v>
      </c>
      <c r="B4" s="31">
        <v>5.9999999999999995E-4</v>
      </c>
      <c r="C4" s="29">
        <f>B4*$B$1</f>
        <v>15.277001612399996</v>
      </c>
    </row>
    <row r="5" spans="1:3" x14ac:dyDescent="0.25">
      <c r="A5" s="30" t="s">
        <v>879</v>
      </c>
      <c r="B5" s="31">
        <v>0.27929999999999999</v>
      </c>
      <c r="C5" s="29">
        <f>B5*$B$1</f>
        <v>7111.4442505721981</v>
      </c>
    </row>
    <row r="6" spans="1:3" x14ac:dyDescent="0.25">
      <c r="A6" s="30" t="s">
        <v>880</v>
      </c>
      <c r="B6" s="31">
        <v>0.72009999999999996</v>
      </c>
      <c r="C6" s="29">
        <f>B6*$B$1</f>
        <v>18334.948101815397</v>
      </c>
    </row>
  </sheetData>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945AE-7748-416B-BDFA-90BE66078C7F}">
  <sheetPr codeName="Sheet42">
    <tabColor theme="1" tint="0.499984740745262"/>
  </sheetPr>
  <dimension ref="B2:D24"/>
  <sheetViews>
    <sheetView workbookViewId="0">
      <selection activeCell="E29" sqref="E29"/>
    </sheetView>
  </sheetViews>
  <sheetFormatPr defaultRowHeight="15" x14ac:dyDescent="0.25"/>
  <cols>
    <col min="2" max="2" width="39.7109375" bestFit="1" customWidth="1"/>
    <col min="3" max="3" width="21.140625" customWidth="1"/>
    <col min="4" max="4" width="15.5703125" customWidth="1"/>
    <col min="7" max="7" width="48" customWidth="1"/>
  </cols>
  <sheetData>
    <row r="2" spans="2:4" x14ac:dyDescent="0.25">
      <c r="B2" t="s">
        <v>881</v>
      </c>
      <c r="C2" t="s">
        <v>882</v>
      </c>
      <c r="D2" t="s">
        <v>883</v>
      </c>
    </row>
    <row r="3" spans="2:4" x14ac:dyDescent="0.25">
      <c r="B3" t="s">
        <v>884</v>
      </c>
      <c r="C3">
        <v>1.4701514760122594</v>
      </c>
      <c r="D3">
        <v>0</v>
      </c>
    </row>
    <row r="4" spans="2:4" x14ac:dyDescent="0.25">
      <c r="B4" t="s">
        <v>885</v>
      </c>
      <c r="C4">
        <v>1.2527476890033753</v>
      </c>
      <c r="D4">
        <v>0</v>
      </c>
    </row>
    <row r="5" spans="2:4" x14ac:dyDescent="0.25">
      <c r="B5" t="s">
        <v>886</v>
      </c>
      <c r="C5">
        <v>1.1237922793453059</v>
      </c>
      <c r="D5">
        <v>0.44918431683084359</v>
      </c>
    </row>
    <row r="6" spans="2:4" x14ac:dyDescent="0.25">
      <c r="B6" t="s">
        <v>887</v>
      </c>
      <c r="C6">
        <v>1.1073703770623471</v>
      </c>
      <c r="D6">
        <v>0.44918431683084348</v>
      </c>
    </row>
    <row r="7" spans="2:4" x14ac:dyDescent="0.25">
      <c r="B7" t="s">
        <v>888</v>
      </c>
      <c r="C7">
        <v>1.3890815303339099</v>
      </c>
      <c r="D7">
        <v>1.1158284264001217</v>
      </c>
    </row>
    <row r="8" spans="2:4" x14ac:dyDescent="0.25">
      <c r="B8" t="s">
        <v>889</v>
      </c>
      <c r="C8">
        <v>1.3890815303339099</v>
      </c>
      <c r="D8">
        <v>0.38677713066232844</v>
      </c>
    </row>
    <row r="9" spans="2:4" x14ac:dyDescent="0.25">
      <c r="B9" t="s">
        <v>890</v>
      </c>
      <c r="C9">
        <v>1.3757923201919351</v>
      </c>
      <c r="D9">
        <v>0</v>
      </c>
    </row>
    <row r="10" spans="2:4" x14ac:dyDescent="0.25">
      <c r="B10" t="s">
        <v>891</v>
      </c>
      <c r="C10">
        <v>1.2290113595298997</v>
      </c>
      <c r="D10">
        <v>0</v>
      </c>
    </row>
    <row r="11" spans="2:4" x14ac:dyDescent="0.25">
      <c r="B11" t="s">
        <v>892</v>
      </c>
      <c r="C11">
        <v>1.4001720461997404</v>
      </c>
      <c r="D11">
        <v>1.151782648245073</v>
      </c>
    </row>
    <row r="12" spans="2:4" x14ac:dyDescent="0.25">
      <c r="B12" t="s">
        <v>893</v>
      </c>
      <c r="C12">
        <v>1.3725999063954566</v>
      </c>
      <c r="D12">
        <v>7.7616148557145852</v>
      </c>
    </row>
    <row r="13" spans="2:4" x14ac:dyDescent="0.25">
      <c r="B13" t="s">
        <v>894</v>
      </c>
      <c r="C13">
        <v>1.3685544695367009</v>
      </c>
      <c r="D13">
        <v>1.7862010605046341</v>
      </c>
    </row>
    <row r="14" spans="2:4" x14ac:dyDescent="0.25">
      <c r="B14" t="s">
        <v>895</v>
      </c>
      <c r="C14">
        <v>1.5881262948023629</v>
      </c>
      <c r="D14">
        <v>0</v>
      </c>
    </row>
    <row r="15" spans="2:4" x14ac:dyDescent="0.25">
      <c r="B15" t="s">
        <v>896</v>
      </c>
      <c r="C15">
        <v>1.5197107356917843</v>
      </c>
      <c r="D15">
        <v>0</v>
      </c>
    </row>
    <row r="16" spans="2:4" x14ac:dyDescent="0.25">
      <c r="B16" t="s">
        <v>897</v>
      </c>
      <c r="C16">
        <v>1.4479990063285644</v>
      </c>
      <c r="D16">
        <v>0</v>
      </c>
    </row>
    <row r="17" spans="2:4" x14ac:dyDescent="0.25">
      <c r="B17" t="s">
        <v>898</v>
      </c>
      <c r="C17">
        <v>1.1661315964617427</v>
      </c>
      <c r="D17">
        <v>0</v>
      </c>
    </row>
    <row r="18" spans="2:4" x14ac:dyDescent="0.25">
      <c r="B18" t="s">
        <v>899</v>
      </c>
      <c r="C18">
        <v>1.2409855754098325</v>
      </c>
      <c r="D18">
        <v>0</v>
      </c>
    </row>
    <row r="19" spans="2:4" x14ac:dyDescent="0.25">
      <c r="B19" t="s">
        <v>900</v>
      </c>
      <c r="C19">
        <v>1.4049950368931063</v>
      </c>
      <c r="D19">
        <v>0</v>
      </c>
    </row>
    <row r="20" spans="2:4" x14ac:dyDescent="0.25">
      <c r="B20" t="s">
        <v>901</v>
      </c>
      <c r="C20">
        <v>1.341617967260522</v>
      </c>
      <c r="D20">
        <v>0</v>
      </c>
    </row>
    <row r="21" spans="2:4" x14ac:dyDescent="0.25">
      <c r="B21" t="s">
        <v>902</v>
      </c>
      <c r="C21">
        <v>1.2779327238713991</v>
      </c>
      <c r="D21">
        <v>0</v>
      </c>
    </row>
    <row r="22" spans="2:4" x14ac:dyDescent="0.25">
      <c r="B22" t="s">
        <v>903</v>
      </c>
      <c r="C22">
        <v>1.1917297575887416</v>
      </c>
      <c r="D22">
        <v>0</v>
      </c>
    </row>
    <row r="23" spans="2:4" x14ac:dyDescent="0.25">
      <c r="B23" t="s">
        <v>904</v>
      </c>
      <c r="C23">
        <v>1.1588540004616985</v>
      </c>
      <c r="D23">
        <v>0</v>
      </c>
    </row>
    <row r="24" spans="2:4" x14ac:dyDescent="0.25">
      <c r="B24" t="s">
        <v>905</v>
      </c>
      <c r="C24">
        <v>0</v>
      </c>
      <c r="D24">
        <v>0</v>
      </c>
    </row>
  </sheetData>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9786A-96B9-4AA6-AD84-2E975F4712E4}">
  <sheetPr codeName="Sheet57"/>
  <dimension ref="A2:T57"/>
  <sheetViews>
    <sheetView workbookViewId="0">
      <pane xSplit="2" ySplit="5" topLeftCell="C6" activePane="bottomRight" state="frozen"/>
      <selection pane="topRight" activeCell="C1" sqref="C1"/>
      <selection pane="bottomLeft" activeCell="A6" sqref="A6"/>
      <selection pane="bottomRight" activeCell="F12" sqref="F12"/>
    </sheetView>
  </sheetViews>
  <sheetFormatPr defaultRowHeight="15" x14ac:dyDescent="0.25"/>
  <cols>
    <col min="1" max="1" width="8.85546875" style="35" customWidth="1"/>
    <col min="2" max="2" width="15.42578125" customWidth="1"/>
    <col min="3" max="3" width="24.140625" customWidth="1"/>
    <col min="4" max="5" width="10.5703125" customWidth="1"/>
    <col min="6" max="9" width="12.28515625" customWidth="1"/>
    <col min="10" max="10" width="12.7109375" customWidth="1"/>
    <col min="11" max="12" width="12.28515625" customWidth="1"/>
    <col min="13" max="18" width="12.5703125" customWidth="1"/>
    <col min="19" max="20" width="11.28515625" customWidth="1"/>
  </cols>
  <sheetData>
    <row r="2" spans="1:20" x14ac:dyDescent="0.25">
      <c r="B2" s="283" t="s">
        <v>87</v>
      </c>
      <c r="C2" s="284" t="s">
        <v>88</v>
      </c>
    </row>
    <row r="3" spans="1:20" x14ac:dyDescent="0.25">
      <c r="B3" s="283" t="s">
        <v>51</v>
      </c>
      <c r="C3" t="e">
        <f>INDEX(TableSummary[Program], MATCH('Prog Info'!C2, TableSummary[Program ID],0))</f>
        <v>#N/A</v>
      </c>
    </row>
    <row r="4" spans="1:20" x14ac:dyDescent="0.25">
      <c r="B4" s="285" t="s">
        <v>89</v>
      </c>
      <c r="C4" t="e">
        <f>INDEX(TableSummary[Mitigation or Control?], MATCH('Prog Info'!C2, TableSummary[Program ID],0))</f>
        <v>#N/A</v>
      </c>
    </row>
    <row r="5" spans="1:20" ht="24" x14ac:dyDescent="0.25">
      <c r="B5" s="283" t="s">
        <v>90</v>
      </c>
      <c r="C5" t="e">
        <f>INDEX(TableSummary[Program Description*], MATCH('Prog Info'!C2, TableSummary[Program ID],0))</f>
        <v>#N/A</v>
      </c>
    </row>
    <row r="8" spans="1:20" x14ac:dyDescent="0.25">
      <c r="B8" t="s">
        <v>91</v>
      </c>
      <c r="C8" s="286">
        <f ca="1">COUNTIF(INDIRECT(B8&amp;"[Program ID]"), 'Prog Info'!$C$2)</f>
        <v>0</v>
      </c>
    </row>
    <row r="9" spans="1:20" ht="45" x14ac:dyDescent="0.25">
      <c r="A9" s="287" t="s">
        <v>92</v>
      </c>
      <c r="B9" s="288" t="s">
        <v>87</v>
      </c>
      <c r="C9" s="289" t="s">
        <v>54</v>
      </c>
      <c r="D9" s="290" t="s">
        <v>93</v>
      </c>
      <c r="E9" s="290" t="s">
        <v>94</v>
      </c>
      <c r="F9" s="290" t="s">
        <v>95</v>
      </c>
      <c r="G9" s="290" t="s">
        <v>96</v>
      </c>
      <c r="H9" s="290" t="s">
        <v>97</v>
      </c>
      <c r="I9" s="290" t="s">
        <v>98</v>
      </c>
      <c r="J9" s="290" t="s">
        <v>99</v>
      </c>
      <c r="K9" s="290" t="s">
        <v>100</v>
      </c>
      <c r="L9" s="290" t="s">
        <v>101</v>
      </c>
      <c r="M9" s="290" t="s">
        <v>102</v>
      </c>
      <c r="N9" s="290" t="s">
        <v>103</v>
      </c>
      <c r="O9" s="290" t="s">
        <v>104</v>
      </c>
      <c r="P9" s="290" t="s">
        <v>105</v>
      </c>
      <c r="Q9" s="290" t="s">
        <v>106</v>
      </c>
    </row>
    <row r="10" spans="1:20" x14ac:dyDescent="0.25">
      <c r="A10" s="35" t="str">
        <f ca="1">IF(C8&gt;0,1,"")</f>
        <v/>
      </c>
      <c r="B10" s="284" t="str" cm="1">
        <f t="array" aca="1" ref="B10" ca="1">IFERROR(INDEX(INDIRECT($B$8&amp;"["&amp;B$9&amp;"]"), SMALL(IF(INDIRECT($B$8&amp;"[Program ID]")= 'Prog Info'!$C$2, ROW(INDIRECT($B$8&amp;"[Program ID]")) - ROW(INDEX(INDIRECT($B$8&amp;"[Program ID]"), 1,1))+1), $A10)),"")</f>
        <v/>
      </c>
      <c r="C10" s="291" t="str" cm="1">
        <f t="array" aca="1" ref="C10" ca="1">IFERROR(INDEX(INDIRECT($B$8&amp;"["&amp;C$9&amp;"]"), SMALL(IF(INDIRECT($B$8&amp;"[Program ID]")= 'Prog Info'!$C$2, ROW(INDIRECT($B$8&amp;"[Program ID]")) - ROW(INDEX(INDIRECT($B$8&amp;"[Program ID]"), 1,1))+1), $A10)),"")</f>
        <v/>
      </c>
      <c r="D10" s="292" t="str" cm="1">
        <f t="array" aca="1" ref="D10" ca="1">IFERROR(INDEX(INDIRECT($B$8&amp;"["&amp;D$9&amp;"]"), SMALL(IF(INDIRECT($B$8&amp;"[Program ID]")= 'Prog Info'!$C$2, ROW(INDIRECT($B$8&amp;"[Program ID]")) - ROW(INDEX(INDIRECT($B$8&amp;"[Program ID]"), 1,1))+1), $A10)),"")</f>
        <v/>
      </c>
      <c r="E10" s="293" t="str" cm="1">
        <f t="array" aca="1" ref="E10" ca="1">IFERROR(INDEX(INDIRECT($B$8&amp;"["&amp;E$9&amp;"]"), SMALL(IF(INDIRECT($B$8&amp;"[Program ID]")= 'Prog Info'!$C$2, ROW(INDIRECT($B$8&amp;"[Program ID]")) - ROW(INDEX(INDIRECT($B$8&amp;"[Program ID]"), 1,1))+1), $A10)),"")</f>
        <v/>
      </c>
      <c r="F10" s="294" t="str" cm="1">
        <f t="array" aca="1" ref="F10" ca="1">IFERROR(INDEX(INDIRECT($B$8&amp;"["&amp;F$9&amp;"]"), SMALL(IF(INDIRECT($B$8&amp;"[Program ID]")= 'Prog Info'!$C$2, ROW(INDIRECT($B$8&amp;"[Program ID]")) - ROW(INDEX(INDIRECT($B$8&amp;"[Program ID]"), 1,1))+1), $A10)),"")</f>
        <v/>
      </c>
      <c r="G10" s="294" t="str" cm="1">
        <f t="array" aca="1" ref="G10" ca="1">IFERROR(INDEX(INDIRECT($B$8&amp;"["&amp;G$9&amp;"]"), SMALL(IF(INDIRECT($B$8&amp;"[Program ID]")= 'Prog Info'!$C$2, ROW(INDIRECT($B$8&amp;"[Program ID]")) - ROW(INDEX(INDIRECT($B$8&amp;"[Program ID]"), 1,1))+1), $A10)),"")</f>
        <v/>
      </c>
      <c r="H10" s="294" t="str" cm="1">
        <f t="array" aca="1" ref="H10" ca="1">IFERROR(INDEX(INDIRECT($B$8&amp;"["&amp;H$9&amp;"]"), SMALL(IF(INDIRECT($B$8&amp;"[Program ID]")= 'Prog Info'!$C$2, ROW(INDIRECT($B$8&amp;"[Program ID]")) - ROW(INDEX(INDIRECT($B$8&amp;"[Program ID]"), 1,1))+1), $A10)),"")</f>
        <v/>
      </c>
      <c r="I10" s="294" t="str" cm="1">
        <f t="array" aca="1" ref="I10" ca="1">IFERROR(INDEX(INDIRECT($B$8&amp;"["&amp;I$9&amp;"]"), SMALL(IF(INDIRECT($B$8&amp;"[Program ID]")= 'Prog Info'!$C$2, ROW(INDIRECT($B$8&amp;"[Program ID]")) - ROW(INDEX(INDIRECT($B$8&amp;"[Program ID]"), 1,1))+1), $A10)),"")</f>
        <v/>
      </c>
      <c r="J10" s="294" t="str" cm="1">
        <f t="array" aca="1" ref="J10" ca="1">IFERROR(INDEX(INDIRECT($B$8&amp;"["&amp;J$9&amp;"]"), SMALL(IF(INDIRECT($B$8&amp;"[Program ID]")= 'Prog Info'!$C$2, ROW(INDIRECT($B$8&amp;"[Program ID]")) - ROW(INDEX(INDIRECT($B$8&amp;"[Program ID]"), 1,1))+1), $A10)),"")</f>
        <v/>
      </c>
      <c r="K10" s="294" t="str" cm="1">
        <f t="array" aca="1" ref="K10" ca="1">IFERROR(INDEX(INDIRECT($B$8&amp;"["&amp;K$9&amp;"]"), SMALL(IF(INDIRECT($B$8&amp;"[Program ID]")= 'Prog Info'!$C$2, ROW(INDIRECT($B$8&amp;"[Program ID]")) - ROW(INDEX(INDIRECT($B$8&amp;"[Program ID]"), 1,1))+1), $A10)),"")</f>
        <v/>
      </c>
      <c r="L10" s="294" t="str" cm="1">
        <f t="array" aca="1" ref="L10" ca="1">IFERROR(INDEX(INDIRECT($B$8&amp;"["&amp;L$9&amp;"]"), SMALL(IF(INDIRECT($B$8&amp;"[Program ID]")= 'Prog Info'!$C$2, ROW(INDIRECT($B$8&amp;"[Program ID]")) - ROW(INDEX(INDIRECT($B$8&amp;"[Program ID]"), 1,1))+1), $A10)),"")</f>
        <v/>
      </c>
      <c r="M10" s="295" t="str" cm="1">
        <f t="array" aca="1" ref="M10" ca="1">IFERROR(INDEX(INDIRECT($B$8&amp;"["&amp;M$9&amp;"]"), SMALL(IF(INDIRECT($B$8&amp;"[Program ID]")= 'Prog Info'!$C$2, ROW(INDIRECT($B$8&amp;"[Program ID]")) - ROW(INDEX(INDIRECT($B$8&amp;"[Program ID]"), 1,1))+1), $A10)),"")</f>
        <v/>
      </c>
      <c r="N10" s="294" t="str" cm="1">
        <f t="array" aca="1" ref="N10" ca="1">IFERROR(INDEX(INDIRECT($B$8&amp;"["&amp;N$9&amp;"]"), SMALL(IF(INDIRECT($B$8&amp;"[Program ID]")= 'Prog Info'!$C$2, ROW(INDIRECT($B$8&amp;"[Program ID]")) - ROW(INDEX(INDIRECT($B$8&amp;"[Program ID]"), 1,1))+1), $A10)),"")</f>
        <v/>
      </c>
      <c r="O10" s="294" t="str" cm="1">
        <f t="array" aca="1" ref="O10" ca="1">IFERROR(INDEX(INDIRECT($B$8&amp;"["&amp;O$9&amp;"]"), SMALL(IF(INDIRECT($B$8&amp;"[Program ID]")= 'Prog Info'!$C$2, ROW(INDIRECT($B$8&amp;"[Program ID]")) - ROW(INDEX(INDIRECT($B$8&amp;"[Program ID]"), 1,1))+1), $A10)),"")</f>
        <v/>
      </c>
      <c r="P10" s="294" t="str" cm="1">
        <f t="array" aca="1" ref="P10" ca="1">IFERROR(INDEX(INDIRECT($B$8&amp;"["&amp;P$9&amp;"]"), SMALL(IF(INDIRECT($B$8&amp;"[Program ID]")= 'Prog Info'!$C$2, ROW(INDIRECT($B$8&amp;"[Program ID]")) - ROW(INDEX(INDIRECT($B$8&amp;"[Program ID]"), 1,1))+1), $A10)),"")</f>
        <v/>
      </c>
      <c r="Q10" s="294" t="str" cm="1">
        <f t="array" aca="1" ref="Q10" ca="1">IFERROR(INDEX(INDIRECT($B$8&amp;"["&amp;Q$9&amp;"]"), SMALL(IF(INDIRECT($B$8&amp;"[Program ID]")= 'Prog Info'!$C$2, ROW(INDIRECT($B$8&amp;"[Program ID]")) - ROW(INDEX(INDIRECT($B$8&amp;"[Program ID]"), 1,1))+1), $A10)),"")</f>
        <v/>
      </c>
      <c r="R10" s="294" t="str" cm="1">
        <f t="array" aca="1" ref="R10" ca="1">IFERROR(INDEX(INDIRECT($B$8&amp;"["&amp;R$9&amp;"]"), SMALL(IF(INDIRECT($B$8&amp;"[Program ID]")= 'Prog Info'!$C$2, ROW(INDIRECT($B$8&amp;"[Program ID]")) - ROW(INDEX(INDIRECT($B$8&amp;"[Program ID]"), 1,1))+1), $A10)),"")</f>
        <v/>
      </c>
      <c r="S10" s="294" t="str" cm="1">
        <f t="array" aca="1" ref="S10" ca="1">IFERROR(INDEX(INDIRECT($B$8&amp;"["&amp;S$9&amp;"]"), SMALL(IF(INDIRECT($B$8&amp;"[Program ID]")= 'Prog Info'!$C$2, ROW(INDIRECT($B$8&amp;"[Program ID]")) - ROW(INDEX(INDIRECT($B$8&amp;"[Program ID]"), 1,1))+1), $A10)),"")</f>
        <v/>
      </c>
      <c r="T10" s="294" t="str" cm="1">
        <f t="array" aca="1" ref="T10" ca="1">IFERROR(INDEX(INDIRECT($B$8&amp;"["&amp;T$9&amp;"]"), SMALL(IF(INDIRECT($B$8&amp;"[Program ID]")= 'Prog Info'!$C$2, ROW(INDIRECT($B$8&amp;"[Program ID]")) - ROW(INDEX(INDIRECT($B$8&amp;"[Program ID]"), 1,1))+1), $A10)),"")</f>
        <v/>
      </c>
    </row>
    <row r="11" spans="1:20" x14ac:dyDescent="0.25">
      <c r="A11" s="296" t="str">
        <f ca="1">IFERROR(IF((A10+1) &lt;=C$8, A10+1, ""), "")</f>
        <v/>
      </c>
      <c r="B11" s="284" t="str" cm="1">
        <f t="array" aca="1" ref="B11" ca="1">IFERROR(INDEX(INDIRECT($B$8&amp;"["&amp;B$9&amp;"]"), SMALL(IF(INDIRECT($B$8&amp;"[Program ID]")= 'Prog Info'!$C$2, ROW(INDIRECT($B$8&amp;"[Program ID]")) - ROW(INDEX(INDIRECT($B$8&amp;"[Program ID]"), 1,1))+1), $A11)),"")</f>
        <v/>
      </c>
      <c r="C11" s="291" t="str" cm="1">
        <f t="array" aca="1" ref="C11" ca="1">IFERROR(INDEX(INDIRECT($B$8&amp;"["&amp;C$9&amp;"]"), SMALL(IF(INDIRECT($B$8&amp;"[Program ID]")= 'Prog Info'!$C$2, ROW(INDIRECT($B$8&amp;"[Program ID]")) - ROW(INDEX(INDIRECT($B$8&amp;"[Program ID]"), 1,1))+1), $A11)),"")</f>
        <v/>
      </c>
      <c r="D11" s="292" t="str" cm="1">
        <f t="array" aca="1" ref="D11" ca="1">IFERROR(INDEX(INDIRECT($B$8&amp;"["&amp;D$9&amp;"]"), SMALL(IF(INDIRECT($B$8&amp;"[Program ID]")= 'Prog Info'!$C$2, ROW(INDIRECT($B$8&amp;"[Program ID]")) - ROW(INDEX(INDIRECT($B$8&amp;"[Program ID]"), 1,1))+1), $A11)),"")</f>
        <v/>
      </c>
      <c r="E11" s="293" t="str" cm="1">
        <f t="array" aca="1" ref="E11" ca="1">IFERROR(INDEX(INDIRECT($B$8&amp;"["&amp;E$9&amp;"]"), SMALL(IF(INDIRECT($B$8&amp;"[Program ID]")= 'Prog Info'!$C$2, ROW(INDIRECT($B$8&amp;"[Program ID]")) - ROW(INDEX(INDIRECT($B$8&amp;"[Program ID]"), 1,1))+1), $A11)),"")</f>
        <v/>
      </c>
      <c r="F11" s="294" t="str" cm="1">
        <f t="array" aca="1" ref="F11" ca="1">IFERROR(INDEX(INDIRECT($B$8&amp;"["&amp;F$9&amp;"]"), SMALL(IF(INDIRECT($B$8&amp;"[Program ID]")= 'Prog Info'!$C$2, ROW(INDIRECT($B$8&amp;"[Program ID]")) - ROW(INDEX(INDIRECT($B$8&amp;"[Program ID]"), 1,1))+1), $A11)),"")</f>
        <v/>
      </c>
      <c r="G11" s="294" t="str" cm="1">
        <f t="array" aca="1" ref="G11" ca="1">IFERROR(INDEX(INDIRECT($B$8&amp;"["&amp;G$9&amp;"]"), SMALL(IF(INDIRECT($B$8&amp;"[Program ID]")= 'Prog Info'!$C$2, ROW(INDIRECT($B$8&amp;"[Program ID]")) - ROW(INDEX(INDIRECT($B$8&amp;"[Program ID]"), 1,1))+1), $A11)),"")</f>
        <v/>
      </c>
      <c r="H11" s="294" t="str" cm="1">
        <f t="array" aca="1" ref="H11" ca="1">IFERROR(INDEX(INDIRECT($B$8&amp;"["&amp;H$9&amp;"]"), SMALL(IF(INDIRECT($B$8&amp;"[Program ID]")= 'Prog Info'!$C$2, ROW(INDIRECT($B$8&amp;"[Program ID]")) - ROW(INDEX(INDIRECT($B$8&amp;"[Program ID]"), 1,1))+1), $A11)),"")</f>
        <v/>
      </c>
      <c r="I11" s="294" t="str" cm="1">
        <f t="array" aca="1" ref="I11" ca="1">IFERROR(INDEX(INDIRECT($B$8&amp;"["&amp;I$9&amp;"]"), SMALL(IF(INDIRECT($B$8&amp;"[Program ID]")= 'Prog Info'!$C$2, ROW(INDIRECT($B$8&amp;"[Program ID]")) - ROW(INDEX(INDIRECT($B$8&amp;"[Program ID]"), 1,1))+1), $A11)),"")</f>
        <v/>
      </c>
      <c r="J11" s="294" t="str" cm="1">
        <f t="array" aca="1" ref="J11" ca="1">IFERROR(INDEX(INDIRECT($B$8&amp;"["&amp;J$9&amp;"]"), SMALL(IF(INDIRECT($B$8&amp;"[Program ID]")= 'Prog Info'!$C$2, ROW(INDIRECT($B$8&amp;"[Program ID]")) - ROW(INDEX(INDIRECT($B$8&amp;"[Program ID]"), 1,1))+1), $A11)),"")</f>
        <v/>
      </c>
      <c r="K11" s="294" t="str" cm="1">
        <f t="array" aca="1" ref="K11" ca="1">IFERROR(INDEX(INDIRECT($B$8&amp;"["&amp;K$9&amp;"]"), SMALL(IF(INDIRECT($B$8&amp;"[Program ID]")= 'Prog Info'!$C$2, ROW(INDIRECT($B$8&amp;"[Program ID]")) - ROW(INDEX(INDIRECT($B$8&amp;"[Program ID]"), 1,1))+1), $A11)),"")</f>
        <v/>
      </c>
      <c r="L11" s="294" t="str" cm="1">
        <f t="array" aca="1" ref="L11" ca="1">IFERROR(INDEX(INDIRECT($B$8&amp;"["&amp;L$9&amp;"]"), SMALL(IF(INDIRECT($B$8&amp;"[Program ID]")= 'Prog Info'!$C$2, ROW(INDIRECT($B$8&amp;"[Program ID]")) - ROW(INDEX(INDIRECT($B$8&amp;"[Program ID]"), 1,1))+1), $A11)),"")</f>
        <v/>
      </c>
      <c r="M11" s="295" t="str" cm="1">
        <f t="array" aca="1" ref="M11" ca="1">IFERROR(INDEX(INDIRECT($B$8&amp;"["&amp;M$9&amp;"]"), SMALL(IF(INDIRECT($B$8&amp;"[Program ID]")= 'Prog Info'!$C$2, ROW(INDIRECT($B$8&amp;"[Program ID]")) - ROW(INDEX(INDIRECT($B$8&amp;"[Program ID]"), 1,1))+1), $A11)),"")</f>
        <v/>
      </c>
      <c r="N11" s="294" t="str" cm="1">
        <f t="array" aca="1" ref="N11" ca="1">IFERROR(INDEX(INDIRECT($B$8&amp;"["&amp;N$9&amp;"]"), SMALL(IF(INDIRECT($B$8&amp;"[Program ID]")= 'Prog Info'!$C$2, ROW(INDIRECT($B$8&amp;"[Program ID]")) - ROW(INDEX(INDIRECT($B$8&amp;"[Program ID]"), 1,1))+1), $A11)),"")</f>
        <v/>
      </c>
      <c r="O11" s="294" t="str" cm="1">
        <f t="array" aca="1" ref="O11" ca="1">IFERROR(INDEX(INDIRECT($B$8&amp;"["&amp;O$9&amp;"]"), SMALL(IF(INDIRECT($B$8&amp;"[Program ID]")= 'Prog Info'!$C$2, ROW(INDIRECT($B$8&amp;"[Program ID]")) - ROW(INDEX(INDIRECT($B$8&amp;"[Program ID]"), 1,1))+1), $A11)),"")</f>
        <v/>
      </c>
      <c r="P11" s="294" t="str" cm="1">
        <f t="array" aca="1" ref="P11" ca="1">IFERROR(INDEX(INDIRECT($B$8&amp;"["&amp;P$9&amp;"]"), SMALL(IF(INDIRECT($B$8&amp;"[Program ID]")= 'Prog Info'!$C$2, ROW(INDIRECT($B$8&amp;"[Program ID]")) - ROW(INDEX(INDIRECT($B$8&amp;"[Program ID]"), 1,1))+1), $A11)),"")</f>
        <v/>
      </c>
      <c r="Q11" s="294" t="str" cm="1">
        <f t="array" aca="1" ref="Q11" ca="1">IFERROR(INDEX(INDIRECT($B$8&amp;"["&amp;Q$9&amp;"]"), SMALL(IF(INDIRECT($B$8&amp;"[Program ID]")= 'Prog Info'!$C$2, ROW(INDIRECT($B$8&amp;"[Program ID]")) - ROW(INDEX(INDIRECT($B$8&amp;"[Program ID]"), 1,1))+1), $A11)),"")</f>
        <v/>
      </c>
      <c r="R11" s="294" t="str" cm="1">
        <f t="array" aca="1" ref="R11" ca="1">IFERROR(INDEX(INDIRECT($B$8&amp;"["&amp;R$9&amp;"]"), SMALL(IF(INDIRECT($B$8&amp;"[Program ID]")= 'Prog Info'!$C$2, ROW(INDIRECT($B$8&amp;"[Program ID]")) - ROW(INDEX(INDIRECT($B$8&amp;"[Program ID]"), 1,1))+1), $A11)),"")</f>
        <v/>
      </c>
      <c r="S11" s="294" t="str" cm="1">
        <f t="array" aca="1" ref="S11" ca="1">IFERROR(INDEX(INDIRECT($B$8&amp;"["&amp;S$9&amp;"]"), SMALL(IF(INDIRECT($B$8&amp;"[Program ID]")= 'Prog Info'!$C$2, ROW(INDIRECT($B$8&amp;"[Program ID]")) - ROW(INDEX(INDIRECT($B$8&amp;"[Program ID]"), 1,1))+1), $A11)),"")</f>
        <v/>
      </c>
      <c r="T11" s="294" t="str" cm="1">
        <f t="array" aca="1" ref="T11" ca="1">IFERROR(INDEX(INDIRECT($B$8&amp;"["&amp;T$9&amp;"]"), SMALL(IF(INDIRECT($B$8&amp;"[Program ID]")= 'Prog Info'!$C$2, ROW(INDIRECT($B$8&amp;"[Program ID]")) - ROW(INDEX(INDIRECT($B$8&amp;"[Program ID]"), 1,1))+1), $A11)),"")</f>
        <v/>
      </c>
    </row>
    <row r="12" spans="1:20" x14ac:dyDescent="0.25">
      <c r="A12" s="296" t="str">
        <f t="shared" ref="A12:A16" ca="1" si="0">IFERROR(IF((A11+1) &lt;=C$8, A11+1, ""), "")</f>
        <v/>
      </c>
      <c r="B12" s="284" t="str" cm="1">
        <f t="array" aca="1" ref="B12" ca="1">IFERROR(INDEX(INDIRECT($B$8&amp;"["&amp;B$9&amp;"]"), SMALL(IF(INDIRECT($B$8&amp;"[Program ID]")= 'Prog Info'!$C$2, ROW(INDIRECT($B$8&amp;"[Program ID]")) - ROW(INDEX(INDIRECT($B$8&amp;"[Program ID]"), 1,1))+1), $A12)),"")</f>
        <v/>
      </c>
      <c r="C12" s="291" t="str" cm="1">
        <f t="array" aca="1" ref="C12" ca="1">IFERROR(INDEX(INDIRECT($B$8&amp;"["&amp;C$9&amp;"]"), SMALL(IF(INDIRECT($B$8&amp;"[Program ID]")= 'Prog Info'!$C$2, ROW(INDIRECT($B$8&amp;"[Program ID]")) - ROW(INDEX(INDIRECT($B$8&amp;"[Program ID]"), 1,1))+1), $A12)),"")</f>
        <v/>
      </c>
      <c r="D12" s="292" t="str" cm="1">
        <f t="array" aca="1" ref="D12" ca="1">IFERROR(INDEX(INDIRECT($B$8&amp;"["&amp;D$9&amp;"]"), SMALL(IF(INDIRECT($B$8&amp;"[Program ID]")= 'Prog Info'!$C$2, ROW(INDIRECT($B$8&amp;"[Program ID]")) - ROW(INDEX(INDIRECT($B$8&amp;"[Program ID]"), 1,1))+1), $A12)),"")</f>
        <v/>
      </c>
      <c r="E12" s="293" t="str" cm="1">
        <f t="array" aca="1" ref="E12" ca="1">IFERROR(INDEX(INDIRECT($B$8&amp;"["&amp;E$9&amp;"]"), SMALL(IF(INDIRECT($B$8&amp;"[Program ID]")= 'Prog Info'!$C$2, ROW(INDIRECT($B$8&amp;"[Program ID]")) - ROW(INDEX(INDIRECT($B$8&amp;"[Program ID]"), 1,1))+1), $A12)),"")</f>
        <v/>
      </c>
      <c r="F12" s="294" t="str" cm="1">
        <f t="array" aca="1" ref="F12" ca="1">IFERROR(INDEX(INDIRECT($B$8&amp;"["&amp;F$9&amp;"]"), SMALL(IF(INDIRECT($B$8&amp;"[Program ID]")= 'Prog Info'!$C$2, ROW(INDIRECT($B$8&amp;"[Program ID]")) - ROW(INDEX(INDIRECT($B$8&amp;"[Program ID]"), 1,1))+1), $A12)),"")</f>
        <v/>
      </c>
      <c r="G12" s="294" t="str" cm="1">
        <f t="array" aca="1" ref="G12" ca="1">IFERROR(INDEX(INDIRECT($B$8&amp;"["&amp;G$9&amp;"]"), SMALL(IF(INDIRECT($B$8&amp;"[Program ID]")= 'Prog Info'!$C$2, ROW(INDIRECT($B$8&amp;"[Program ID]")) - ROW(INDEX(INDIRECT($B$8&amp;"[Program ID]"), 1,1))+1), $A12)),"")</f>
        <v/>
      </c>
      <c r="H12" s="294" t="str" cm="1">
        <f t="array" aca="1" ref="H12" ca="1">IFERROR(INDEX(INDIRECT($B$8&amp;"["&amp;H$9&amp;"]"), SMALL(IF(INDIRECT($B$8&amp;"[Program ID]")= 'Prog Info'!$C$2, ROW(INDIRECT($B$8&amp;"[Program ID]")) - ROW(INDEX(INDIRECT($B$8&amp;"[Program ID]"), 1,1))+1), $A12)),"")</f>
        <v/>
      </c>
      <c r="I12" s="294" t="str" cm="1">
        <f t="array" aca="1" ref="I12" ca="1">IFERROR(INDEX(INDIRECT($B$8&amp;"["&amp;I$9&amp;"]"), SMALL(IF(INDIRECT($B$8&amp;"[Program ID]")= 'Prog Info'!$C$2, ROW(INDIRECT($B$8&amp;"[Program ID]")) - ROW(INDEX(INDIRECT($B$8&amp;"[Program ID]"), 1,1))+1), $A12)),"")</f>
        <v/>
      </c>
      <c r="J12" s="294" t="str" cm="1">
        <f t="array" aca="1" ref="J12" ca="1">IFERROR(INDEX(INDIRECT($B$8&amp;"["&amp;J$9&amp;"]"), SMALL(IF(INDIRECT($B$8&amp;"[Program ID]")= 'Prog Info'!$C$2, ROW(INDIRECT($B$8&amp;"[Program ID]")) - ROW(INDEX(INDIRECT($B$8&amp;"[Program ID]"), 1,1))+1), $A12)),"")</f>
        <v/>
      </c>
      <c r="K12" s="294" t="str" cm="1">
        <f t="array" aca="1" ref="K12" ca="1">IFERROR(INDEX(INDIRECT($B$8&amp;"["&amp;K$9&amp;"]"), SMALL(IF(INDIRECT($B$8&amp;"[Program ID]")= 'Prog Info'!$C$2, ROW(INDIRECT($B$8&amp;"[Program ID]")) - ROW(INDEX(INDIRECT($B$8&amp;"[Program ID]"), 1,1))+1), $A12)),"")</f>
        <v/>
      </c>
      <c r="L12" s="294" t="str" cm="1">
        <f t="array" aca="1" ref="L12" ca="1">IFERROR(INDEX(INDIRECT($B$8&amp;"["&amp;L$9&amp;"]"), SMALL(IF(INDIRECT($B$8&amp;"[Program ID]")= 'Prog Info'!$C$2, ROW(INDIRECT($B$8&amp;"[Program ID]")) - ROW(INDEX(INDIRECT($B$8&amp;"[Program ID]"), 1,1))+1), $A12)),"")</f>
        <v/>
      </c>
      <c r="M12" s="295" t="str" cm="1">
        <f t="array" aca="1" ref="M12" ca="1">IFERROR(INDEX(INDIRECT($B$8&amp;"["&amp;M$9&amp;"]"), SMALL(IF(INDIRECT($B$8&amp;"[Program ID]")= 'Prog Info'!$C$2, ROW(INDIRECT($B$8&amp;"[Program ID]")) - ROW(INDEX(INDIRECT($B$8&amp;"[Program ID]"), 1,1))+1), $A12)),"")</f>
        <v/>
      </c>
      <c r="N12" s="294" t="str" cm="1">
        <f t="array" aca="1" ref="N12" ca="1">IFERROR(INDEX(INDIRECT($B$8&amp;"["&amp;N$9&amp;"]"), SMALL(IF(INDIRECT($B$8&amp;"[Program ID]")= 'Prog Info'!$C$2, ROW(INDIRECT($B$8&amp;"[Program ID]")) - ROW(INDEX(INDIRECT($B$8&amp;"[Program ID]"), 1,1))+1), $A12)),"")</f>
        <v/>
      </c>
      <c r="O12" s="294" t="str" cm="1">
        <f t="array" aca="1" ref="O12" ca="1">IFERROR(INDEX(INDIRECT($B$8&amp;"["&amp;O$9&amp;"]"), SMALL(IF(INDIRECT($B$8&amp;"[Program ID]")= 'Prog Info'!$C$2, ROW(INDIRECT($B$8&amp;"[Program ID]")) - ROW(INDEX(INDIRECT($B$8&amp;"[Program ID]"), 1,1))+1), $A12)),"")</f>
        <v/>
      </c>
      <c r="P12" s="294" t="str" cm="1">
        <f t="array" aca="1" ref="P12" ca="1">IFERROR(INDEX(INDIRECT($B$8&amp;"["&amp;P$9&amp;"]"), SMALL(IF(INDIRECT($B$8&amp;"[Program ID]")= 'Prog Info'!$C$2, ROW(INDIRECT($B$8&amp;"[Program ID]")) - ROW(INDEX(INDIRECT($B$8&amp;"[Program ID]"), 1,1))+1), $A12)),"")</f>
        <v/>
      </c>
      <c r="Q12" s="294" t="str" cm="1">
        <f t="array" aca="1" ref="Q12" ca="1">IFERROR(INDEX(INDIRECT($B$8&amp;"["&amp;Q$9&amp;"]"), SMALL(IF(INDIRECT($B$8&amp;"[Program ID]")= 'Prog Info'!$C$2, ROW(INDIRECT($B$8&amp;"[Program ID]")) - ROW(INDEX(INDIRECT($B$8&amp;"[Program ID]"), 1,1))+1), $A12)),"")</f>
        <v/>
      </c>
      <c r="R12" s="294" t="str" cm="1">
        <f t="array" aca="1" ref="R12" ca="1">IFERROR(INDEX(INDIRECT($B$8&amp;"["&amp;R$9&amp;"]"), SMALL(IF(INDIRECT($B$8&amp;"[Program ID]")= 'Prog Info'!$C$2, ROW(INDIRECT($B$8&amp;"[Program ID]")) - ROW(INDEX(INDIRECT($B$8&amp;"[Program ID]"), 1,1))+1), $A12)),"")</f>
        <v/>
      </c>
      <c r="S12" s="294" t="str" cm="1">
        <f t="array" aca="1" ref="S12" ca="1">IFERROR(INDEX(INDIRECT($B$8&amp;"["&amp;S$9&amp;"]"), SMALL(IF(INDIRECT($B$8&amp;"[Program ID]")= 'Prog Info'!$C$2, ROW(INDIRECT($B$8&amp;"[Program ID]")) - ROW(INDEX(INDIRECT($B$8&amp;"[Program ID]"), 1,1))+1), $A12)),"")</f>
        <v/>
      </c>
      <c r="T12" s="294" t="str" cm="1">
        <f t="array" aca="1" ref="T12" ca="1">IFERROR(INDEX(INDIRECT($B$8&amp;"["&amp;T$9&amp;"]"), SMALL(IF(INDIRECT($B$8&amp;"[Program ID]")= 'Prog Info'!$C$2, ROW(INDIRECT($B$8&amp;"[Program ID]")) - ROW(INDEX(INDIRECT($B$8&amp;"[Program ID]"), 1,1))+1), $A12)),"")</f>
        <v/>
      </c>
    </row>
    <row r="13" spans="1:20" x14ac:dyDescent="0.25">
      <c r="A13" s="296" t="str">
        <f t="shared" ca="1" si="0"/>
        <v/>
      </c>
      <c r="B13" s="284" t="str" cm="1">
        <f t="array" aca="1" ref="B13" ca="1">IFERROR(INDEX(INDIRECT($B$8&amp;"["&amp;B$9&amp;"]"), SMALL(IF(INDIRECT($B$8&amp;"[Program ID]")= 'Prog Info'!$C$2, ROW(INDIRECT($B$8&amp;"[Program ID]")) - ROW(INDEX(INDIRECT($B$8&amp;"[Program ID]"), 1,1))+1), $A13)),"")</f>
        <v/>
      </c>
      <c r="C13" s="291" t="str" cm="1">
        <f t="array" aca="1" ref="C13" ca="1">IFERROR(INDEX(INDIRECT($B$8&amp;"["&amp;C$9&amp;"]"), SMALL(IF(INDIRECT($B$8&amp;"[Program ID]")= 'Prog Info'!$C$2, ROW(INDIRECT($B$8&amp;"[Program ID]")) - ROW(INDEX(INDIRECT($B$8&amp;"[Program ID]"), 1,1))+1), $A13)),"")</f>
        <v/>
      </c>
      <c r="D13" s="292" t="str" cm="1">
        <f t="array" aca="1" ref="D13" ca="1">IFERROR(INDEX(INDIRECT($B$8&amp;"["&amp;D$9&amp;"]"), SMALL(IF(INDIRECT($B$8&amp;"[Program ID]")= 'Prog Info'!$C$2, ROW(INDIRECT($B$8&amp;"[Program ID]")) - ROW(INDEX(INDIRECT($B$8&amp;"[Program ID]"), 1,1))+1), $A13)),"")</f>
        <v/>
      </c>
      <c r="E13" s="293" t="str" cm="1">
        <f t="array" aca="1" ref="E13" ca="1">IFERROR(INDEX(INDIRECT($B$8&amp;"["&amp;E$9&amp;"]"), SMALL(IF(INDIRECT($B$8&amp;"[Program ID]")= 'Prog Info'!$C$2, ROW(INDIRECT($B$8&amp;"[Program ID]")) - ROW(INDEX(INDIRECT($B$8&amp;"[Program ID]"), 1,1))+1), $A13)),"")</f>
        <v/>
      </c>
      <c r="F13" s="294" t="str" cm="1">
        <f t="array" aca="1" ref="F13" ca="1">IFERROR(INDEX(INDIRECT($B$8&amp;"["&amp;F$9&amp;"]"), SMALL(IF(INDIRECT($B$8&amp;"[Program ID]")= 'Prog Info'!$C$2, ROW(INDIRECT($B$8&amp;"[Program ID]")) - ROW(INDEX(INDIRECT($B$8&amp;"[Program ID]"), 1,1))+1), $A13)),"")</f>
        <v/>
      </c>
      <c r="G13" s="294" t="str" cm="1">
        <f t="array" aca="1" ref="G13" ca="1">IFERROR(INDEX(INDIRECT($B$8&amp;"["&amp;G$9&amp;"]"), SMALL(IF(INDIRECT($B$8&amp;"[Program ID]")= 'Prog Info'!$C$2, ROW(INDIRECT($B$8&amp;"[Program ID]")) - ROW(INDEX(INDIRECT($B$8&amp;"[Program ID]"), 1,1))+1), $A13)),"")</f>
        <v/>
      </c>
      <c r="H13" s="294" t="str" cm="1">
        <f t="array" aca="1" ref="H13" ca="1">IFERROR(INDEX(INDIRECT($B$8&amp;"["&amp;H$9&amp;"]"), SMALL(IF(INDIRECT($B$8&amp;"[Program ID]")= 'Prog Info'!$C$2, ROW(INDIRECT($B$8&amp;"[Program ID]")) - ROW(INDEX(INDIRECT($B$8&amp;"[Program ID]"), 1,1))+1), $A13)),"")</f>
        <v/>
      </c>
      <c r="I13" s="294" t="str" cm="1">
        <f t="array" aca="1" ref="I13" ca="1">IFERROR(INDEX(INDIRECT($B$8&amp;"["&amp;I$9&amp;"]"), SMALL(IF(INDIRECT($B$8&amp;"[Program ID]")= 'Prog Info'!$C$2, ROW(INDIRECT($B$8&amp;"[Program ID]")) - ROW(INDEX(INDIRECT($B$8&amp;"[Program ID]"), 1,1))+1), $A13)),"")</f>
        <v/>
      </c>
      <c r="J13" s="294" t="str" cm="1">
        <f t="array" aca="1" ref="J13" ca="1">IFERROR(INDEX(INDIRECT($B$8&amp;"["&amp;J$9&amp;"]"), SMALL(IF(INDIRECT($B$8&amp;"[Program ID]")= 'Prog Info'!$C$2, ROW(INDIRECT($B$8&amp;"[Program ID]")) - ROW(INDEX(INDIRECT($B$8&amp;"[Program ID]"), 1,1))+1), $A13)),"")</f>
        <v/>
      </c>
      <c r="K13" s="294" t="str" cm="1">
        <f t="array" aca="1" ref="K13" ca="1">IFERROR(INDEX(INDIRECT($B$8&amp;"["&amp;K$9&amp;"]"), SMALL(IF(INDIRECT($B$8&amp;"[Program ID]")= 'Prog Info'!$C$2, ROW(INDIRECT($B$8&amp;"[Program ID]")) - ROW(INDEX(INDIRECT($B$8&amp;"[Program ID]"), 1,1))+1), $A13)),"")</f>
        <v/>
      </c>
      <c r="L13" s="294" t="str" cm="1">
        <f t="array" aca="1" ref="L13" ca="1">IFERROR(INDEX(INDIRECT($B$8&amp;"["&amp;L$9&amp;"]"), SMALL(IF(INDIRECT($B$8&amp;"[Program ID]")= 'Prog Info'!$C$2, ROW(INDIRECT($B$8&amp;"[Program ID]")) - ROW(INDEX(INDIRECT($B$8&amp;"[Program ID]"), 1,1))+1), $A13)),"")</f>
        <v/>
      </c>
      <c r="M13" s="295" t="str" cm="1">
        <f t="array" aca="1" ref="M13" ca="1">IFERROR(INDEX(INDIRECT($B$8&amp;"["&amp;M$9&amp;"]"), SMALL(IF(INDIRECT($B$8&amp;"[Program ID]")= 'Prog Info'!$C$2, ROW(INDIRECT($B$8&amp;"[Program ID]")) - ROW(INDEX(INDIRECT($B$8&amp;"[Program ID]"), 1,1))+1), $A13)),"")</f>
        <v/>
      </c>
      <c r="N13" s="294" t="str" cm="1">
        <f t="array" aca="1" ref="N13" ca="1">IFERROR(INDEX(INDIRECT($B$8&amp;"["&amp;N$9&amp;"]"), SMALL(IF(INDIRECT($B$8&amp;"[Program ID]")= 'Prog Info'!$C$2, ROW(INDIRECT($B$8&amp;"[Program ID]")) - ROW(INDEX(INDIRECT($B$8&amp;"[Program ID]"), 1,1))+1), $A13)),"")</f>
        <v/>
      </c>
      <c r="O13" s="294" t="str" cm="1">
        <f t="array" aca="1" ref="O13" ca="1">IFERROR(INDEX(INDIRECT($B$8&amp;"["&amp;O$9&amp;"]"), SMALL(IF(INDIRECT($B$8&amp;"[Program ID]")= 'Prog Info'!$C$2, ROW(INDIRECT($B$8&amp;"[Program ID]")) - ROW(INDEX(INDIRECT($B$8&amp;"[Program ID]"), 1,1))+1), $A13)),"")</f>
        <v/>
      </c>
      <c r="P13" s="294" t="str" cm="1">
        <f t="array" aca="1" ref="P13" ca="1">IFERROR(INDEX(INDIRECT($B$8&amp;"["&amp;P$9&amp;"]"), SMALL(IF(INDIRECT($B$8&amp;"[Program ID]")= 'Prog Info'!$C$2, ROW(INDIRECT($B$8&amp;"[Program ID]")) - ROW(INDEX(INDIRECT($B$8&amp;"[Program ID]"), 1,1))+1), $A13)),"")</f>
        <v/>
      </c>
      <c r="Q13" s="294" t="str" cm="1">
        <f t="array" aca="1" ref="Q13" ca="1">IFERROR(INDEX(INDIRECT($B$8&amp;"["&amp;Q$9&amp;"]"), SMALL(IF(INDIRECT($B$8&amp;"[Program ID]")= 'Prog Info'!$C$2, ROW(INDIRECT($B$8&amp;"[Program ID]")) - ROW(INDEX(INDIRECT($B$8&amp;"[Program ID]"), 1,1))+1), $A13)),"")</f>
        <v/>
      </c>
      <c r="R13" s="294" t="str" cm="1">
        <f t="array" aca="1" ref="R13" ca="1">IFERROR(INDEX(INDIRECT($B$8&amp;"["&amp;R$9&amp;"]"), SMALL(IF(INDIRECT($B$8&amp;"[Program ID]")= 'Prog Info'!$C$2, ROW(INDIRECT($B$8&amp;"[Program ID]")) - ROW(INDEX(INDIRECT($B$8&amp;"[Program ID]"), 1,1))+1), $A13)),"")</f>
        <v/>
      </c>
      <c r="S13" s="294" t="str" cm="1">
        <f t="array" aca="1" ref="S13" ca="1">IFERROR(INDEX(INDIRECT($B$8&amp;"["&amp;S$9&amp;"]"), SMALL(IF(INDIRECT($B$8&amp;"[Program ID]")= 'Prog Info'!$C$2, ROW(INDIRECT($B$8&amp;"[Program ID]")) - ROW(INDEX(INDIRECT($B$8&amp;"[Program ID]"), 1,1))+1), $A13)),"")</f>
        <v/>
      </c>
      <c r="T13" s="294" t="str" cm="1">
        <f t="array" aca="1" ref="T13" ca="1">IFERROR(INDEX(INDIRECT($B$8&amp;"["&amp;T$9&amp;"]"), SMALL(IF(INDIRECT($B$8&amp;"[Program ID]")= 'Prog Info'!$C$2, ROW(INDIRECT($B$8&amp;"[Program ID]")) - ROW(INDEX(INDIRECT($B$8&amp;"[Program ID]"), 1,1))+1), $A13)),"")</f>
        <v/>
      </c>
    </row>
    <row r="14" spans="1:20" hidden="1" x14ac:dyDescent="0.25">
      <c r="A14" s="296" t="str">
        <f t="shared" ca="1" si="0"/>
        <v/>
      </c>
      <c r="B14" s="284" t="str" cm="1">
        <f t="array" aca="1" ref="B14" ca="1">IFERROR(INDEX(INDIRECT($B$8&amp;"["&amp;B$9&amp;"]"), SMALL(IF(INDIRECT($B$8&amp;"[Program ID]")= 'Prog Info'!$C$2, ROW(INDIRECT($B$8&amp;"[Program ID]")) - ROW(INDEX(INDIRECT($B$8&amp;"[Program ID]"), 1,1))+1), $A14)),"")</f>
        <v/>
      </c>
      <c r="C14" s="291" t="str" cm="1">
        <f t="array" aca="1" ref="C14" ca="1">IFERROR(INDEX(INDIRECT($B$8&amp;"["&amp;C$9&amp;"]"), SMALL(IF(INDIRECT($B$8&amp;"[Program ID]")= 'Prog Info'!$C$2, ROW(INDIRECT($B$8&amp;"[Program ID]")) - ROW(INDEX(INDIRECT($B$8&amp;"[Program ID]"), 1,1))+1), $A14)),"")</f>
        <v/>
      </c>
      <c r="D14" s="292" t="str" cm="1">
        <f t="array" aca="1" ref="D14" ca="1">IFERROR(INDEX(INDIRECT($B$8&amp;"["&amp;D$9&amp;"]"), SMALL(IF(INDIRECT($B$8&amp;"[Program ID]")= 'Prog Info'!$C$2, ROW(INDIRECT($B$8&amp;"[Program ID]")) - ROW(INDEX(INDIRECT($B$8&amp;"[Program ID]"), 1,1))+1), $A14)),"")</f>
        <v/>
      </c>
      <c r="E14" s="293" t="str" cm="1">
        <f t="array" aca="1" ref="E14" ca="1">IFERROR(INDEX(INDIRECT($B$8&amp;"["&amp;E$9&amp;"]"), SMALL(IF(INDIRECT($B$8&amp;"[Program ID]")= 'Prog Info'!$C$2, ROW(INDIRECT($B$8&amp;"[Program ID]")) - ROW(INDEX(INDIRECT($B$8&amp;"[Program ID]"), 1,1))+1), $A14)),"")</f>
        <v/>
      </c>
      <c r="F14" s="294" t="str" cm="1">
        <f t="array" aca="1" ref="F14" ca="1">IFERROR(INDEX(INDIRECT($B$8&amp;"["&amp;F$9&amp;"]"), SMALL(IF(INDIRECT($B$8&amp;"[Program ID]")= 'Prog Info'!$C$2, ROW(INDIRECT($B$8&amp;"[Program ID]")) - ROW(INDEX(INDIRECT($B$8&amp;"[Program ID]"), 1,1))+1), $A14)),"")</f>
        <v/>
      </c>
      <c r="G14" s="294" t="str" cm="1">
        <f t="array" aca="1" ref="G14" ca="1">IFERROR(INDEX(INDIRECT($B$8&amp;"["&amp;G$9&amp;"]"), SMALL(IF(INDIRECT($B$8&amp;"[Program ID]")= 'Prog Info'!$C$2, ROW(INDIRECT($B$8&amp;"[Program ID]")) - ROW(INDEX(INDIRECT($B$8&amp;"[Program ID]"), 1,1))+1), $A14)),"")</f>
        <v/>
      </c>
      <c r="H14" s="294" t="str" cm="1">
        <f t="array" aca="1" ref="H14" ca="1">IFERROR(INDEX(INDIRECT($B$8&amp;"["&amp;H$9&amp;"]"), SMALL(IF(INDIRECT($B$8&amp;"[Program ID]")= 'Prog Info'!$C$2, ROW(INDIRECT($B$8&amp;"[Program ID]")) - ROW(INDEX(INDIRECT($B$8&amp;"[Program ID]"), 1,1))+1), $A14)),"")</f>
        <v/>
      </c>
      <c r="I14" s="294" t="str" cm="1">
        <f t="array" aca="1" ref="I14" ca="1">IFERROR(INDEX(INDIRECT($B$8&amp;"["&amp;I$9&amp;"]"), SMALL(IF(INDIRECT($B$8&amp;"[Program ID]")= 'Prog Info'!$C$2, ROW(INDIRECT($B$8&amp;"[Program ID]")) - ROW(INDEX(INDIRECT($B$8&amp;"[Program ID]"), 1,1))+1), $A14)),"")</f>
        <v/>
      </c>
      <c r="J14" s="294" t="str" cm="1">
        <f t="array" aca="1" ref="J14" ca="1">IFERROR(INDEX(INDIRECT($B$8&amp;"["&amp;J$9&amp;"]"), SMALL(IF(INDIRECT($B$8&amp;"[Program ID]")= 'Prog Info'!$C$2, ROW(INDIRECT($B$8&amp;"[Program ID]")) - ROW(INDEX(INDIRECT($B$8&amp;"[Program ID]"), 1,1))+1), $A14)),"")</f>
        <v/>
      </c>
      <c r="K14" s="294" t="str" cm="1">
        <f t="array" aca="1" ref="K14" ca="1">IFERROR(INDEX(INDIRECT($B$8&amp;"["&amp;K$9&amp;"]"), SMALL(IF(INDIRECT($B$8&amp;"[Program ID]")= 'Prog Info'!$C$2, ROW(INDIRECT($B$8&amp;"[Program ID]")) - ROW(INDEX(INDIRECT($B$8&amp;"[Program ID]"), 1,1))+1), $A14)),"")</f>
        <v/>
      </c>
      <c r="L14" s="294" t="str" cm="1">
        <f t="array" aca="1" ref="L14" ca="1">IFERROR(INDEX(INDIRECT($B$8&amp;"["&amp;L$9&amp;"]"), SMALL(IF(INDIRECT($B$8&amp;"[Program ID]")= 'Prog Info'!$C$2, ROW(INDIRECT($B$8&amp;"[Program ID]")) - ROW(INDEX(INDIRECT($B$8&amp;"[Program ID]"), 1,1))+1), $A14)),"")</f>
        <v/>
      </c>
      <c r="M14" s="295" t="str" cm="1">
        <f t="array" aca="1" ref="M14" ca="1">IFERROR(INDEX(INDIRECT($B$8&amp;"["&amp;M$9&amp;"]"), SMALL(IF(INDIRECT($B$8&amp;"[Program ID]")= 'Prog Info'!$C$2, ROW(INDIRECT($B$8&amp;"[Program ID]")) - ROW(INDEX(INDIRECT($B$8&amp;"[Program ID]"), 1,1))+1), $A14)),"")</f>
        <v/>
      </c>
    </row>
    <row r="15" spans="1:20" hidden="1" x14ac:dyDescent="0.25">
      <c r="A15" s="296" t="str">
        <f t="shared" ca="1" si="0"/>
        <v/>
      </c>
      <c r="B15" s="284" t="str" cm="1">
        <f t="array" aca="1" ref="B15" ca="1">IFERROR(INDEX(INDIRECT($B$8&amp;"["&amp;B$9&amp;"]"), SMALL(IF(INDIRECT($B$8&amp;"[Program ID]")= 'Prog Info'!$C$2, ROW(INDIRECT($B$8&amp;"[Program ID]")) - ROW(INDEX(INDIRECT($B$8&amp;"[Program ID]"), 1,1))+1), $A15)),"")</f>
        <v/>
      </c>
      <c r="C15" s="291" t="str" cm="1">
        <f t="array" aca="1" ref="C15" ca="1">IFERROR(INDEX(INDIRECT($B$8&amp;"["&amp;C$9&amp;"]"), SMALL(IF(INDIRECT($B$8&amp;"[Program ID]")= 'Prog Info'!$C$2, ROW(INDIRECT($B$8&amp;"[Program ID]")) - ROW(INDEX(INDIRECT($B$8&amp;"[Program ID]"), 1,1))+1), $A15)),"")</f>
        <v/>
      </c>
      <c r="D15" s="292" t="str" cm="1">
        <f t="array" aca="1" ref="D15" ca="1">IFERROR(INDEX(INDIRECT($B$8&amp;"["&amp;D$9&amp;"]"), SMALL(IF(INDIRECT($B$8&amp;"[Program ID]")= 'Prog Info'!$C$2, ROW(INDIRECT($B$8&amp;"[Program ID]")) - ROW(INDEX(INDIRECT($B$8&amp;"[Program ID]"), 1,1))+1), $A15)),"")</f>
        <v/>
      </c>
      <c r="E15" s="293" t="str" cm="1">
        <f t="array" aca="1" ref="E15" ca="1">IFERROR(INDEX(INDIRECT($B$8&amp;"["&amp;E$9&amp;"]"), SMALL(IF(INDIRECT($B$8&amp;"[Program ID]")= 'Prog Info'!$C$2, ROW(INDIRECT($B$8&amp;"[Program ID]")) - ROW(INDEX(INDIRECT($B$8&amp;"[Program ID]"), 1,1))+1), $A15)),"")</f>
        <v/>
      </c>
      <c r="F15" s="294" t="str" cm="1">
        <f t="array" aca="1" ref="F15" ca="1">IFERROR(INDEX(INDIRECT($B$8&amp;"["&amp;F$9&amp;"]"), SMALL(IF(INDIRECT($B$8&amp;"[Program ID]")= 'Prog Info'!$C$2, ROW(INDIRECT($B$8&amp;"[Program ID]")) - ROW(INDEX(INDIRECT($B$8&amp;"[Program ID]"), 1,1))+1), $A15)),"")</f>
        <v/>
      </c>
      <c r="G15" s="294" t="str" cm="1">
        <f t="array" aca="1" ref="G15" ca="1">IFERROR(INDEX(INDIRECT($B$8&amp;"["&amp;G$9&amp;"]"), SMALL(IF(INDIRECT($B$8&amp;"[Program ID]")= 'Prog Info'!$C$2, ROW(INDIRECT($B$8&amp;"[Program ID]")) - ROW(INDEX(INDIRECT($B$8&amp;"[Program ID]"), 1,1))+1), $A15)),"")</f>
        <v/>
      </c>
      <c r="H15" s="294" t="str" cm="1">
        <f t="array" aca="1" ref="H15" ca="1">IFERROR(INDEX(INDIRECT($B$8&amp;"["&amp;H$9&amp;"]"), SMALL(IF(INDIRECT($B$8&amp;"[Program ID]")= 'Prog Info'!$C$2, ROW(INDIRECT($B$8&amp;"[Program ID]")) - ROW(INDEX(INDIRECT($B$8&amp;"[Program ID]"), 1,1))+1), $A15)),"")</f>
        <v/>
      </c>
      <c r="I15" s="294" t="str" cm="1">
        <f t="array" aca="1" ref="I15" ca="1">IFERROR(INDEX(INDIRECT($B$8&amp;"["&amp;I$9&amp;"]"), SMALL(IF(INDIRECT($B$8&amp;"[Program ID]")= 'Prog Info'!$C$2, ROW(INDIRECT($B$8&amp;"[Program ID]")) - ROW(INDEX(INDIRECT($B$8&amp;"[Program ID]"), 1,1))+1), $A15)),"")</f>
        <v/>
      </c>
      <c r="J15" s="294" t="str" cm="1">
        <f t="array" aca="1" ref="J15" ca="1">IFERROR(INDEX(INDIRECT($B$8&amp;"["&amp;J$9&amp;"]"), SMALL(IF(INDIRECT($B$8&amp;"[Program ID]")= 'Prog Info'!$C$2, ROW(INDIRECT($B$8&amp;"[Program ID]")) - ROW(INDEX(INDIRECT($B$8&amp;"[Program ID]"), 1,1))+1), $A15)),"")</f>
        <v/>
      </c>
      <c r="K15" s="294" t="str" cm="1">
        <f t="array" aca="1" ref="K15" ca="1">IFERROR(INDEX(INDIRECT($B$8&amp;"["&amp;K$9&amp;"]"), SMALL(IF(INDIRECT($B$8&amp;"[Program ID]")= 'Prog Info'!$C$2, ROW(INDIRECT($B$8&amp;"[Program ID]")) - ROW(INDEX(INDIRECT($B$8&amp;"[Program ID]"), 1,1))+1), $A15)),"")</f>
        <v/>
      </c>
      <c r="L15" s="294" t="str" cm="1">
        <f t="array" aca="1" ref="L15" ca="1">IFERROR(INDEX(INDIRECT($B$8&amp;"["&amp;L$9&amp;"]"), SMALL(IF(INDIRECT($B$8&amp;"[Program ID]")= 'Prog Info'!$C$2, ROW(INDIRECT($B$8&amp;"[Program ID]")) - ROW(INDEX(INDIRECT($B$8&amp;"[Program ID]"), 1,1))+1), $A15)),"")</f>
        <v/>
      </c>
      <c r="M15" s="295" t="str" cm="1">
        <f t="array" aca="1" ref="M15" ca="1">IFERROR(INDEX(INDIRECT($B$8&amp;"["&amp;M$9&amp;"]"), SMALL(IF(INDIRECT($B$8&amp;"[Program ID]")= 'Prog Info'!$C$2, ROW(INDIRECT($B$8&amp;"[Program ID]")) - ROW(INDEX(INDIRECT($B$8&amp;"[Program ID]"), 1,1))+1), $A15)),"")</f>
        <v/>
      </c>
    </row>
    <row r="16" spans="1:20" hidden="1" x14ac:dyDescent="0.25">
      <c r="A16" s="296" t="str">
        <f t="shared" ca="1" si="0"/>
        <v/>
      </c>
      <c r="B16" s="284" t="str" cm="1">
        <f t="array" aca="1" ref="B16" ca="1">IFERROR(INDEX(INDIRECT($B$8&amp;"["&amp;B$9&amp;"]"), SMALL(IF(INDIRECT($B$8&amp;"[Program ID]")= 'Prog Info'!$C$2, ROW(INDIRECT($B$8&amp;"[Program ID]")) - ROW(INDEX(INDIRECT($B$8&amp;"[Program ID]"), 1,1))+1), $A16)),"")</f>
        <v/>
      </c>
      <c r="C16" s="291" t="str" cm="1">
        <f t="array" aca="1" ref="C16" ca="1">IFERROR(INDEX(INDIRECT($B$8&amp;"["&amp;C$9&amp;"]"), SMALL(IF(INDIRECT($B$8&amp;"[Program ID]")= 'Prog Info'!$C$2, ROW(INDIRECT($B$8&amp;"[Program ID]")) - ROW(INDEX(INDIRECT($B$8&amp;"[Program ID]"), 1,1))+1), $A16)),"")</f>
        <v/>
      </c>
      <c r="D16" s="292" t="str" cm="1">
        <f t="array" aca="1" ref="D16" ca="1">IFERROR(INDEX(INDIRECT($B$8&amp;"["&amp;D$9&amp;"]"), SMALL(IF(INDIRECT($B$8&amp;"[Program ID]")= 'Prog Info'!$C$2, ROW(INDIRECT($B$8&amp;"[Program ID]")) - ROW(INDEX(INDIRECT($B$8&amp;"[Program ID]"), 1,1))+1), $A16)),"")</f>
        <v/>
      </c>
      <c r="E16" s="293" t="str" cm="1">
        <f t="array" aca="1" ref="E16" ca="1">IFERROR(INDEX(INDIRECT($B$8&amp;"["&amp;E$9&amp;"]"), SMALL(IF(INDIRECT($B$8&amp;"[Program ID]")= 'Prog Info'!$C$2, ROW(INDIRECT($B$8&amp;"[Program ID]")) - ROW(INDEX(INDIRECT($B$8&amp;"[Program ID]"), 1,1))+1), $A16)),"")</f>
        <v/>
      </c>
      <c r="F16" s="294" t="str" cm="1">
        <f t="array" aca="1" ref="F16" ca="1">IFERROR(INDEX(INDIRECT($B$8&amp;"["&amp;F$9&amp;"]"), SMALL(IF(INDIRECT($B$8&amp;"[Program ID]")= 'Prog Info'!$C$2, ROW(INDIRECT($B$8&amp;"[Program ID]")) - ROW(INDEX(INDIRECT($B$8&amp;"[Program ID]"), 1,1))+1), $A16)),"")</f>
        <v/>
      </c>
      <c r="G16" s="294" t="str" cm="1">
        <f t="array" aca="1" ref="G16" ca="1">IFERROR(INDEX(INDIRECT($B$8&amp;"["&amp;G$9&amp;"]"), SMALL(IF(INDIRECT($B$8&amp;"[Program ID]")= 'Prog Info'!$C$2, ROW(INDIRECT($B$8&amp;"[Program ID]")) - ROW(INDEX(INDIRECT($B$8&amp;"[Program ID]"), 1,1))+1), $A16)),"")</f>
        <v/>
      </c>
      <c r="H16" s="294" t="str" cm="1">
        <f t="array" aca="1" ref="H16" ca="1">IFERROR(INDEX(INDIRECT($B$8&amp;"["&amp;H$9&amp;"]"), SMALL(IF(INDIRECT($B$8&amp;"[Program ID]")= 'Prog Info'!$C$2, ROW(INDIRECT($B$8&amp;"[Program ID]")) - ROW(INDEX(INDIRECT($B$8&amp;"[Program ID]"), 1,1))+1), $A16)),"")</f>
        <v/>
      </c>
      <c r="I16" s="294" t="str" cm="1">
        <f t="array" aca="1" ref="I16" ca="1">IFERROR(INDEX(INDIRECT($B$8&amp;"["&amp;I$9&amp;"]"), SMALL(IF(INDIRECT($B$8&amp;"[Program ID]")= 'Prog Info'!$C$2, ROW(INDIRECT($B$8&amp;"[Program ID]")) - ROW(INDEX(INDIRECT($B$8&amp;"[Program ID]"), 1,1))+1), $A16)),"")</f>
        <v/>
      </c>
      <c r="J16" s="294" t="str" cm="1">
        <f t="array" aca="1" ref="J16" ca="1">IFERROR(INDEX(INDIRECT($B$8&amp;"["&amp;J$9&amp;"]"), SMALL(IF(INDIRECT($B$8&amp;"[Program ID]")= 'Prog Info'!$C$2, ROW(INDIRECT($B$8&amp;"[Program ID]")) - ROW(INDEX(INDIRECT($B$8&amp;"[Program ID]"), 1,1))+1), $A16)),"")</f>
        <v/>
      </c>
      <c r="K16" s="294" t="str" cm="1">
        <f t="array" aca="1" ref="K16" ca="1">IFERROR(INDEX(INDIRECT($B$8&amp;"["&amp;K$9&amp;"]"), SMALL(IF(INDIRECT($B$8&amp;"[Program ID]")= 'Prog Info'!$C$2, ROW(INDIRECT($B$8&amp;"[Program ID]")) - ROW(INDEX(INDIRECT($B$8&amp;"[Program ID]"), 1,1))+1), $A16)),"")</f>
        <v/>
      </c>
      <c r="L16" s="294" t="str" cm="1">
        <f t="array" aca="1" ref="L16" ca="1">IFERROR(INDEX(INDIRECT($B$8&amp;"["&amp;L$9&amp;"]"), SMALL(IF(INDIRECT($B$8&amp;"[Program ID]")= 'Prog Info'!$C$2, ROW(INDIRECT($B$8&amp;"[Program ID]")) - ROW(INDEX(INDIRECT($B$8&amp;"[Program ID]"), 1,1))+1), $A16)),"")</f>
        <v/>
      </c>
      <c r="M16" s="295" t="str" cm="1">
        <f t="array" aca="1" ref="M16" ca="1">IFERROR(INDEX(INDIRECT($B$8&amp;"["&amp;M$9&amp;"]"), SMALL(IF(INDIRECT($B$8&amp;"[Program ID]")= 'Prog Info'!$C$2, ROW(INDIRECT($B$8&amp;"[Program ID]")) - ROW(INDEX(INDIRECT($B$8&amp;"[Program ID]"), 1,1))+1), $A16)),"")</f>
        <v/>
      </c>
    </row>
    <row r="17" spans="1:20" x14ac:dyDescent="0.25">
      <c r="E17" s="297" t="s">
        <v>107</v>
      </c>
      <c r="F17" s="298">
        <f ca="1">SUM(F10:F16)</f>
        <v>0</v>
      </c>
      <c r="G17" s="298">
        <f t="shared" ref="G17:L17" ca="1" si="1">SUM(G10:G16)</f>
        <v>0</v>
      </c>
      <c r="H17" s="298">
        <f t="shared" ca="1" si="1"/>
        <v>0</v>
      </c>
      <c r="I17" s="298">
        <f t="shared" ca="1" si="1"/>
        <v>0</v>
      </c>
      <c r="J17" s="298">
        <f t="shared" ca="1" si="1"/>
        <v>0</v>
      </c>
      <c r="K17" s="298">
        <f t="shared" ca="1" si="1"/>
        <v>0</v>
      </c>
      <c r="L17" s="298">
        <f t="shared" ca="1" si="1"/>
        <v>0</v>
      </c>
      <c r="N17" s="298">
        <f ca="1">SUM(N10:N16)</f>
        <v>0</v>
      </c>
      <c r="O17" s="298">
        <f ca="1">SUM(O10:O16)</f>
        <v>0</v>
      </c>
      <c r="P17" s="298">
        <f t="shared" ref="P17:T17" ca="1" si="2">SUM(P10:P16)</f>
        <v>0</v>
      </c>
      <c r="Q17" s="298">
        <f t="shared" ca="1" si="2"/>
        <v>0</v>
      </c>
      <c r="R17" s="298">
        <f t="shared" ca="1" si="2"/>
        <v>0</v>
      </c>
      <c r="S17" s="298">
        <f t="shared" ca="1" si="2"/>
        <v>0</v>
      </c>
      <c r="T17" s="298">
        <f t="shared" ca="1" si="2"/>
        <v>0</v>
      </c>
    </row>
    <row r="19" spans="1:20" x14ac:dyDescent="0.25">
      <c r="B19" t="s">
        <v>108</v>
      </c>
      <c r="C19" s="286">
        <f ca="1">COUNTIF(INDIRECT(B19&amp;"[Program ID]"), 'Prog Info'!$C$2)</f>
        <v>0</v>
      </c>
    </row>
    <row r="20" spans="1:20" ht="30" x14ac:dyDescent="0.25">
      <c r="A20" s="287" t="s">
        <v>92</v>
      </c>
      <c r="B20" s="299" t="s">
        <v>87</v>
      </c>
      <c r="C20" s="300"/>
      <c r="D20" s="301" t="s">
        <v>109</v>
      </c>
      <c r="E20" s="300"/>
      <c r="F20" s="302" t="s">
        <v>110</v>
      </c>
      <c r="G20" s="302" t="s">
        <v>111</v>
      </c>
      <c r="H20" s="302" t="s">
        <v>112</v>
      </c>
      <c r="I20" s="302" t="s">
        <v>113</v>
      </c>
      <c r="J20" s="302" t="s">
        <v>114</v>
      </c>
      <c r="K20" s="302" t="s">
        <v>115</v>
      </c>
      <c r="L20" s="302" t="s">
        <v>116</v>
      </c>
      <c r="M20" s="301" t="s">
        <v>117</v>
      </c>
      <c r="N20" s="301" t="s">
        <v>118</v>
      </c>
      <c r="O20" s="301" t="s">
        <v>119</v>
      </c>
      <c r="P20" s="301" t="s">
        <v>120</v>
      </c>
      <c r="Q20" s="301" t="s">
        <v>121</v>
      </c>
      <c r="R20" s="301" t="s">
        <v>122</v>
      </c>
      <c r="S20" s="301" t="s">
        <v>123</v>
      </c>
    </row>
    <row r="21" spans="1:20" x14ac:dyDescent="0.25">
      <c r="A21" s="35" t="str">
        <f ca="1">IF(C19&gt;0,1,"")</f>
        <v/>
      </c>
      <c r="B21" s="284" t="str" cm="1">
        <f t="array" aca="1" ref="B21" ca="1">IFERROR(INDEX(INDIRECT($B$19&amp;"["&amp;B$20&amp;"]"), SMALL(IF(INDIRECT($B$19&amp;"[Program ID]")= 'Prog Info'!$C$2, ROW(INDIRECT($B$19&amp;"[Program ID]")) - ROW(INDEX(INDIRECT($B$19&amp;"[Program ID]"), 1,1))+1), $A21)),"")</f>
        <v/>
      </c>
      <c r="C21" s="30"/>
      <c r="D21" s="303" t="str" cm="1">
        <f t="array" aca="1" ref="D21" ca="1">IFERROR(INDEX(INDIRECT($B$19&amp;"["&amp;D$20&amp;"]"), SMALL(IF(INDIRECT($B$19&amp;"[Program ID]")= 'Prog Info'!$C$2, ROW(INDIRECT($B$19&amp;"[Program ID]")) - ROW(INDEX(INDIRECT($B$19&amp;"[Program ID]"), 1,1))+1), $A21)),"")</f>
        <v/>
      </c>
      <c r="E21" s="30"/>
      <c r="F21" s="304" t="str" cm="1">
        <f t="array" aca="1" ref="F21" ca="1">IFERROR(INDEX(INDIRECT($B$19&amp;"["&amp;F$20&amp;"]"), SMALL(IF(INDIRECT($B$19&amp;"[Program ID]")= 'Prog Info'!$C$2, ROW(INDIRECT($B$19&amp;"[Program ID]")) - ROW(INDEX(INDIRECT($B$19&amp;"[Program ID]"), 1,1))+1), $A21)),"")</f>
        <v/>
      </c>
      <c r="G21" s="304" t="str" cm="1">
        <f t="array" aca="1" ref="G21" ca="1">IFERROR(INDEX(INDIRECT($B$19&amp;"["&amp;G$20&amp;"]"), SMALL(IF(INDIRECT($B$19&amp;"[Program ID]")= 'Prog Info'!$C$2, ROW(INDIRECT($B$19&amp;"[Program ID]")) - ROW(INDEX(INDIRECT($B$19&amp;"[Program ID]"), 1,1))+1), $A21)),"")</f>
        <v/>
      </c>
      <c r="H21" s="304" t="str" cm="1">
        <f t="array" aca="1" ref="H21" ca="1">IFERROR(INDEX(INDIRECT($B$19&amp;"["&amp;H$20&amp;"]"), SMALL(IF(INDIRECT($B$19&amp;"[Program ID]")= 'Prog Info'!$C$2, ROW(INDIRECT($B$19&amp;"[Program ID]")) - ROW(INDEX(INDIRECT($B$19&amp;"[Program ID]"), 1,1))+1), $A21)),"")</f>
        <v/>
      </c>
      <c r="I21" s="304" t="str" cm="1">
        <f t="array" aca="1" ref="I21" ca="1">IFERROR(INDEX(INDIRECT($B$19&amp;"["&amp;I$20&amp;"]"), SMALL(IF(INDIRECT($B$19&amp;"[Program ID]")= 'Prog Info'!$C$2, ROW(INDIRECT($B$19&amp;"[Program ID]")) - ROW(INDEX(INDIRECT($B$19&amp;"[Program ID]"), 1,1))+1), $A21)),"")</f>
        <v/>
      </c>
      <c r="J21" s="304" t="str" cm="1">
        <f t="array" aca="1" ref="J21" ca="1">IFERROR(INDEX(INDIRECT($B$19&amp;"["&amp;J$20&amp;"]"), SMALL(IF(INDIRECT($B$19&amp;"[Program ID]")= 'Prog Info'!$C$2, ROW(INDIRECT($B$19&amp;"[Program ID]")) - ROW(INDEX(INDIRECT($B$19&amp;"[Program ID]"), 1,1))+1), $A21)),"")</f>
        <v/>
      </c>
      <c r="K21" s="304" t="str" cm="1">
        <f t="array" aca="1" ref="K21" ca="1">IFERROR(INDEX(INDIRECT($B$19&amp;"["&amp;K$20&amp;"]"), SMALL(IF(INDIRECT($B$19&amp;"[Program ID]")= 'Prog Info'!$C$2, ROW(INDIRECT($B$19&amp;"[Program ID]")) - ROW(INDEX(INDIRECT($B$19&amp;"[Program ID]"), 1,1))+1), $A21)),"")</f>
        <v/>
      </c>
      <c r="L21" s="304" t="str" cm="1">
        <f t="array" aca="1" ref="L21" ca="1">IFERROR(INDEX(INDIRECT($B$19&amp;"["&amp;L$20&amp;"]"), SMALL(IF(INDIRECT($B$19&amp;"[Program ID]")= 'Prog Info'!$C$2, ROW(INDIRECT($B$19&amp;"[Program ID]")) - ROW(INDEX(INDIRECT($B$19&amp;"[Program ID]"), 1,1))+1), $A21)),"")</f>
        <v/>
      </c>
      <c r="M21" s="305" t="str" cm="1">
        <f t="array" aca="1" ref="M21" ca="1">IFERROR(INDEX(INDIRECT($B$19&amp;"["&amp;M$20&amp;"]"), SMALL(IF(INDIRECT($B$19&amp;"[Program ID]")= 'Prog Info'!$C$2, ROW(INDIRECT($B$19&amp;"[Program ID]")) - ROW(INDEX(INDIRECT($B$19&amp;"[Program ID]"), 1,1))+1), $A21)),"")</f>
        <v/>
      </c>
      <c r="N21" s="306" t="str" cm="1">
        <f t="array" aca="1" ref="N21" ca="1">IFERROR(INDEX(INDIRECT($B$19&amp;"["&amp;N$20&amp;"]"), SMALL(IF(INDIRECT($B$19&amp;"[Program ID]")= 'Prog Info'!$C$2, ROW(INDIRECT($B$19&amp;"[Program ID]")) - ROW(INDEX(INDIRECT($B$19&amp;"[Program ID]"), 1,1))+1), $A21)),"")</f>
        <v/>
      </c>
      <c r="O21" s="306" t="str" cm="1">
        <f t="array" aca="1" ref="O21" ca="1">IFERROR(INDEX(INDIRECT($B$19&amp;"["&amp;O$20&amp;"]"), SMALL(IF(INDIRECT($B$19&amp;"[Program ID]")= 'Prog Info'!$C$2, ROW(INDIRECT($B$19&amp;"[Program ID]")) - ROW(INDEX(INDIRECT($B$19&amp;"[Program ID]"), 1,1))+1), $A21)),"")</f>
        <v/>
      </c>
      <c r="P21" s="306" t="str" cm="1">
        <f t="array" aca="1" ref="P21" ca="1">IFERROR(INDEX(INDIRECT($B$19&amp;"["&amp;P$20&amp;"]"), SMALL(IF(INDIRECT($B$19&amp;"[Program ID]")= 'Prog Info'!$C$2, ROW(INDIRECT($B$19&amp;"[Program ID]")) - ROW(INDEX(INDIRECT($B$19&amp;"[Program ID]"), 1,1))+1), $A21)),"")</f>
        <v/>
      </c>
      <c r="Q21" s="306" t="str" cm="1">
        <f t="array" aca="1" ref="Q21" ca="1">IFERROR(INDEX(INDIRECT($B$19&amp;"["&amp;Q$20&amp;"]"), SMALL(IF(INDIRECT($B$19&amp;"[Program ID]")= 'Prog Info'!$C$2, ROW(INDIRECT($B$19&amp;"[Program ID]")) - ROW(INDEX(INDIRECT($B$19&amp;"[Program ID]"), 1,1))+1), $A21)),"")</f>
        <v/>
      </c>
      <c r="R21" s="306" t="str" cm="1">
        <f t="array" aca="1" ref="R21" ca="1">IFERROR(INDEX(INDIRECT($B$19&amp;"["&amp;R$20&amp;"]"), SMALL(IF(INDIRECT($B$19&amp;"[Program ID]")= 'Prog Info'!$C$2, ROW(INDIRECT($B$19&amp;"[Program ID]")) - ROW(INDEX(INDIRECT($B$19&amp;"[Program ID]"), 1,1))+1), $A21)),"")</f>
        <v/>
      </c>
      <c r="S21" s="306" t="str" cm="1">
        <f t="array" aca="1" ref="S21" ca="1">IFERROR(INDEX(INDIRECT($B$19&amp;"["&amp;S$20&amp;"]"), SMALL(IF(INDIRECT($B$19&amp;"[Program ID]")= 'Prog Info'!$C$2, ROW(INDIRECT($B$19&amp;"[Program ID]")) - ROW(INDEX(INDIRECT($B$19&amp;"[Program ID]"), 1,1))+1), $A21)),"")</f>
        <v/>
      </c>
    </row>
    <row r="22" spans="1:20" x14ac:dyDescent="0.25">
      <c r="A22" s="296" t="str">
        <f ca="1">IFERROR(IF((A21+1) &lt;=C$19, A21+1, ""), "")</f>
        <v/>
      </c>
      <c r="E22" s="297" t="s">
        <v>124</v>
      </c>
      <c r="F22" s="298" t="str">
        <f ca="1">IFERROR(F21/SUM(F10:F16), "na")</f>
        <v>na</v>
      </c>
      <c r="G22" s="298" t="str">
        <f t="shared" ref="G22:L22" ca="1" si="3">IFERROR(G21/SUM(G10:G16), "na")</f>
        <v>na</v>
      </c>
      <c r="H22" s="298" t="str">
        <f t="shared" ca="1" si="3"/>
        <v>na</v>
      </c>
      <c r="I22" s="298" t="str">
        <f t="shared" ca="1" si="3"/>
        <v>na</v>
      </c>
      <c r="J22" s="298" t="str">
        <f t="shared" ca="1" si="3"/>
        <v>na</v>
      </c>
      <c r="K22" s="298" t="str">
        <f t="shared" ca="1" si="3"/>
        <v>na</v>
      </c>
      <c r="L22" s="298" t="str">
        <f t="shared" ca="1" si="3"/>
        <v>na</v>
      </c>
      <c r="M22" s="298" t="str">
        <f ca="1">IFERROR(M21/SUM(F10:F16), "na")</f>
        <v>na</v>
      </c>
      <c r="N22" s="298" t="str">
        <f t="shared" ref="N22:S22" ca="1" si="4">IFERROR(N21/SUM(G10:G16), "na")</f>
        <v>na</v>
      </c>
      <c r="O22" s="298" t="str">
        <f t="shared" ca="1" si="4"/>
        <v>na</v>
      </c>
      <c r="P22" s="298" t="str">
        <f t="shared" ca="1" si="4"/>
        <v>na</v>
      </c>
      <c r="Q22" s="298" t="str">
        <f t="shared" ca="1" si="4"/>
        <v>na</v>
      </c>
      <c r="R22" s="298" t="str">
        <f t="shared" ca="1" si="4"/>
        <v>na</v>
      </c>
      <c r="S22" s="298" t="str">
        <f t="shared" ca="1" si="4"/>
        <v>na</v>
      </c>
    </row>
    <row r="25" spans="1:20" x14ac:dyDescent="0.25">
      <c r="B25" t="s">
        <v>125</v>
      </c>
      <c r="C25" s="286">
        <f ca="1">COUNTIF(INDIRECT(B25&amp;"[ID]"), 'Prog Info'!$C$2)</f>
        <v>0</v>
      </c>
      <c r="L25" s="35"/>
      <c r="M25" s="307" t="s">
        <v>126</v>
      </c>
      <c r="N25" s="286">
        <f ca="1">COUNTIF(INDIRECT(M25&amp;"[ID]"), 'Prog Info'!$C$2)</f>
        <v>0</v>
      </c>
    </row>
    <row r="26" spans="1:20" ht="31.5" customHeight="1" x14ac:dyDescent="0.25">
      <c r="A26" s="287" t="s">
        <v>92</v>
      </c>
      <c r="B26" s="299" t="s">
        <v>47</v>
      </c>
      <c r="C26" s="308" t="s">
        <v>54</v>
      </c>
      <c r="D26" s="308" t="s">
        <v>127</v>
      </c>
      <c r="E26" s="308"/>
      <c r="F26" s="308" t="s">
        <v>128</v>
      </c>
      <c r="G26" s="308"/>
      <c r="H26" s="308" t="s">
        <v>58</v>
      </c>
      <c r="I26" s="301" t="s">
        <v>129</v>
      </c>
      <c r="J26" s="309" t="s">
        <v>70</v>
      </c>
      <c r="L26" s="287" t="s">
        <v>92</v>
      </c>
      <c r="M26" s="299" t="s">
        <v>47</v>
      </c>
      <c r="N26" s="308" t="s">
        <v>54</v>
      </c>
      <c r="O26" s="308" t="s">
        <v>58</v>
      </c>
      <c r="P26" s="308"/>
      <c r="Q26" s="308" t="s">
        <v>130</v>
      </c>
      <c r="R26" s="308"/>
      <c r="S26" s="301" t="s">
        <v>129</v>
      </c>
      <c r="T26" s="309" t="s">
        <v>70</v>
      </c>
    </row>
    <row r="27" spans="1:20" x14ac:dyDescent="0.25">
      <c r="A27" s="35" t="str">
        <f ca="1">IF(C25&gt;0,1,"")</f>
        <v/>
      </c>
      <c r="B27" s="284" t="str" cm="1">
        <f t="array" aca="1" ref="B27" ca="1">IFERROR(INDEX(INDIRECT($B$25&amp;"["&amp;B$26&amp;"]"), SMALL(IF(INDIRECT($B$25&amp;"[ID]")= 'Prog Info'!$C$2, ROW(INDIRECT($B$25&amp;"[ID]")) - ROW(INDEX(INDIRECT($B$25&amp;"[ID]"), 1,1))+1), $A27)),"")</f>
        <v/>
      </c>
      <c r="C27" s="304" t="str" cm="1">
        <f t="array" aca="1" ref="C27" ca="1">IFERROR(INDEX(INDIRECT($B$25&amp;"["&amp;C$26&amp;"]"), SMALL(IF(INDIRECT($B$25&amp;"[ID]")= 'Prog Info'!$C$2, ROW(INDIRECT($B$25&amp;"[ID]")) - ROW(INDEX(INDIRECT($B$25&amp;"[ID]"), 1,1))+1), $A27)),"")</f>
        <v/>
      </c>
      <c r="D27" s="304" t="str" cm="1">
        <f t="array" aca="1" ref="D27" ca="1">IFERROR(INDEX(INDIRECT($B$25&amp;"["&amp;D$26&amp;"]"), SMALL(IF(INDIRECT($B$25&amp;"[ID]")= 'Prog Info'!$C$2, ROW(INDIRECT($B$25&amp;"[ID]")) - ROW(INDEX(INDIRECT($B$25&amp;"[ID]"), 1,1))+1), $A27)),"")</f>
        <v/>
      </c>
      <c r="E27" s="304"/>
      <c r="F27" s="304" t="str" cm="1">
        <f t="array" aca="1" ref="F27" ca="1">IFERROR(INDEX(INDIRECT($B$25&amp;"["&amp;F$26&amp;"]"), SMALL(IF(INDIRECT($B$25&amp;"[ID]")= 'Prog Info'!$C$2, ROW(INDIRECT($B$25&amp;"[ID]")) - ROW(INDEX(INDIRECT($B$25&amp;"[ID]"), 1,1))+1), $A27)),"")</f>
        <v/>
      </c>
      <c r="G27" s="304"/>
      <c r="H27" s="304" t="str" cm="1">
        <f t="array" aca="1" ref="H27" ca="1">IFERROR(INDEX(INDIRECT($B$25&amp;"["&amp;H$26&amp;"]"), SMALL(IF(INDIRECT($B$25&amp;"[ID]")= 'Prog Info'!$C$2, ROW(INDIRECT($B$25&amp;"[ID]")) - ROW(INDEX(INDIRECT($B$25&amp;"[ID]"), 1,1))+1), $A27)),"")</f>
        <v/>
      </c>
      <c r="I27" s="310" t="str" cm="1">
        <f t="array" aca="1" ref="I27" ca="1">IFERROR(INDEX(INDIRECT($B$25&amp;"["&amp;I$26&amp;"]"), SMALL(IF(INDIRECT($B$25&amp;"[ID]")= 'Prog Info'!$C$2, ROW(INDIRECT($B$25&amp;"[ID]")) - ROW(INDEX(INDIRECT($B$25&amp;"[ID]"), 1,1))+1), $A27)),"")</f>
        <v/>
      </c>
      <c r="J27" s="311" t="str" cm="1">
        <f t="array" aca="1" ref="J27" ca="1">IFERROR(INDEX(INDIRECT($B$25&amp;"["&amp;J$26&amp;"]"), SMALL(IF(INDIRECT($B$25&amp;"[ID]")= 'Prog Info'!$C$2, ROW(INDIRECT($B$25&amp;"[ID]")) - ROW(INDEX(INDIRECT($B$25&amp;"[ID]"), 1,1))+1), $A27)),"")</f>
        <v/>
      </c>
      <c r="L27" s="296" t="str">
        <f ca="1">IF(N25&gt;0,1,"")</f>
        <v/>
      </c>
      <c r="M27" s="284" t="str" cm="1">
        <f t="array" aca="1" ref="M27" ca="1">IFERROR(INDEX(INDIRECT($M$25&amp;"["&amp;M$26&amp;"]"), SMALL(IF(INDIRECT($M$25&amp;"[ID]")= 'Prog Info'!$C$2, ROW(INDIRECT($M$25&amp;"[ID]")) - ROW(INDEX(INDIRECT($M$25&amp;"[ID]"), 1,1))+1), $L27)),"")</f>
        <v/>
      </c>
      <c r="N27" s="304" t="str" cm="1">
        <f t="array" aca="1" ref="N27" ca="1">IFERROR(INDEX(INDIRECT($M$25&amp;"["&amp;N$26&amp;"]"), SMALL(IF(INDIRECT($M$25&amp;"[ID]")= 'Prog Info'!$C$2, ROW(INDIRECT($M$25&amp;"[ID]")) - ROW(INDEX(INDIRECT($M$25&amp;"[ID]"), 1,1))+1), $L27)),"")</f>
        <v/>
      </c>
      <c r="O27" s="304" t="str" cm="1">
        <f t="array" aca="1" ref="O27" ca="1">IFERROR(INDEX(INDIRECT($M$25&amp;"["&amp;O$26&amp;"]"), SMALL(IF(INDIRECT($M$25&amp;"[ID]")= 'Prog Info'!$C$2, ROW(INDIRECT($M$25&amp;"[ID]")) - ROW(INDEX(INDIRECT($M$25&amp;"[ID]"), 1,1))+1), $L27)),"")</f>
        <v/>
      </c>
      <c r="P27" s="304"/>
      <c r="Q27" s="304" t="str" cm="1">
        <f t="array" aca="1" ref="Q27" ca="1">IFERROR(INDEX(INDIRECT($M$25&amp;"["&amp;Q$26&amp;"]"), SMALL(IF(INDIRECT($M$25&amp;"[ID]")= 'Prog Info'!$C$2, ROW(INDIRECT($M$25&amp;"[ID]")) - ROW(INDEX(INDIRECT($M$25&amp;"[ID]"), 1,1))+1), $L27)),"")</f>
        <v/>
      </c>
      <c r="R27" s="304"/>
      <c r="S27" s="310" t="str" cm="1">
        <f t="array" aca="1" ref="S27" ca="1">IFERROR(INDEX(INDIRECT($M$25&amp;"["&amp;S$26&amp;"]"), SMALL(IF(INDIRECT($M$25&amp;"[ID]")= 'Prog Info'!$C$2, ROW(INDIRECT($M$25&amp;"[ID]")) - ROW(INDEX(INDIRECT($M$25&amp;"[ID]"), 1,1))+1), $L27)),"")</f>
        <v/>
      </c>
      <c r="T27" s="311" t="str" cm="1">
        <f t="array" aca="1" ref="T27" ca="1">IFERROR(INDEX(INDIRECT($M$25&amp;"["&amp;T$26&amp;"]"), SMALL(IF(INDIRECT($M$25&amp;"[ID]")= 'Prog Info'!$C$2, ROW(INDIRECT($M$25&amp;"[ID]")) - ROW(INDEX(INDIRECT($M$25&amp;"[ID]"), 1,1))+1), $L27)),"")</f>
        <v/>
      </c>
    </row>
    <row r="28" spans="1:20" x14ac:dyDescent="0.25">
      <c r="A28" s="296" t="str">
        <f ca="1">IFERROR(IF((A27+1) &lt;=C$25, A27+1, ""), "")</f>
        <v/>
      </c>
      <c r="B28" s="284" t="str" cm="1">
        <f t="array" aca="1" ref="B28" ca="1">IFERROR(INDEX(INDIRECT($B$25&amp;"["&amp;B$26&amp;"]"), SMALL(IF(INDIRECT($B$25&amp;"[ID]")= 'Prog Info'!$C$2, ROW(INDIRECT($B$25&amp;"[ID]")) - ROW(INDEX(INDIRECT($B$25&amp;"[ID]"), 1,1))+1), $A28)),"")</f>
        <v/>
      </c>
      <c r="C28" s="304" t="str" cm="1">
        <f t="array" aca="1" ref="C28" ca="1">IFERROR(INDEX(INDIRECT($B$25&amp;"["&amp;C$26&amp;"]"), SMALL(IF(INDIRECT($B$25&amp;"[ID]")= 'Prog Info'!$C$2, ROW(INDIRECT($B$25&amp;"[ID]")) - ROW(INDEX(INDIRECT($B$25&amp;"[ID]"), 1,1))+1), $A28)),"")</f>
        <v/>
      </c>
      <c r="D28" s="304" t="str" cm="1">
        <f t="array" aca="1" ref="D28" ca="1">IFERROR(INDEX(INDIRECT($B$25&amp;"["&amp;D$26&amp;"]"), SMALL(IF(INDIRECT($B$25&amp;"[ID]")= 'Prog Info'!$C$2, ROW(INDIRECT($B$25&amp;"[ID]")) - ROW(INDEX(INDIRECT($B$25&amp;"[ID]"), 1,1))+1), $A28)),"")</f>
        <v/>
      </c>
      <c r="E28" s="304"/>
      <c r="F28" s="304" t="str" cm="1">
        <f t="array" aca="1" ref="F28" ca="1">IFERROR(INDEX(INDIRECT($B$25&amp;"["&amp;F$26&amp;"]"), SMALL(IF(INDIRECT($B$25&amp;"[ID]")= 'Prog Info'!$C$2, ROW(INDIRECT($B$25&amp;"[ID]")) - ROW(INDEX(INDIRECT($B$25&amp;"[ID]"), 1,1))+1), $A28)),"")</f>
        <v/>
      </c>
      <c r="G28" s="304"/>
      <c r="H28" s="304" t="str" cm="1">
        <f t="array" aca="1" ref="H28" ca="1">IFERROR(INDEX(INDIRECT($B$25&amp;"["&amp;H$26&amp;"]"), SMALL(IF(INDIRECT($B$25&amp;"[ID]")= 'Prog Info'!$C$2, ROW(INDIRECT($B$25&amp;"[ID]")) - ROW(INDEX(INDIRECT($B$25&amp;"[ID]"), 1,1))+1), $A28)),"")</f>
        <v/>
      </c>
      <c r="I28" s="310" t="str" cm="1">
        <f t="array" aca="1" ref="I28" ca="1">IFERROR(INDEX(INDIRECT($B$25&amp;"["&amp;I$26&amp;"]"), SMALL(IF(INDIRECT($B$25&amp;"[ID]")= 'Prog Info'!$C$2, ROW(INDIRECT($B$25&amp;"[ID]")) - ROW(INDEX(INDIRECT($B$25&amp;"[ID]"), 1,1))+1), $A28)),"")</f>
        <v/>
      </c>
      <c r="J28" s="311" t="str" cm="1">
        <f t="array" aca="1" ref="J28" ca="1">IFERROR(INDEX(INDIRECT($B$25&amp;"["&amp;J$26&amp;"]"), SMALL(IF(INDIRECT($B$25&amp;"[ID]")= 'Prog Info'!$C$2, ROW(INDIRECT($B$25&amp;"[ID]")) - ROW(INDEX(INDIRECT($B$25&amp;"[ID]"), 1,1))+1), $A28)),"")</f>
        <v/>
      </c>
      <c r="L28" s="296" t="str">
        <f ca="1">IFERROR(IF((L27+1) &lt;=N$25, L27+1, ""), "")</f>
        <v/>
      </c>
      <c r="M28" s="284" t="str" cm="1">
        <f t="array" aca="1" ref="M28" ca="1">IFERROR(INDEX(INDIRECT($B$25&amp;"["&amp;B$26&amp;"]"), SMALL(IF(INDIRECT($B$25&amp;"[ID]")= 'Prog Info'!$C$2, ROW(INDIRECT($B$25&amp;"[ID]")) - ROW(INDEX(INDIRECT($B$25&amp;"[ID]"), 1,1))+1), $L28)),"")</f>
        <v/>
      </c>
      <c r="N28" s="304" t="str" cm="1">
        <f t="array" aca="1" ref="N28" ca="1">IFERROR(INDEX(INDIRECT($B$25&amp;"["&amp;C$26&amp;"]"), SMALL(IF(INDIRECT($B$25&amp;"[ID]")= 'Prog Info'!$C$2, ROW(INDIRECT($B$25&amp;"[ID]")) - ROW(INDEX(INDIRECT($B$25&amp;"[ID]"), 1,1))+1), $L28)),"")</f>
        <v/>
      </c>
      <c r="O28" s="304" t="str" cm="1">
        <f t="array" aca="1" ref="O28" ca="1">IFERROR(INDEX(INDIRECT($B$25&amp;"["&amp;D$26&amp;"]"), SMALL(IF(INDIRECT($B$25&amp;"[ID]")= 'Prog Info'!$C$2, ROW(INDIRECT($B$25&amp;"[ID]")) - ROW(INDEX(INDIRECT($B$25&amp;"[ID]"), 1,1))+1), $L28)),"")</f>
        <v/>
      </c>
      <c r="P28" s="304"/>
      <c r="Q28" s="304" t="str" cm="1">
        <f t="array" aca="1" ref="Q28" ca="1">IFERROR(INDEX(INDIRECT($B$25&amp;"["&amp;F$26&amp;"]"), SMALL(IF(INDIRECT($B$25&amp;"[ID]")= 'Prog Info'!$C$2, ROW(INDIRECT($B$25&amp;"[ID]")) - ROW(INDEX(INDIRECT($B$25&amp;"[ID]"), 1,1))+1), $L28)),"")</f>
        <v/>
      </c>
      <c r="R28" s="304"/>
      <c r="S28" s="310" t="str" cm="1">
        <f t="array" aca="1" ref="S28" ca="1">IFERROR(INDEX(INDIRECT($B$25&amp;"["&amp;I$26&amp;"]"), SMALL(IF(INDIRECT($B$25&amp;"[ID]")= 'Prog Info'!$C$2, ROW(INDIRECT($B$25&amp;"[ID]")) - ROW(INDEX(INDIRECT($B$25&amp;"[ID]"), 1,1))+1), $L28)),"")</f>
        <v/>
      </c>
      <c r="T28" s="311" t="str" cm="1">
        <f t="array" aca="1" ref="T28" ca="1">IFERROR(INDEX(INDIRECT($B$25&amp;"["&amp;J$26&amp;"]"), SMALL(IF(INDIRECT($B$25&amp;"[ID]")= 'Prog Info'!$C$2, ROW(INDIRECT($B$25&amp;"[ID]")) - ROW(INDEX(INDIRECT($B$25&amp;"[ID]"), 1,1))+1), $L28)),"")</f>
        <v/>
      </c>
    </row>
    <row r="29" spans="1:20" x14ac:dyDescent="0.25">
      <c r="A29" s="296" t="str">
        <f t="shared" ref="A29:A51" ca="1" si="5">IFERROR(IF((A28+1) &lt;=C$25, A28+1, ""), "")</f>
        <v/>
      </c>
      <c r="B29" s="284" t="str" cm="1">
        <f t="array" aca="1" ref="B29" ca="1">IFERROR(INDEX(INDIRECT($B$25&amp;"["&amp;B$26&amp;"]"), SMALL(IF(INDIRECT($B$25&amp;"[ID]")= 'Prog Info'!$C$2, ROW(INDIRECT($B$25&amp;"[ID]")) - ROW(INDEX(INDIRECT($B$25&amp;"[ID]"), 1,1))+1), $A29)),"")</f>
        <v/>
      </c>
      <c r="C29" s="304" t="str" cm="1">
        <f t="array" aca="1" ref="C29" ca="1">IFERROR(INDEX(INDIRECT($B$25&amp;"["&amp;C$26&amp;"]"), SMALL(IF(INDIRECT($B$25&amp;"[ID]")= 'Prog Info'!$C$2, ROW(INDIRECT($B$25&amp;"[ID]")) - ROW(INDEX(INDIRECT($B$25&amp;"[ID]"), 1,1))+1), $A29)),"")</f>
        <v/>
      </c>
      <c r="D29" s="304" t="str" cm="1">
        <f t="array" aca="1" ref="D29" ca="1">IFERROR(INDEX(INDIRECT($B$25&amp;"["&amp;D$26&amp;"]"), SMALL(IF(INDIRECT($B$25&amp;"[ID]")= 'Prog Info'!$C$2, ROW(INDIRECT($B$25&amp;"[ID]")) - ROW(INDEX(INDIRECT($B$25&amp;"[ID]"), 1,1))+1), $A29)),"")</f>
        <v/>
      </c>
      <c r="E29" s="304"/>
      <c r="F29" s="304" t="str" cm="1">
        <f t="array" aca="1" ref="F29" ca="1">IFERROR(INDEX(INDIRECT($B$25&amp;"["&amp;F$26&amp;"]"), SMALL(IF(INDIRECT($B$25&amp;"[ID]")= 'Prog Info'!$C$2, ROW(INDIRECT($B$25&amp;"[ID]")) - ROW(INDEX(INDIRECT($B$25&amp;"[ID]"), 1,1))+1), $A29)),"")</f>
        <v/>
      </c>
      <c r="G29" s="304"/>
      <c r="H29" s="304" t="str" cm="1">
        <f t="array" aca="1" ref="H29" ca="1">IFERROR(INDEX(INDIRECT($B$25&amp;"["&amp;H$26&amp;"]"), SMALL(IF(INDIRECT($B$25&amp;"[ID]")= 'Prog Info'!$C$2, ROW(INDIRECT($B$25&amp;"[ID]")) - ROW(INDEX(INDIRECT($B$25&amp;"[ID]"), 1,1))+1), $A29)),"")</f>
        <v/>
      </c>
      <c r="I29" s="310" t="str" cm="1">
        <f t="array" aca="1" ref="I29" ca="1">IFERROR(INDEX(INDIRECT($B$25&amp;"["&amp;I$26&amp;"]"), SMALL(IF(INDIRECT($B$25&amp;"[ID]")= 'Prog Info'!$C$2, ROW(INDIRECT($B$25&amp;"[ID]")) - ROW(INDEX(INDIRECT($B$25&amp;"[ID]"), 1,1))+1), $A29)),"")</f>
        <v/>
      </c>
      <c r="J29" s="311" t="str" cm="1">
        <f t="array" aca="1" ref="J29" ca="1">IFERROR(INDEX(INDIRECT($B$25&amp;"["&amp;J$26&amp;"]"), SMALL(IF(INDIRECT($B$25&amp;"[ID]")= 'Prog Info'!$C$2, ROW(INDIRECT($B$25&amp;"[ID]")) - ROW(INDEX(INDIRECT($B$25&amp;"[ID]"), 1,1))+1), $A29)),"")</f>
        <v/>
      </c>
      <c r="L29" s="296" t="str">
        <f t="shared" ref="L29:L57" ca="1" si="6">IFERROR(IF((L28+1) &lt;=N$25, L28+1, ""), "")</f>
        <v/>
      </c>
      <c r="M29" s="284" t="str" cm="1">
        <f t="array" aca="1" ref="M29" ca="1">IFERROR(INDEX(INDIRECT($B$25&amp;"["&amp;B$26&amp;"]"), SMALL(IF(INDIRECT($B$25&amp;"[ID]")= 'Prog Info'!$C$2, ROW(INDIRECT($B$25&amp;"[ID]")) - ROW(INDEX(INDIRECT($B$25&amp;"[ID]"), 1,1))+1), $L29)),"")</f>
        <v/>
      </c>
      <c r="N29" s="304" t="str" cm="1">
        <f t="array" aca="1" ref="N29" ca="1">IFERROR(INDEX(INDIRECT($B$25&amp;"["&amp;C$26&amp;"]"), SMALL(IF(INDIRECT($B$25&amp;"[ID]")= 'Prog Info'!$C$2, ROW(INDIRECT($B$25&amp;"[ID]")) - ROW(INDEX(INDIRECT($B$25&amp;"[ID]"), 1,1))+1), $L29)),"")</f>
        <v/>
      </c>
      <c r="O29" s="304" t="str" cm="1">
        <f t="array" aca="1" ref="O29" ca="1">IFERROR(INDEX(INDIRECT($B$25&amp;"["&amp;D$26&amp;"]"), SMALL(IF(INDIRECT($B$25&amp;"[ID]")= 'Prog Info'!$C$2, ROW(INDIRECT($B$25&amp;"[ID]")) - ROW(INDEX(INDIRECT($B$25&amp;"[ID]"), 1,1))+1), $L29)),"")</f>
        <v/>
      </c>
      <c r="P29" s="304"/>
      <c r="Q29" s="304" t="str" cm="1">
        <f t="array" aca="1" ref="Q29" ca="1">IFERROR(INDEX(INDIRECT($B$25&amp;"["&amp;F$26&amp;"]"), SMALL(IF(INDIRECT($B$25&amp;"[ID]")= 'Prog Info'!$C$2, ROW(INDIRECT($B$25&amp;"[ID]")) - ROW(INDEX(INDIRECT($B$25&amp;"[ID]"), 1,1))+1), $L29)),"")</f>
        <v/>
      </c>
      <c r="R29" s="304"/>
      <c r="S29" s="310" t="str" cm="1">
        <f t="array" aca="1" ref="S29" ca="1">IFERROR(INDEX(INDIRECT($B$25&amp;"["&amp;I$26&amp;"]"), SMALL(IF(INDIRECT($B$25&amp;"[ID]")= 'Prog Info'!$C$2, ROW(INDIRECT($B$25&amp;"[ID]")) - ROW(INDEX(INDIRECT($B$25&amp;"[ID]"), 1,1))+1), $L29)),"")</f>
        <v/>
      </c>
      <c r="T29" s="311" t="str" cm="1">
        <f t="array" aca="1" ref="T29" ca="1">IFERROR(INDEX(INDIRECT($B$25&amp;"["&amp;J$26&amp;"]"), SMALL(IF(INDIRECT($B$25&amp;"[ID]")= 'Prog Info'!$C$2, ROW(INDIRECT($B$25&amp;"[ID]")) - ROW(INDEX(INDIRECT($B$25&amp;"[ID]"), 1,1))+1), $L29)),"")</f>
        <v/>
      </c>
    </row>
    <row r="30" spans="1:20" x14ac:dyDescent="0.25">
      <c r="A30" s="296" t="str">
        <f t="shared" ca="1" si="5"/>
        <v/>
      </c>
      <c r="B30" s="284" t="str" cm="1">
        <f t="array" aca="1" ref="B30" ca="1">IFERROR(INDEX(INDIRECT($B$25&amp;"["&amp;B$26&amp;"]"), SMALL(IF(INDIRECT($B$25&amp;"[ID]")= 'Prog Info'!$C$2, ROW(INDIRECT($B$25&amp;"[ID]")) - ROW(INDEX(INDIRECT($B$25&amp;"[ID]"), 1,1))+1), $A30)),"")</f>
        <v/>
      </c>
      <c r="C30" s="304" t="str" cm="1">
        <f t="array" aca="1" ref="C30" ca="1">IFERROR(INDEX(INDIRECT($B$25&amp;"["&amp;C$26&amp;"]"), SMALL(IF(INDIRECT($B$25&amp;"[ID]")= 'Prog Info'!$C$2, ROW(INDIRECT($B$25&amp;"[ID]")) - ROW(INDEX(INDIRECT($B$25&amp;"[ID]"), 1,1))+1), $A30)),"")</f>
        <v/>
      </c>
      <c r="D30" s="304" t="str" cm="1">
        <f t="array" aca="1" ref="D30" ca="1">IFERROR(INDEX(INDIRECT($B$25&amp;"["&amp;D$26&amp;"]"), SMALL(IF(INDIRECT($B$25&amp;"[ID]")= 'Prog Info'!$C$2, ROW(INDIRECT($B$25&amp;"[ID]")) - ROW(INDEX(INDIRECT($B$25&amp;"[ID]"), 1,1))+1), $A30)),"")</f>
        <v/>
      </c>
      <c r="E30" s="304"/>
      <c r="F30" s="304" t="str" cm="1">
        <f t="array" aca="1" ref="F30" ca="1">IFERROR(INDEX(INDIRECT($B$25&amp;"["&amp;F$26&amp;"]"), SMALL(IF(INDIRECT($B$25&amp;"[ID]")= 'Prog Info'!$C$2, ROW(INDIRECT($B$25&amp;"[ID]")) - ROW(INDEX(INDIRECT($B$25&amp;"[ID]"), 1,1))+1), $A30)),"")</f>
        <v/>
      </c>
      <c r="G30" s="304"/>
      <c r="H30" s="304" t="str" cm="1">
        <f t="array" aca="1" ref="H30" ca="1">IFERROR(INDEX(INDIRECT($B$25&amp;"["&amp;H$26&amp;"]"), SMALL(IF(INDIRECT($B$25&amp;"[ID]")= 'Prog Info'!$C$2, ROW(INDIRECT($B$25&amp;"[ID]")) - ROW(INDEX(INDIRECT($B$25&amp;"[ID]"), 1,1))+1), $A30)),"")</f>
        <v/>
      </c>
      <c r="I30" s="310" t="str" cm="1">
        <f t="array" aca="1" ref="I30" ca="1">IFERROR(INDEX(INDIRECT($B$25&amp;"["&amp;I$26&amp;"]"), SMALL(IF(INDIRECT($B$25&amp;"[ID]")= 'Prog Info'!$C$2, ROW(INDIRECT($B$25&amp;"[ID]")) - ROW(INDEX(INDIRECT($B$25&amp;"[ID]"), 1,1))+1), $A30)),"")</f>
        <v/>
      </c>
      <c r="J30" s="311" t="str" cm="1">
        <f t="array" aca="1" ref="J30" ca="1">IFERROR(INDEX(INDIRECT($B$25&amp;"["&amp;J$26&amp;"]"), SMALL(IF(INDIRECT($B$25&amp;"[ID]")= 'Prog Info'!$C$2, ROW(INDIRECT($B$25&amp;"[ID]")) - ROW(INDEX(INDIRECT($B$25&amp;"[ID]"), 1,1))+1), $A30)),"")</f>
        <v/>
      </c>
      <c r="L30" s="296" t="str">
        <f t="shared" ca="1" si="6"/>
        <v/>
      </c>
      <c r="M30" s="284" t="str" cm="1">
        <f t="array" aca="1" ref="M30" ca="1">IFERROR(INDEX(INDIRECT($B$25&amp;"["&amp;B$26&amp;"]"), SMALL(IF(INDIRECT($B$25&amp;"[ID]")= 'Prog Info'!$C$2, ROW(INDIRECT($B$25&amp;"[ID]")) - ROW(INDEX(INDIRECT($B$25&amp;"[ID]"), 1,1))+1), $L30)),"")</f>
        <v/>
      </c>
      <c r="N30" s="304" t="str" cm="1">
        <f t="array" aca="1" ref="N30" ca="1">IFERROR(INDEX(INDIRECT($B$25&amp;"["&amp;C$26&amp;"]"), SMALL(IF(INDIRECT($B$25&amp;"[ID]")= 'Prog Info'!$C$2, ROW(INDIRECT($B$25&amp;"[ID]")) - ROW(INDEX(INDIRECT($B$25&amp;"[ID]"), 1,1))+1), $L30)),"")</f>
        <v/>
      </c>
      <c r="O30" s="304" t="str" cm="1">
        <f t="array" aca="1" ref="O30" ca="1">IFERROR(INDEX(INDIRECT($B$25&amp;"["&amp;D$26&amp;"]"), SMALL(IF(INDIRECT($B$25&amp;"[ID]")= 'Prog Info'!$C$2, ROW(INDIRECT($B$25&amp;"[ID]")) - ROW(INDEX(INDIRECT($B$25&amp;"[ID]"), 1,1))+1), $L30)),"")</f>
        <v/>
      </c>
      <c r="P30" s="304"/>
      <c r="Q30" s="304" t="str" cm="1">
        <f t="array" aca="1" ref="Q30" ca="1">IFERROR(INDEX(INDIRECT($B$25&amp;"["&amp;F$26&amp;"]"), SMALL(IF(INDIRECT($B$25&amp;"[ID]")= 'Prog Info'!$C$2, ROW(INDIRECT($B$25&amp;"[ID]")) - ROW(INDEX(INDIRECT($B$25&amp;"[ID]"), 1,1))+1), $L30)),"")</f>
        <v/>
      </c>
      <c r="R30" s="304"/>
      <c r="S30" s="310" t="str" cm="1">
        <f t="array" aca="1" ref="S30" ca="1">IFERROR(INDEX(INDIRECT($B$25&amp;"["&amp;I$26&amp;"]"), SMALL(IF(INDIRECT($B$25&amp;"[ID]")= 'Prog Info'!$C$2, ROW(INDIRECT($B$25&amp;"[ID]")) - ROW(INDEX(INDIRECT($B$25&amp;"[ID]"), 1,1))+1), $L30)),"")</f>
        <v/>
      </c>
      <c r="T30" s="311" t="str" cm="1">
        <f t="array" aca="1" ref="T30" ca="1">IFERROR(INDEX(INDIRECT($B$25&amp;"["&amp;J$26&amp;"]"), SMALL(IF(INDIRECT($B$25&amp;"[ID]")= 'Prog Info'!$C$2, ROW(INDIRECT($B$25&amp;"[ID]")) - ROW(INDEX(INDIRECT($B$25&amp;"[ID]"), 1,1))+1), $L30)),"")</f>
        <v/>
      </c>
    </row>
    <row r="31" spans="1:20" x14ac:dyDescent="0.25">
      <c r="A31" s="296" t="str">
        <f t="shared" ca="1" si="5"/>
        <v/>
      </c>
      <c r="B31" s="284" t="str" cm="1">
        <f t="array" aca="1" ref="B31" ca="1">IFERROR(INDEX(INDIRECT($B$25&amp;"["&amp;B$26&amp;"]"), SMALL(IF(INDIRECT($B$25&amp;"[ID]")= 'Prog Info'!$C$2, ROW(INDIRECT($B$25&amp;"[ID]")) - ROW(INDEX(INDIRECT($B$25&amp;"[ID]"), 1,1))+1), $A31)),"")</f>
        <v/>
      </c>
      <c r="C31" s="304" t="str" cm="1">
        <f t="array" aca="1" ref="C31" ca="1">IFERROR(INDEX(INDIRECT($B$25&amp;"["&amp;C$26&amp;"]"), SMALL(IF(INDIRECT($B$25&amp;"[ID]")= 'Prog Info'!$C$2, ROW(INDIRECT($B$25&amp;"[ID]")) - ROW(INDEX(INDIRECT($B$25&amp;"[ID]"), 1,1))+1), $A31)),"")</f>
        <v/>
      </c>
      <c r="D31" s="304" t="str" cm="1">
        <f t="array" aca="1" ref="D31" ca="1">IFERROR(INDEX(INDIRECT($B$25&amp;"["&amp;D$26&amp;"]"), SMALL(IF(INDIRECT($B$25&amp;"[ID]")= 'Prog Info'!$C$2, ROW(INDIRECT($B$25&amp;"[ID]")) - ROW(INDEX(INDIRECT($B$25&amp;"[ID]"), 1,1))+1), $A31)),"")</f>
        <v/>
      </c>
      <c r="E31" s="304"/>
      <c r="F31" s="304" t="str" cm="1">
        <f t="array" aca="1" ref="F31" ca="1">IFERROR(INDEX(INDIRECT($B$25&amp;"["&amp;F$26&amp;"]"), SMALL(IF(INDIRECT($B$25&amp;"[ID]")= 'Prog Info'!$C$2, ROW(INDIRECT($B$25&amp;"[ID]")) - ROW(INDEX(INDIRECT($B$25&amp;"[ID]"), 1,1))+1), $A31)),"")</f>
        <v/>
      </c>
      <c r="G31" s="304"/>
      <c r="H31" s="304" t="str" cm="1">
        <f t="array" aca="1" ref="H31" ca="1">IFERROR(INDEX(INDIRECT($B$25&amp;"["&amp;H$26&amp;"]"), SMALL(IF(INDIRECT($B$25&amp;"[ID]")= 'Prog Info'!$C$2, ROW(INDIRECT($B$25&amp;"[ID]")) - ROW(INDEX(INDIRECT($B$25&amp;"[ID]"), 1,1))+1), $A31)),"")</f>
        <v/>
      </c>
      <c r="I31" s="310" t="str" cm="1">
        <f t="array" aca="1" ref="I31" ca="1">IFERROR(INDEX(INDIRECT($B$25&amp;"["&amp;I$26&amp;"]"), SMALL(IF(INDIRECT($B$25&amp;"[ID]")= 'Prog Info'!$C$2, ROW(INDIRECT($B$25&amp;"[ID]")) - ROW(INDEX(INDIRECT($B$25&amp;"[ID]"), 1,1))+1), $A31)),"")</f>
        <v/>
      </c>
      <c r="J31" s="311" t="str" cm="1">
        <f t="array" aca="1" ref="J31" ca="1">IFERROR(INDEX(INDIRECT($B$25&amp;"["&amp;J$26&amp;"]"), SMALL(IF(INDIRECT($B$25&amp;"[ID]")= 'Prog Info'!$C$2, ROW(INDIRECT($B$25&amp;"[ID]")) - ROW(INDEX(INDIRECT($B$25&amp;"[ID]"), 1,1))+1), $A31)),"")</f>
        <v/>
      </c>
      <c r="L31" s="296" t="str">
        <f t="shared" ca="1" si="6"/>
        <v/>
      </c>
      <c r="M31" s="284" t="str" cm="1">
        <f t="array" aca="1" ref="M31" ca="1">IFERROR(INDEX(INDIRECT($B$25&amp;"["&amp;B$26&amp;"]"), SMALL(IF(INDIRECT($B$25&amp;"[ID]")= 'Prog Info'!$C$2, ROW(INDIRECT($B$25&amp;"[ID]")) - ROW(INDEX(INDIRECT($B$25&amp;"[ID]"), 1,1))+1), $L31)),"")</f>
        <v/>
      </c>
      <c r="N31" s="304" t="str" cm="1">
        <f t="array" aca="1" ref="N31" ca="1">IFERROR(INDEX(INDIRECT($B$25&amp;"["&amp;C$26&amp;"]"), SMALL(IF(INDIRECT($B$25&amp;"[ID]")= 'Prog Info'!$C$2, ROW(INDIRECT($B$25&amp;"[ID]")) - ROW(INDEX(INDIRECT($B$25&amp;"[ID]"), 1,1))+1), $L31)),"")</f>
        <v/>
      </c>
      <c r="O31" s="304" t="str" cm="1">
        <f t="array" aca="1" ref="O31" ca="1">IFERROR(INDEX(INDIRECT($B$25&amp;"["&amp;D$26&amp;"]"), SMALL(IF(INDIRECT($B$25&amp;"[ID]")= 'Prog Info'!$C$2, ROW(INDIRECT($B$25&amp;"[ID]")) - ROW(INDEX(INDIRECT($B$25&amp;"[ID]"), 1,1))+1), $L31)),"")</f>
        <v/>
      </c>
      <c r="P31" s="304"/>
      <c r="Q31" s="304" t="str" cm="1">
        <f t="array" aca="1" ref="Q31" ca="1">IFERROR(INDEX(INDIRECT($B$25&amp;"["&amp;F$26&amp;"]"), SMALL(IF(INDIRECT($B$25&amp;"[ID]")= 'Prog Info'!$C$2, ROW(INDIRECT($B$25&amp;"[ID]")) - ROW(INDEX(INDIRECT($B$25&amp;"[ID]"), 1,1))+1), $L31)),"")</f>
        <v/>
      </c>
      <c r="R31" s="304"/>
      <c r="S31" s="310" t="str" cm="1">
        <f t="array" aca="1" ref="S31" ca="1">IFERROR(INDEX(INDIRECT($B$25&amp;"["&amp;I$26&amp;"]"), SMALL(IF(INDIRECT($B$25&amp;"[ID]")= 'Prog Info'!$C$2, ROW(INDIRECT($B$25&amp;"[ID]")) - ROW(INDEX(INDIRECT($B$25&amp;"[ID]"), 1,1))+1), $L31)),"")</f>
        <v/>
      </c>
      <c r="T31" s="311" t="str" cm="1">
        <f t="array" aca="1" ref="T31" ca="1">IFERROR(INDEX(INDIRECT($B$25&amp;"["&amp;J$26&amp;"]"), SMALL(IF(INDIRECT($B$25&amp;"[ID]")= 'Prog Info'!$C$2, ROW(INDIRECT($B$25&amp;"[ID]")) - ROW(INDEX(INDIRECT($B$25&amp;"[ID]"), 1,1))+1), $L31)),"")</f>
        <v/>
      </c>
    </row>
    <row r="32" spans="1:20" x14ac:dyDescent="0.25">
      <c r="A32" s="296" t="str">
        <f t="shared" ca="1" si="5"/>
        <v/>
      </c>
      <c r="B32" s="284" t="str" cm="1">
        <f t="array" aca="1" ref="B32" ca="1">IFERROR(INDEX(INDIRECT($B$25&amp;"["&amp;B$26&amp;"]"), SMALL(IF(INDIRECT($B$25&amp;"[ID]")= 'Prog Info'!$C$2, ROW(INDIRECT($B$25&amp;"[ID]")) - ROW(INDEX(INDIRECT($B$25&amp;"[ID]"), 1,1))+1), $A32)),"")</f>
        <v/>
      </c>
      <c r="C32" s="304" t="str" cm="1">
        <f t="array" aca="1" ref="C32" ca="1">IFERROR(INDEX(INDIRECT($B$25&amp;"["&amp;C$26&amp;"]"), SMALL(IF(INDIRECT($B$25&amp;"[ID]")= 'Prog Info'!$C$2, ROW(INDIRECT($B$25&amp;"[ID]")) - ROW(INDEX(INDIRECT($B$25&amp;"[ID]"), 1,1))+1), $A32)),"")</f>
        <v/>
      </c>
      <c r="D32" s="304" t="str" cm="1">
        <f t="array" aca="1" ref="D32" ca="1">IFERROR(INDEX(INDIRECT($B$25&amp;"["&amp;D$26&amp;"]"), SMALL(IF(INDIRECT($B$25&amp;"[ID]")= 'Prog Info'!$C$2, ROW(INDIRECT($B$25&amp;"[ID]")) - ROW(INDEX(INDIRECT($B$25&amp;"[ID]"), 1,1))+1), $A32)),"")</f>
        <v/>
      </c>
      <c r="E32" s="304"/>
      <c r="F32" s="304" t="str" cm="1">
        <f t="array" aca="1" ref="F32" ca="1">IFERROR(INDEX(INDIRECT($B$25&amp;"["&amp;F$26&amp;"]"), SMALL(IF(INDIRECT($B$25&amp;"[ID]")= 'Prog Info'!$C$2, ROW(INDIRECT($B$25&amp;"[ID]")) - ROW(INDEX(INDIRECT($B$25&amp;"[ID]"), 1,1))+1), $A32)),"")</f>
        <v/>
      </c>
      <c r="G32" s="304"/>
      <c r="H32" s="304" t="str" cm="1">
        <f t="array" aca="1" ref="H32" ca="1">IFERROR(INDEX(INDIRECT($B$25&amp;"["&amp;H$26&amp;"]"), SMALL(IF(INDIRECT($B$25&amp;"[ID]")= 'Prog Info'!$C$2, ROW(INDIRECT($B$25&amp;"[ID]")) - ROW(INDEX(INDIRECT($B$25&amp;"[ID]"), 1,1))+1), $A32)),"")</f>
        <v/>
      </c>
      <c r="I32" s="310" t="str" cm="1">
        <f t="array" aca="1" ref="I32" ca="1">IFERROR(INDEX(INDIRECT($B$25&amp;"["&amp;I$26&amp;"]"), SMALL(IF(INDIRECT($B$25&amp;"[ID]")= 'Prog Info'!$C$2, ROW(INDIRECT($B$25&amp;"[ID]")) - ROW(INDEX(INDIRECT($B$25&amp;"[ID]"), 1,1))+1), $A32)),"")</f>
        <v/>
      </c>
      <c r="J32" s="311" t="str" cm="1">
        <f t="array" aca="1" ref="J32" ca="1">IFERROR(INDEX(INDIRECT($B$25&amp;"["&amp;J$26&amp;"]"), SMALL(IF(INDIRECT($B$25&amp;"[ID]")= 'Prog Info'!$C$2, ROW(INDIRECT($B$25&amp;"[ID]")) - ROW(INDEX(INDIRECT($B$25&amp;"[ID]"), 1,1))+1), $A32)),"")</f>
        <v/>
      </c>
      <c r="L32" s="296" t="str">
        <f t="shared" ca="1" si="6"/>
        <v/>
      </c>
      <c r="M32" s="284" t="str" cm="1">
        <f t="array" aca="1" ref="M32" ca="1">IFERROR(INDEX(INDIRECT($B$25&amp;"["&amp;B$26&amp;"]"), SMALL(IF(INDIRECT($B$25&amp;"[ID]")= 'Prog Info'!$C$2, ROW(INDIRECT($B$25&amp;"[ID]")) - ROW(INDEX(INDIRECT($B$25&amp;"[ID]"), 1,1))+1), $L32)),"")</f>
        <v/>
      </c>
      <c r="N32" s="304" t="str" cm="1">
        <f t="array" aca="1" ref="N32" ca="1">IFERROR(INDEX(INDIRECT($B$25&amp;"["&amp;C$26&amp;"]"), SMALL(IF(INDIRECT($B$25&amp;"[ID]")= 'Prog Info'!$C$2, ROW(INDIRECT($B$25&amp;"[ID]")) - ROW(INDEX(INDIRECT($B$25&amp;"[ID]"), 1,1))+1), $L32)),"")</f>
        <v/>
      </c>
      <c r="O32" s="304" t="str" cm="1">
        <f t="array" aca="1" ref="O32" ca="1">IFERROR(INDEX(INDIRECT($B$25&amp;"["&amp;D$26&amp;"]"), SMALL(IF(INDIRECT($B$25&amp;"[ID]")= 'Prog Info'!$C$2, ROW(INDIRECT($B$25&amp;"[ID]")) - ROW(INDEX(INDIRECT($B$25&amp;"[ID]"), 1,1))+1), $L32)),"")</f>
        <v/>
      </c>
      <c r="P32" s="304"/>
      <c r="Q32" s="304" t="str" cm="1">
        <f t="array" aca="1" ref="Q32" ca="1">IFERROR(INDEX(INDIRECT($B$25&amp;"["&amp;F$26&amp;"]"), SMALL(IF(INDIRECT($B$25&amp;"[ID]")= 'Prog Info'!$C$2, ROW(INDIRECT($B$25&amp;"[ID]")) - ROW(INDEX(INDIRECT($B$25&amp;"[ID]"), 1,1))+1), $L32)),"")</f>
        <v/>
      </c>
      <c r="R32" s="304"/>
      <c r="S32" s="310" t="str" cm="1">
        <f t="array" aca="1" ref="S32" ca="1">IFERROR(INDEX(INDIRECT($B$25&amp;"["&amp;I$26&amp;"]"), SMALL(IF(INDIRECT($B$25&amp;"[ID]")= 'Prog Info'!$C$2, ROW(INDIRECT($B$25&amp;"[ID]")) - ROW(INDEX(INDIRECT($B$25&amp;"[ID]"), 1,1))+1), $L32)),"")</f>
        <v/>
      </c>
      <c r="T32" s="311" t="str" cm="1">
        <f t="array" aca="1" ref="T32" ca="1">IFERROR(INDEX(INDIRECT($B$25&amp;"["&amp;J$26&amp;"]"), SMALL(IF(INDIRECT($B$25&amp;"[ID]")= 'Prog Info'!$C$2, ROW(INDIRECT($B$25&amp;"[ID]")) - ROW(INDEX(INDIRECT($B$25&amp;"[ID]"), 1,1))+1), $L32)),"")</f>
        <v/>
      </c>
    </row>
    <row r="33" spans="1:20" x14ac:dyDescent="0.25">
      <c r="A33" s="296" t="str">
        <f t="shared" ca="1" si="5"/>
        <v/>
      </c>
      <c r="B33" s="284" t="str" cm="1">
        <f t="array" aca="1" ref="B33" ca="1">IFERROR(INDEX(INDIRECT($B$25&amp;"["&amp;B$26&amp;"]"), SMALL(IF(INDIRECT($B$25&amp;"[ID]")= 'Prog Info'!$C$2, ROW(INDIRECT($B$25&amp;"[ID]")) - ROW(INDEX(INDIRECT($B$25&amp;"[ID]"), 1,1))+1), $A33)),"")</f>
        <v/>
      </c>
      <c r="C33" s="304" t="str" cm="1">
        <f t="array" aca="1" ref="C33" ca="1">IFERROR(INDEX(INDIRECT($B$25&amp;"["&amp;C$26&amp;"]"), SMALL(IF(INDIRECT($B$25&amp;"[ID]")= 'Prog Info'!$C$2, ROW(INDIRECT($B$25&amp;"[ID]")) - ROW(INDEX(INDIRECT($B$25&amp;"[ID]"), 1,1))+1), $A33)),"")</f>
        <v/>
      </c>
      <c r="D33" s="304" t="str" cm="1">
        <f t="array" aca="1" ref="D33" ca="1">IFERROR(INDEX(INDIRECT($B$25&amp;"["&amp;D$26&amp;"]"), SMALL(IF(INDIRECT($B$25&amp;"[ID]")= 'Prog Info'!$C$2, ROW(INDIRECT($B$25&amp;"[ID]")) - ROW(INDEX(INDIRECT($B$25&amp;"[ID]"), 1,1))+1), $A33)),"")</f>
        <v/>
      </c>
      <c r="E33" s="304"/>
      <c r="F33" s="304" t="str" cm="1">
        <f t="array" aca="1" ref="F33" ca="1">IFERROR(INDEX(INDIRECT($B$25&amp;"["&amp;F$26&amp;"]"), SMALL(IF(INDIRECT($B$25&amp;"[ID]")= 'Prog Info'!$C$2, ROW(INDIRECT($B$25&amp;"[ID]")) - ROW(INDEX(INDIRECT($B$25&amp;"[ID]"), 1,1))+1), $A33)),"")</f>
        <v/>
      </c>
      <c r="G33" s="304"/>
      <c r="H33" s="304" t="str" cm="1">
        <f t="array" aca="1" ref="H33" ca="1">IFERROR(INDEX(INDIRECT($B$25&amp;"["&amp;H$26&amp;"]"), SMALL(IF(INDIRECT($B$25&amp;"[ID]")= 'Prog Info'!$C$2, ROW(INDIRECT($B$25&amp;"[ID]")) - ROW(INDEX(INDIRECT($B$25&amp;"[ID]"), 1,1))+1), $A33)),"")</f>
        <v/>
      </c>
      <c r="I33" s="310" t="str" cm="1">
        <f t="array" aca="1" ref="I33" ca="1">IFERROR(INDEX(INDIRECT($B$25&amp;"["&amp;I$26&amp;"]"), SMALL(IF(INDIRECT($B$25&amp;"[ID]")= 'Prog Info'!$C$2, ROW(INDIRECT($B$25&amp;"[ID]")) - ROW(INDEX(INDIRECT($B$25&amp;"[ID]"), 1,1))+1), $A33)),"")</f>
        <v/>
      </c>
      <c r="J33" s="311" t="str" cm="1">
        <f t="array" aca="1" ref="J33" ca="1">IFERROR(INDEX(INDIRECT($B$25&amp;"["&amp;J$26&amp;"]"), SMALL(IF(INDIRECT($B$25&amp;"[ID]")= 'Prog Info'!$C$2, ROW(INDIRECT($B$25&amp;"[ID]")) - ROW(INDEX(INDIRECT($B$25&amp;"[ID]"), 1,1))+1), $A33)),"")</f>
        <v/>
      </c>
      <c r="L33" s="296" t="str">
        <f t="shared" ca="1" si="6"/>
        <v/>
      </c>
      <c r="M33" s="284" t="str" cm="1">
        <f t="array" aca="1" ref="M33" ca="1">IFERROR(INDEX(INDIRECT($B$25&amp;"["&amp;B$26&amp;"]"), SMALL(IF(INDIRECT($B$25&amp;"[ID]")= 'Prog Info'!$C$2, ROW(INDIRECT($B$25&amp;"[ID]")) - ROW(INDEX(INDIRECT($B$25&amp;"[ID]"), 1,1))+1), $L33)),"")</f>
        <v/>
      </c>
      <c r="N33" s="304" t="str" cm="1">
        <f t="array" aca="1" ref="N33" ca="1">IFERROR(INDEX(INDIRECT($B$25&amp;"["&amp;C$26&amp;"]"), SMALL(IF(INDIRECT($B$25&amp;"[ID]")= 'Prog Info'!$C$2, ROW(INDIRECT($B$25&amp;"[ID]")) - ROW(INDEX(INDIRECT($B$25&amp;"[ID]"), 1,1))+1), $L33)),"")</f>
        <v/>
      </c>
      <c r="O33" s="304" t="str" cm="1">
        <f t="array" aca="1" ref="O33" ca="1">IFERROR(INDEX(INDIRECT($B$25&amp;"["&amp;D$26&amp;"]"), SMALL(IF(INDIRECT($B$25&amp;"[ID]")= 'Prog Info'!$C$2, ROW(INDIRECT($B$25&amp;"[ID]")) - ROW(INDEX(INDIRECT($B$25&amp;"[ID]"), 1,1))+1), $L33)),"")</f>
        <v/>
      </c>
      <c r="P33" s="304"/>
      <c r="Q33" s="304" t="str" cm="1">
        <f t="array" aca="1" ref="Q33" ca="1">IFERROR(INDEX(INDIRECT($B$25&amp;"["&amp;F$26&amp;"]"), SMALL(IF(INDIRECT($B$25&amp;"[ID]")= 'Prog Info'!$C$2, ROW(INDIRECT($B$25&amp;"[ID]")) - ROW(INDEX(INDIRECT($B$25&amp;"[ID]"), 1,1))+1), $L33)),"")</f>
        <v/>
      </c>
      <c r="R33" s="304"/>
      <c r="S33" s="310" t="str" cm="1">
        <f t="array" aca="1" ref="S33" ca="1">IFERROR(INDEX(INDIRECT($B$25&amp;"["&amp;I$26&amp;"]"), SMALL(IF(INDIRECT($B$25&amp;"[ID]")= 'Prog Info'!$C$2, ROW(INDIRECT($B$25&amp;"[ID]")) - ROW(INDEX(INDIRECT($B$25&amp;"[ID]"), 1,1))+1), $L33)),"")</f>
        <v/>
      </c>
      <c r="T33" s="311" t="str" cm="1">
        <f t="array" aca="1" ref="T33" ca="1">IFERROR(INDEX(INDIRECT($B$25&amp;"["&amp;J$26&amp;"]"), SMALL(IF(INDIRECT($B$25&amp;"[ID]")= 'Prog Info'!$C$2, ROW(INDIRECT($B$25&amp;"[ID]")) - ROW(INDEX(INDIRECT($B$25&amp;"[ID]"), 1,1))+1), $L33)),"")</f>
        <v/>
      </c>
    </row>
    <row r="34" spans="1:20" x14ac:dyDescent="0.25">
      <c r="A34" s="296" t="str">
        <f t="shared" ca="1" si="5"/>
        <v/>
      </c>
      <c r="B34" s="284" t="str" cm="1">
        <f t="array" aca="1" ref="B34" ca="1">IFERROR(INDEX(INDIRECT($B$25&amp;"["&amp;B$26&amp;"]"), SMALL(IF(INDIRECT($B$25&amp;"[ID]")= 'Prog Info'!$C$2, ROW(INDIRECT($B$25&amp;"[ID]")) - ROW(INDEX(INDIRECT($B$25&amp;"[ID]"), 1,1))+1), $A34)),"")</f>
        <v/>
      </c>
      <c r="C34" s="304" t="str" cm="1">
        <f t="array" aca="1" ref="C34" ca="1">IFERROR(INDEX(INDIRECT($B$25&amp;"["&amp;C$26&amp;"]"), SMALL(IF(INDIRECT($B$25&amp;"[ID]")= 'Prog Info'!$C$2, ROW(INDIRECT($B$25&amp;"[ID]")) - ROW(INDEX(INDIRECT($B$25&amp;"[ID]"), 1,1))+1), $A34)),"")</f>
        <v/>
      </c>
      <c r="D34" s="304" t="str" cm="1">
        <f t="array" aca="1" ref="D34" ca="1">IFERROR(INDEX(INDIRECT($B$25&amp;"["&amp;D$26&amp;"]"), SMALL(IF(INDIRECT($B$25&amp;"[ID]")= 'Prog Info'!$C$2, ROW(INDIRECT($B$25&amp;"[ID]")) - ROW(INDEX(INDIRECT($B$25&amp;"[ID]"), 1,1))+1), $A34)),"")</f>
        <v/>
      </c>
      <c r="E34" s="304"/>
      <c r="F34" s="304" t="str" cm="1">
        <f t="array" aca="1" ref="F34" ca="1">IFERROR(INDEX(INDIRECT($B$25&amp;"["&amp;F$26&amp;"]"), SMALL(IF(INDIRECT($B$25&amp;"[ID]")= 'Prog Info'!$C$2, ROW(INDIRECT($B$25&amp;"[ID]")) - ROW(INDEX(INDIRECT($B$25&amp;"[ID]"), 1,1))+1), $A34)),"")</f>
        <v/>
      </c>
      <c r="G34" s="304"/>
      <c r="H34" s="304" t="str" cm="1">
        <f t="array" aca="1" ref="H34" ca="1">IFERROR(INDEX(INDIRECT($B$25&amp;"["&amp;H$26&amp;"]"), SMALL(IF(INDIRECT($B$25&amp;"[ID]")= 'Prog Info'!$C$2, ROW(INDIRECT($B$25&amp;"[ID]")) - ROW(INDEX(INDIRECT($B$25&amp;"[ID]"), 1,1))+1), $A34)),"")</f>
        <v/>
      </c>
      <c r="I34" s="310" t="str" cm="1">
        <f t="array" aca="1" ref="I34" ca="1">IFERROR(INDEX(INDIRECT($B$25&amp;"["&amp;I$26&amp;"]"), SMALL(IF(INDIRECT($B$25&amp;"[ID]")= 'Prog Info'!$C$2, ROW(INDIRECT($B$25&amp;"[ID]")) - ROW(INDEX(INDIRECT($B$25&amp;"[ID]"), 1,1))+1), $A34)),"")</f>
        <v/>
      </c>
      <c r="J34" s="311" t="str" cm="1">
        <f t="array" aca="1" ref="J34" ca="1">IFERROR(INDEX(INDIRECT($B$25&amp;"["&amp;J$26&amp;"]"), SMALL(IF(INDIRECT($B$25&amp;"[ID]")= 'Prog Info'!$C$2, ROW(INDIRECT($B$25&amp;"[ID]")) - ROW(INDEX(INDIRECT($B$25&amp;"[ID]"), 1,1))+1), $A34)),"")</f>
        <v/>
      </c>
      <c r="L34" s="296" t="str">
        <f t="shared" ca="1" si="6"/>
        <v/>
      </c>
      <c r="M34" s="284" t="str" cm="1">
        <f t="array" aca="1" ref="M34" ca="1">IFERROR(INDEX(INDIRECT($B$25&amp;"["&amp;B$26&amp;"]"), SMALL(IF(INDIRECT($B$25&amp;"[ID]")= 'Prog Info'!$C$2, ROW(INDIRECT($B$25&amp;"[ID]")) - ROW(INDEX(INDIRECT($B$25&amp;"[ID]"), 1,1))+1), $L34)),"")</f>
        <v/>
      </c>
      <c r="N34" s="304" t="str" cm="1">
        <f t="array" aca="1" ref="N34" ca="1">IFERROR(INDEX(INDIRECT($B$25&amp;"["&amp;C$26&amp;"]"), SMALL(IF(INDIRECT($B$25&amp;"[ID]")= 'Prog Info'!$C$2, ROW(INDIRECT($B$25&amp;"[ID]")) - ROW(INDEX(INDIRECT($B$25&amp;"[ID]"), 1,1))+1), $L34)),"")</f>
        <v/>
      </c>
      <c r="O34" s="304" t="str" cm="1">
        <f t="array" aca="1" ref="O34" ca="1">IFERROR(INDEX(INDIRECT($B$25&amp;"["&amp;D$26&amp;"]"), SMALL(IF(INDIRECT($B$25&amp;"[ID]")= 'Prog Info'!$C$2, ROW(INDIRECT($B$25&amp;"[ID]")) - ROW(INDEX(INDIRECT($B$25&amp;"[ID]"), 1,1))+1), $L34)),"")</f>
        <v/>
      </c>
      <c r="P34" s="304"/>
      <c r="Q34" s="304" t="str" cm="1">
        <f t="array" aca="1" ref="Q34" ca="1">IFERROR(INDEX(INDIRECT($B$25&amp;"["&amp;F$26&amp;"]"), SMALL(IF(INDIRECT($B$25&amp;"[ID]")= 'Prog Info'!$C$2, ROW(INDIRECT($B$25&amp;"[ID]")) - ROW(INDEX(INDIRECT($B$25&amp;"[ID]"), 1,1))+1), $L34)),"")</f>
        <v/>
      </c>
      <c r="R34" s="304"/>
      <c r="S34" s="310" t="str" cm="1">
        <f t="array" aca="1" ref="S34" ca="1">IFERROR(INDEX(INDIRECT($B$25&amp;"["&amp;I$26&amp;"]"), SMALL(IF(INDIRECT($B$25&amp;"[ID]")= 'Prog Info'!$C$2, ROW(INDIRECT($B$25&amp;"[ID]")) - ROW(INDEX(INDIRECT($B$25&amp;"[ID]"), 1,1))+1), $L34)),"")</f>
        <v/>
      </c>
      <c r="T34" s="311" t="str" cm="1">
        <f t="array" aca="1" ref="T34" ca="1">IFERROR(INDEX(INDIRECT($B$25&amp;"["&amp;J$26&amp;"]"), SMALL(IF(INDIRECT($B$25&amp;"[ID]")= 'Prog Info'!$C$2, ROW(INDIRECT($B$25&amp;"[ID]")) - ROW(INDEX(INDIRECT($B$25&amp;"[ID]"), 1,1))+1), $L34)),"")</f>
        <v/>
      </c>
    </row>
    <row r="35" spans="1:20" x14ac:dyDescent="0.25">
      <c r="A35" s="296" t="str">
        <f t="shared" ca="1" si="5"/>
        <v/>
      </c>
      <c r="B35" s="284" t="str" cm="1">
        <f t="array" aca="1" ref="B35" ca="1">IFERROR(INDEX(INDIRECT($B$25&amp;"["&amp;B$26&amp;"]"), SMALL(IF(INDIRECT($B$25&amp;"[ID]")= 'Prog Info'!$C$2, ROW(INDIRECT($B$25&amp;"[ID]")) - ROW(INDEX(INDIRECT($B$25&amp;"[ID]"), 1,1))+1), $A35)),"")</f>
        <v/>
      </c>
      <c r="C35" s="304" t="str" cm="1">
        <f t="array" aca="1" ref="C35" ca="1">IFERROR(INDEX(INDIRECT($B$25&amp;"["&amp;C$26&amp;"]"), SMALL(IF(INDIRECT($B$25&amp;"[ID]")= 'Prog Info'!$C$2, ROW(INDIRECT($B$25&amp;"[ID]")) - ROW(INDEX(INDIRECT($B$25&amp;"[ID]"), 1,1))+1), $A35)),"")</f>
        <v/>
      </c>
      <c r="D35" s="304" t="str" cm="1">
        <f t="array" aca="1" ref="D35" ca="1">IFERROR(INDEX(INDIRECT($B$25&amp;"["&amp;D$26&amp;"]"), SMALL(IF(INDIRECT($B$25&amp;"[ID]")= 'Prog Info'!$C$2, ROW(INDIRECT($B$25&amp;"[ID]")) - ROW(INDEX(INDIRECT($B$25&amp;"[ID]"), 1,1))+1), $A35)),"")</f>
        <v/>
      </c>
      <c r="E35" s="304"/>
      <c r="F35" s="304" t="str" cm="1">
        <f t="array" aca="1" ref="F35" ca="1">IFERROR(INDEX(INDIRECT($B$25&amp;"["&amp;F$26&amp;"]"), SMALL(IF(INDIRECT($B$25&amp;"[ID]")= 'Prog Info'!$C$2, ROW(INDIRECT($B$25&amp;"[ID]")) - ROW(INDEX(INDIRECT($B$25&amp;"[ID]"), 1,1))+1), $A35)),"")</f>
        <v/>
      </c>
      <c r="G35" s="304"/>
      <c r="H35" s="304" t="str" cm="1">
        <f t="array" aca="1" ref="H35" ca="1">IFERROR(INDEX(INDIRECT($B$25&amp;"["&amp;H$26&amp;"]"), SMALL(IF(INDIRECT($B$25&amp;"[ID]")= 'Prog Info'!$C$2, ROW(INDIRECT($B$25&amp;"[ID]")) - ROW(INDEX(INDIRECT($B$25&amp;"[ID]"), 1,1))+1), $A35)),"")</f>
        <v/>
      </c>
      <c r="I35" s="310" t="str" cm="1">
        <f t="array" aca="1" ref="I35" ca="1">IFERROR(INDEX(INDIRECT($B$25&amp;"["&amp;I$26&amp;"]"), SMALL(IF(INDIRECT($B$25&amp;"[ID]")= 'Prog Info'!$C$2, ROW(INDIRECT($B$25&amp;"[ID]")) - ROW(INDEX(INDIRECT($B$25&amp;"[ID]"), 1,1))+1), $A35)),"")</f>
        <v/>
      </c>
      <c r="J35" s="311" t="str" cm="1">
        <f t="array" aca="1" ref="J35" ca="1">IFERROR(INDEX(INDIRECT($B$25&amp;"["&amp;J$26&amp;"]"), SMALL(IF(INDIRECT($B$25&amp;"[ID]")= 'Prog Info'!$C$2, ROW(INDIRECT($B$25&amp;"[ID]")) - ROW(INDEX(INDIRECT($B$25&amp;"[ID]"), 1,1))+1), $A35)),"")</f>
        <v/>
      </c>
      <c r="L35" s="296" t="str">
        <f t="shared" ca="1" si="6"/>
        <v/>
      </c>
      <c r="M35" s="284" t="str" cm="1">
        <f t="array" aca="1" ref="M35" ca="1">IFERROR(INDEX(INDIRECT($B$25&amp;"["&amp;B$26&amp;"]"), SMALL(IF(INDIRECT($B$25&amp;"[ID]")= 'Prog Info'!$C$2, ROW(INDIRECT($B$25&amp;"[ID]")) - ROW(INDEX(INDIRECT($B$25&amp;"[ID]"), 1,1))+1), $L35)),"")</f>
        <v/>
      </c>
      <c r="N35" s="304" t="str" cm="1">
        <f t="array" aca="1" ref="N35" ca="1">IFERROR(INDEX(INDIRECT($B$25&amp;"["&amp;C$26&amp;"]"), SMALL(IF(INDIRECT($B$25&amp;"[ID]")= 'Prog Info'!$C$2, ROW(INDIRECT($B$25&amp;"[ID]")) - ROW(INDEX(INDIRECT($B$25&amp;"[ID]"), 1,1))+1), $L35)),"")</f>
        <v/>
      </c>
      <c r="O35" s="304" t="str" cm="1">
        <f t="array" aca="1" ref="O35" ca="1">IFERROR(INDEX(INDIRECT($B$25&amp;"["&amp;D$26&amp;"]"), SMALL(IF(INDIRECT($B$25&amp;"[ID]")= 'Prog Info'!$C$2, ROW(INDIRECT($B$25&amp;"[ID]")) - ROW(INDEX(INDIRECT($B$25&amp;"[ID]"), 1,1))+1), $L35)),"")</f>
        <v/>
      </c>
      <c r="P35" s="304"/>
      <c r="Q35" s="304" t="str" cm="1">
        <f t="array" aca="1" ref="Q35" ca="1">IFERROR(INDEX(INDIRECT($B$25&amp;"["&amp;F$26&amp;"]"), SMALL(IF(INDIRECT($B$25&amp;"[ID]")= 'Prog Info'!$C$2, ROW(INDIRECT($B$25&amp;"[ID]")) - ROW(INDEX(INDIRECT($B$25&amp;"[ID]"), 1,1))+1), $L35)),"")</f>
        <v/>
      </c>
      <c r="R35" s="304"/>
      <c r="S35" s="310" t="str" cm="1">
        <f t="array" aca="1" ref="S35" ca="1">IFERROR(INDEX(INDIRECT($B$25&amp;"["&amp;I$26&amp;"]"), SMALL(IF(INDIRECT($B$25&amp;"[ID]")= 'Prog Info'!$C$2, ROW(INDIRECT($B$25&amp;"[ID]")) - ROW(INDEX(INDIRECT($B$25&amp;"[ID]"), 1,1))+1), $L35)),"")</f>
        <v/>
      </c>
      <c r="T35" s="311" t="str" cm="1">
        <f t="array" aca="1" ref="T35" ca="1">IFERROR(INDEX(INDIRECT($B$25&amp;"["&amp;J$26&amp;"]"), SMALL(IF(INDIRECT($B$25&amp;"[ID]")= 'Prog Info'!$C$2, ROW(INDIRECT($B$25&amp;"[ID]")) - ROW(INDEX(INDIRECT($B$25&amp;"[ID]"), 1,1))+1), $L35)),"")</f>
        <v/>
      </c>
    </row>
    <row r="36" spans="1:20" x14ac:dyDescent="0.25">
      <c r="A36" s="296" t="str">
        <f t="shared" ca="1" si="5"/>
        <v/>
      </c>
      <c r="B36" s="284" t="str" cm="1">
        <f t="array" aca="1" ref="B36" ca="1">IFERROR(INDEX(INDIRECT($B$25&amp;"["&amp;B$26&amp;"]"), SMALL(IF(INDIRECT($B$25&amp;"[ID]")= 'Prog Info'!$C$2, ROW(INDIRECT($B$25&amp;"[ID]")) - ROW(INDEX(INDIRECT($B$25&amp;"[ID]"), 1,1))+1), $A36)),"")</f>
        <v/>
      </c>
      <c r="C36" s="304" t="str" cm="1">
        <f t="array" aca="1" ref="C36" ca="1">IFERROR(INDEX(INDIRECT($B$25&amp;"["&amp;C$26&amp;"]"), SMALL(IF(INDIRECT($B$25&amp;"[ID]")= 'Prog Info'!$C$2, ROW(INDIRECT($B$25&amp;"[ID]")) - ROW(INDEX(INDIRECT($B$25&amp;"[ID]"), 1,1))+1), $A36)),"")</f>
        <v/>
      </c>
      <c r="D36" s="304" t="str" cm="1">
        <f t="array" aca="1" ref="D36" ca="1">IFERROR(INDEX(INDIRECT($B$25&amp;"["&amp;D$26&amp;"]"), SMALL(IF(INDIRECT($B$25&amp;"[ID]")= 'Prog Info'!$C$2, ROW(INDIRECT($B$25&amp;"[ID]")) - ROW(INDEX(INDIRECT($B$25&amp;"[ID]"), 1,1))+1), $A36)),"")</f>
        <v/>
      </c>
      <c r="E36" s="304"/>
      <c r="F36" s="304" t="str" cm="1">
        <f t="array" aca="1" ref="F36" ca="1">IFERROR(INDEX(INDIRECT($B$25&amp;"["&amp;F$26&amp;"]"), SMALL(IF(INDIRECT($B$25&amp;"[ID]")= 'Prog Info'!$C$2, ROW(INDIRECT($B$25&amp;"[ID]")) - ROW(INDEX(INDIRECT($B$25&amp;"[ID]"), 1,1))+1), $A36)),"")</f>
        <v/>
      </c>
      <c r="G36" s="304"/>
      <c r="H36" s="304" t="str" cm="1">
        <f t="array" aca="1" ref="H36" ca="1">IFERROR(INDEX(INDIRECT($B$25&amp;"["&amp;H$26&amp;"]"), SMALL(IF(INDIRECT($B$25&amp;"[ID]")= 'Prog Info'!$C$2, ROW(INDIRECT($B$25&amp;"[ID]")) - ROW(INDEX(INDIRECT($B$25&amp;"[ID]"), 1,1))+1), $A36)),"")</f>
        <v/>
      </c>
      <c r="I36" s="310" t="str" cm="1">
        <f t="array" aca="1" ref="I36" ca="1">IFERROR(INDEX(INDIRECT($B$25&amp;"["&amp;I$26&amp;"]"), SMALL(IF(INDIRECT($B$25&amp;"[ID]")= 'Prog Info'!$C$2, ROW(INDIRECT($B$25&amp;"[ID]")) - ROW(INDEX(INDIRECT($B$25&amp;"[ID]"), 1,1))+1), $A36)),"")</f>
        <v/>
      </c>
      <c r="J36" s="311" t="str" cm="1">
        <f t="array" aca="1" ref="J36" ca="1">IFERROR(INDEX(INDIRECT($B$25&amp;"["&amp;J$26&amp;"]"), SMALL(IF(INDIRECT($B$25&amp;"[ID]")= 'Prog Info'!$C$2, ROW(INDIRECT($B$25&amp;"[ID]")) - ROW(INDEX(INDIRECT($B$25&amp;"[ID]"), 1,1))+1), $A36)),"")</f>
        <v/>
      </c>
      <c r="L36" s="296" t="str">
        <f t="shared" ca="1" si="6"/>
        <v/>
      </c>
      <c r="M36" s="284" t="str" cm="1">
        <f t="array" aca="1" ref="M36" ca="1">IFERROR(INDEX(INDIRECT($B$25&amp;"["&amp;B$26&amp;"]"), SMALL(IF(INDIRECT($B$25&amp;"[ID]")= 'Prog Info'!$C$2, ROW(INDIRECT($B$25&amp;"[ID]")) - ROW(INDEX(INDIRECT($B$25&amp;"[ID]"), 1,1))+1), $L36)),"")</f>
        <v/>
      </c>
      <c r="N36" s="304" t="str" cm="1">
        <f t="array" aca="1" ref="N36" ca="1">IFERROR(INDEX(INDIRECT($B$25&amp;"["&amp;C$26&amp;"]"), SMALL(IF(INDIRECT($B$25&amp;"[ID]")= 'Prog Info'!$C$2, ROW(INDIRECT($B$25&amp;"[ID]")) - ROW(INDEX(INDIRECT($B$25&amp;"[ID]"), 1,1))+1), $L36)),"")</f>
        <v/>
      </c>
      <c r="O36" s="304" t="str" cm="1">
        <f t="array" aca="1" ref="O36" ca="1">IFERROR(INDEX(INDIRECT($B$25&amp;"["&amp;D$26&amp;"]"), SMALL(IF(INDIRECT($B$25&amp;"[ID]")= 'Prog Info'!$C$2, ROW(INDIRECT($B$25&amp;"[ID]")) - ROW(INDEX(INDIRECT($B$25&amp;"[ID]"), 1,1))+1), $L36)),"")</f>
        <v/>
      </c>
      <c r="P36" s="304"/>
      <c r="Q36" s="304" t="str" cm="1">
        <f t="array" aca="1" ref="Q36" ca="1">IFERROR(INDEX(INDIRECT($B$25&amp;"["&amp;F$26&amp;"]"), SMALL(IF(INDIRECT($B$25&amp;"[ID]")= 'Prog Info'!$C$2, ROW(INDIRECT($B$25&amp;"[ID]")) - ROW(INDEX(INDIRECT($B$25&amp;"[ID]"), 1,1))+1), $L36)),"")</f>
        <v/>
      </c>
      <c r="R36" s="304"/>
      <c r="S36" s="310" t="str" cm="1">
        <f t="array" aca="1" ref="S36" ca="1">IFERROR(INDEX(INDIRECT($B$25&amp;"["&amp;I$26&amp;"]"), SMALL(IF(INDIRECT($B$25&amp;"[ID]")= 'Prog Info'!$C$2, ROW(INDIRECT($B$25&amp;"[ID]")) - ROW(INDEX(INDIRECT($B$25&amp;"[ID]"), 1,1))+1), $L36)),"")</f>
        <v/>
      </c>
      <c r="T36" s="311" t="str" cm="1">
        <f t="array" aca="1" ref="T36" ca="1">IFERROR(INDEX(INDIRECT($B$25&amp;"["&amp;J$26&amp;"]"), SMALL(IF(INDIRECT($B$25&amp;"[ID]")= 'Prog Info'!$C$2, ROW(INDIRECT($B$25&amp;"[ID]")) - ROW(INDEX(INDIRECT($B$25&amp;"[ID]"), 1,1))+1), $L36)),"")</f>
        <v/>
      </c>
    </row>
    <row r="37" spans="1:20" x14ac:dyDescent="0.25">
      <c r="A37" s="296" t="str">
        <f t="shared" ca="1" si="5"/>
        <v/>
      </c>
      <c r="B37" s="284" t="str" cm="1">
        <f t="array" aca="1" ref="B37" ca="1">IFERROR(INDEX(INDIRECT($B$25&amp;"["&amp;B$26&amp;"]"), SMALL(IF(INDIRECT($B$25&amp;"[ID]")= 'Prog Info'!$C$2, ROW(INDIRECT($B$25&amp;"[ID]")) - ROW(INDEX(INDIRECT($B$25&amp;"[ID]"), 1,1))+1), $A37)),"")</f>
        <v/>
      </c>
      <c r="C37" s="304" t="str" cm="1">
        <f t="array" aca="1" ref="C37" ca="1">IFERROR(INDEX(INDIRECT($B$25&amp;"["&amp;C$26&amp;"]"), SMALL(IF(INDIRECT($B$25&amp;"[ID]")= 'Prog Info'!$C$2, ROW(INDIRECT($B$25&amp;"[ID]")) - ROW(INDEX(INDIRECT($B$25&amp;"[ID]"), 1,1))+1), $A37)),"")</f>
        <v/>
      </c>
      <c r="D37" s="304" t="str" cm="1">
        <f t="array" aca="1" ref="D37" ca="1">IFERROR(INDEX(INDIRECT($B$25&amp;"["&amp;D$26&amp;"]"), SMALL(IF(INDIRECT($B$25&amp;"[ID]")= 'Prog Info'!$C$2, ROW(INDIRECT($B$25&amp;"[ID]")) - ROW(INDEX(INDIRECT($B$25&amp;"[ID]"), 1,1))+1), $A37)),"")</f>
        <v/>
      </c>
      <c r="E37" s="304"/>
      <c r="F37" s="304" t="str" cm="1">
        <f t="array" aca="1" ref="F37" ca="1">IFERROR(INDEX(INDIRECT($B$25&amp;"["&amp;F$26&amp;"]"), SMALL(IF(INDIRECT($B$25&amp;"[ID]")= 'Prog Info'!$C$2, ROW(INDIRECT($B$25&amp;"[ID]")) - ROW(INDEX(INDIRECT($B$25&amp;"[ID]"), 1,1))+1), $A37)),"")</f>
        <v/>
      </c>
      <c r="G37" s="304"/>
      <c r="H37" s="304" t="str" cm="1">
        <f t="array" aca="1" ref="H37" ca="1">IFERROR(INDEX(INDIRECT($B$25&amp;"["&amp;H$26&amp;"]"), SMALL(IF(INDIRECT($B$25&amp;"[ID]")= 'Prog Info'!$C$2, ROW(INDIRECT($B$25&amp;"[ID]")) - ROW(INDEX(INDIRECT($B$25&amp;"[ID]"), 1,1))+1), $A37)),"")</f>
        <v/>
      </c>
      <c r="I37" s="310" t="str" cm="1">
        <f t="array" aca="1" ref="I37" ca="1">IFERROR(INDEX(INDIRECT($B$25&amp;"["&amp;I$26&amp;"]"), SMALL(IF(INDIRECT($B$25&amp;"[ID]")= 'Prog Info'!$C$2, ROW(INDIRECT($B$25&amp;"[ID]")) - ROW(INDEX(INDIRECT($B$25&amp;"[ID]"), 1,1))+1), $A37)),"")</f>
        <v/>
      </c>
      <c r="J37" s="311" t="str" cm="1">
        <f t="array" aca="1" ref="J37" ca="1">IFERROR(INDEX(INDIRECT($B$25&amp;"["&amp;J$26&amp;"]"), SMALL(IF(INDIRECT($B$25&amp;"[ID]")= 'Prog Info'!$C$2, ROW(INDIRECT($B$25&amp;"[ID]")) - ROW(INDEX(INDIRECT($B$25&amp;"[ID]"), 1,1))+1), $A37)),"")</f>
        <v/>
      </c>
      <c r="L37" s="296" t="str">
        <f t="shared" ca="1" si="6"/>
        <v/>
      </c>
      <c r="M37" s="284" t="str" cm="1">
        <f t="array" aca="1" ref="M37" ca="1">IFERROR(INDEX(INDIRECT($B$25&amp;"["&amp;B$26&amp;"]"), SMALL(IF(INDIRECT($B$25&amp;"[ID]")= 'Prog Info'!$C$2, ROW(INDIRECT($B$25&amp;"[ID]")) - ROW(INDEX(INDIRECT($B$25&amp;"[ID]"), 1,1))+1), $L37)),"")</f>
        <v/>
      </c>
      <c r="N37" s="304" t="str" cm="1">
        <f t="array" aca="1" ref="N37" ca="1">IFERROR(INDEX(INDIRECT($B$25&amp;"["&amp;C$26&amp;"]"), SMALL(IF(INDIRECT($B$25&amp;"[ID]")= 'Prog Info'!$C$2, ROW(INDIRECT($B$25&amp;"[ID]")) - ROW(INDEX(INDIRECT($B$25&amp;"[ID]"), 1,1))+1), $L37)),"")</f>
        <v/>
      </c>
      <c r="O37" s="304" t="str" cm="1">
        <f t="array" aca="1" ref="O37" ca="1">IFERROR(INDEX(INDIRECT($B$25&amp;"["&amp;D$26&amp;"]"), SMALL(IF(INDIRECT($B$25&amp;"[ID]")= 'Prog Info'!$C$2, ROW(INDIRECT($B$25&amp;"[ID]")) - ROW(INDEX(INDIRECT($B$25&amp;"[ID]"), 1,1))+1), $L37)),"")</f>
        <v/>
      </c>
      <c r="P37" s="304"/>
      <c r="Q37" s="304" t="str" cm="1">
        <f t="array" aca="1" ref="Q37" ca="1">IFERROR(INDEX(INDIRECT($B$25&amp;"["&amp;F$26&amp;"]"), SMALL(IF(INDIRECT($B$25&amp;"[ID]")= 'Prog Info'!$C$2, ROW(INDIRECT($B$25&amp;"[ID]")) - ROW(INDEX(INDIRECT($B$25&amp;"[ID]"), 1,1))+1), $L37)),"")</f>
        <v/>
      </c>
      <c r="R37" s="304"/>
      <c r="S37" s="310" t="str" cm="1">
        <f t="array" aca="1" ref="S37" ca="1">IFERROR(INDEX(INDIRECT($B$25&amp;"["&amp;I$26&amp;"]"), SMALL(IF(INDIRECT($B$25&amp;"[ID]")= 'Prog Info'!$C$2, ROW(INDIRECT($B$25&amp;"[ID]")) - ROW(INDEX(INDIRECT($B$25&amp;"[ID]"), 1,1))+1), $L37)),"")</f>
        <v/>
      </c>
      <c r="T37" s="311" t="str" cm="1">
        <f t="array" aca="1" ref="T37" ca="1">IFERROR(INDEX(INDIRECT($B$25&amp;"["&amp;J$26&amp;"]"), SMALL(IF(INDIRECT($B$25&amp;"[ID]")= 'Prog Info'!$C$2, ROW(INDIRECT($B$25&amp;"[ID]")) - ROW(INDEX(INDIRECT($B$25&amp;"[ID]"), 1,1))+1), $L37)),"")</f>
        <v/>
      </c>
    </row>
    <row r="38" spans="1:20" x14ac:dyDescent="0.25">
      <c r="A38" s="296" t="str">
        <f t="shared" ca="1" si="5"/>
        <v/>
      </c>
      <c r="B38" s="284" t="str" cm="1">
        <f t="array" aca="1" ref="B38" ca="1">IFERROR(INDEX(INDIRECT($B$25&amp;"["&amp;B$26&amp;"]"), SMALL(IF(INDIRECT($B$25&amp;"[ID]")= 'Prog Info'!$C$2, ROW(INDIRECT($B$25&amp;"[ID]")) - ROW(INDEX(INDIRECT($B$25&amp;"[ID]"), 1,1))+1), $A38)),"")</f>
        <v/>
      </c>
      <c r="C38" s="304" t="str" cm="1">
        <f t="array" aca="1" ref="C38" ca="1">IFERROR(INDEX(INDIRECT($B$25&amp;"["&amp;C$26&amp;"]"), SMALL(IF(INDIRECT($B$25&amp;"[ID]")= 'Prog Info'!$C$2, ROW(INDIRECT($B$25&amp;"[ID]")) - ROW(INDEX(INDIRECT($B$25&amp;"[ID]"), 1,1))+1), $A38)),"")</f>
        <v/>
      </c>
      <c r="D38" s="304" t="str" cm="1">
        <f t="array" aca="1" ref="D38" ca="1">IFERROR(INDEX(INDIRECT($B$25&amp;"["&amp;D$26&amp;"]"), SMALL(IF(INDIRECT($B$25&amp;"[ID]")= 'Prog Info'!$C$2, ROW(INDIRECT($B$25&amp;"[ID]")) - ROW(INDEX(INDIRECT($B$25&amp;"[ID]"), 1,1))+1), $A38)),"")</f>
        <v/>
      </c>
      <c r="E38" s="304"/>
      <c r="F38" s="304" t="str" cm="1">
        <f t="array" aca="1" ref="F38" ca="1">IFERROR(INDEX(INDIRECT($B$25&amp;"["&amp;F$26&amp;"]"), SMALL(IF(INDIRECT($B$25&amp;"[ID]")= 'Prog Info'!$C$2, ROW(INDIRECT($B$25&amp;"[ID]")) - ROW(INDEX(INDIRECT($B$25&amp;"[ID]"), 1,1))+1), $A38)),"")</f>
        <v/>
      </c>
      <c r="G38" s="304"/>
      <c r="H38" s="304" t="str" cm="1">
        <f t="array" aca="1" ref="H38" ca="1">IFERROR(INDEX(INDIRECT($B$25&amp;"["&amp;H$26&amp;"]"), SMALL(IF(INDIRECT($B$25&amp;"[ID]")= 'Prog Info'!$C$2, ROW(INDIRECT($B$25&amp;"[ID]")) - ROW(INDEX(INDIRECT($B$25&amp;"[ID]"), 1,1))+1), $A38)),"")</f>
        <v/>
      </c>
      <c r="I38" s="310" t="str" cm="1">
        <f t="array" aca="1" ref="I38" ca="1">IFERROR(INDEX(INDIRECT($B$25&amp;"["&amp;I$26&amp;"]"), SMALL(IF(INDIRECT($B$25&amp;"[ID]")= 'Prog Info'!$C$2, ROW(INDIRECT($B$25&amp;"[ID]")) - ROW(INDEX(INDIRECT($B$25&amp;"[ID]"), 1,1))+1), $A38)),"")</f>
        <v/>
      </c>
      <c r="J38" s="311" t="str" cm="1">
        <f t="array" aca="1" ref="J38" ca="1">IFERROR(INDEX(INDIRECT($B$25&amp;"["&amp;J$26&amp;"]"), SMALL(IF(INDIRECT($B$25&amp;"[ID]")= 'Prog Info'!$C$2, ROW(INDIRECT($B$25&amp;"[ID]")) - ROW(INDEX(INDIRECT($B$25&amp;"[ID]"), 1,1))+1), $A38)),"")</f>
        <v/>
      </c>
      <c r="L38" s="296" t="str">
        <f t="shared" ca="1" si="6"/>
        <v/>
      </c>
      <c r="M38" s="284" t="str" cm="1">
        <f t="array" aca="1" ref="M38" ca="1">IFERROR(INDEX(INDIRECT($B$25&amp;"["&amp;B$26&amp;"]"), SMALL(IF(INDIRECT($B$25&amp;"[ID]")= 'Prog Info'!$C$2, ROW(INDIRECT($B$25&amp;"[ID]")) - ROW(INDEX(INDIRECT($B$25&amp;"[ID]"), 1,1))+1), $L38)),"")</f>
        <v/>
      </c>
      <c r="N38" s="304" t="str" cm="1">
        <f t="array" aca="1" ref="N38" ca="1">IFERROR(INDEX(INDIRECT($B$25&amp;"["&amp;C$26&amp;"]"), SMALL(IF(INDIRECT($B$25&amp;"[ID]")= 'Prog Info'!$C$2, ROW(INDIRECT($B$25&amp;"[ID]")) - ROW(INDEX(INDIRECT($B$25&amp;"[ID]"), 1,1))+1), $L38)),"")</f>
        <v/>
      </c>
      <c r="O38" s="304" t="str" cm="1">
        <f t="array" aca="1" ref="O38" ca="1">IFERROR(INDEX(INDIRECT($B$25&amp;"["&amp;D$26&amp;"]"), SMALL(IF(INDIRECT($B$25&amp;"[ID]")= 'Prog Info'!$C$2, ROW(INDIRECT($B$25&amp;"[ID]")) - ROW(INDEX(INDIRECT($B$25&amp;"[ID]"), 1,1))+1), $L38)),"")</f>
        <v/>
      </c>
      <c r="P38" s="304"/>
      <c r="Q38" s="304" t="str" cm="1">
        <f t="array" aca="1" ref="Q38" ca="1">IFERROR(INDEX(INDIRECT($B$25&amp;"["&amp;F$26&amp;"]"), SMALL(IF(INDIRECT($B$25&amp;"[ID]")= 'Prog Info'!$C$2, ROW(INDIRECT($B$25&amp;"[ID]")) - ROW(INDEX(INDIRECT($B$25&amp;"[ID]"), 1,1))+1), $L38)),"")</f>
        <v/>
      </c>
      <c r="R38" s="304"/>
      <c r="S38" s="310" t="str" cm="1">
        <f t="array" aca="1" ref="S38" ca="1">IFERROR(INDEX(INDIRECT($B$25&amp;"["&amp;I$26&amp;"]"), SMALL(IF(INDIRECT($B$25&amp;"[ID]")= 'Prog Info'!$C$2, ROW(INDIRECT($B$25&amp;"[ID]")) - ROW(INDEX(INDIRECT($B$25&amp;"[ID]"), 1,1))+1), $L38)),"")</f>
        <v/>
      </c>
      <c r="T38" s="311" t="str" cm="1">
        <f t="array" aca="1" ref="T38" ca="1">IFERROR(INDEX(INDIRECT($B$25&amp;"["&amp;J$26&amp;"]"), SMALL(IF(INDIRECT($B$25&amp;"[ID]")= 'Prog Info'!$C$2, ROW(INDIRECT($B$25&amp;"[ID]")) - ROW(INDEX(INDIRECT($B$25&amp;"[ID]"), 1,1))+1), $L38)),"")</f>
        <v/>
      </c>
    </row>
    <row r="39" spans="1:20" x14ac:dyDescent="0.25">
      <c r="A39" s="296" t="str">
        <f t="shared" ca="1" si="5"/>
        <v/>
      </c>
      <c r="B39" s="284" t="str" cm="1">
        <f t="array" aca="1" ref="B39" ca="1">IFERROR(INDEX(INDIRECT($B$25&amp;"["&amp;B$26&amp;"]"), SMALL(IF(INDIRECT($B$25&amp;"[ID]")= 'Prog Info'!$C$2, ROW(INDIRECT($B$25&amp;"[ID]")) - ROW(INDEX(INDIRECT($B$25&amp;"[ID]"), 1,1))+1), $A39)),"")</f>
        <v/>
      </c>
      <c r="C39" s="304" t="str" cm="1">
        <f t="array" aca="1" ref="C39" ca="1">IFERROR(INDEX(INDIRECT($B$25&amp;"["&amp;C$26&amp;"]"), SMALL(IF(INDIRECT($B$25&amp;"[ID]")= 'Prog Info'!$C$2, ROW(INDIRECT($B$25&amp;"[ID]")) - ROW(INDEX(INDIRECT($B$25&amp;"[ID]"), 1,1))+1), $A39)),"")</f>
        <v/>
      </c>
      <c r="D39" s="304" t="str" cm="1">
        <f t="array" aca="1" ref="D39" ca="1">IFERROR(INDEX(INDIRECT($B$25&amp;"["&amp;D$26&amp;"]"), SMALL(IF(INDIRECT($B$25&amp;"[ID]")= 'Prog Info'!$C$2, ROW(INDIRECT($B$25&amp;"[ID]")) - ROW(INDEX(INDIRECT($B$25&amp;"[ID]"), 1,1))+1), $A39)),"")</f>
        <v/>
      </c>
      <c r="E39" s="304"/>
      <c r="F39" s="304" t="str" cm="1">
        <f t="array" aca="1" ref="F39" ca="1">IFERROR(INDEX(INDIRECT($B$25&amp;"["&amp;F$26&amp;"]"), SMALL(IF(INDIRECT($B$25&amp;"[ID]")= 'Prog Info'!$C$2, ROW(INDIRECT($B$25&amp;"[ID]")) - ROW(INDEX(INDIRECT($B$25&amp;"[ID]"), 1,1))+1), $A39)),"")</f>
        <v/>
      </c>
      <c r="G39" s="304"/>
      <c r="H39" s="304" t="str" cm="1">
        <f t="array" aca="1" ref="H39" ca="1">IFERROR(INDEX(INDIRECT($B$25&amp;"["&amp;H$26&amp;"]"), SMALL(IF(INDIRECT($B$25&amp;"[ID]")= 'Prog Info'!$C$2, ROW(INDIRECT($B$25&amp;"[ID]")) - ROW(INDEX(INDIRECT($B$25&amp;"[ID]"), 1,1))+1), $A39)),"")</f>
        <v/>
      </c>
      <c r="I39" s="310" t="str" cm="1">
        <f t="array" aca="1" ref="I39" ca="1">IFERROR(INDEX(INDIRECT($B$25&amp;"["&amp;I$26&amp;"]"), SMALL(IF(INDIRECT($B$25&amp;"[ID]")= 'Prog Info'!$C$2, ROW(INDIRECT($B$25&amp;"[ID]")) - ROW(INDEX(INDIRECT($B$25&amp;"[ID]"), 1,1))+1), $A39)),"")</f>
        <v/>
      </c>
      <c r="J39" s="311" t="str" cm="1">
        <f t="array" aca="1" ref="J39" ca="1">IFERROR(INDEX(INDIRECT($B$25&amp;"["&amp;J$26&amp;"]"), SMALL(IF(INDIRECT($B$25&amp;"[ID]")= 'Prog Info'!$C$2, ROW(INDIRECT($B$25&amp;"[ID]")) - ROW(INDEX(INDIRECT($B$25&amp;"[ID]"), 1,1))+1), $A39)),"")</f>
        <v/>
      </c>
      <c r="L39" s="296" t="str">
        <f t="shared" ca="1" si="6"/>
        <v/>
      </c>
      <c r="M39" s="284" t="str" cm="1">
        <f t="array" aca="1" ref="M39" ca="1">IFERROR(INDEX(INDIRECT($B$25&amp;"["&amp;B$26&amp;"]"), SMALL(IF(INDIRECT($B$25&amp;"[ID]")= 'Prog Info'!$C$2, ROW(INDIRECT($B$25&amp;"[ID]")) - ROW(INDEX(INDIRECT($B$25&amp;"[ID]"), 1,1))+1), $L39)),"")</f>
        <v/>
      </c>
      <c r="N39" s="304" t="str" cm="1">
        <f t="array" aca="1" ref="N39" ca="1">IFERROR(INDEX(INDIRECT($B$25&amp;"["&amp;C$26&amp;"]"), SMALL(IF(INDIRECT($B$25&amp;"[ID]")= 'Prog Info'!$C$2, ROW(INDIRECT($B$25&amp;"[ID]")) - ROW(INDEX(INDIRECT($B$25&amp;"[ID]"), 1,1))+1), $L39)),"")</f>
        <v/>
      </c>
      <c r="O39" s="304" t="str" cm="1">
        <f t="array" aca="1" ref="O39" ca="1">IFERROR(INDEX(INDIRECT($B$25&amp;"["&amp;D$26&amp;"]"), SMALL(IF(INDIRECT($B$25&amp;"[ID]")= 'Prog Info'!$C$2, ROW(INDIRECT($B$25&amp;"[ID]")) - ROW(INDEX(INDIRECT($B$25&amp;"[ID]"), 1,1))+1), $L39)),"")</f>
        <v/>
      </c>
      <c r="P39" s="304"/>
      <c r="Q39" s="304" t="str" cm="1">
        <f t="array" aca="1" ref="Q39" ca="1">IFERROR(INDEX(INDIRECT($B$25&amp;"["&amp;F$26&amp;"]"), SMALL(IF(INDIRECT($B$25&amp;"[ID]")= 'Prog Info'!$C$2, ROW(INDIRECT($B$25&amp;"[ID]")) - ROW(INDEX(INDIRECT($B$25&amp;"[ID]"), 1,1))+1), $L39)),"")</f>
        <v/>
      </c>
      <c r="R39" s="304"/>
      <c r="S39" s="310" t="str" cm="1">
        <f t="array" aca="1" ref="S39" ca="1">IFERROR(INDEX(INDIRECT($B$25&amp;"["&amp;I$26&amp;"]"), SMALL(IF(INDIRECT($B$25&amp;"[ID]")= 'Prog Info'!$C$2, ROW(INDIRECT($B$25&amp;"[ID]")) - ROW(INDEX(INDIRECT($B$25&amp;"[ID]"), 1,1))+1), $L39)),"")</f>
        <v/>
      </c>
      <c r="T39" s="311" t="str" cm="1">
        <f t="array" aca="1" ref="T39" ca="1">IFERROR(INDEX(INDIRECT($B$25&amp;"["&amp;J$26&amp;"]"), SMALL(IF(INDIRECT($B$25&amp;"[ID]")= 'Prog Info'!$C$2, ROW(INDIRECT($B$25&amp;"[ID]")) - ROW(INDEX(INDIRECT($B$25&amp;"[ID]"), 1,1))+1), $L39)),"")</f>
        <v/>
      </c>
    </row>
    <row r="40" spans="1:20" x14ac:dyDescent="0.25">
      <c r="A40" s="296" t="str">
        <f t="shared" ca="1" si="5"/>
        <v/>
      </c>
      <c r="B40" s="284" t="str" cm="1">
        <f t="array" aca="1" ref="B40" ca="1">IFERROR(INDEX(INDIRECT($B$25&amp;"["&amp;B$26&amp;"]"), SMALL(IF(INDIRECT($B$25&amp;"[ID]")= 'Prog Info'!$C$2, ROW(INDIRECT($B$25&amp;"[ID]")) - ROW(INDEX(INDIRECT($B$25&amp;"[ID]"), 1,1))+1), $A40)),"")</f>
        <v/>
      </c>
      <c r="C40" s="304" t="str" cm="1">
        <f t="array" aca="1" ref="C40" ca="1">IFERROR(INDEX(INDIRECT($B$25&amp;"["&amp;C$26&amp;"]"), SMALL(IF(INDIRECT($B$25&amp;"[ID]")= 'Prog Info'!$C$2, ROW(INDIRECT($B$25&amp;"[ID]")) - ROW(INDEX(INDIRECT($B$25&amp;"[ID]"), 1,1))+1), $A40)),"")</f>
        <v/>
      </c>
      <c r="D40" s="304" t="str" cm="1">
        <f t="array" aca="1" ref="D40" ca="1">IFERROR(INDEX(INDIRECT($B$25&amp;"["&amp;D$26&amp;"]"), SMALL(IF(INDIRECT($B$25&amp;"[ID]")= 'Prog Info'!$C$2, ROW(INDIRECT($B$25&amp;"[ID]")) - ROW(INDEX(INDIRECT($B$25&amp;"[ID]"), 1,1))+1), $A40)),"")</f>
        <v/>
      </c>
      <c r="E40" s="304"/>
      <c r="F40" s="304" t="str" cm="1">
        <f t="array" aca="1" ref="F40" ca="1">IFERROR(INDEX(INDIRECT($B$25&amp;"["&amp;F$26&amp;"]"), SMALL(IF(INDIRECT($B$25&amp;"[ID]")= 'Prog Info'!$C$2, ROW(INDIRECT($B$25&amp;"[ID]")) - ROW(INDEX(INDIRECT($B$25&amp;"[ID]"), 1,1))+1), $A40)),"")</f>
        <v/>
      </c>
      <c r="G40" s="304"/>
      <c r="H40" s="304" t="str" cm="1">
        <f t="array" aca="1" ref="H40" ca="1">IFERROR(INDEX(INDIRECT($B$25&amp;"["&amp;H$26&amp;"]"), SMALL(IF(INDIRECT($B$25&amp;"[ID]")= 'Prog Info'!$C$2, ROW(INDIRECT($B$25&amp;"[ID]")) - ROW(INDEX(INDIRECT($B$25&amp;"[ID]"), 1,1))+1), $A40)),"")</f>
        <v/>
      </c>
      <c r="I40" s="310" t="str" cm="1">
        <f t="array" aca="1" ref="I40" ca="1">IFERROR(INDEX(INDIRECT($B$25&amp;"["&amp;I$26&amp;"]"), SMALL(IF(INDIRECT($B$25&amp;"[ID]")= 'Prog Info'!$C$2, ROW(INDIRECT($B$25&amp;"[ID]")) - ROW(INDEX(INDIRECT($B$25&amp;"[ID]"), 1,1))+1), $A40)),"")</f>
        <v/>
      </c>
      <c r="J40" s="311" t="str" cm="1">
        <f t="array" aca="1" ref="J40" ca="1">IFERROR(INDEX(INDIRECT($B$25&amp;"["&amp;J$26&amp;"]"), SMALL(IF(INDIRECT($B$25&amp;"[ID]")= 'Prog Info'!$C$2, ROW(INDIRECT($B$25&amp;"[ID]")) - ROW(INDEX(INDIRECT($B$25&amp;"[ID]"), 1,1))+1), $A40)),"")</f>
        <v/>
      </c>
      <c r="L40" s="296" t="str">
        <f t="shared" ca="1" si="6"/>
        <v/>
      </c>
      <c r="M40" s="284" t="str" cm="1">
        <f t="array" aca="1" ref="M40" ca="1">IFERROR(INDEX(INDIRECT($B$25&amp;"["&amp;B$26&amp;"]"), SMALL(IF(INDIRECT($B$25&amp;"[ID]")= 'Prog Info'!$C$2, ROW(INDIRECT($B$25&amp;"[ID]")) - ROW(INDEX(INDIRECT($B$25&amp;"[ID]"), 1,1))+1), $L40)),"")</f>
        <v/>
      </c>
      <c r="N40" s="304" t="str" cm="1">
        <f t="array" aca="1" ref="N40" ca="1">IFERROR(INDEX(INDIRECT($B$25&amp;"["&amp;C$26&amp;"]"), SMALL(IF(INDIRECT($B$25&amp;"[ID]")= 'Prog Info'!$C$2, ROW(INDIRECT($B$25&amp;"[ID]")) - ROW(INDEX(INDIRECT($B$25&amp;"[ID]"), 1,1))+1), $L40)),"")</f>
        <v/>
      </c>
      <c r="O40" s="304" t="str" cm="1">
        <f t="array" aca="1" ref="O40" ca="1">IFERROR(INDEX(INDIRECT($B$25&amp;"["&amp;D$26&amp;"]"), SMALL(IF(INDIRECT($B$25&amp;"[ID]")= 'Prog Info'!$C$2, ROW(INDIRECT($B$25&amp;"[ID]")) - ROW(INDEX(INDIRECT($B$25&amp;"[ID]"), 1,1))+1), $L40)),"")</f>
        <v/>
      </c>
      <c r="P40" s="304"/>
      <c r="Q40" s="304" t="str" cm="1">
        <f t="array" aca="1" ref="Q40" ca="1">IFERROR(INDEX(INDIRECT($B$25&amp;"["&amp;F$26&amp;"]"), SMALL(IF(INDIRECT($B$25&amp;"[ID]")= 'Prog Info'!$C$2, ROW(INDIRECT($B$25&amp;"[ID]")) - ROW(INDEX(INDIRECT($B$25&amp;"[ID]"), 1,1))+1), $L40)),"")</f>
        <v/>
      </c>
      <c r="R40" s="304"/>
      <c r="S40" s="310" t="str" cm="1">
        <f t="array" aca="1" ref="S40" ca="1">IFERROR(INDEX(INDIRECT($B$25&amp;"["&amp;I$26&amp;"]"), SMALL(IF(INDIRECT($B$25&amp;"[ID]")= 'Prog Info'!$C$2, ROW(INDIRECT($B$25&amp;"[ID]")) - ROW(INDEX(INDIRECT($B$25&amp;"[ID]"), 1,1))+1), $L40)),"")</f>
        <v/>
      </c>
      <c r="T40" s="311" t="str" cm="1">
        <f t="array" aca="1" ref="T40" ca="1">IFERROR(INDEX(INDIRECT($B$25&amp;"["&amp;J$26&amp;"]"), SMALL(IF(INDIRECT($B$25&amp;"[ID]")= 'Prog Info'!$C$2, ROW(INDIRECT($B$25&amp;"[ID]")) - ROW(INDEX(INDIRECT($B$25&amp;"[ID]"), 1,1))+1), $L40)),"")</f>
        <v/>
      </c>
    </row>
    <row r="41" spans="1:20" x14ac:dyDescent="0.25">
      <c r="A41" s="296" t="str">
        <f t="shared" ca="1" si="5"/>
        <v/>
      </c>
      <c r="B41" s="284" t="str" cm="1">
        <f t="array" aca="1" ref="B41" ca="1">IFERROR(INDEX(INDIRECT($B$25&amp;"["&amp;B$26&amp;"]"), SMALL(IF(INDIRECT($B$25&amp;"[ID]")= 'Prog Info'!$C$2, ROW(INDIRECT($B$25&amp;"[ID]")) - ROW(INDEX(INDIRECT($B$25&amp;"[ID]"), 1,1))+1), $A41)),"")</f>
        <v/>
      </c>
      <c r="C41" s="304" t="str" cm="1">
        <f t="array" aca="1" ref="C41" ca="1">IFERROR(INDEX(INDIRECT($B$25&amp;"["&amp;C$26&amp;"]"), SMALL(IF(INDIRECT($B$25&amp;"[ID]")= 'Prog Info'!$C$2, ROW(INDIRECT($B$25&amp;"[ID]")) - ROW(INDEX(INDIRECT($B$25&amp;"[ID]"), 1,1))+1), $A41)),"")</f>
        <v/>
      </c>
      <c r="D41" s="304" t="str" cm="1">
        <f t="array" aca="1" ref="D41" ca="1">IFERROR(INDEX(INDIRECT($B$25&amp;"["&amp;D$26&amp;"]"), SMALL(IF(INDIRECT($B$25&amp;"[ID]")= 'Prog Info'!$C$2, ROW(INDIRECT($B$25&amp;"[ID]")) - ROW(INDEX(INDIRECT($B$25&amp;"[ID]"), 1,1))+1), $A41)),"")</f>
        <v/>
      </c>
      <c r="E41" s="304"/>
      <c r="F41" s="304" t="str" cm="1">
        <f t="array" aca="1" ref="F41" ca="1">IFERROR(INDEX(INDIRECT($B$25&amp;"["&amp;F$26&amp;"]"), SMALL(IF(INDIRECT($B$25&amp;"[ID]")= 'Prog Info'!$C$2, ROW(INDIRECT($B$25&amp;"[ID]")) - ROW(INDEX(INDIRECT($B$25&amp;"[ID]"), 1,1))+1), $A41)),"")</f>
        <v/>
      </c>
      <c r="G41" s="304"/>
      <c r="H41" s="304" t="str" cm="1">
        <f t="array" aca="1" ref="H41" ca="1">IFERROR(INDEX(INDIRECT($B$25&amp;"["&amp;H$26&amp;"]"), SMALL(IF(INDIRECT($B$25&amp;"[ID]")= 'Prog Info'!$C$2, ROW(INDIRECT($B$25&amp;"[ID]")) - ROW(INDEX(INDIRECT($B$25&amp;"[ID]"), 1,1))+1), $A41)),"")</f>
        <v/>
      </c>
      <c r="I41" s="310" t="str" cm="1">
        <f t="array" aca="1" ref="I41" ca="1">IFERROR(INDEX(INDIRECT($B$25&amp;"["&amp;I$26&amp;"]"), SMALL(IF(INDIRECT($B$25&amp;"[ID]")= 'Prog Info'!$C$2, ROW(INDIRECT($B$25&amp;"[ID]")) - ROW(INDEX(INDIRECT($B$25&amp;"[ID]"), 1,1))+1), $A41)),"")</f>
        <v/>
      </c>
      <c r="J41" s="311" t="str" cm="1">
        <f t="array" aca="1" ref="J41" ca="1">IFERROR(INDEX(INDIRECT($B$25&amp;"["&amp;J$26&amp;"]"), SMALL(IF(INDIRECT($B$25&amp;"[ID]")= 'Prog Info'!$C$2, ROW(INDIRECT($B$25&amp;"[ID]")) - ROW(INDEX(INDIRECT($B$25&amp;"[ID]"), 1,1))+1), $A41)),"")</f>
        <v/>
      </c>
      <c r="L41" s="296" t="str">
        <f t="shared" ca="1" si="6"/>
        <v/>
      </c>
      <c r="M41" s="284" t="str" cm="1">
        <f t="array" aca="1" ref="M41" ca="1">IFERROR(INDEX(INDIRECT($B$25&amp;"["&amp;B$26&amp;"]"), SMALL(IF(INDIRECT($B$25&amp;"[ID]")= 'Prog Info'!$C$2, ROW(INDIRECT($B$25&amp;"[ID]")) - ROW(INDEX(INDIRECT($B$25&amp;"[ID]"), 1,1))+1), $L41)),"")</f>
        <v/>
      </c>
      <c r="N41" s="304" t="str" cm="1">
        <f t="array" aca="1" ref="N41" ca="1">IFERROR(INDEX(INDIRECT($B$25&amp;"["&amp;C$26&amp;"]"), SMALL(IF(INDIRECT($B$25&amp;"[ID]")= 'Prog Info'!$C$2, ROW(INDIRECT($B$25&amp;"[ID]")) - ROW(INDEX(INDIRECT($B$25&amp;"[ID]"), 1,1))+1), $L41)),"")</f>
        <v/>
      </c>
      <c r="O41" s="304" t="str" cm="1">
        <f t="array" aca="1" ref="O41" ca="1">IFERROR(INDEX(INDIRECT($B$25&amp;"["&amp;D$26&amp;"]"), SMALL(IF(INDIRECT($B$25&amp;"[ID]")= 'Prog Info'!$C$2, ROW(INDIRECT($B$25&amp;"[ID]")) - ROW(INDEX(INDIRECT($B$25&amp;"[ID]"), 1,1))+1), $L41)),"")</f>
        <v/>
      </c>
      <c r="P41" s="304"/>
      <c r="Q41" s="304" t="str" cm="1">
        <f t="array" aca="1" ref="Q41" ca="1">IFERROR(INDEX(INDIRECT($B$25&amp;"["&amp;F$26&amp;"]"), SMALL(IF(INDIRECT($B$25&amp;"[ID]")= 'Prog Info'!$C$2, ROW(INDIRECT($B$25&amp;"[ID]")) - ROW(INDEX(INDIRECT($B$25&amp;"[ID]"), 1,1))+1), $L41)),"")</f>
        <v/>
      </c>
      <c r="R41" s="304"/>
      <c r="S41" s="310" t="str" cm="1">
        <f t="array" aca="1" ref="S41" ca="1">IFERROR(INDEX(INDIRECT($B$25&amp;"["&amp;I$26&amp;"]"), SMALL(IF(INDIRECT($B$25&amp;"[ID]")= 'Prog Info'!$C$2, ROW(INDIRECT($B$25&amp;"[ID]")) - ROW(INDEX(INDIRECT($B$25&amp;"[ID]"), 1,1))+1), $L41)),"")</f>
        <v/>
      </c>
      <c r="T41" s="311" t="str" cm="1">
        <f t="array" aca="1" ref="T41" ca="1">IFERROR(INDEX(INDIRECT($B$25&amp;"["&amp;J$26&amp;"]"), SMALL(IF(INDIRECT($B$25&amp;"[ID]")= 'Prog Info'!$C$2, ROW(INDIRECT($B$25&amp;"[ID]")) - ROW(INDEX(INDIRECT($B$25&amp;"[ID]"), 1,1))+1), $L41)),"")</f>
        <v/>
      </c>
    </row>
    <row r="42" spans="1:20" x14ac:dyDescent="0.25">
      <c r="A42" s="296" t="str">
        <f t="shared" ca="1" si="5"/>
        <v/>
      </c>
      <c r="B42" s="284" t="str" cm="1">
        <f t="array" aca="1" ref="B42" ca="1">IFERROR(INDEX(INDIRECT($B$25&amp;"["&amp;B$26&amp;"]"), SMALL(IF(INDIRECT($B$25&amp;"[ID]")= 'Prog Info'!$C$2, ROW(INDIRECT($B$25&amp;"[ID]")) - ROW(INDEX(INDIRECT($B$25&amp;"[ID]"), 1,1))+1), $A42)),"")</f>
        <v/>
      </c>
      <c r="C42" s="304" t="str" cm="1">
        <f t="array" aca="1" ref="C42" ca="1">IFERROR(INDEX(INDIRECT($B$25&amp;"["&amp;C$26&amp;"]"), SMALL(IF(INDIRECT($B$25&amp;"[ID]")= 'Prog Info'!$C$2, ROW(INDIRECT($B$25&amp;"[ID]")) - ROW(INDEX(INDIRECT($B$25&amp;"[ID]"), 1,1))+1), $A42)),"")</f>
        <v/>
      </c>
      <c r="D42" s="304" t="str" cm="1">
        <f t="array" aca="1" ref="D42" ca="1">IFERROR(INDEX(INDIRECT($B$25&amp;"["&amp;D$26&amp;"]"), SMALL(IF(INDIRECT($B$25&amp;"[ID]")= 'Prog Info'!$C$2, ROW(INDIRECT($B$25&amp;"[ID]")) - ROW(INDEX(INDIRECT($B$25&amp;"[ID]"), 1,1))+1), $A42)),"")</f>
        <v/>
      </c>
      <c r="E42" s="304"/>
      <c r="F42" s="304" t="str" cm="1">
        <f t="array" aca="1" ref="F42" ca="1">IFERROR(INDEX(INDIRECT($B$25&amp;"["&amp;F$26&amp;"]"), SMALL(IF(INDIRECT($B$25&amp;"[ID]")= 'Prog Info'!$C$2, ROW(INDIRECT($B$25&amp;"[ID]")) - ROW(INDEX(INDIRECT($B$25&amp;"[ID]"), 1,1))+1), $A42)),"")</f>
        <v/>
      </c>
      <c r="G42" s="304"/>
      <c r="H42" s="304" t="str" cm="1">
        <f t="array" aca="1" ref="H42" ca="1">IFERROR(INDEX(INDIRECT($B$25&amp;"["&amp;H$26&amp;"]"), SMALL(IF(INDIRECT($B$25&amp;"[ID]")= 'Prog Info'!$C$2, ROW(INDIRECT($B$25&amp;"[ID]")) - ROW(INDEX(INDIRECT($B$25&amp;"[ID]"), 1,1))+1), $A42)),"")</f>
        <v/>
      </c>
      <c r="I42" s="310" t="str" cm="1">
        <f t="array" aca="1" ref="I42" ca="1">IFERROR(INDEX(INDIRECT($B$25&amp;"["&amp;I$26&amp;"]"), SMALL(IF(INDIRECT($B$25&amp;"[ID]")= 'Prog Info'!$C$2, ROW(INDIRECT($B$25&amp;"[ID]")) - ROW(INDEX(INDIRECT($B$25&amp;"[ID]"), 1,1))+1), $A42)),"")</f>
        <v/>
      </c>
      <c r="J42" s="311" t="str" cm="1">
        <f t="array" aca="1" ref="J42" ca="1">IFERROR(INDEX(INDIRECT($B$25&amp;"["&amp;J$26&amp;"]"), SMALL(IF(INDIRECT($B$25&amp;"[ID]")= 'Prog Info'!$C$2, ROW(INDIRECT($B$25&amp;"[ID]")) - ROW(INDEX(INDIRECT($B$25&amp;"[ID]"), 1,1))+1), $A42)),"")</f>
        <v/>
      </c>
      <c r="L42" s="296" t="str">
        <f t="shared" ca="1" si="6"/>
        <v/>
      </c>
      <c r="M42" s="284" t="str" cm="1">
        <f t="array" aca="1" ref="M42" ca="1">IFERROR(INDEX(INDIRECT($B$25&amp;"["&amp;B$26&amp;"]"), SMALL(IF(INDIRECT($B$25&amp;"[ID]")= 'Prog Info'!$C$2, ROW(INDIRECT($B$25&amp;"[ID]")) - ROW(INDEX(INDIRECT($B$25&amp;"[ID]"), 1,1))+1), $L42)),"")</f>
        <v/>
      </c>
      <c r="N42" s="304" t="str" cm="1">
        <f t="array" aca="1" ref="N42" ca="1">IFERROR(INDEX(INDIRECT($B$25&amp;"["&amp;C$26&amp;"]"), SMALL(IF(INDIRECT($B$25&amp;"[ID]")= 'Prog Info'!$C$2, ROW(INDIRECT($B$25&amp;"[ID]")) - ROW(INDEX(INDIRECT($B$25&amp;"[ID]"), 1,1))+1), $L42)),"")</f>
        <v/>
      </c>
      <c r="O42" s="304" t="str" cm="1">
        <f t="array" aca="1" ref="O42" ca="1">IFERROR(INDEX(INDIRECT($B$25&amp;"["&amp;D$26&amp;"]"), SMALL(IF(INDIRECT($B$25&amp;"[ID]")= 'Prog Info'!$C$2, ROW(INDIRECT($B$25&amp;"[ID]")) - ROW(INDEX(INDIRECT($B$25&amp;"[ID]"), 1,1))+1), $L42)),"")</f>
        <v/>
      </c>
      <c r="P42" s="304"/>
      <c r="Q42" s="304" t="str" cm="1">
        <f t="array" aca="1" ref="Q42" ca="1">IFERROR(INDEX(INDIRECT($B$25&amp;"["&amp;F$26&amp;"]"), SMALL(IF(INDIRECT($B$25&amp;"[ID]")= 'Prog Info'!$C$2, ROW(INDIRECT($B$25&amp;"[ID]")) - ROW(INDEX(INDIRECT($B$25&amp;"[ID]"), 1,1))+1), $L42)),"")</f>
        <v/>
      </c>
      <c r="R42" s="304"/>
      <c r="S42" s="310" t="str" cm="1">
        <f t="array" aca="1" ref="S42" ca="1">IFERROR(INDEX(INDIRECT($B$25&amp;"["&amp;I$26&amp;"]"), SMALL(IF(INDIRECT($B$25&amp;"[ID]")= 'Prog Info'!$C$2, ROW(INDIRECT($B$25&amp;"[ID]")) - ROW(INDEX(INDIRECT($B$25&amp;"[ID]"), 1,1))+1), $L42)),"")</f>
        <v/>
      </c>
      <c r="T42" s="311" t="str" cm="1">
        <f t="array" aca="1" ref="T42" ca="1">IFERROR(INDEX(INDIRECT($B$25&amp;"["&amp;J$26&amp;"]"), SMALL(IF(INDIRECT($B$25&amp;"[ID]")= 'Prog Info'!$C$2, ROW(INDIRECT($B$25&amp;"[ID]")) - ROW(INDEX(INDIRECT($B$25&amp;"[ID]"), 1,1))+1), $L42)),"")</f>
        <v/>
      </c>
    </row>
    <row r="43" spans="1:20" x14ac:dyDescent="0.25">
      <c r="A43" s="296" t="str">
        <f t="shared" ca="1" si="5"/>
        <v/>
      </c>
      <c r="B43" s="284" t="str" cm="1">
        <f t="array" aca="1" ref="B43" ca="1">IFERROR(INDEX(INDIRECT($B$25&amp;"["&amp;B$26&amp;"]"), SMALL(IF(INDIRECT($B$25&amp;"[ID]")= 'Prog Info'!$C$2, ROW(INDIRECT($B$25&amp;"[ID]")) - ROW(INDEX(INDIRECT($B$25&amp;"[ID]"), 1,1))+1), $A43)),"")</f>
        <v/>
      </c>
      <c r="C43" s="304" t="str" cm="1">
        <f t="array" aca="1" ref="C43" ca="1">IFERROR(INDEX(INDIRECT($B$25&amp;"["&amp;C$26&amp;"]"), SMALL(IF(INDIRECT($B$25&amp;"[ID]")= 'Prog Info'!$C$2, ROW(INDIRECT($B$25&amp;"[ID]")) - ROW(INDEX(INDIRECT($B$25&amp;"[ID]"), 1,1))+1), $A43)),"")</f>
        <v/>
      </c>
      <c r="D43" s="304" t="str" cm="1">
        <f t="array" aca="1" ref="D43" ca="1">IFERROR(INDEX(INDIRECT($B$25&amp;"["&amp;D$26&amp;"]"), SMALL(IF(INDIRECT($B$25&amp;"[ID]")= 'Prog Info'!$C$2, ROW(INDIRECT($B$25&amp;"[ID]")) - ROW(INDEX(INDIRECT($B$25&amp;"[ID]"), 1,1))+1), $A43)),"")</f>
        <v/>
      </c>
      <c r="E43" s="304"/>
      <c r="F43" s="304" t="str" cm="1">
        <f t="array" aca="1" ref="F43" ca="1">IFERROR(INDEX(INDIRECT($B$25&amp;"["&amp;F$26&amp;"]"), SMALL(IF(INDIRECT($B$25&amp;"[ID]")= 'Prog Info'!$C$2, ROW(INDIRECT($B$25&amp;"[ID]")) - ROW(INDEX(INDIRECT($B$25&amp;"[ID]"), 1,1))+1), $A43)),"")</f>
        <v/>
      </c>
      <c r="G43" s="304"/>
      <c r="H43" s="304" t="str" cm="1">
        <f t="array" aca="1" ref="H43" ca="1">IFERROR(INDEX(INDIRECT($B$25&amp;"["&amp;H$26&amp;"]"), SMALL(IF(INDIRECT($B$25&amp;"[ID]")= 'Prog Info'!$C$2, ROW(INDIRECT($B$25&amp;"[ID]")) - ROW(INDEX(INDIRECT($B$25&amp;"[ID]"), 1,1))+1), $A43)),"")</f>
        <v/>
      </c>
      <c r="I43" s="310" t="str" cm="1">
        <f t="array" aca="1" ref="I43" ca="1">IFERROR(INDEX(INDIRECT($B$25&amp;"["&amp;I$26&amp;"]"), SMALL(IF(INDIRECT($B$25&amp;"[ID]")= 'Prog Info'!$C$2, ROW(INDIRECT($B$25&amp;"[ID]")) - ROW(INDEX(INDIRECT($B$25&amp;"[ID]"), 1,1))+1), $A43)),"")</f>
        <v/>
      </c>
      <c r="J43" s="311" t="str" cm="1">
        <f t="array" aca="1" ref="J43" ca="1">IFERROR(INDEX(INDIRECT($B$25&amp;"["&amp;J$26&amp;"]"), SMALL(IF(INDIRECT($B$25&amp;"[ID]")= 'Prog Info'!$C$2, ROW(INDIRECT($B$25&amp;"[ID]")) - ROW(INDEX(INDIRECT($B$25&amp;"[ID]"), 1,1))+1), $A43)),"")</f>
        <v/>
      </c>
      <c r="L43" s="296" t="str">
        <f t="shared" ca="1" si="6"/>
        <v/>
      </c>
      <c r="M43" s="284" t="str" cm="1">
        <f t="array" aca="1" ref="M43" ca="1">IFERROR(INDEX(INDIRECT($B$25&amp;"["&amp;B$26&amp;"]"), SMALL(IF(INDIRECT($B$25&amp;"[ID]")= 'Prog Info'!$C$2, ROW(INDIRECT($B$25&amp;"[ID]")) - ROW(INDEX(INDIRECT($B$25&amp;"[ID]"), 1,1))+1), $L43)),"")</f>
        <v/>
      </c>
      <c r="N43" s="304" t="str" cm="1">
        <f t="array" aca="1" ref="N43" ca="1">IFERROR(INDEX(INDIRECT($B$25&amp;"["&amp;C$26&amp;"]"), SMALL(IF(INDIRECT($B$25&amp;"[ID]")= 'Prog Info'!$C$2, ROW(INDIRECT($B$25&amp;"[ID]")) - ROW(INDEX(INDIRECT($B$25&amp;"[ID]"), 1,1))+1), $L43)),"")</f>
        <v/>
      </c>
      <c r="O43" s="304" t="str" cm="1">
        <f t="array" aca="1" ref="O43" ca="1">IFERROR(INDEX(INDIRECT($B$25&amp;"["&amp;D$26&amp;"]"), SMALL(IF(INDIRECT($B$25&amp;"[ID]")= 'Prog Info'!$C$2, ROW(INDIRECT($B$25&amp;"[ID]")) - ROW(INDEX(INDIRECT($B$25&amp;"[ID]"), 1,1))+1), $L43)),"")</f>
        <v/>
      </c>
      <c r="P43" s="304"/>
      <c r="Q43" s="304" t="str" cm="1">
        <f t="array" aca="1" ref="Q43" ca="1">IFERROR(INDEX(INDIRECT($B$25&amp;"["&amp;F$26&amp;"]"), SMALL(IF(INDIRECT($B$25&amp;"[ID]")= 'Prog Info'!$C$2, ROW(INDIRECT($B$25&amp;"[ID]")) - ROW(INDEX(INDIRECT($B$25&amp;"[ID]"), 1,1))+1), $L43)),"")</f>
        <v/>
      </c>
      <c r="R43" s="304"/>
      <c r="S43" s="310" t="str" cm="1">
        <f t="array" aca="1" ref="S43" ca="1">IFERROR(INDEX(INDIRECT($B$25&amp;"["&amp;I$26&amp;"]"), SMALL(IF(INDIRECT($B$25&amp;"[ID]")= 'Prog Info'!$C$2, ROW(INDIRECT($B$25&amp;"[ID]")) - ROW(INDEX(INDIRECT($B$25&amp;"[ID]"), 1,1))+1), $L43)),"")</f>
        <v/>
      </c>
      <c r="T43" s="311" t="str" cm="1">
        <f t="array" aca="1" ref="T43" ca="1">IFERROR(INDEX(INDIRECT($B$25&amp;"["&amp;J$26&amp;"]"), SMALL(IF(INDIRECT($B$25&amp;"[ID]")= 'Prog Info'!$C$2, ROW(INDIRECT($B$25&amp;"[ID]")) - ROW(INDEX(INDIRECT($B$25&amp;"[ID]"), 1,1))+1), $L43)),"")</f>
        <v/>
      </c>
    </row>
    <row r="44" spans="1:20" x14ac:dyDescent="0.25">
      <c r="A44" s="296" t="str">
        <f t="shared" ca="1" si="5"/>
        <v/>
      </c>
      <c r="B44" s="284" t="str" cm="1">
        <f t="array" aca="1" ref="B44" ca="1">IFERROR(INDEX(INDIRECT($B$25&amp;"["&amp;B$26&amp;"]"), SMALL(IF(INDIRECT($B$25&amp;"[ID]")= 'Prog Info'!$C$2, ROW(INDIRECT($B$25&amp;"[ID]")) - ROW(INDEX(INDIRECT($B$25&amp;"[ID]"), 1,1))+1), $A44)),"")</f>
        <v/>
      </c>
      <c r="C44" s="304" t="str" cm="1">
        <f t="array" aca="1" ref="C44" ca="1">IFERROR(INDEX(INDIRECT($B$25&amp;"["&amp;C$26&amp;"]"), SMALL(IF(INDIRECT($B$25&amp;"[ID]")= 'Prog Info'!$C$2, ROW(INDIRECT($B$25&amp;"[ID]")) - ROW(INDEX(INDIRECT($B$25&amp;"[ID]"), 1,1))+1), $A44)),"")</f>
        <v/>
      </c>
      <c r="D44" s="304" t="str" cm="1">
        <f t="array" aca="1" ref="D44" ca="1">IFERROR(INDEX(INDIRECT($B$25&amp;"["&amp;D$26&amp;"]"), SMALL(IF(INDIRECT($B$25&amp;"[ID]")= 'Prog Info'!$C$2, ROW(INDIRECT($B$25&amp;"[ID]")) - ROW(INDEX(INDIRECT($B$25&amp;"[ID]"), 1,1))+1), $A44)),"")</f>
        <v/>
      </c>
      <c r="E44" s="304"/>
      <c r="F44" s="304" t="str" cm="1">
        <f t="array" aca="1" ref="F44" ca="1">IFERROR(INDEX(INDIRECT($B$25&amp;"["&amp;F$26&amp;"]"), SMALL(IF(INDIRECT($B$25&amp;"[ID]")= 'Prog Info'!$C$2, ROW(INDIRECT($B$25&amp;"[ID]")) - ROW(INDEX(INDIRECT($B$25&amp;"[ID]"), 1,1))+1), $A44)),"")</f>
        <v/>
      </c>
      <c r="G44" s="304"/>
      <c r="H44" s="304" t="str" cm="1">
        <f t="array" aca="1" ref="H44" ca="1">IFERROR(INDEX(INDIRECT($B$25&amp;"["&amp;H$26&amp;"]"), SMALL(IF(INDIRECT($B$25&amp;"[ID]")= 'Prog Info'!$C$2, ROW(INDIRECT($B$25&amp;"[ID]")) - ROW(INDEX(INDIRECT($B$25&amp;"[ID]"), 1,1))+1), $A44)),"")</f>
        <v/>
      </c>
      <c r="I44" s="310" t="str" cm="1">
        <f t="array" aca="1" ref="I44" ca="1">IFERROR(INDEX(INDIRECT($B$25&amp;"["&amp;I$26&amp;"]"), SMALL(IF(INDIRECT($B$25&amp;"[ID]")= 'Prog Info'!$C$2, ROW(INDIRECT($B$25&amp;"[ID]")) - ROW(INDEX(INDIRECT($B$25&amp;"[ID]"), 1,1))+1), $A44)),"")</f>
        <v/>
      </c>
      <c r="J44" s="311" t="str" cm="1">
        <f t="array" aca="1" ref="J44" ca="1">IFERROR(INDEX(INDIRECT($B$25&amp;"["&amp;J$26&amp;"]"), SMALL(IF(INDIRECT($B$25&amp;"[ID]")= 'Prog Info'!$C$2, ROW(INDIRECT($B$25&amp;"[ID]")) - ROW(INDEX(INDIRECT($B$25&amp;"[ID]"), 1,1))+1), $A44)),"")</f>
        <v/>
      </c>
      <c r="L44" s="296" t="str">
        <f t="shared" ca="1" si="6"/>
        <v/>
      </c>
      <c r="M44" s="284" t="str" cm="1">
        <f t="array" aca="1" ref="M44" ca="1">IFERROR(INDEX(INDIRECT($B$25&amp;"["&amp;B$26&amp;"]"), SMALL(IF(INDIRECT($B$25&amp;"[ID]")= 'Prog Info'!$C$2, ROW(INDIRECT($B$25&amp;"[ID]")) - ROW(INDEX(INDIRECT($B$25&amp;"[ID]"), 1,1))+1), $L44)),"")</f>
        <v/>
      </c>
      <c r="N44" s="304" t="str" cm="1">
        <f t="array" aca="1" ref="N44" ca="1">IFERROR(INDEX(INDIRECT($B$25&amp;"["&amp;C$26&amp;"]"), SMALL(IF(INDIRECT($B$25&amp;"[ID]")= 'Prog Info'!$C$2, ROW(INDIRECT($B$25&amp;"[ID]")) - ROW(INDEX(INDIRECT($B$25&amp;"[ID]"), 1,1))+1), $L44)),"")</f>
        <v/>
      </c>
      <c r="O44" s="304" t="str" cm="1">
        <f t="array" aca="1" ref="O44" ca="1">IFERROR(INDEX(INDIRECT($B$25&amp;"["&amp;D$26&amp;"]"), SMALL(IF(INDIRECT($B$25&amp;"[ID]")= 'Prog Info'!$C$2, ROW(INDIRECT($B$25&amp;"[ID]")) - ROW(INDEX(INDIRECT($B$25&amp;"[ID]"), 1,1))+1), $L44)),"")</f>
        <v/>
      </c>
      <c r="P44" s="304"/>
      <c r="Q44" s="304" t="str" cm="1">
        <f t="array" aca="1" ref="Q44" ca="1">IFERROR(INDEX(INDIRECT($B$25&amp;"["&amp;F$26&amp;"]"), SMALL(IF(INDIRECT($B$25&amp;"[ID]")= 'Prog Info'!$C$2, ROW(INDIRECT($B$25&amp;"[ID]")) - ROW(INDEX(INDIRECT($B$25&amp;"[ID]"), 1,1))+1), $L44)),"")</f>
        <v/>
      </c>
      <c r="R44" s="304"/>
      <c r="S44" s="310" t="str" cm="1">
        <f t="array" aca="1" ref="S44" ca="1">IFERROR(INDEX(INDIRECT($B$25&amp;"["&amp;I$26&amp;"]"), SMALL(IF(INDIRECT($B$25&amp;"[ID]")= 'Prog Info'!$C$2, ROW(INDIRECT($B$25&amp;"[ID]")) - ROW(INDEX(INDIRECT($B$25&amp;"[ID]"), 1,1))+1), $L44)),"")</f>
        <v/>
      </c>
      <c r="T44" s="311" t="str" cm="1">
        <f t="array" aca="1" ref="T44" ca="1">IFERROR(INDEX(INDIRECT($B$25&amp;"["&amp;J$26&amp;"]"), SMALL(IF(INDIRECT($B$25&amp;"[ID]")= 'Prog Info'!$C$2, ROW(INDIRECT($B$25&amp;"[ID]")) - ROW(INDEX(INDIRECT($B$25&amp;"[ID]"), 1,1))+1), $L44)),"")</f>
        <v/>
      </c>
    </row>
    <row r="45" spans="1:20" x14ac:dyDescent="0.25">
      <c r="A45" s="296" t="str">
        <f t="shared" ca="1" si="5"/>
        <v/>
      </c>
      <c r="B45" s="284" t="str" cm="1">
        <f t="array" aca="1" ref="B45" ca="1">IFERROR(INDEX(INDIRECT($B$25&amp;"["&amp;B$26&amp;"]"), SMALL(IF(INDIRECT($B$25&amp;"[ID]")= 'Prog Info'!$C$2, ROW(INDIRECT($B$25&amp;"[ID]")) - ROW(INDEX(INDIRECT($B$25&amp;"[ID]"), 1,1))+1), $A45)),"")</f>
        <v/>
      </c>
      <c r="C45" s="304" t="str" cm="1">
        <f t="array" aca="1" ref="C45" ca="1">IFERROR(INDEX(INDIRECT($B$25&amp;"["&amp;C$26&amp;"]"), SMALL(IF(INDIRECT($B$25&amp;"[ID]")= 'Prog Info'!$C$2, ROW(INDIRECT($B$25&amp;"[ID]")) - ROW(INDEX(INDIRECT($B$25&amp;"[ID]"), 1,1))+1), $A45)),"")</f>
        <v/>
      </c>
      <c r="D45" s="304" t="str" cm="1">
        <f t="array" aca="1" ref="D45" ca="1">IFERROR(INDEX(INDIRECT($B$25&amp;"["&amp;D$26&amp;"]"), SMALL(IF(INDIRECT($B$25&amp;"[ID]")= 'Prog Info'!$C$2, ROW(INDIRECT($B$25&amp;"[ID]")) - ROW(INDEX(INDIRECT($B$25&amp;"[ID]"), 1,1))+1), $A45)),"")</f>
        <v/>
      </c>
      <c r="E45" s="304"/>
      <c r="F45" s="304" t="str" cm="1">
        <f t="array" aca="1" ref="F45" ca="1">IFERROR(INDEX(INDIRECT($B$25&amp;"["&amp;F$26&amp;"]"), SMALL(IF(INDIRECT($B$25&amp;"[ID]")= 'Prog Info'!$C$2, ROW(INDIRECT($B$25&amp;"[ID]")) - ROW(INDEX(INDIRECT($B$25&amp;"[ID]"), 1,1))+1), $A45)),"")</f>
        <v/>
      </c>
      <c r="G45" s="304"/>
      <c r="H45" s="304" t="str" cm="1">
        <f t="array" aca="1" ref="H45" ca="1">IFERROR(INDEX(INDIRECT($B$25&amp;"["&amp;H$26&amp;"]"), SMALL(IF(INDIRECT($B$25&amp;"[ID]")= 'Prog Info'!$C$2, ROW(INDIRECT($B$25&amp;"[ID]")) - ROW(INDEX(INDIRECT($B$25&amp;"[ID]"), 1,1))+1), $A45)),"")</f>
        <v/>
      </c>
      <c r="I45" s="310" t="str" cm="1">
        <f t="array" aca="1" ref="I45" ca="1">IFERROR(INDEX(INDIRECT($B$25&amp;"["&amp;I$26&amp;"]"), SMALL(IF(INDIRECT($B$25&amp;"[ID]")= 'Prog Info'!$C$2, ROW(INDIRECT($B$25&amp;"[ID]")) - ROW(INDEX(INDIRECT($B$25&amp;"[ID]"), 1,1))+1), $A45)),"")</f>
        <v/>
      </c>
      <c r="J45" s="311" t="str" cm="1">
        <f t="array" aca="1" ref="J45" ca="1">IFERROR(INDEX(INDIRECT($B$25&amp;"["&amp;J$26&amp;"]"), SMALL(IF(INDIRECT($B$25&amp;"[ID]")= 'Prog Info'!$C$2, ROW(INDIRECT($B$25&amp;"[ID]")) - ROW(INDEX(INDIRECT($B$25&amp;"[ID]"), 1,1))+1), $A45)),"")</f>
        <v/>
      </c>
      <c r="L45" s="296" t="str">
        <f t="shared" ca="1" si="6"/>
        <v/>
      </c>
      <c r="M45" s="284" t="str" cm="1">
        <f t="array" aca="1" ref="M45" ca="1">IFERROR(INDEX(INDIRECT($B$25&amp;"["&amp;B$26&amp;"]"), SMALL(IF(INDIRECT($B$25&amp;"[ID]")= 'Prog Info'!$C$2, ROW(INDIRECT($B$25&amp;"[ID]")) - ROW(INDEX(INDIRECT($B$25&amp;"[ID]"), 1,1))+1), $L45)),"")</f>
        <v/>
      </c>
      <c r="N45" s="304" t="str" cm="1">
        <f t="array" aca="1" ref="N45" ca="1">IFERROR(INDEX(INDIRECT($B$25&amp;"["&amp;C$26&amp;"]"), SMALL(IF(INDIRECT($B$25&amp;"[ID]")= 'Prog Info'!$C$2, ROW(INDIRECT($B$25&amp;"[ID]")) - ROW(INDEX(INDIRECT($B$25&amp;"[ID]"), 1,1))+1), $L45)),"")</f>
        <v/>
      </c>
      <c r="O45" s="304" t="str" cm="1">
        <f t="array" aca="1" ref="O45" ca="1">IFERROR(INDEX(INDIRECT($B$25&amp;"["&amp;D$26&amp;"]"), SMALL(IF(INDIRECT($B$25&amp;"[ID]")= 'Prog Info'!$C$2, ROW(INDIRECT($B$25&amp;"[ID]")) - ROW(INDEX(INDIRECT($B$25&amp;"[ID]"), 1,1))+1), $L45)),"")</f>
        <v/>
      </c>
      <c r="P45" s="304"/>
      <c r="Q45" s="304" t="str" cm="1">
        <f t="array" aca="1" ref="Q45" ca="1">IFERROR(INDEX(INDIRECT($B$25&amp;"["&amp;F$26&amp;"]"), SMALL(IF(INDIRECT($B$25&amp;"[ID]")= 'Prog Info'!$C$2, ROW(INDIRECT($B$25&amp;"[ID]")) - ROW(INDEX(INDIRECT($B$25&amp;"[ID]"), 1,1))+1), $L45)),"")</f>
        <v/>
      </c>
      <c r="R45" s="304"/>
      <c r="S45" s="310" t="str" cm="1">
        <f t="array" aca="1" ref="S45" ca="1">IFERROR(INDEX(INDIRECT($B$25&amp;"["&amp;I$26&amp;"]"), SMALL(IF(INDIRECT($B$25&amp;"[ID]")= 'Prog Info'!$C$2, ROW(INDIRECT($B$25&amp;"[ID]")) - ROW(INDEX(INDIRECT($B$25&amp;"[ID]"), 1,1))+1), $L45)),"")</f>
        <v/>
      </c>
      <c r="T45" s="311" t="str" cm="1">
        <f t="array" aca="1" ref="T45" ca="1">IFERROR(INDEX(INDIRECT($B$25&amp;"["&amp;J$26&amp;"]"), SMALL(IF(INDIRECT($B$25&amp;"[ID]")= 'Prog Info'!$C$2, ROW(INDIRECT($B$25&amp;"[ID]")) - ROW(INDEX(INDIRECT($B$25&amp;"[ID]"), 1,1))+1), $L45)),"")</f>
        <v/>
      </c>
    </row>
    <row r="46" spans="1:20" x14ac:dyDescent="0.25">
      <c r="A46" s="296" t="str">
        <f t="shared" ca="1" si="5"/>
        <v/>
      </c>
      <c r="B46" s="284" t="str" cm="1">
        <f t="array" aca="1" ref="B46" ca="1">IFERROR(INDEX(INDIRECT($B$25&amp;"["&amp;B$26&amp;"]"), SMALL(IF(INDIRECT($B$25&amp;"[ID]")= 'Prog Info'!$C$2, ROW(INDIRECT($B$25&amp;"[ID]")) - ROW(INDEX(INDIRECT($B$25&amp;"[ID]"), 1,1))+1), $A46)),"")</f>
        <v/>
      </c>
      <c r="C46" s="304" t="str" cm="1">
        <f t="array" aca="1" ref="C46" ca="1">IFERROR(INDEX(INDIRECT($B$25&amp;"["&amp;C$26&amp;"]"), SMALL(IF(INDIRECT($B$25&amp;"[ID]")= 'Prog Info'!$C$2, ROW(INDIRECT($B$25&amp;"[ID]")) - ROW(INDEX(INDIRECT($B$25&amp;"[ID]"), 1,1))+1), $A46)),"")</f>
        <v/>
      </c>
      <c r="D46" s="304" t="str" cm="1">
        <f t="array" aca="1" ref="D46" ca="1">IFERROR(INDEX(INDIRECT($B$25&amp;"["&amp;D$26&amp;"]"), SMALL(IF(INDIRECT($B$25&amp;"[ID]")= 'Prog Info'!$C$2, ROW(INDIRECT($B$25&amp;"[ID]")) - ROW(INDEX(INDIRECT($B$25&amp;"[ID]"), 1,1))+1), $A46)),"")</f>
        <v/>
      </c>
      <c r="E46" s="304"/>
      <c r="F46" s="304" t="str" cm="1">
        <f t="array" aca="1" ref="F46" ca="1">IFERROR(INDEX(INDIRECT($B$25&amp;"["&amp;F$26&amp;"]"), SMALL(IF(INDIRECT($B$25&amp;"[ID]")= 'Prog Info'!$C$2, ROW(INDIRECT($B$25&amp;"[ID]")) - ROW(INDEX(INDIRECT($B$25&amp;"[ID]"), 1,1))+1), $A46)),"")</f>
        <v/>
      </c>
      <c r="G46" s="304"/>
      <c r="H46" s="304" t="str" cm="1">
        <f t="array" aca="1" ref="H46" ca="1">IFERROR(INDEX(INDIRECT($B$25&amp;"["&amp;H$26&amp;"]"), SMALL(IF(INDIRECT($B$25&amp;"[ID]")= 'Prog Info'!$C$2, ROW(INDIRECT($B$25&amp;"[ID]")) - ROW(INDEX(INDIRECT($B$25&amp;"[ID]"), 1,1))+1), $A46)),"")</f>
        <v/>
      </c>
      <c r="I46" s="310" t="str" cm="1">
        <f t="array" aca="1" ref="I46" ca="1">IFERROR(INDEX(INDIRECT($B$25&amp;"["&amp;I$26&amp;"]"), SMALL(IF(INDIRECT($B$25&amp;"[ID]")= 'Prog Info'!$C$2, ROW(INDIRECT($B$25&amp;"[ID]")) - ROW(INDEX(INDIRECT($B$25&amp;"[ID]"), 1,1))+1), $A46)),"")</f>
        <v/>
      </c>
      <c r="J46" s="311" t="str" cm="1">
        <f t="array" aca="1" ref="J46" ca="1">IFERROR(INDEX(INDIRECT($B$25&amp;"["&amp;J$26&amp;"]"), SMALL(IF(INDIRECT($B$25&amp;"[ID]")= 'Prog Info'!$C$2, ROW(INDIRECT($B$25&amp;"[ID]")) - ROW(INDEX(INDIRECT($B$25&amp;"[ID]"), 1,1))+1), $A46)),"")</f>
        <v/>
      </c>
      <c r="L46" s="296" t="str">
        <f t="shared" ca="1" si="6"/>
        <v/>
      </c>
      <c r="M46" s="284" t="str" cm="1">
        <f t="array" aca="1" ref="M46" ca="1">IFERROR(INDEX(INDIRECT($B$25&amp;"["&amp;B$26&amp;"]"), SMALL(IF(INDIRECT($B$25&amp;"[ID]")= 'Prog Info'!$C$2, ROW(INDIRECT($B$25&amp;"[ID]")) - ROW(INDEX(INDIRECT($B$25&amp;"[ID]"), 1,1))+1), $L46)),"")</f>
        <v/>
      </c>
      <c r="N46" s="304" t="str" cm="1">
        <f t="array" aca="1" ref="N46" ca="1">IFERROR(INDEX(INDIRECT($B$25&amp;"["&amp;C$26&amp;"]"), SMALL(IF(INDIRECT($B$25&amp;"[ID]")= 'Prog Info'!$C$2, ROW(INDIRECT($B$25&amp;"[ID]")) - ROW(INDEX(INDIRECT($B$25&amp;"[ID]"), 1,1))+1), $L46)),"")</f>
        <v/>
      </c>
      <c r="O46" s="304" t="str" cm="1">
        <f t="array" aca="1" ref="O46" ca="1">IFERROR(INDEX(INDIRECT($B$25&amp;"["&amp;D$26&amp;"]"), SMALL(IF(INDIRECT($B$25&amp;"[ID]")= 'Prog Info'!$C$2, ROW(INDIRECT($B$25&amp;"[ID]")) - ROW(INDEX(INDIRECT($B$25&amp;"[ID]"), 1,1))+1), $L46)),"")</f>
        <v/>
      </c>
      <c r="P46" s="304"/>
      <c r="Q46" s="304" t="str" cm="1">
        <f t="array" aca="1" ref="Q46" ca="1">IFERROR(INDEX(INDIRECT($B$25&amp;"["&amp;F$26&amp;"]"), SMALL(IF(INDIRECT($B$25&amp;"[ID]")= 'Prog Info'!$C$2, ROW(INDIRECT($B$25&amp;"[ID]")) - ROW(INDEX(INDIRECT($B$25&amp;"[ID]"), 1,1))+1), $L46)),"")</f>
        <v/>
      </c>
      <c r="R46" s="304"/>
      <c r="S46" s="310" t="str" cm="1">
        <f t="array" aca="1" ref="S46" ca="1">IFERROR(INDEX(INDIRECT($B$25&amp;"["&amp;I$26&amp;"]"), SMALL(IF(INDIRECT($B$25&amp;"[ID]")= 'Prog Info'!$C$2, ROW(INDIRECT($B$25&amp;"[ID]")) - ROW(INDEX(INDIRECT($B$25&amp;"[ID]"), 1,1))+1), $L46)),"")</f>
        <v/>
      </c>
      <c r="T46" s="311" t="str" cm="1">
        <f t="array" aca="1" ref="T46" ca="1">IFERROR(INDEX(INDIRECT($B$25&amp;"["&amp;J$26&amp;"]"), SMALL(IF(INDIRECT($B$25&amp;"[ID]")= 'Prog Info'!$C$2, ROW(INDIRECT($B$25&amp;"[ID]")) - ROW(INDEX(INDIRECT($B$25&amp;"[ID]"), 1,1))+1), $L46)),"")</f>
        <v/>
      </c>
    </row>
    <row r="47" spans="1:20" x14ac:dyDescent="0.25">
      <c r="A47" s="296" t="str">
        <f t="shared" ca="1" si="5"/>
        <v/>
      </c>
      <c r="B47" s="284" t="str" cm="1">
        <f t="array" aca="1" ref="B47" ca="1">IFERROR(INDEX(INDIRECT($B$25&amp;"["&amp;B$26&amp;"]"), SMALL(IF(INDIRECT($B$25&amp;"[ID]")= 'Prog Info'!$C$2, ROW(INDIRECT($B$25&amp;"[ID]")) - ROW(INDEX(INDIRECT($B$25&amp;"[ID]"), 1,1))+1), $A47)),"")</f>
        <v/>
      </c>
      <c r="C47" s="304" t="str" cm="1">
        <f t="array" aca="1" ref="C47" ca="1">IFERROR(INDEX(INDIRECT($B$25&amp;"["&amp;C$26&amp;"]"), SMALL(IF(INDIRECT($B$25&amp;"[ID]")= 'Prog Info'!$C$2, ROW(INDIRECT($B$25&amp;"[ID]")) - ROW(INDEX(INDIRECT($B$25&amp;"[ID]"), 1,1))+1), $A47)),"")</f>
        <v/>
      </c>
      <c r="D47" s="304" t="str" cm="1">
        <f t="array" aca="1" ref="D47" ca="1">IFERROR(INDEX(INDIRECT($B$25&amp;"["&amp;D$26&amp;"]"), SMALL(IF(INDIRECT($B$25&amp;"[ID]")= 'Prog Info'!$C$2, ROW(INDIRECT($B$25&amp;"[ID]")) - ROW(INDEX(INDIRECT($B$25&amp;"[ID]"), 1,1))+1), $A47)),"")</f>
        <v/>
      </c>
      <c r="E47" s="304"/>
      <c r="F47" s="304" t="str" cm="1">
        <f t="array" aca="1" ref="F47" ca="1">IFERROR(INDEX(INDIRECT($B$25&amp;"["&amp;F$26&amp;"]"), SMALL(IF(INDIRECT($B$25&amp;"[ID]")= 'Prog Info'!$C$2, ROW(INDIRECT($B$25&amp;"[ID]")) - ROW(INDEX(INDIRECT($B$25&amp;"[ID]"), 1,1))+1), $A47)),"")</f>
        <v/>
      </c>
      <c r="G47" s="304"/>
      <c r="H47" s="304" t="str" cm="1">
        <f t="array" aca="1" ref="H47" ca="1">IFERROR(INDEX(INDIRECT($B$25&amp;"["&amp;H$26&amp;"]"), SMALL(IF(INDIRECT($B$25&amp;"[ID]")= 'Prog Info'!$C$2, ROW(INDIRECT($B$25&amp;"[ID]")) - ROW(INDEX(INDIRECT($B$25&amp;"[ID]"), 1,1))+1), $A47)),"")</f>
        <v/>
      </c>
      <c r="I47" s="310" t="str" cm="1">
        <f t="array" aca="1" ref="I47" ca="1">IFERROR(INDEX(INDIRECT($B$25&amp;"["&amp;I$26&amp;"]"), SMALL(IF(INDIRECT($B$25&amp;"[ID]")= 'Prog Info'!$C$2, ROW(INDIRECT($B$25&amp;"[ID]")) - ROW(INDEX(INDIRECT($B$25&amp;"[ID]"), 1,1))+1), $A47)),"")</f>
        <v/>
      </c>
      <c r="J47" s="311" t="str" cm="1">
        <f t="array" aca="1" ref="J47" ca="1">IFERROR(INDEX(INDIRECT($B$25&amp;"["&amp;J$26&amp;"]"), SMALL(IF(INDIRECT($B$25&amp;"[ID]")= 'Prog Info'!$C$2, ROW(INDIRECT($B$25&amp;"[ID]")) - ROW(INDEX(INDIRECT($B$25&amp;"[ID]"), 1,1))+1), $A47)),"")</f>
        <v/>
      </c>
      <c r="L47" s="296" t="str">
        <f t="shared" ca="1" si="6"/>
        <v/>
      </c>
      <c r="M47" s="284" t="str" cm="1">
        <f t="array" aca="1" ref="M47" ca="1">IFERROR(INDEX(INDIRECT($B$25&amp;"["&amp;B$26&amp;"]"), SMALL(IF(INDIRECT($B$25&amp;"[ID]")= 'Prog Info'!$C$2, ROW(INDIRECT($B$25&amp;"[ID]")) - ROW(INDEX(INDIRECT($B$25&amp;"[ID]"), 1,1))+1), $L47)),"")</f>
        <v/>
      </c>
      <c r="N47" s="304" t="str" cm="1">
        <f t="array" aca="1" ref="N47" ca="1">IFERROR(INDEX(INDIRECT($B$25&amp;"["&amp;C$26&amp;"]"), SMALL(IF(INDIRECT($B$25&amp;"[ID]")= 'Prog Info'!$C$2, ROW(INDIRECT($B$25&amp;"[ID]")) - ROW(INDEX(INDIRECT($B$25&amp;"[ID]"), 1,1))+1), $L47)),"")</f>
        <v/>
      </c>
      <c r="O47" s="304" t="str" cm="1">
        <f t="array" aca="1" ref="O47" ca="1">IFERROR(INDEX(INDIRECT($B$25&amp;"["&amp;D$26&amp;"]"), SMALL(IF(INDIRECT($B$25&amp;"[ID]")= 'Prog Info'!$C$2, ROW(INDIRECT($B$25&amp;"[ID]")) - ROW(INDEX(INDIRECT($B$25&amp;"[ID]"), 1,1))+1), $L47)),"")</f>
        <v/>
      </c>
      <c r="P47" s="304"/>
      <c r="Q47" s="304" t="str" cm="1">
        <f t="array" aca="1" ref="Q47" ca="1">IFERROR(INDEX(INDIRECT($B$25&amp;"["&amp;F$26&amp;"]"), SMALL(IF(INDIRECT($B$25&amp;"[ID]")= 'Prog Info'!$C$2, ROW(INDIRECT($B$25&amp;"[ID]")) - ROW(INDEX(INDIRECT($B$25&amp;"[ID]"), 1,1))+1), $L47)),"")</f>
        <v/>
      </c>
      <c r="R47" s="304"/>
      <c r="S47" s="310" t="str" cm="1">
        <f t="array" aca="1" ref="S47" ca="1">IFERROR(INDEX(INDIRECT($B$25&amp;"["&amp;I$26&amp;"]"), SMALL(IF(INDIRECT($B$25&amp;"[ID]")= 'Prog Info'!$C$2, ROW(INDIRECT($B$25&amp;"[ID]")) - ROW(INDEX(INDIRECT($B$25&amp;"[ID]"), 1,1))+1), $L47)),"")</f>
        <v/>
      </c>
      <c r="T47" s="311" t="str" cm="1">
        <f t="array" aca="1" ref="T47" ca="1">IFERROR(INDEX(INDIRECT($B$25&amp;"["&amp;J$26&amp;"]"), SMALL(IF(INDIRECT($B$25&amp;"[ID]")= 'Prog Info'!$C$2, ROW(INDIRECT($B$25&amp;"[ID]")) - ROW(INDEX(INDIRECT($B$25&amp;"[ID]"), 1,1))+1), $L47)),"")</f>
        <v/>
      </c>
    </row>
    <row r="48" spans="1:20" x14ac:dyDescent="0.25">
      <c r="A48" s="296" t="str">
        <f t="shared" ca="1" si="5"/>
        <v/>
      </c>
      <c r="B48" s="284" t="str" cm="1">
        <f t="array" aca="1" ref="B48" ca="1">IFERROR(INDEX(INDIRECT($B$25&amp;"["&amp;B$26&amp;"]"), SMALL(IF(INDIRECT($B$25&amp;"[ID]")= 'Prog Info'!$C$2, ROW(INDIRECT($B$25&amp;"[ID]")) - ROW(INDEX(INDIRECT($B$25&amp;"[ID]"), 1,1))+1), $A48)),"")</f>
        <v/>
      </c>
      <c r="C48" s="304" t="str" cm="1">
        <f t="array" aca="1" ref="C48" ca="1">IFERROR(INDEX(INDIRECT($B$25&amp;"["&amp;C$26&amp;"]"), SMALL(IF(INDIRECT($B$25&amp;"[ID]")= 'Prog Info'!$C$2, ROW(INDIRECT($B$25&amp;"[ID]")) - ROW(INDEX(INDIRECT($B$25&amp;"[ID]"), 1,1))+1), $A48)),"")</f>
        <v/>
      </c>
      <c r="D48" s="304" t="str" cm="1">
        <f t="array" aca="1" ref="D48" ca="1">IFERROR(INDEX(INDIRECT($B$25&amp;"["&amp;D$26&amp;"]"), SMALL(IF(INDIRECT($B$25&amp;"[ID]")= 'Prog Info'!$C$2, ROW(INDIRECT($B$25&amp;"[ID]")) - ROW(INDEX(INDIRECT($B$25&amp;"[ID]"), 1,1))+1), $A48)),"")</f>
        <v/>
      </c>
      <c r="E48" s="304"/>
      <c r="F48" s="304" t="str" cm="1">
        <f t="array" aca="1" ref="F48" ca="1">IFERROR(INDEX(INDIRECT($B$25&amp;"["&amp;F$26&amp;"]"), SMALL(IF(INDIRECT($B$25&amp;"[ID]")= 'Prog Info'!$C$2, ROW(INDIRECT($B$25&amp;"[ID]")) - ROW(INDEX(INDIRECT($B$25&amp;"[ID]"), 1,1))+1), $A48)),"")</f>
        <v/>
      </c>
      <c r="G48" s="304"/>
      <c r="H48" s="304" t="str" cm="1">
        <f t="array" aca="1" ref="H48" ca="1">IFERROR(INDEX(INDIRECT($B$25&amp;"["&amp;H$26&amp;"]"), SMALL(IF(INDIRECT($B$25&amp;"[ID]")= 'Prog Info'!$C$2, ROW(INDIRECT($B$25&amp;"[ID]")) - ROW(INDEX(INDIRECT($B$25&amp;"[ID]"), 1,1))+1), $A48)),"")</f>
        <v/>
      </c>
      <c r="I48" s="310" t="str" cm="1">
        <f t="array" aca="1" ref="I48" ca="1">IFERROR(INDEX(INDIRECT($B$25&amp;"["&amp;I$26&amp;"]"), SMALL(IF(INDIRECT($B$25&amp;"[ID]")= 'Prog Info'!$C$2, ROW(INDIRECT($B$25&amp;"[ID]")) - ROW(INDEX(INDIRECT($B$25&amp;"[ID]"), 1,1))+1), $A48)),"")</f>
        <v/>
      </c>
      <c r="J48" s="311" t="str" cm="1">
        <f t="array" aca="1" ref="J48" ca="1">IFERROR(INDEX(INDIRECT($B$25&amp;"["&amp;J$26&amp;"]"), SMALL(IF(INDIRECT($B$25&amp;"[ID]")= 'Prog Info'!$C$2, ROW(INDIRECT($B$25&amp;"[ID]")) - ROW(INDEX(INDIRECT($B$25&amp;"[ID]"), 1,1))+1), $A48)),"")</f>
        <v/>
      </c>
      <c r="L48" s="296" t="str">
        <f t="shared" ca="1" si="6"/>
        <v/>
      </c>
      <c r="M48" s="284" t="str" cm="1">
        <f t="array" aca="1" ref="M48" ca="1">IFERROR(INDEX(INDIRECT($B$25&amp;"["&amp;B$26&amp;"]"), SMALL(IF(INDIRECT($B$25&amp;"[ID]")= 'Prog Info'!$C$2, ROW(INDIRECT($B$25&amp;"[ID]")) - ROW(INDEX(INDIRECT($B$25&amp;"[ID]"), 1,1))+1), $L48)),"")</f>
        <v/>
      </c>
      <c r="N48" s="304" t="str" cm="1">
        <f t="array" aca="1" ref="N48" ca="1">IFERROR(INDEX(INDIRECT($B$25&amp;"["&amp;C$26&amp;"]"), SMALL(IF(INDIRECT($B$25&amp;"[ID]")= 'Prog Info'!$C$2, ROW(INDIRECT($B$25&amp;"[ID]")) - ROW(INDEX(INDIRECT($B$25&amp;"[ID]"), 1,1))+1), $L48)),"")</f>
        <v/>
      </c>
      <c r="O48" s="304" t="str" cm="1">
        <f t="array" aca="1" ref="O48" ca="1">IFERROR(INDEX(INDIRECT($B$25&amp;"["&amp;D$26&amp;"]"), SMALL(IF(INDIRECT($B$25&amp;"[ID]")= 'Prog Info'!$C$2, ROW(INDIRECT($B$25&amp;"[ID]")) - ROW(INDEX(INDIRECT($B$25&amp;"[ID]"), 1,1))+1), $L48)),"")</f>
        <v/>
      </c>
      <c r="P48" s="304"/>
      <c r="Q48" s="304" t="str" cm="1">
        <f t="array" aca="1" ref="Q48" ca="1">IFERROR(INDEX(INDIRECT($B$25&amp;"["&amp;F$26&amp;"]"), SMALL(IF(INDIRECT($B$25&amp;"[ID]")= 'Prog Info'!$C$2, ROW(INDIRECT($B$25&amp;"[ID]")) - ROW(INDEX(INDIRECT($B$25&amp;"[ID]"), 1,1))+1), $L48)),"")</f>
        <v/>
      </c>
      <c r="R48" s="304"/>
      <c r="S48" s="310" t="str" cm="1">
        <f t="array" aca="1" ref="S48" ca="1">IFERROR(INDEX(INDIRECT($B$25&amp;"["&amp;I$26&amp;"]"), SMALL(IF(INDIRECT($B$25&amp;"[ID]")= 'Prog Info'!$C$2, ROW(INDIRECT($B$25&amp;"[ID]")) - ROW(INDEX(INDIRECT($B$25&amp;"[ID]"), 1,1))+1), $L48)),"")</f>
        <v/>
      </c>
      <c r="T48" s="311" t="str" cm="1">
        <f t="array" aca="1" ref="T48" ca="1">IFERROR(INDEX(INDIRECT($B$25&amp;"["&amp;J$26&amp;"]"), SMALL(IF(INDIRECT($B$25&amp;"[ID]")= 'Prog Info'!$C$2, ROW(INDIRECT($B$25&amp;"[ID]")) - ROW(INDEX(INDIRECT($B$25&amp;"[ID]"), 1,1))+1), $L48)),"")</f>
        <v/>
      </c>
    </row>
    <row r="49" spans="1:20" x14ac:dyDescent="0.25">
      <c r="A49" s="296" t="str">
        <f t="shared" ca="1" si="5"/>
        <v/>
      </c>
      <c r="B49" s="284" t="str" cm="1">
        <f t="array" aca="1" ref="B49" ca="1">IFERROR(INDEX(INDIRECT($B$25&amp;"["&amp;B$26&amp;"]"), SMALL(IF(INDIRECT($B$25&amp;"[ID]")= 'Prog Info'!$C$2, ROW(INDIRECT($B$25&amp;"[ID]")) - ROW(INDEX(INDIRECT($B$25&amp;"[ID]"), 1,1))+1), $A49)),"")</f>
        <v/>
      </c>
      <c r="C49" s="304" t="str" cm="1">
        <f t="array" aca="1" ref="C49" ca="1">IFERROR(INDEX(INDIRECT($B$25&amp;"["&amp;C$26&amp;"]"), SMALL(IF(INDIRECT($B$25&amp;"[ID]")= 'Prog Info'!$C$2, ROW(INDIRECT($B$25&amp;"[ID]")) - ROW(INDEX(INDIRECT($B$25&amp;"[ID]"), 1,1))+1), $A49)),"")</f>
        <v/>
      </c>
      <c r="D49" s="304" t="str" cm="1">
        <f t="array" aca="1" ref="D49" ca="1">IFERROR(INDEX(INDIRECT($B$25&amp;"["&amp;D$26&amp;"]"), SMALL(IF(INDIRECT($B$25&amp;"[ID]")= 'Prog Info'!$C$2, ROW(INDIRECT($B$25&amp;"[ID]")) - ROW(INDEX(INDIRECT($B$25&amp;"[ID]"), 1,1))+1), $A49)),"")</f>
        <v/>
      </c>
      <c r="E49" s="304"/>
      <c r="F49" s="304" t="str" cm="1">
        <f t="array" aca="1" ref="F49" ca="1">IFERROR(INDEX(INDIRECT($B$25&amp;"["&amp;F$26&amp;"]"), SMALL(IF(INDIRECT($B$25&amp;"[ID]")= 'Prog Info'!$C$2, ROW(INDIRECT($B$25&amp;"[ID]")) - ROW(INDEX(INDIRECT($B$25&amp;"[ID]"), 1,1))+1), $A49)),"")</f>
        <v/>
      </c>
      <c r="G49" s="304"/>
      <c r="H49" s="304" t="str" cm="1">
        <f t="array" aca="1" ref="H49" ca="1">IFERROR(INDEX(INDIRECT($B$25&amp;"["&amp;H$26&amp;"]"), SMALL(IF(INDIRECT($B$25&amp;"[ID]")= 'Prog Info'!$C$2, ROW(INDIRECT($B$25&amp;"[ID]")) - ROW(INDEX(INDIRECT($B$25&amp;"[ID]"), 1,1))+1), $A49)),"")</f>
        <v/>
      </c>
      <c r="I49" s="310" t="str" cm="1">
        <f t="array" aca="1" ref="I49" ca="1">IFERROR(INDEX(INDIRECT($B$25&amp;"["&amp;I$26&amp;"]"), SMALL(IF(INDIRECT($B$25&amp;"[ID]")= 'Prog Info'!$C$2, ROW(INDIRECT($B$25&amp;"[ID]")) - ROW(INDEX(INDIRECT($B$25&amp;"[ID]"), 1,1))+1), $A49)),"")</f>
        <v/>
      </c>
      <c r="J49" s="311" t="str" cm="1">
        <f t="array" aca="1" ref="J49" ca="1">IFERROR(INDEX(INDIRECT($B$25&amp;"["&amp;J$26&amp;"]"), SMALL(IF(INDIRECT($B$25&amp;"[ID]")= 'Prog Info'!$C$2, ROW(INDIRECT($B$25&amp;"[ID]")) - ROW(INDEX(INDIRECT($B$25&amp;"[ID]"), 1,1))+1), $A49)),"")</f>
        <v/>
      </c>
      <c r="L49" s="296" t="str">
        <f t="shared" ca="1" si="6"/>
        <v/>
      </c>
      <c r="M49" s="284" t="str" cm="1">
        <f t="array" aca="1" ref="M49" ca="1">IFERROR(INDEX(INDIRECT($B$25&amp;"["&amp;B$26&amp;"]"), SMALL(IF(INDIRECT($B$25&amp;"[ID]")= 'Prog Info'!$C$2, ROW(INDIRECT($B$25&amp;"[ID]")) - ROW(INDEX(INDIRECT($B$25&amp;"[ID]"), 1,1))+1), $L49)),"")</f>
        <v/>
      </c>
      <c r="N49" s="304" t="str" cm="1">
        <f t="array" aca="1" ref="N49" ca="1">IFERROR(INDEX(INDIRECT($B$25&amp;"["&amp;C$26&amp;"]"), SMALL(IF(INDIRECT($B$25&amp;"[ID]")= 'Prog Info'!$C$2, ROW(INDIRECT($B$25&amp;"[ID]")) - ROW(INDEX(INDIRECT($B$25&amp;"[ID]"), 1,1))+1), $L49)),"")</f>
        <v/>
      </c>
      <c r="O49" s="304" t="str" cm="1">
        <f t="array" aca="1" ref="O49" ca="1">IFERROR(INDEX(INDIRECT($B$25&amp;"["&amp;D$26&amp;"]"), SMALL(IF(INDIRECT($B$25&amp;"[ID]")= 'Prog Info'!$C$2, ROW(INDIRECT($B$25&amp;"[ID]")) - ROW(INDEX(INDIRECT($B$25&amp;"[ID]"), 1,1))+1), $L49)),"")</f>
        <v/>
      </c>
      <c r="P49" s="304"/>
      <c r="Q49" s="304" t="str" cm="1">
        <f t="array" aca="1" ref="Q49" ca="1">IFERROR(INDEX(INDIRECT($B$25&amp;"["&amp;F$26&amp;"]"), SMALL(IF(INDIRECT($B$25&amp;"[ID]")= 'Prog Info'!$C$2, ROW(INDIRECT($B$25&amp;"[ID]")) - ROW(INDEX(INDIRECT($B$25&amp;"[ID]"), 1,1))+1), $L49)),"")</f>
        <v/>
      </c>
      <c r="R49" s="304"/>
      <c r="S49" s="310" t="str" cm="1">
        <f t="array" aca="1" ref="S49" ca="1">IFERROR(INDEX(INDIRECT($B$25&amp;"["&amp;I$26&amp;"]"), SMALL(IF(INDIRECT($B$25&amp;"[ID]")= 'Prog Info'!$C$2, ROW(INDIRECT($B$25&amp;"[ID]")) - ROW(INDEX(INDIRECT($B$25&amp;"[ID]"), 1,1))+1), $L49)),"")</f>
        <v/>
      </c>
      <c r="T49" s="311" t="str" cm="1">
        <f t="array" aca="1" ref="T49" ca="1">IFERROR(INDEX(INDIRECT($B$25&amp;"["&amp;J$26&amp;"]"), SMALL(IF(INDIRECT($B$25&amp;"[ID]")= 'Prog Info'!$C$2, ROW(INDIRECT($B$25&amp;"[ID]")) - ROW(INDEX(INDIRECT($B$25&amp;"[ID]"), 1,1))+1), $L49)),"")</f>
        <v/>
      </c>
    </row>
    <row r="50" spans="1:20" x14ac:dyDescent="0.25">
      <c r="A50" s="296" t="str">
        <f t="shared" ca="1" si="5"/>
        <v/>
      </c>
      <c r="B50" s="284" t="str" cm="1">
        <f t="array" aca="1" ref="B50" ca="1">IFERROR(INDEX(INDIRECT($B$25&amp;"["&amp;B$26&amp;"]"), SMALL(IF(INDIRECT($B$25&amp;"[ID]")= 'Prog Info'!$C$2, ROW(INDIRECT($B$25&amp;"[ID]")) - ROW(INDEX(INDIRECT($B$25&amp;"[ID]"), 1,1))+1), $A50)),"")</f>
        <v/>
      </c>
      <c r="C50" s="304" t="str" cm="1">
        <f t="array" aca="1" ref="C50" ca="1">IFERROR(INDEX(INDIRECT($B$25&amp;"["&amp;C$26&amp;"]"), SMALL(IF(INDIRECT($B$25&amp;"[ID]")= 'Prog Info'!$C$2, ROW(INDIRECT($B$25&amp;"[ID]")) - ROW(INDEX(INDIRECT($B$25&amp;"[ID]"), 1,1))+1), $A50)),"")</f>
        <v/>
      </c>
      <c r="D50" s="304" t="str" cm="1">
        <f t="array" aca="1" ref="D50" ca="1">IFERROR(INDEX(INDIRECT($B$25&amp;"["&amp;D$26&amp;"]"), SMALL(IF(INDIRECT($B$25&amp;"[ID]")= 'Prog Info'!$C$2, ROW(INDIRECT($B$25&amp;"[ID]")) - ROW(INDEX(INDIRECT($B$25&amp;"[ID]"), 1,1))+1), $A50)),"")</f>
        <v/>
      </c>
      <c r="E50" s="304"/>
      <c r="F50" s="304" t="str" cm="1">
        <f t="array" aca="1" ref="F50" ca="1">IFERROR(INDEX(INDIRECT($B$25&amp;"["&amp;F$26&amp;"]"), SMALL(IF(INDIRECT($B$25&amp;"[ID]")= 'Prog Info'!$C$2, ROW(INDIRECT($B$25&amp;"[ID]")) - ROW(INDEX(INDIRECT($B$25&amp;"[ID]"), 1,1))+1), $A50)),"")</f>
        <v/>
      </c>
      <c r="G50" s="304"/>
      <c r="H50" s="304" t="str" cm="1">
        <f t="array" aca="1" ref="H50" ca="1">IFERROR(INDEX(INDIRECT($B$25&amp;"["&amp;H$26&amp;"]"), SMALL(IF(INDIRECT($B$25&amp;"[ID]")= 'Prog Info'!$C$2, ROW(INDIRECT($B$25&amp;"[ID]")) - ROW(INDEX(INDIRECT($B$25&amp;"[ID]"), 1,1))+1), $A50)),"")</f>
        <v/>
      </c>
      <c r="I50" s="310" t="str" cm="1">
        <f t="array" aca="1" ref="I50" ca="1">IFERROR(INDEX(INDIRECT($B$25&amp;"["&amp;I$26&amp;"]"), SMALL(IF(INDIRECT($B$25&amp;"[ID]")= 'Prog Info'!$C$2, ROW(INDIRECT($B$25&amp;"[ID]")) - ROW(INDEX(INDIRECT($B$25&amp;"[ID]"), 1,1))+1), $A50)),"")</f>
        <v/>
      </c>
      <c r="J50" s="311" t="str" cm="1">
        <f t="array" aca="1" ref="J50" ca="1">IFERROR(INDEX(INDIRECT($B$25&amp;"["&amp;J$26&amp;"]"), SMALL(IF(INDIRECT($B$25&amp;"[ID]")= 'Prog Info'!$C$2, ROW(INDIRECT($B$25&amp;"[ID]")) - ROW(INDEX(INDIRECT($B$25&amp;"[ID]"), 1,1))+1), $A50)),"")</f>
        <v/>
      </c>
      <c r="L50" s="296" t="str">
        <f t="shared" ca="1" si="6"/>
        <v/>
      </c>
      <c r="M50" s="284" t="str" cm="1">
        <f t="array" aca="1" ref="M50" ca="1">IFERROR(INDEX(INDIRECT($B$25&amp;"["&amp;B$26&amp;"]"), SMALL(IF(INDIRECT($B$25&amp;"[ID]")= 'Prog Info'!$C$2, ROW(INDIRECT($B$25&amp;"[ID]")) - ROW(INDEX(INDIRECT($B$25&amp;"[ID]"), 1,1))+1), $L50)),"")</f>
        <v/>
      </c>
      <c r="N50" s="304" t="str" cm="1">
        <f t="array" aca="1" ref="N50" ca="1">IFERROR(INDEX(INDIRECT($B$25&amp;"["&amp;C$26&amp;"]"), SMALL(IF(INDIRECT($B$25&amp;"[ID]")= 'Prog Info'!$C$2, ROW(INDIRECT($B$25&amp;"[ID]")) - ROW(INDEX(INDIRECT($B$25&amp;"[ID]"), 1,1))+1), $L50)),"")</f>
        <v/>
      </c>
      <c r="O50" s="304" t="str" cm="1">
        <f t="array" aca="1" ref="O50" ca="1">IFERROR(INDEX(INDIRECT($B$25&amp;"["&amp;D$26&amp;"]"), SMALL(IF(INDIRECT($B$25&amp;"[ID]")= 'Prog Info'!$C$2, ROW(INDIRECT($B$25&amp;"[ID]")) - ROW(INDEX(INDIRECT($B$25&amp;"[ID]"), 1,1))+1), $L50)),"")</f>
        <v/>
      </c>
      <c r="P50" s="304"/>
      <c r="Q50" s="304" t="str" cm="1">
        <f t="array" aca="1" ref="Q50" ca="1">IFERROR(INDEX(INDIRECT($B$25&amp;"["&amp;F$26&amp;"]"), SMALL(IF(INDIRECT($B$25&amp;"[ID]")= 'Prog Info'!$C$2, ROW(INDIRECT($B$25&amp;"[ID]")) - ROW(INDEX(INDIRECT($B$25&amp;"[ID]"), 1,1))+1), $L50)),"")</f>
        <v/>
      </c>
      <c r="R50" s="304"/>
      <c r="S50" s="310" t="str" cm="1">
        <f t="array" aca="1" ref="S50" ca="1">IFERROR(INDEX(INDIRECT($B$25&amp;"["&amp;I$26&amp;"]"), SMALL(IF(INDIRECT($B$25&amp;"[ID]")= 'Prog Info'!$C$2, ROW(INDIRECT($B$25&amp;"[ID]")) - ROW(INDEX(INDIRECT($B$25&amp;"[ID]"), 1,1))+1), $L50)),"")</f>
        <v/>
      </c>
      <c r="T50" s="311" t="str" cm="1">
        <f t="array" aca="1" ref="T50" ca="1">IFERROR(INDEX(INDIRECT($B$25&amp;"["&amp;J$26&amp;"]"), SMALL(IF(INDIRECT($B$25&amp;"[ID]")= 'Prog Info'!$C$2, ROW(INDIRECT($B$25&amp;"[ID]")) - ROW(INDEX(INDIRECT($B$25&amp;"[ID]"), 1,1))+1), $L50)),"")</f>
        <v/>
      </c>
    </row>
    <row r="51" spans="1:20" x14ac:dyDescent="0.25">
      <c r="A51" s="296" t="str">
        <f t="shared" ca="1" si="5"/>
        <v/>
      </c>
      <c r="B51" s="284" t="str" cm="1">
        <f t="array" aca="1" ref="B51" ca="1">IFERROR(INDEX(INDIRECT($B$25&amp;"["&amp;B$26&amp;"]"), SMALL(IF(INDIRECT($B$25&amp;"[ID]")= 'Prog Info'!$C$2, ROW(INDIRECT($B$25&amp;"[ID]")) - ROW(INDEX(INDIRECT($B$25&amp;"[ID]"), 1,1))+1), $A51)),"")</f>
        <v/>
      </c>
      <c r="C51" s="304" t="str" cm="1">
        <f t="array" aca="1" ref="C51" ca="1">IFERROR(INDEX(INDIRECT($B$25&amp;"["&amp;C$26&amp;"]"), SMALL(IF(INDIRECT($B$25&amp;"[ID]")= 'Prog Info'!$C$2, ROW(INDIRECT($B$25&amp;"[ID]")) - ROW(INDEX(INDIRECT($B$25&amp;"[ID]"), 1,1))+1), $A51)),"")</f>
        <v/>
      </c>
      <c r="D51" s="304" t="str" cm="1">
        <f t="array" aca="1" ref="D51" ca="1">IFERROR(INDEX(INDIRECT($B$25&amp;"["&amp;D$26&amp;"]"), SMALL(IF(INDIRECT($B$25&amp;"[ID]")= 'Prog Info'!$C$2, ROW(INDIRECT($B$25&amp;"[ID]")) - ROW(INDEX(INDIRECT($B$25&amp;"[ID]"), 1,1))+1), $A51)),"")</f>
        <v/>
      </c>
      <c r="E51" s="304"/>
      <c r="F51" s="304" t="str" cm="1">
        <f t="array" aca="1" ref="F51" ca="1">IFERROR(INDEX(INDIRECT($B$25&amp;"["&amp;F$26&amp;"]"), SMALL(IF(INDIRECT($B$25&amp;"[ID]")= 'Prog Info'!$C$2, ROW(INDIRECT($B$25&amp;"[ID]")) - ROW(INDEX(INDIRECT($B$25&amp;"[ID]"), 1,1))+1), $A51)),"")</f>
        <v/>
      </c>
      <c r="G51" s="304"/>
      <c r="H51" s="304" t="str" cm="1">
        <f t="array" aca="1" ref="H51" ca="1">IFERROR(INDEX(INDIRECT($B$25&amp;"["&amp;H$26&amp;"]"), SMALL(IF(INDIRECT($B$25&amp;"[ID]")= 'Prog Info'!$C$2, ROW(INDIRECT($B$25&amp;"[ID]")) - ROW(INDEX(INDIRECT($B$25&amp;"[ID]"), 1,1))+1), $A51)),"")</f>
        <v/>
      </c>
      <c r="I51" s="310" t="str" cm="1">
        <f t="array" aca="1" ref="I51" ca="1">IFERROR(INDEX(INDIRECT($B$25&amp;"["&amp;I$26&amp;"]"), SMALL(IF(INDIRECT($B$25&amp;"[ID]")= 'Prog Info'!$C$2, ROW(INDIRECT($B$25&amp;"[ID]")) - ROW(INDEX(INDIRECT($B$25&amp;"[ID]"), 1,1))+1), $A51)),"")</f>
        <v/>
      </c>
      <c r="J51" s="311" t="str" cm="1">
        <f t="array" aca="1" ref="J51" ca="1">IFERROR(INDEX(INDIRECT($B$25&amp;"["&amp;J$26&amp;"]"), SMALL(IF(INDIRECT($B$25&amp;"[ID]")= 'Prog Info'!$C$2, ROW(INDIRECT($B$25&amp;"[ID]")) - ROW(INDEX(INDIRECT($B$25&amp;"[ID]"), 1,1))+1), $A51)),"")</f>
        <v/>
      </c>
      <c r="L51" s="296" t="str">
        <f t="shared" ca="1" si="6"/>
        <v/>
      </c>
      <c r="M51" s="284" t="str" cm="1">
        <f t="array" aca="1" ref="M51" ca="1">IFERROR(INDEX(INDIRECT($B$25&amp;"["&amp;B$26&amp;"]"), SMALL(IF(INDIRECT($B$25&amp;"[ID]")= 'Prog Info'!$C$2, ROW(INDIRECT($B$25&amp;"[ID]")) - ROW(INDEX(INDIRECT($B$25&amp;"[ID]"), 1,1))+1), $L51)),"")</f>
        <v/>
      </c>
      <c r="N51" s="304" t="str" cm="1">
        <f t="array" aca="1" ref="N51" ca="1">IFERROR(INDEX(INDIRECT($B$25&amp;"["&amp;C$26&amp;"]"), SMALL(IF(INDIRECT($B$25&amp;"[ID]")= 'Prog Info'!$C$2, ROW(INDIRECT($B$25&amp;"[ID]")) - ROW(INDEX(INDIRECT($B$25&amp;"[ID]"), 1,1))+1), $L51)),"")</f>
        <v/>
      </c>
      <c r="O51" s="304" t="str" cm="1">
        <f t="array" aca="1" ref="O51" ca="1">IFERROR(INDEX(INDIRECT($B$25&amp;"["&amp;D$26&amp;"]"), SMALL(IF(INDIRECT($B$25&amp;"[ID]")= 'Prog Info'!$C$2, ROW(INDIRECT($B$25&amp;"[ID]")) - ROW(INDEX(INDIRECT($B$25&amp;"[ID]"), 1,1))+1), $L51)),"")</f>
        <v/>
      </c>
      <c r="P51" s="304"/>
      <c r="Q51" s="304" t="str" cm="1">
        <f t="array" aca="1" ref="Q51" ca="1">IFERROR(INDEX(INDIRECT($B$25&amp;"["&amp;F$26&amp;"]"), SMALL(IF(INDIRECT($B$25&amp;"[ID]")= 'Prog Info'!$C$2, ROW(INDIRECT($B$25&amp;"[ID]")) - ROW(INDEX(INDIRECT($B$25&amp;"[ID]"), 1,1))+1), $L51)),"")</f>
        <v/>
      </c>
      <c r="R51" s="304"/>
      <c r="S51" s="310" t="str" cm="1">
        <f t="array" aca="1" ref="S51" ca="1">IFERROR(INDEX(INDIRECT($B$25&amp;"["&amp;I$26&amp;"]"), SMALL(IF(INDIRECT($B$25&amp;"[ID]")= 'Prog Info'!$C$2, ROW(INDIRECT($B$25&amp;"[ID]")) - ROW(INDEX(INDIRECT($B$25&amp;"[ID]"), 1,1))+1), $L51)),"")</f>
        <v/>
      </c>
      <c r="T51" s="311" t="str" cm="1">
        <f t="array" aca="1" ref="T51" ca="1">IFERROR(INDEX(INDIRECT($B$25&amp;"["&amp;J$26&amp;"]"), SMALL(IF(INDIRECT($B$25&amp;"[ID]")= 'Prog Info'!$C$2, ROW(INDIRECT($B$25&amp;"[ID]")) - ROW(INDEX(INDIRECT($B$25&amp;"[ID]"), 1,1))+1), $L51)),"")</f>
        <v/>
      </c>
    </row>
    <row r="52" spans="1:20" x14ac:dyDescent="0.25">
      <c r="A52" s="296" t="str">
        <f ca="1">IFERROR(IF((A51+1) &lt;=C$25, A51+1, ""), "")</f>
        <v/>
      </c>
      <c r="B52" s="284" t="str" cm="1">
        <f t="array" aca="1" ref="B52" ca="1">IFERROR(INDEX(INDIRECT($B$25&amp;"["&amp;B$26&amp;"]"), SMALL(IF(INDIRECT($B$25&amp;"[ID]")= 'Prog Info'!$C$2, ROW(INDIRECT($B$25&amp;"[ID]")) - ROW(INDEX(INDIRECT($B$25&amp;"[ID]"), 1,1))+1), $A52)),"")</f>
        <v/>
      </c>
      <c r="C52" s="304" t="str" cm="1">
        <f t="array" aca="1" ref="C52" ca="1">IFERROR(INDEX(INDIRECT($B$25&amp;"["&amp;C$26&amp;"]"), SMALL(IF(INDIRECT($B$25&amp;"[ID]")= 'Prog Info'!$C$2, ROW(INDIRECT($B$25&amp;"[ID]")) - ROW(INDEX(INDIRECT($B$25&amp;"[ID]"), 1,1))+1), $A52)),"")</f>
        <v/>
      </c>
      <c r="D52" s="304" t="str" cm="1">
        <f t="array" aca="1" ref="D52" ca="1">IFERROR(INDEX(INDIRECT($B$25&amp;"["&amp;D$26&amp;"]"), SMALL(IF(INDIRECT($B$25&amp;"[ID]")= 'Prog Info'!$C$2, ROW(INDIRECT($B$25&amp;"[ID]")) - ROW(INDEX(INDIRECT($B$25&amp;"[ID]"), 1,1))+1), $A52)),"")</f>
        <v/>
      </c>
      <c r="E52" s="304"/>
      <c r="F52" s="304" t="str" cm="1">
        <f t="array" aca="1" ref="F52" ca="1">IFERROR(INDEX(INDIRECT($B$25&amp;"["&amp;F$26&amp;"]"), SMALL(IF(INDIRECT($B$25&amp;"[ID]")= 'Prog Info'!$C$2, ROW(INDIRECT($B$25&amp;"[ID]")) - ROW(INDEX(INDIRECT($B$25&amp;"[ID]"), 1,1))+1), $A52)),"")</f>
        <v/>
      </c>
      <c r="G52" s="304"/>
      <c r="H52" s="304" t="str" cm="1">
        <f t="array" aca="1" ref="H52" ca="1">IFERROR(INDEX(INDIRECT($B$25&amp;"["&amp;H$26&amp;"]"), SMALL(IF(INDIRECT($B$25&amp;"[ID]")= 'Prog Info'!$C$2, ROW(INDIRECT($B$25&amp;"[ID]")) - ROW(INDEX(INDIRECT($B$25&amp;"[ID]"), 1,1))+1), $A52)),"")</f>
        <v/>
      </c>
      <c r="I52" s="310" t="str" cm="1">
        <f t="array" aca="1" ref="I52" ca="1">IFERROR(INDEX(INDIRECT($B$25&amp;"["&amp;I$26&amp;"]"), SMALL(IF(INDIRECT($B$25&amp;"[ID]")= 'Prog Info'!$C$2, ROW(INDIRECT($B$25&amp;"[ID]")) - ROW(INDEX(INDIRECT($B$25&amp;"[ID]"), 1,1))+1), $A52)),"")</f>
        <v/>
      </c>
      <c r="J52" s="311" t="str" cm="1">
        <f t="array" aca="1" ref="J52" ca="1">IFERROR(INDEX(INDIRECT($B$25&amp;"["&amp;J$26&amp;"]"), SMALL(IF(INDIRECT($B$25&amp;"[ID]")= 'Prog Info'!$C$2, ROW(INDIRECT($B$25&amp;"[ID]")) - ROW(INDEX(INDIRECT($B$25&amp;"[ID]"), 1,1))+1), $A52)),"")</f>
        <v/>
      </c>
      <c r="L52" s="296" t="str">
        <f t="shared" ca="1" si="6"/>
        <v/>
      </c>
      <c r="M52" s="284" t="str" cm="1">
        <f t="array" aca="1" ref="M52" ca="1">IFERROR(INDEX(INDIRECT($B$25&amp;"["&amp;B$26&amp;"]"), SMALL(IF(INDIRECT($B$25&amp;"[ID]")= 'Prog Info'!$C$2, ROW(INDIRECT($B$25&amp;"[ID]")) - ROW(INDEX(INDIRECT($B$25&amp;"[ID]"), 1,1))+1), $L52)),"")</f>
        <v/>
      </c>
      <c r="N52" s="304" t="str" cm="1">
        <f t="array" aca="1" ref="N52" ca="1">IFERROR(INDEX(INDIRECT($B$25&amp;"["&amp;C$26&amp;"]"), SMALL(IF(INDIRECT($B$25&amp;"[ID]")= 'Prog Info'!$C$2, ROW(INDIRECT($B$25&amp;"[ID]")) - ROW(INDEX(INDIRECT($B$25&amp;"[ID]"), 1,1))+1), $L52)),"")</f>
        <v/>
      </c>
      <c r="O52" s="304" t="str" cm="1">
        <f t="array" aca="1" ref="O52" ca="1">IFERROR(INDEX(INDIRECT($B$25&amp;"["&amp;D$26&amp;"]"), SMALL(IF(INDIRECT($B$25&amp;"[ID]")= 'Prog Info'!$C$2, ROW(INDIRECT($B$25&amp;"[ID]")) - ROW(INDEX(INDIRECT($B$25&amp;"[ID]"), 1,1))+1), $L52)),"")</f>
        <v/>
      </c>
      <c r="P52" s="304"/>
      <c r="Q52" s="304" t="str" cm="1">
        <f t="array" aca="1" ref="Q52" ca="1">IFERROR(INDEX(INDIRECT($B$25&amp;"["&amp;F$26&amp;"]"), SMALL(IF(INDIRECT($B$25&amp;"[ID]")= 'Prog Info'!$C$2, ROW(INDIRECT($B$25&amp;"[ID]")) - ROW(INDEX(INDIRECT($B$25&amp;"[ID]"), 1,1))+1), $L52)),"")</f>
        <v/>
      </c>
      <c r="R52" s="304"/>
      <c r="S52" s="310" t="str" cm="1">
        <f t="array" aca="1" ref="S52" ca="1">IFERROR(INDEX(INDIRECT($B$25&amp;"["&amp;I$26&amp;"]"), SMALL(IF(INDIRECT($B$25&amp;"[ID]")= 'Prog Info'!$C$2, ROW(INDIRECT($B$25&amp;"[ID]")) - ROW(INDEX(INDIRECT($B$25&amp;"[ID]"), 1,1))+1), $L52)),"")</f>
        <v/>
      </c>
      <c r="T52" s="311" t="str" cm="1">
        <f t="array" aca="1" ref="T52" ca="1">IFERROR(INDEX(INDIRECT($B$25&amp;"["&amp;J$26&amp;"]"), SMALL(IF(INDIRECT($B$25&amp;"[ID]")= 'Prog Info'!$C$2, ROW(INDIRECT($B$25&amp;"[ID]")) - ROW(INDEX(INDIRECT($B$25&amp;"[ID]"), 1,1))+1), $L52)),"")</f>
        <v/>
      </c>
    </row>
    <row r="53" spans="1:20" x14ac:dyDescent="0.25">
      <c r="A53" s="296" t="str">
        <f t="shared" ref="A53:A54" ca="1" si="7">IFERROR(IF((A52+1) &lt;=C$25, A52+1, ""), "")</f>
        <v/>
      </c>
      <c r="B53" s="284" t="str" cm="1">
        <f t="array" aca="1" ref="B53" ca="1">IFERROR(INDEX(INDIRECT($B$25&amp;"["&amp;B$26&amp;"]"), SMALL(IF(INDIRECT($B$25&amp;"[ID]")= 'Prog Info'!$C$2, ROW(INDIRECT($B$25&amp;"[ID]")) - ROW(INDEX(INDIRECT($B$25&amp;"[ID]"), 1,1))+1), $A53)),"")</f>
        <v/>
      </c>
      <c r="C53" s="304" t="str" cm="1">
        <f t="array" aca="1" ref="C53" ca="1">IFERROR(INDEX(INDIRECT($B$25&amp;"["&amp;C$26&amp;"]"), SMALL(IF(INDIRECT($B$25&amp;"[ID]")= 'Prog Info'!$C$2, ROW(INDIRECT($B$25&amp;"[ID]")) - ROW(INDEX(INDIRECT($B$25&amp;"[ID]"), 1,1))+1), $A53)),"")</f>
        <v/>
      </c>
      <c r="D53" s="304" t="str" cm="1">
        <f t="array" aca="1" ref="D53" ca="1">IFERROR(INDEX(INDIRECT($B$25&amp;"["&amp;D$26&amp;"]"), SMALL(IF(INDIRECT($B$25&amp;"[ID]")= 'Prog Info'!$C$2, ROW(INDIRECT($B$25&amp;"[ID]")) - ROW(INDEX(INDIRECT($B$25&amp;"[ID]"), 1,1))+1), $A53)),"")</f>
        <v/>
      </c>
      <c r="E53" s="304"/>
      <c r="F53" s="304" t="str" cm="1">
        <f t="array" aca="1" ref="F53" ca="1">IFERROR(INDEX(INDIRECT($B$25&amp;"["&amp;F$26&amp;"]"), SMALL(IF(INDIRECT($B$25&amp;"[ID]")= 'Prog Info'!$C$2, ROW(INDIRECT($B$25&amp;"[ID]")) - ROW(INDEX(INDIRECT($B$25&amp;"[ID]"), 1,1))+1), $A53)),"")</f>
        <v/>
      </c>
      <c r="G53" s="304"/>
      <c r="H53" s="304" t="str" cm="1">
        <f t="array" aca="1" ref="H53" ca="1">IFERROR(INDEX(INDIRECT($B$25&amp;"["&amp;H$26&amp;"]"), SMALL(IF(INDIRECT($B$25&amp;"[ID]")= 'Prog Info'!$C$2, ROW(INDIRECT($B$25&amp;"[ID]")) - ROW(INDEX(INDIRECT($B$25&amp;"[ID]"), 1,1))+1), $A53)),"")</f>
        <v/>
      </c>
      <c r="I53" s="310" t="str" cm="1">
        <f t="array" aca="1" ref="I53" ca="1">IFERROR(INDEX(INDIRECT($B$25&amp;"["&amp;I$26&amp;"]"), SMALL(IF(INDIRECT($B$25&amp;"[ID]")= 'Prog Info'!$C$2, ROW(INDIRECT($B$25&amp;"[ID]")) - ROW(INDEX(INDIRECT($B$25&amp;"[ID]"), 1,1))+1), $A53)),"")</f>
        <v/>
      </c>
      <c r="J53" s="311" t="str" cm="1">
        <f t="array" aca="1" ref="J53" ca="1">IFERROR(INDEX(INDIRECT($B$25&amp;"["&amp;J$26&amp;"]"), SMALL(IF(INDIRECT($B$25&amp;"[ID]")= 'Prog Info'!$C$2, ROW(INDIRECT($B$25&amp;"[ID]")) - ROW(INDEX(INDIRECT($B$25&amp;"[ID]"), 1,1))+1), $A53)),"")</f>
        <v/>
      </c>
      <c r="L53" s="296" t="str">
        <f t="shared" ca="1" si="6"/>
        <v/>
      </c>
      <c r="M53" s="284" t="str" cm="1">
        <f t="array" aca="1" ref="M53" ca="1">IFERROR(INDEX(INDIRECT($B$25&amp;"["&amp;B$26&amp;"]"), SMALL(IF(INDIRECT($B$25&amp;"[ID]")= 'Prog Info'!$C$2, ROW(INDIRECT($B$25&amp;"[ID]")) - ROW(INDEX(INDIRECT($B$25&amp;"[ID]"), 1,1))+1), $L53)),"")</f>
        <v/>
      </c>
      <c r="N53" s="304" t="str" cm="1">
        <f t="array" aca="1" ref="N53" ca="1">IFERROR(INDEX(INDIRECT($B$25&amp;"["&amp;C$26&amp;"]"), SMALL(IF(INDIRECT($B$25&amp;"[ID]")= 'Prog Info'!$C$2, ROW(INDIRECT($B$25&amp;"[ID]")) - ROW(INDEX(INDIRECT($B$25&amp;"[ID]"), 1,1))+1), $L53)),"")</f>
        <v/>
      </c>
      <c r="O53" s="304" t="str" cm="1">
        <f t="array" aca="1" ref="O53" ca="1">IFERROR(INDEX(INDIRECT($B$25&amp;"["&amp;D$26&amp;"]"), SMALL(IF(INDIRECT($B$25&amp;"[ID]")= 'Prog Info'!$C$2, ROW(INDIRECT($B$25&amp;"[ID]")) - ROW(INDEX(INDIRECT($B$25&amp;"[ID]"), 1,1))+1), $L53)),"")</f>
        <v/>
      </c>
      <c r="P53" s="304"/>
      <c r="Q53" s="304" t="str" cm="1">
        <f t="array" aca="1" ref="Q53" ca="1">IFERROR(INDEX(INDIRECT($B$25&amp;"["&amp;F$26&amp;"]"), SMALL(IF(INDIRECT($B$25&amp;"[ID]")= 'Prog Info'!$C$2, ROW(INDIRECT($B$25&amp;"[ID]")) - ROW(INDEX(INDIRECT($B$25&amp;"[ID]"), 1,1))+1), $L53)),"")</f>
        <v/>
      </c>
      <c r="R53" s="304"/>
      <c r="S53" s="310" t="str" cm="1">
        <f t="array" aca="1" ref="S53" ca="1">IFERROR(INDEX(INDIRECT($B$25&amp;"["&amp;I$26&amp;"]"), SMALL(IF(INDIRECT($B$25&amp;"[ID]")= 'Prog Info'!$C$2, ROW(INDIRECT($B$25&amp;"[ID]")) - ROW(INDEX(INDIRECT($B$25&amp;"[ID]"), 1,1))+1), $L53)),"")</f>
        <v/>
      </c>
      <c r="T53" s="311" t="str" cm="1">
        <f t="array" aca="1" ref="T53" ca="1">IFERROR(INDEX(INDIRECT($B$25&amp;"["&amp;J$26&amp;"]"), SMALL(IF(INDIRECT($B$25&amp;"[ID]")= 'Prog Info'!$C$2, ROW(INDIRECT($B$25&amp;"[ID]")) - ROW(INDEX(INDIRECT($B$25&amp;"[ID]"), 1,1))+1), $L53)),"")</f>
        <v/>
      </c>
    </row>
    <row r="54" spans="1:20" x14ac:dyDescent="0.25">
      <c r="A54" s="296" t="str">
        <f t="shared" ca="1" si="7"/>
        <v/>
      </c>
      <c r="B54" s="284" t="str" cm="1">
        <f t="array" aca="1" ref="B54" ca="1">IFERROR(INDEX(INDIRECT($B$25&amp;"["&amp;B$26&amp;"]"), SMALL(IF(INDIRECT($B$25&amp;"[ID]")= 'Prog Info'!$C$2, ROW(INDIRECT($B$25&amp;"[ID]")) - ROW(INDEX(INDIRECT($B$25&amp;"[ID]"), 1,1))+1), $A54)),"")</f>
        <v/>
      </c>
      <c r="C54" s="304" t="str" cm="1">
        <f t="array" aca="1" ref="C54" ca="1">IFERROR(INDEX(INDIRECT($B$25&amp;"["&amp;C$26&amp;"]"), SMALL(IF(INDIRECT($B$25&amp;"[ID]")= 'Prog Info'!$C$2, ROW(INDIRECT($B$25&amp;"[ID]")) - ROW(INDEX(INDIRECT($B$25&amp;"[ID]"), 1,1))+1), $A54)),"")</f>
        <v/>
      </c>
      <c r="D54" s="304" t="str" cm="1">
        <f t="array" aca="1" ref="D54" ca="1">IFERROR(INDEX(INDIRECT($B$25&amp;"["&amp;D$26&amp;"]"), SMALL(IF(INDIRECT($B$25&amp;"[ID]")= 'Prog Info'!$C$2, ROW(INDIRECT($B$25&amp;"[ID]")) - ROW(INDEX(INDIRECT($B$25&amp;"[ID]"), 1,1))+1), $A54)),"")</f>
        <v/>
      </c>
      <c r="E54" s="304"/>
      <c r="F54" s="304" t="str" cm="1">
        <f t="array" aca="1" ref="F54" ca="1">IFERROR(INDEX(INDIRECT($B$25&amp;"["&amp;F$26&amp;"]"), SMALL(IF(INDIRECT($B$25&amp;"[ID]")= 'Prog Info'!$C$2, ROW(INDIRECT($B$25&amp;"[ID]")) - ROW(INDEX(INDIRECT($B$25&amp;"[ID]"), 1,1))+1), $A54)),"")</f>
        <v/>
      </c>
      <c r="G54" s="304"/>
      <c r="H54" s="304" t="str" cm="1">
        <f t="array" aca="1" ref="H54" ca="1">IFERROR(INDEX(INDIRECT($B$25&amp;"["&amp;H$26&amp;"]"), SMALL(IF(INDIRECT($B$25&amp;"[ID]")= 'Prog Info'!$C$2, ROW(INDIRECT($B$25&amp;"[ID]")) - ROW(INDEX(INDIRECT($B$25&amp;"[ID]"), 1,1))+1), $A54)),"")</f>
        <v/>
      </c>
      <c r="I54" s="310" t="str" cm="1">
        <f t="array" aca="1" ref="I54" ca="1">IFERROR(INDEX(INDIRECT($B$25&amp;"["&amp;I$26&amp;"]"), SMALL(IF(INDIRECT($B$25&amp;"[ID]")= 'Prog Info'!$C$2, ROW(INDIRECT($B$25&amp;"[ID]")) - ROW(INDEX(INDIRECT($B$25&amp;"[ID]"), 1,1))+1), $A54)),"")</f>
        <v/>
      </c>
      <c r="J54" s="311" t="str" cm="1">
        <f t="array" aca="1" ref="J54" ca="1">IFERROR(INDEX(INDIRECT($B$25&amp;"["&amp;J$26&amp;"]"), SMALL(IF(INDIRECT($B$25&amp;"[ID]")= 'Prog Info'!$C$2, ROW(INDIRECT($B$25&amp;"[ID]")) - ROW(INDEX(INDIRECT($B$25&amp;"[ID]"), 1,1))+1), $A54)),"")</f>
        <v/>
      </c>
      <c r="L54" s="296" t="str">
        <f t="shared" ca="1" si="6"/>
        <v/>
      </c>
      <c r="M54" s="284" t="str" cm="1">
        <f t="array" aca="1" ref="M54" ca="1">IFERROR(INDEX(INDIRECT($B$25&amp;"["&amp;B$26&amp;"]"), SMALL(IF(INDIRECT($B$25&amp;"[ID]")= 'Prog Info'!$C$2, ROW(INDIRECT($B$25&amp;"[ID]")) - ROW(INDEX(INDIRECT($B$25&amp;"[ID]"), 1,1))+1), $L54)),"")</f>
        <v/>
      </c>
      <c r="N54" s="304" t="str" cm="1">
        <f t="array" aca="1" ref="N54" ca="1">IFERROR(INDEX(INDIRECT($B$25&amp;"["&amp;C$26&amp;"]"), SMALL(IF(INDIRECT($B$25&amp;"[ID]")= 'Prog Info'!$C$2, ROW(INDIRECT($B$25&amp;"[ID]")) - ROW(INDEX(INDIRECT($B$25&amp;"[ID]"), 1,1))+1), $L54)),"")</f>
        <v/>
      </c>
      <c r="O54" s="304" t="str" cm="1">
        <f t="array" aca="1" ref="O54" ca="1">IFERROR(INDEX(INDIRECT($B$25&amp;"["&amp;D$26&amp;"]"), SMALL(IF(INDIRECT($B$25&amp;"[ID]")= 'Prog Info'!$C$2, ROW(INDIRECT($B$25&amp;"[ID]")) - ROW(INDEX(INDIRECT($B$25&amp;"[ID]"), 1,1))+1), $L54)),"")</f>
        <v/>
      </c>
      <c r="P54" s="304"/>
      <c r="Q54" s="304" t="str" cm="1">
        <f t="array" aca="1" ref="Q54" ca="1">IFERROR(INDEX(INDIRECT($B$25&amp;"["&amp;F$26&amp;"]"), SMALL(IF(INDIRECT($B$25&amp;"[ID]")= 'Prog Info'!$C$2, ROW(INDIRECT($B$25&amp;"[ID]")) - ROW(INDEX(INDIRECT($B$25&amp;"[ID]"), 1,1))+1), $L54)),"")</f>
        <v/>
      </c>
      <c r="R54" s="304"/>
      <c r="S54" s="310" t="str" cm="1">
        <f t="array" aca="1" ref="S54" ca="1">IFERROR(INDEX(INDIRECT($B$25&amp;"["&amp;I$26&amp;"]"), SMALL(IF(INDIRECT($B$25&amp;"[ID]")= 'Prog Info'!$C$2, ROW(INDIRECT($B$25&amp;"[ID]")) - ROW(INDEX(INDIRECT($B$25&amp;"[ID]"), 1,1))+1), $L54)),"")</f>
        <v/>
      </c>
      <c r="T54" s="311" t="str" cm="1">
        <f t="array" aca="1" ref="T54" ca="1">IFERROR(INDEX(INDIRECT($B$25&amp;"["&amp;J$26&amp;"]"), SMALL(IF(INDIRECT($B$25&amp;"[ID]")= 'Prog Info'!$C$2, ROW(INDIRECT($B$25&amp;"[ID]")) - ROW(INDEX(INDIRECT($B$25&amp;"[ID]"), 1,1))+1), $L54)),"")</f>
        <v/>
      </c>
    </row>
    <row r="55" spans="1:20" x14ac:dyDescent="0.25">
      <c r="A55" s="296" t="str">
        <f ca="1">IFERROR(IF((A54+1) &lt;=C$25, A54+1, ""), "")</f>
        <v/>
      </c>
      <c r="B55" s="284" t="str" cm="1">
        <f t="array" aca="1" ref="B55" ca="1">IFERROR(INDEX(INDIRECT($B$25&amp;"["&amp;B$26&amp;"]"), SMALL(IF(INDIRECT($B$25&amp;"[ID]")= 'Prog Info'!$C$2, ROW(INDIRECT($B$25&amp;"[ID]")) - ROW(INDEX(INDIRECT($B$25&amp;"[ID]"), 1,1))+1), $A55)),"")</f>
        <v/>
      </c>
      <c r="C55" s="304" t="str" cm="1">
        <f t="array" aca="1" ref="C55" ca="1">IFERROR(INDEX(INDIRECT($B$25&amp;"["&amp;C$26&amp;"]"), SMALL(IF(INDIRECT($B$25&amp;"[ID]")= 'Prog Info'!$C$2, ROW(INDIRECT($B$25&amp;"[ID]")) - ROW(INDEX(INDIRECT($B$25&amp;"[ID]"), 1,1))+1), $A55)),"")</f>
        <v/>
      </c>
      <c r="D55" s="304" t="str" cm="1">
        <f t="array" aca="1" ref="D55" ca="1">IFERROR(INDEX(INDIRECT($B$25&amp;"["&amp;D$26&amp;"]"), SMALL(IF(INDIRECT($B$25&amp;"[ID]")= 'Prog Info'!$C$2, ROW(INDIRECT($B$25&amp;"[ID]")) - ROW(INDEX(INDIRECT($B$25&amp;"[ID]"), 1,1))+1), $A55)),"")</f>
        <v/>
      </c>
      <c r="E55" s="304"/>
      <c r="F55" s="304" t="str" cm="1">
        <f t="array" aca="1" ref="F55" ca="1">IFERROR(INDEX(INDIRECT($B$25&amp;"["&amp;F$26&amp;"]"), SMALL(IF(INDIRECT($B$25&amp;"[ID]")= 'Prog Info'!$C$2, ROW(INDIRECT($B$25&amp;"[ID]")) - ROW(INDEX(INDIRECT($B$25&amp;"[ID]"), 1,1))+1), $A55)),"")</f>
        <v/>
      </c>
      <c r="G55" s="304"/>
      <c r="H55" s="304" t="str" cm="1">
        <f t="array" aca="1" ref="H55" ca="1">IFERROR(INDEX(INDIRECT($B$25&amp;"["&amp;H$26&amp;"]"), SMALL(IF(INDIRECT($B$25&amp;"[ID]")= 'Prog Info'!$C$2, ROW(INDIRECT($B$25&amp;"[ID]")) - ROW(INDEX(INDIRECT($B$25&amp;"[ID]"), 1,1))+1), $A55)),"")</f>
        <v/>
      </c>
      <c r="I55" s="310" t="str" cm="1">
        <f t="array" aca="1" ref="I55" ca="1">IFERROR(INDEX(INDIRECT($B$25&amp;"["&amp;I$26&amp;"]"), SMALL(IF(INDIRECT($B$25&amp;"[ID]")= 'Prog Info'!$C$2, ROW(INDIRECT($B$25&amp;"[ID]")) - ROW(INDEX(INDIRECT($B$25&amp;"[ID]"), 1,1))+1), $A55)),"")</f>
        <v/>
      </c>
      <c r="J55" s="311" t="str" cm="1">
        <f t="array" aca="1" ref="J55" ca="1">IFERROR(INDEX(INDIRECT($B$25&amp;"["&amp;J$26&amp;"]"), SMALL(IF(INDIRECT($B$25&amp;"[ID]")= 'Prog Info'!$C$2, ROW(INDIRECT($B$25&amp;"[ID]")) - ROW(INDEX(INDIRECT($B$25&amp;"[ID]"), 1,1))+1), $A55)),"")</f>
        <v/>
      </c>
      <c r="L55" s="296" t="str">
        <f t="shared" ca="1" si="6"/>
        <v/>
      </c>
      <c r="M55" s="284" t="str" cm="1">
        <f t="array" aca="1" ref="M55" ca="1">IFERROR(INDEX(INDIRECT($B$25&amp;"["&amp;B$26&amp;"]"), SMALL(IF(INDIRECT($B$25&amp;"[ID]")= 'Prog Info'!$C$2, ROW(INDIRECT($B$25&amp;"[ID]")) - ROW(INDEX(INDIRECT($B$25&amp;"[ID]"), 1,1))+1), $L55)),"")</f>
        <v/>
      </c>
      <c r="N55" s="304" t="str" cm="1">
        <f t="array" aca="1" ref="N55" ca="1">IFERROR(INDEX(INDIRECT($B$25&amp;"["&amp;C$26&amp;"]"), SMALL(IF(INDIRECT($B$25&amp;"[ID]")= 'Prog Info'!$C$2, ROW(INDIRECT($B$25&amp;"[ID]")) - ROW(INDEX(INDIRECT($B$25&amp;"[ID]"), 1,1))+1), $L55)),"")</f>
        <v/>
      </c>
      <c r="O55" s="304" t="str" cm="1">
        <f t="array" aca="1" ref="O55" ca="1">IFERROR(INDEX(INDIRECT($B$25&amp;"["&amp;D$26&amp;"]"), SMALL(IF(INDIRECT($B$25&amp;"[ID]")= 'Prog Info'!$C$2, ROW(INDIRECT($B$25&amp;"[ID]")) - ROW(INDEX(INDIRECT($B$25&amp;"[ID]"), 1,1))+1), $L55)),"")</f>
        <v/>
      </c>
      <c r="P55" s="304"/>
      <c r="Q55" s="304" t="str" cm="1">
        <f t="array" aca="1" ref="Q55" ca="1">IFERROR(INDEX(INDIRECT($B$25&amp;"["&amp;F$26&amp;"]"), SMALL(IF(INDIRECT($B$25&amp;"[ID]")= 'Prog Info'!$C$2, ROW(INDIRECT($B$25&amp;"[ID]")) - ROW(INDEX(INDIRECT($B$25&amp;"[ID]"), 1,1))+1), $L55)),"")</f>
        <v/>
      </c>
      <c r="R55" s="304"/>
      <c r="S55" s="310" t="str" cm="1">
        <f t="array" aca="1" ref="S55" ca="1">IFERROR(INDEX(INDIRECT($B$25&amp;"["&amp;I$26&amp;"]"), SMALL(IF(INDIRECT($B$25&amp;"[ID]")= 'Prog Info'!$C$2, ROW(INDIRECT($B$25&amp;"[ID]")) - ROW(INDEX(INDIRECT($B$25&amp;"[ID]"), 1,1))+1), $L55)),"")</f>
        <v/>
      </c>
      <c r="T55" s="311" t="str" cm="1">
        <f t="array" aca="1" ref="T55" ca="1">IFERROR(INDEX(INDIRECT($B$25&amp;"["&amp;J$26&amp;"]"), SMALL(IF(INDIRECT($B$25&amp;"[ID]")= 'Prog Info'!$C$2, ROW(INDIRECT($B$25&amp;"[ID]")) - ROW(INDEX(INDIRECT($B$25&amp;"[ID]"), 1,1))+1), $L55)),"")</f>
        <v/>
      </c>
    </row>
    <row r="56" spans="1:20" x14ac:dyDescent="0.25">
      <c r="A56" s="296" t="str">
        <f t="shared" ref="A56" ca="1" si="8">IFERROR(IF((A55+1) &lt;=C$25, A55+1, ""), "")</f>
        <v/>
      </c>
      <c r="B56" s="284" t="str" cm="1">
        <f t="array" aca="1" ref="B56" ca="1">IFERROR(INDEX(INDIRECT($B$25&amp;"["&amp;B$26&amp;"]"), SMALL(IF(INDIRECT($B$25&amp;"[ID]")= 'Prog Info'!$C$2, ROW(INDIRECT($B$25&amp;"[ID]")) - ROW(INDEX(INDIRECT($B$25&amp;"[ID]"), 1,1))+1), $A56)),"")</f>
        <v/>
      </c>
      <c r="C56" s="304" t="str" cm="1">
        <f t="array" aca="1" ref="C56" ca="1">IFERROR(INDEX(INDIRECT($B$25&amp;"["&amp;C$26&amp;"]"), SMALL(IF(INDIRECT($B$25&amp;"[ID]")= 'Prog Info'!$C$2, ROW(INDIRECT($B$25&amp;"[ID]")) - ROW(INDEX(INDIRECT($B$25&amp;"[ID]"), 1,1))+1), $A56)),"")</f>
        <v/>
      </c>
      <c r="D56" s="304" t="str" cm="1">
        <f t="array" aca="1" ref="D56" ca="1">IFERROR(INDEX(INDIRECT($B$25&amp;"["&amp;D$26&amp;"]"), SMALL(IF(INDIRECT($B$25&amp;"[ID]")= 'Prog Info'!$C$2, ROW(INDIRECT($B$25&amp;"[ID]")) - ROW(INDEX(INDIRECT($B$25&amp;"[ID]"), 1,1))+1), $A56)),"")</f>
        <v/>
      </c>
      <c r="E56" s="304"/>
      <c r="F56" s="304" t="str" cm="1">
        <f t="array" aca="1" ref="F56" ca="1">IFERROR(INDEX(INDIRECT($B$25&amp;"["&amp;F$26&amp;"]"), SMALL(IF(INDIRECT($B$25&amp;"[ID]")= 'Prog Info'!$C$2, ROW(INDIRECT($B$25&amp;"[ID]")) - ROW(INDEX(INDIRECT($B$25&amp;"[ID]"), 1,1))+1), $A56)),"")</f>
        <v/>
      </c>
      <c r="G56" s="304"/>
      <c r="H56" s="304" t="str" cm="1">
        <f t="array" aca="1" ref="H56" ca="1">IFERROR(INDEX(INDIRECT($B$25&amp;"["&amp;H$26&amp;"]"), SMALL(IF(INDIRECT($B$25&amp;"[ID]")= 'Prog Info'!$C$2, ROW(INDIRECT($B$25&amp;"[ID]")) - ROW(INDEX(INDIRECT($B$25&amp;"[ID]"), 1,1))+1), $A56)),"")</f>
        <v/>
      </c>
      <c r="I56" s="310" t="str" cm="1">
        <f t="array" aca="1" ref="I56" ca="1">IFERROR(INDEX(INDIRECT($B$25&amp;"["&amp;I$26&amp;"]"), SMALL(IF(INDIRECT($B$25&amp;"[ID]")= 'Prog Info'!$C$2, ROW(INDIRECT($B$25&amp;"[ID]")) - ROW(INDEX(INDIRECT($B$25&amp;"[ID]"), 1,1))+1), $A56)),"")</f>
        <v/>
      </c>
      <c r="J56" s="311" t="str" cm="1">
        <f t="array" aca="1" ref="J56" ca="1">IFERROR(INDEX(INDIRECT($B$25&amp;"["&amp;J$26&amp;"]"), SMALL(IF(INDIRECT($B$25&amp;"[ID]")= 'Prog Info'!$C$2, ROW(INDIRECT($B$25&amp;"[ID]")) - ROW(INDEX(INDIRECT($B$25&amp;"[ID]"), 1,1))+1), $A56)),"")</f>
        <v/>
      </c>
      <c r="L56" s="296" t="str">
        <f t="shared" ca="1" si="6"/>
        <v/>
      </c>
      <c r="M56" s="284" t="str" cm="1">
        <f t="array" aca="1" ref="M56" ca="1">IFERROR(INDEX(INDIRECT($B$25&amp;"["&amp;B$26&amp;"]"), SMALL(IF(INDIRECT($B$25&amp;"[ID]")= 'Prog Info'!$C$2, ROW(INDIRECT($B$25&amp;"[ID]")) - ROW(INDEX(INDIRECT($B$25&amp;"[ID]"), 1,1))+1), $L56)),"")</f>
        <v/>
      </c>
      <c r="N56" s="304" t="str" cm="1">
        <f t="array" aca="1" ref="N56" ca="1">IFERROR(INDEX(INDIRECT($B$25&amp;"["&amp;C$26&amp;"]"), SMALL(IF(INDIRECT($B$25&amp;"[ID]")= 'Prog Info'!$C$2, ROW(INDIRECT($B$25&amp;"[ID]")) - ROW(INDEX(INDIRECT($B$25&amp;"[ID]"), 1,1))+1), $L56)),"")</f>
        <v/>
      </c>
      <c r="O56" s="304" t="str" cm="1">
        <f t="array" aca="1" ref="O56" ca="1">IFERROR(INDEX(INDIRECT($B$25&amp;"["&amp;D$26&amp;"]"), SMALL(IF(INDIRECT($B$25&amp;"[ID]")= 'Prog Info'!$C$2, ROW(INDIRECT($B$25&amp;"[ID]")) - ROW(INDEX(INDIRECT($B$25&amp;"[ID]"), 1,1))+1), $L56)),"")</f>
        <v/>
      </c>
      <c r="P56" s="304"/>
      <c r="Q56" s="304" t="str" cm="1">
        <f t="array" aca="1" ref="Q56" ca="1">IFERROR(INDEX(INDIRECT($B$25&amp;"["&amp;F$26&amp;"]"), SMALL(IF(INDIRECT($B$25&amp;"[ID]")= 'Prog Info'!$C$2, ROW(INDIRECT($B$25&amp;"[ID]")) - ROW(INDEX(INDIRECT($B$25&amp;"[ID]"), 1,1))+1), $L56)),"")</f>
        <v/>
      </c>
      <c r="R56" s="304"/>
      <c r="S56" s="310" t="str" cm="1">
        <f t="array" aca="1" ref="S56" ca="1">IFERROR(INDEX(INDIRECT($B$25&amp;"["&amp;I$26&amp;"]"), SMALL(IF(INDIRECT($B$25&amp;"[ID]")= 'Prog Info'!$C$2, ROW(INDIRECT($B$25&amp;"[ID]")) - ROW(INDEX(INDIRECT($B$25&amp;"[ID]"), 1,1))+1), $L56)),"")</f>
        <v/>
      </c>
      <c r="T56" s="311" t="str" cm="1">
        <f t="array" aca="1" ref="T56" ca="1">IFERROR(INDEX(INDIRECT($B$25&amp;"["&amp;J$26&amp;"]"), SMALL(IF(INDIRECT($B$25&amp;"[ID]")= 'Prog Info'!$C$2, ROW(INDIRECT($B$25&amp;"[ID]")) - ROW(INDEX(INDIRECT($B$25&amp;"[ID]"), 1,1))+1), $L56)),"")</f>
        <v/>
      </c>
    </row>
    <row r="57" spans="1:20" x14ac:dyDescent="0.25">
      <c r="A57" s="296" t="str">
        <f ca="1">IFERROR(IF((A56+1) &lt;=C$25, A56+1, ""), "")</f>
        <v/>
      </c>
      <c r="B57" s="284" t="str" cm="1">
        <f t="array" aca="1" ref="B57" ca="1">IFERROR(INDEX(INDIRECT($B$25&amp;"["&amp;B$26&amp;"]"), SMALL(IF(INDIRECT($B$25&amp;"[ID]")= 'Prog Info'!$C$2, ROW(INDIRECT($B$25&amp;"[ID]")) - ROW(INDEX(INDIRECT($B$25&amp;"[ID]"), 1,1))+1), $A57)),"")</f>
        <v/>
      </c>
      <c r="C57" s="304" t="str" cm="1">
        <f t="array" aca="1" ref="C57" ca="1">IFERROR(INDEX(INDIRECT($B$25&amp;"["&amp;C$26&amp;"]"), SMALL(IF(INDIRECT($B$25&amp;"[ID]")= 'Prog Info'!$C$2, ROW(INDIRECT($B$25&amp;"[ID]")) - ROW(INDEX(INDIRECT($B$25&amp;"[ID]"), 1,1))+1), $A57)),"")</f>
        <v/>
      </c>
      <c r="D57" s="304" t="str" cm="1">
        <f t="array" aca="1" ref="D57" ca="1">IFERROR(INDEX(INDIRECT($B$25&amp;"["&amp;D$26&amp;"]"), SMALL(IF(INDIRECT($B$25&amp;"[ID]")= 'Prog Info'!$C$2, ROW(INDIRECT($B$25&amp;"[ID]")) - ROW(INDEX(INDIRECT($B$25&amp;"[ID]"), 1,1))+1), $A57)),"")</f>
        <v/>
      </c>
      <c r="E57" s="304"/>
      <c r="F57" s="304" t="str" cm="1">
        <f t="array" aca="1" ref="F57" ca="1">IFERROR(INDEX(INDIRECT($B$25&amp;"["&amp;F$26&amp;"]"), SMALL(IF(INDIRECT($B$25&amp;"[ID]")= 'Prog Info'!$C$2, ROW(INDIRECT($B$25&amp;"[ID]")) - ROW(INDEX(INDIRECT($B$25&amp;"[ID]"), 1,1))+1), $A57)),"")</f>
        <v/>
      </c>
      <c r="G57" s="304"/>
      <c r="H57" s="304" t="str" cm="1">
        <f t="array" aca="1" ref="H57" ca="1">IFERROR(INDEX(INDIRECT($B$25&amp;"["&amp;H$26&amp;"]"), SMALL(IF(INDIRECT($B$25&amp;"[ID]")= 'Prog Info'!$C$2, ROW(INDIRECT($B$25&amp;"[ID]")) - ROW(INDEX(INDIRECT($B$25&amp;"[ID]"), 1,1))+1), $A57)),"")</f>
        <v/>
      </c>
      <c r="I57" s="310" t="str" cm="1">
        <f t="array" aca="1" ref="I57" ca="1">IFERROR(INDEX(INDIRECT($B$25&amp;"["&amp;I$26&amp;"]"), SMALL(IF(INDIRECT($B$25&amp;"[ID]")= 'Prog Info'!$C$2, ROW(INDIRECT($B$25&amp;"[ID]")) - ROW(INDEX(INDIRECT($B$25&amp;"[ID]"), 1,1))+1), $A57)),"")</f>
        <v/>
      </c>
      <c r="J57" s="311" t="str" cm="1">
        <f t="array" aca="1" ref="J57" ca="1">IFERROR(INDEX(INDIRECT($B$25&amp;"["&amp;J$26&amp;"]"), SMALL(IF(INDIRECT($B$25&amp;"[ID]")= 'Prog Info'!$C$2, ROW(INDIRECT($B$25&amp;"[ID]")) - ROW(INDEX(INDIRECT($B$25&amp;"[ID]"), 1,1))+1), $A57)),"")</f>
        <v/>
      </c>
      <c r="L57" s="296" t="str">
        <f t="shared" ca="1" si="6"/>
        <v/>
      </c>
      <c r="M57" s="284" t="str" cm="1">
        <f t="array" aca="1" ref="M57" ca="1">IFERROR(INDEX(INDIRECT($B$25&amp;"["&amp;B$26&amp;"]"), SMALL(IF(INDIRECT($B$25&amp;"[ID]")= 'Prog Info'!$C$2, ROW(INDIRECT($B$25&amp;"[ID]")) - ROW(INDEX(INDIRECT($B$25&amp;"[ID]"), 1,1))+1), $L57)),"")</f>
        <v/>
      </c>
      <c r="N57" s="304" t="str" cm="1">
        <f t="array" aca="1" ref="N57" ca="1">IFERROR(INDEX(INDIRECT($B$25&amp;"["&amp;C$26&amp;"]"), SMALL(IF(INDIRECT($B$25&amp;"[ID]")= 'Prog Info'!$C$2, ROW(INDIRECT($B$25&amp;"[ID]")) - ROW(INDEX(INDIRECT($B$25&amp;"[ID]"), 1,1))+1), $L57)),"")</f>
        <v/>
      </c>
      <c r="O57" s="304" t="str" cm="1">
        <f t="array" aca="1" ref="O57" ca="1">IFERROR(INDEX(INDIRECT($B$25&amp;"["&amp;D$26&amp;"]"), SMALL(IF(INDIRECT($B$25&amp;"[ID]")= 'Prog Info'!$C$2, ROW(INDIRECT($B$25&amp;"[ID]")) - ROW(INDEX(INDIRECT($B$25&amp;"[ID]"), 1,1))+1), $L57)),"")</f>
        <v/>
      </c>
      <c r="P57" s="304"/>
      <c r="Q57" s="304" t="str" cm="1">
        <f t="array" aca="1" ref="Q57" ca="1">IFERROR(INDEX(INDIRECT($B$25&amp;"["&amp;F$26&amp;"]"), SMALL(IF(INDIRECT($B$25&amp;"[ID]")= 'Prog Info'!$C$2, ROW(INDIRECT($B$25&amp;"[ID]")) - ROW(INDEX(INDIRECT($B$25&amp;"[ID]"), 1,1))+1), $L57)),"")</f>
        <v/>
      </c>
      <c r="R57" s="304"/>
      <c r="S57" s="310" t="str" cm="1">
        <f t="array" aca="1" ref="S57" ca="1">IFERROR(INDEX(INDIRECT($B$25&amp;"["&amp;I$26&amp;"]"), SMALL(IF(INDIRECT($B$25&amp;"[ID]")= 'Prog Info'!$C$2, ROW(INDIRECT($B$25&amp;"[ID]")) - ROW(INDEX(INDIRECT($B$25&amp;"[ID]"), 1,1))+1), $L57)),"")</f>
        <v/>
      </c>
      <c r="T57" s="311" t="str" cm="1">
        <f t="array" aca="1" ref="T57" ca="1">IFERROR(INDEX(INDIRECT($B$25&amp;"["&amp;J$26&amp;"]"), SMALL(IF(INDIRECT($B$25&amp;"[ID]")= 'Prog Info'!$C$2, ROW(INDIRECT($B$25&amp;"[ID]")) - ROW(INDEX(INDIRECT($B$25&amp;"[ID]"), 1,1))+1), $L57)),"")</f>
        <v/>
      </c>
    </row>
  </sheetData>
  <dataValidations count="1">
    <dataValidation type="list" allowBlank="1" showInputMessage="1" showErrorMessage="1" sqref="C10:C16" xr:uid="{7FD4725D-72DA-4176-8D1D-1FF99C36BAE7}">
      <formula1>INDIRECT("TableTranche[Tranche]")</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994E1-DD84-46DC-AF72-57D6F3864C17}">
  <sheetPr codeName="Sheet52">
    <tabColor theme="1" tint="0.499984740745262"/>
  </sheetPr>
  <dimension ref="A1:O129"/>
  <sheetViews>
    <sheetView workbookViewId="0">
      <pane xSplit="5" ySplit="3" topLeftCell="F4" activePane="bottomRight" state="frozen"/>
      <selection pane="topRight" activeCell="F1" sqref="F1"/>
      <selection pane="bottomLeft" activeCell="A4" sqref="A4"/>
      <selection pane="bottomRight" activeCell="M16" sqref="M16"/>
    </sheetView>
  </sheetViews>
  <sheetFormatPr defaultColWidth="8.85546875" defaultRowHeight="15" outlineLevelCol="1" x14ac:dyDescent="0.25"/>
  <cols>
    <col min="1" max="1" width="5.5703125" customWidth="1"/>
    <col min="2" max="2" width="5.85546875" bestFit="1" customWidth="1"/>
    <col min="3" max="3" width="20.28515625" customWidth="1"/>
    <col min="4" max="4" width="16.28515625" customWidth="1"/>
    <col min="5" max="5" width="11.140625" style="35" bestFit="1" customWidth="1"/>
    <col min="6" max="6" width="32.5703125" customWidth="1"/>
    <col min="7" max="7" width="6" customWidth="1"/>
    <col min="8" max="8" width="29.5703125" style="40" customWidth="1" outlineLevel="1"/>
    <col min="9" max="9" width="44.28515625" customWidth="1" outlineLevel="1"/>
    <col min="10" max="10" width="31.7109375" style="184" bestFit="1" customWidth="1"/>
    <col min="11" max="11" width="43.28515625" customWidth="1"/>
    <col min="13" max="13" width="24" customWidth="1"/>
    <col min="14" max="14" width="21.42578125" customWidth="1"/>
    <col min="15" max="15" width="17.42578125" customWidth="1"/>
  </cols>
  <sheetData>
    <row r="1" spans="1:15" ht="21" x14ac:dyDescent="0.35">
      <c r="A1" s="176" t="s">
        <v>131</v>
      </c>
      <c r="G1" s="185"/>
    </row>
    <row r="2" spans="1:15" x14ac:dyDescent="0.25">
      <c r="A2" s="192" t="s">
        <v>132</v>
      </c>
      <c r="B2" s="192" t="s">
        <v>132</v>
      </c>
      <c r="C2" s="192"/>
      <c r="D2" s="192" t="s">
        <v>132</v>
      </c>
      <c r="E2" s="197" t="s">
        <v>133</v>
      </c>
      <c r="F2" s="192" t="s">
        <v>132</v>
      </c>
      <c r="G2" s="192" t="s">
        <v>132</v>
      </c>
      <c r="H2" s="192" t="s">
        <v>132</v>
      </c>
      <c r="I2" s="193" t="s">
        <v>133</v>
      </c>
      <c r="J2" s="193" t="s">
        <v>133</v>
      </c>
      <c r="K2" s="193" t="s">
        <v>133</v>
      </c>
      <c r="M2" s="193" t="s">
        <v>133</v>
      </c>
      <c r="N2" s="193" t="s">
        <v>133</v>
      </c>
      <c r="O2" s="192" t="s">
        <v>132</v>
      </c>
    </row>
    <row r="3" spans="1:15" x14ac:dyDescent="0.25">
      <c r="A3" s="177" t="s">
        <v>92</v>
      </c>
      <c r="B3" s="177" t="s">
        <v>134</v>
      </c>
      <c r="C3" s="177" t="s">
        <v>135</v>
      </c>
      <c r="D3" s="177" t="s">
        <v>136</v>
      </c>
      <c r="E3" s="178" t="s">
        <v>49</v>
      </c>
      <c r="F3" s="179" t="s">
        <v>137</v>
      </c>
      <c r="G3" s="178" t="s">
        <v>138</v>
      </c>
      <c r="H3" s="177" t="s">
        <v>139</v>
      </c>
      <c r="I3" s="177" t="s">
        <v>140</v>
      </c>
      <c r="J3" s="178" t="s">
        <v>141</v>
      </c>
      <c r="K3" s="178" t="s">
        <v>142</v>
      </c>
      <c r="M3" s="177" t="s">
        <v>135</v>
      </c>
      <c r="N3" s="177" t="s">
        <v>136</v>
      </c>
      <c r="O3" s="177" t="s">
        <v>143</v>
      </c>
    </row>
    <row r="4" spans="1:15" x14ac:dyDescent="0.25">
      <c r="A4">
        <v>1</v>
      </c>
      <c r="B4">
        <v>1</v>
      </c>
      <c r="C4" s="180" t="str">
        <f ca="1">INDEX(M:M, MATCH(D4,N:N,0))</f>
        <v>Summary of Programs</v>
      </c>
      <c r="D4" s="180" t="str">
        <f t="shared" ref="D4:D35" ca="1" si="0">OFFSET($M$3, A4, 1)</f>
        <v>TableSummary</v>
      </c>
      <c r="E4" s="183" t="s">
        <v>144</v>
      </c>
      <c r="F4" s="182" t="str" cm="1">
        <f t="array" aca="1" ref="F4" ca="1">INDEX(INDIRECT(D4&amp;"[#Headers]"), B4)</f>
        <v>Program ID</v>
      </c>
      <c r="G4" s="194" t="str" cm="1">
        <f t="array" aca="1" ref="G4" ca="1">IF(INT((COLUMN(INDIRECT(D4&amp;"[[#Headers],["&amp;F4&amp;"]]"))-1)/26)&gt;0,CHAR(INT((COLUMN(INDIRECT(D4&amp;"[[#Headers],["&amp;F4&amp;"]]"))-1)/26)+CODE("A")-1),"")&amp;CHAR(MOD(COLUMN(INDIRECT(D4&amp;"[[#Headers],["&amp;F4&amp;"]]"))-1,26)+CODE("A"))</f>
        <v>A</v>
      </c>
      <c r="H4" s="187" t="str" cm="1">
        <f t="array" aca="1" ref="H4" ca="1">IF(OR(LOWER(TRIM(E4))="error check", LOWER(TRIM(E4))="formula"), _xlfn.FORMULATEXT(OFFSET(INDIRECT(D4&amp; "[[#Headers],["&amp;F4&amp;"]]"), 1,0)), "")</f>
        <v/>
      </c>
      <c r="I4" s="187"/>
      <c r="J4" s="189"/>
      <c r="K4" s="30"/>
      <c r="M4" s="30" t="s">
        <v>18</v>
      </c>
      <c r="N4" s="195" t="s">
        <v>145</v>
      </c>
      <c r="O4" s="30">
        <f ca="1">COLUMNS(INDIRECT(N4))</f>
        <v>14</v>
      </c>
    </row>
    <row r="5" spans="1:15" x14ac:dyDescent="0.25">
      <c r="A5">
        <f ca="1">IF(B4&lt;OFFSET($M$3,A4,2),A4,A4+1)</f>
        <v>1</v>
      </c>
      <c r="B5">
        <f ca="1">IF(B4&lt;OFFSET($M$3, A4, 2), B4+1, 1)</f>
        <v>2</v>
      </c>
      <c r="C5" s="180" t="str">
        <f t="shared" ref="C5:C35" ca="1" si="1">INDEX(M:M, MATCH(D5,N:N,0))</f>
        <v>Summary of Programs</v>
      </c>
      <c r="D5" s="180" t="str">
        <f t="shared" ca="1" si="0"/>
        <v>TableSummary</v>
      </c>
      <c r="E5" s="183" t="s">
        <v>144</v>
      </c>
      <c r="F5" s="182" t="str" cm="1">
        <f t="array" aca="1" ref="F5" ca="1">INDEX(INDIRECT(D5&amp;"[#Headers]"), B5)</f>
        <v>Program</v>
      </c>
      <c r="G5" s="194" t="str" cm="1">
        <f t="array" aca="1" ref="G5" ca="1">IF(INT((COLUMN(INDIRECT(D5&amp;"[[#Headers],["&amp;F5&amp;"]]"))-1)/26)&gt;0,CHAR(INT((COLUMN(INDIRECT(D5&amp;"[[#Headers],["&amp;F5&amp;"]]"))-1)/26)+CODE("A")-1),"")&amp;CHAR(MOD(COLUMN(INDIRECT(D5&amp;"[[#Headers],["&amp;F5&amp;"]]"))-1,26)+CODE("A"))</f>
        <v>B</v>
      </c>
      <c r="H5" s="187" t="str" cm="1">
        <f t="array" aca="1" ref="H5" ca="1">IF(OR(LOWER(TRIM(E5))="error check", LOWER(TRIM(E5))="formula"), _xlfn.FORMULATEXT(OFFSET(INDIRECT(D5&amp; "[[#Headers],["&amp;F5&amp;"]]"), 1,0)), "")</f>
        <v/>
      </c>
      <c r="I5" s="187"/>
      <c r="J5" s="189"/>
      <c r="K5" s="30"/>
      <c r="M5" s="30" t="s">
        <v>20</v>
      </c>
      <c r="N5" s="195" t="s">
        <v>91</v>
      </c>
      <c r="O5" s="30">
        <f t="shared" ref="O5:O15" ca="1" si="2">COLUMNS(INDIRECT(N5))</f>
        <v>27</v>
      </c>
    </row>
    <row r="6" spans="1:15" x14ac:dyDescent="0.25">
      <c r="A6">
        <f t="shared" ref="A6:A69" ca="1" si="3">IF(B5&lt;OFFSET($M$3,A5,2),A5,A5+1)</f>
        <v>1</v>
      </c>
      <c r="B6">
        <f t="shared" ref="B6:B69" ca="1" si="4">IF(B5&lt;OFFSET($M$3, A5, 2), B5+1, 1)</f>
        <v>3</v>
      </c>
      <c r="C6" s="180" t="str">
        <f t="shared" ca="1" si="1"/>
        <v>Summary of Programs</v>
      </c>
      <c r="D6" s="180" t="str">
        <f t="shared" ca="1" si="0"/>
        <v>TableSummary</v>
      </c>
      <c r="E6" s="183" t="s">
        <v>144</v>
      </c>
      <c r="F6" s="182" t="str" cm="1">
        <f t="array" aca="1" ref="F6" ca="1">INDEX(INDIRECT(D6&amp;"[#Headers]"), B6)</f>
        <v>Mitigation or Control?</v>
      </c>
      <c r="G6" s="194" t="str" cm="1">
        <f t="array" aca="1" ref="G6" ca="1">IF(INT((COLUMN(INDIRECT(D6&amp;"[[#Headers],["&amp;F6&amp;"]]"))-1)/26)&gt;0,CHAR(INT((COLUMN(INDIRECT(D6&amp;"[[#Headers],["&amp;F6&amp;"]]"))-1)/26)+CODE("A")-1),"")&amp;CHAR(MOD(COLUMN(INDIRECT(D6&amp;"[[#Headers],["&amp;F6&amp;"]]"))-1,26)+CODE("A"))</f>
        <v>C</v>
      </c>
      <c r="H6" s="187" t="str" cm="1">
        <f t="array" aca="1" ref="H6" ca="1">IF(OR(LOWER(TRIM(E6))="error check", LOWER(TRIM(E6))="formula"), _xlfn.FORMULATEXT(OFFSET(INDIRECT(D6&amp; "[[#Headers],["&amp;F6&amp;"]]"), 1,0)), "")</f>
        <v/>
      </c>
      <c r="I6" s="187" t="s">
        <v>146</v>
      </c>
      <c r="J6" s="189"/>
      <c r="K6" s="30"/>
      <c r="M6" s="30" t="s">
        <v>22</v>
      </c>
      <c r="N6" s="195" t="s">
        <v>108</v>
      </c>
      <c r="O6" s="30">
        <f t="shared" ca="1" si="2"/>
        <v>28</v>
      </c>
    </row>
    <row r="7" spans="1:15" x14ac:dyDescent="0.25">
      <c r="A7">
        <f t="shared" ca="1" si="3"/>
        <v>1</v>
      </c>
      <c r="B7">
        <f t="shared" ca="1" si="4"/>
        <v>4</v>
      </c>
      <c r="C7" s="180" t="str">
        <f t="shared" ca="1" si="1"/>
        <v>Summary of Programs</v>
      </c>
      <c r="D7" s="180" t="str">
        <f t="shared" ca="1" si="0"/>
        <v>TableSummary</v>
      </c>
      <c r="E7" s="183" t="s">
        <v>144</v>
      </c>
      <c r="F7" s="182" t="str" cm="1">
        <f t="array" aca="1" ref="F7" ca="1">INDEX(INDIRECT(D7&amp;"[#Headers]"), B7)</f>
        <v>MAT or MWC</v>
      </c>
      <c r="G7" s="194" t="str" cm="1">
        <f t="array" aca="1" ref="G7" ca="1">IF(INT((COLUMN(INDIRECT(D7&amp;"[[#Headers],["&amp;F7&amp;"]]"))-1)/26)&gt;0,CHAR(INT((COLUMN(INDIRECT(D7&amp;"[[#Headers],["&amp;F7&amp;"]]"))-1)/26)+CODE("A")-1),"")&amp;CHAR(MOD(COLUMN(INDIRECT(D7&amp;"[[#Headers],["&amp;F7&amp;"]]"))-1,26)+CODE("A"))</f>
        <v>D</v>
      </c>
      <c r="H7" s="187" t="str" cm="1">
        <f t="array" aca="1" ref="H7" ca="1">IF(OR(LOWER(TRIM(E7))="error check", LOWER(TRIM(E7))="formula"), _xlfn.FORMULATEXT(OFFSET(INDIRECT(D7&amp; "[[#Headers],["&amp;F7&amp;"]]"), 1,0)), "")</f>
        <v/>
      </c>
      <c r="I7" s="187"/>
      <c r="J7" s="189"/>
      <c r="K7" s="30"/>
      <c r="M7" s="30" t="s">
        <v>22</v>
      </c>
      <c r="N7" s="195" t="s">
        <v>147</v>
      </c>
      <c r="O7" s="30">
        <f t="shared" ca="1" si="2"/>
        <v>13</v>
      </c>
    </row>
    <row r="8" spans="1:15" x14ac:dyDescent="0.25">
      <c r="A8">
        <f t="shared" ca="1" si="3"/>
        <v>1</v>
      </c>
      <c r="B8">
        <f t="shared" ca="1" si="4"/>
        <v>5</v>
      </c>
      <c r="C8" s="180" t="str">
        <f t="shared" ca="1" si="1"/>
        <v>Summary of Programs</v>
      </c>
      <c r="D8" s="180" t="str">
        <f t="shared" ca="1" si="0"/>
        <v>TableSummary</v>
      </c>
      <c r="E8" s="183" t="s">
        <v>144</v>
      </c>
      <c r="F8" s="182" t="str" cm="1">
        <f t="array" aca="1" ref="F8" ca="1">INDEX(INDIRECT(D8&amp;"[#Headers]"), B8)</f>
        <v>Program Description*</v>
      </c>
      <c r="G8" s="194" t="str" cm="1">
        <f t="array" aca="1" ref="G8" ca="1">IF(INT((COLUMN(INDIRECT(D8&amp;"[[#Headers],["&amp;F8&amp;"]]"))-1)/26)&gt;0,CHAR(INT((COLUMN(INDIRECT(D8&amp;"[[#Headers],["&amp;F8&amp;"]]"))-1)/26)+CODE("A")-1),"")&amp;CHAR(MOD(COLUMN(INDIRECT(D8&amp;"[[#Headers],["&amp;F8&amp;"]]"))-1,26)+CODE("A"))</f>
        <v>E</v>
      </c>
      <c r="H8" s="187" t="str" cm="1">
        <f t="array" aca="1" ref="H8" ca="1">IF(OR(LOWER(TRIM(E8))="error check", LOWER(TRIM(E8))="formula"), _xlfn.FORMULATEXT(OFFSET(INDIRECT(D8&amp; "[[#Headers],["&amp;F8&amp;"]]"), 1,0)), "")</f>
        <v/>
      </c>
      <c r="I8" s="187"/>
      <c r="J8" s="189"/>
      <c r="K8" s="30"/>
      <c r="M8" s="30" t="s">
        <v>24</v>
      </c>
      <c r="N8" s="195" t="s">
        <v>125</v>
      </c>
      <c r="O8" s="30">
        <f t="shared" ca="1" si="2"/>
        <v>22</v>
      </c>
    </row>
    <row r="9" spans="1:15" ht="15.75" thickBot="1" x14ac:dyDescent="0.3">
      <c r="A9">
        <f t="shared" ca="1" si="3"/>
        <v>1</v>
      </c>
      <c r="B9">
        <f t="shared" ca="1" si="4"/>
        <v>6</v>
      </c>
      <c r="C9" s="180" t="str">
        <f t="shared" ca="1" si="1"/>
        <v>Summary of Programs</v>
      </c>
      <c r="D9" s="180" t="str">
        <f t="shared" ca="1" si="0"/>
        <v>TableSummary</v>
      </c>
      <c r="E9" s="183" t="s">
        <v>144</v>
      </c>
      <c r="F9" s="182" t="str" cm="1">
        <f t="array" aca="1" ref="F9" ca="1">INDEX(INDIRECT(D9&amp;"[#Headers]"), B9)</f>
        <v>Modifying Likelihood of Failure (LOF) or Consequence of Failure (COF)</v>
      </c>
      <c r="G9" s="194" t="str" cm="1">
        <f t="array" aca="1" ref="G9" ca="1">IF(INT((COLUMN(INDIRECT(D9&amp;"[[#Headers],["&amp;F9&amp;"]]"))-1)/26)&gt;0,CHAR(INT((COLUMN(INDIRECT(D9&amp;"[[#Headers],["&amp;F9&amp;"]]"))-1)/26)+CODE("A")-1),"")&amp;CHAR(MOD(COLUMN(INDIRECT(D9&amp;"[[#Headers],["&amp;F9&amp;"]]"))-1,26)+CODE("A"))</f>
        <v>F</v>
      </c>
      <c r="H9" s="187" t="str" cm="1">
        <f t="array" aca="1" ref="H9" ca="1">IF(OR(LOWER(TRIM(E9))="error check", LOWER(TRIM(E9))="formula"), _xlfn.FORMULATEXT(OFFSET(INDIRECT(D9&amp; "[[#Headers],["&amp;F9&amp;"]]"), 1,0)), "")</f>
        <v/>
      </c>
      <c r="I9" s="187" t="s">
        <v>148</v>
      </c>
      <c r="J9" s="189"/>
      <c r="K9" s="30"/>
      <c r="M9" s="39" t="s">
        <v>26</v>
      </c>
      <c r="N9" s="203" t="s">
        <v>126</v>
      </c>
      <c r="O9" s="39">
        <f t="shared" ca="1" si="2"/>
        <v>21</v>
      </c>
    </row>
    <row r="10" spans="1:15" ht="15.75" thickBot="1" x14ac:dyDescent="0.3">
      <c r="A10">
        <f t="shared" ca="1" si="3"/>
        <v>1</v>
      </c>
      <c r="B10">
        <f t="shared" ca="1" si="4"/>
        <v>7</v>
      </c>
      <c r="C10" s="180" t="str">
        <f t="shared" ca="1" si="1"/>
        <v>Summary of Programs</v>
      </c>
      <c r="D10" s="180" t="str">
        <f t="shared" ca="1" si="0"/>
        <v>TableSummary</v>
      </c>
      <c r="E10" s="183" t="s">
        <v>144</v>
      </c>
      <c r="F10" s="182" t="str" cm="1">
        <f t="array" aca="1" ref="F10" ca="1">INDEX(INDIRECT(D10&amp;"[#Headers]"), B10)</f>
        <v>Risk Drivers and/or Consequences being addressed by Program</v>
      </c>
      <c r="G10" s="194" t="str" cm="1">
        <f t="array" aca="1" ref="G10" ca="1">IF(INT((COLUMN(INDIRECT(D10&amp;"[[#Headers],["&amp;F10&amp;"]]"))-1)/26)&gt;0,CHAR(INT((COLUMN(INDIRECT(D10&amp;"[[#Headers],["&amp;F10&amp;"]]"))-1)/26)+CODE("A")-1),"")&amp;CHAR(MOD(COLUMN(INDIRECT(D10&amp;"[[#Headers],["&amp;F10&amp;"]]"))-1,26)+CODE("A"))</f>
        <v>G</v>
      </c>
      <c r="H10" s="187" t="str" cm="1">
        <f t="array" aca="1" ref="H10" ca="1">IF(OR(LOWER(TRIM(E10))="error check", LOWER(TRIM(E10))="formula"), _xlfn.FORMULATEXT(OFFSET(INDIRECT(D10&amp; "[[#Headers],["&amp;F10&amp;"]]"), 1,0)), "")</f>
        <v/>
      </c>
      <c r="I10" s="187"/>
      <c r="J10" s="189"/>
      <c r="K10" s="30"/>
      <c r="M10" s="204" t="s">
        <v>149</v>
      </c>
      <c r="N10" s="206"/>
      <c r="O10" s="207">
        <f ca="1">SUM(O4:O9)</f>
        <v>125</v>
      </c>
    </row>
    <row r="11" spans="1:15" x14ac:dyDescent="0.25">
      <c r="A11">
        <f t="shared" ca="1" si="3"/>
        <v>1</v>
      </c>
      <c r="B11">
        <f t="shared" ca="1" si="4"/>
        <v>8</v>
      </c>
      <c r="C11" s="180" t="str">
        <f t="shared" ca="1" si="1"/>
        <v>Summary of Programs</v>
      </c>
      <c r="D11" s="180" t="str">
        <f t="shared" ca="1" si="0"/>
        <v>TableSummary</v>
      </c>
      <c r="E11" s="183" t="s">
        <v>144</v>
      </c>
      <c r="F11" s="182" t="str" cm="1">
        <f t="array" aca="1" ref="F11" ca="1">INDEX(INDIRECT(D11&amp;"[#Headers]"), B11)</f>
        <v>Year(s) of Implementation</v>
      </c>
      <c r="G11" s="194" t="str" cm="1">
        <f t="array" aca="1" ref="G11" ca="1">IF(INT((COLUMN(INDIRECT(D11&amp;"[[#Headers],["&amp;F11&amp;"]]"))-1)/26)&gt;0,CHAR(INT((COLUMN(INDIRECT(D11&amp;"[[#Headers],["&amp;F11&amp;"]]"))-1)/26)+CODE("A")-1),"")&amp;CHAR(MOD(COLUMN(INDIRECT(D11&amp;"[[#Headers],["&amp;F11&amp;"]]"))-1,26)+CODE("A"))</f>
        <v>H</v>
      </c>
      <c r="H11" s="187" t="str" cm="1">
        <f t="array" aca="1" ref="H11" ca="1">IF(OR(LOWER(TRIM(E11))="error check", LOWER(TRIM(E11))="formula"), _xlfn.FORMULATEXT(OFFSET(INDIRECT(D11&amp; "[[#Headers],["&amp;F11&amp;"]]"), 1,0)), "")</f>
        <v/>
      </c>
      <c r="I11" s="187"/>
      <c r="J11" s="189"/>
      <c r="K11" s="30"/>
      <c r="M11" s="47" t="s">
        <v>28</v>
      </c>
      <c r="N11" s="205" t="s">
        <v>150</v>
      </c>
      <c r="O11" s="47">
        <f t="shared" ca="1" si="2"/>
        <v>18</v>
      </c>
    </row>
    <row r="12" spans="1:15" x14ac:dyDescent="0.25">
      <c r="A12">
        <f t="shared" ca="1" si="3"/>
        <v>1</v>
      </c>
      <c r="B12">
        <f t="shared" ca="1" si="4"/>
        <v>9</v>
      </c>
      <c r="C12" s="180" t="str">
        <f t="shared" ca="1" si="1"/>
        <v>Summary of Programs</v>
      </c>
      <c r="D12" s="180" t="str">
        <f t="shared" ca="1" si="0"/>
        <v>TableSummary</v>
      </c>
      <c r="E12" s="183" t="s">
        <v>144</v>
      </c>
      <c r="F12" s="182" t="str" cm="1">
        <f t="array" aca="1" ref="F12" ca="1">INDEX(INDIRECT(D12&amp;"[#Headers]"), B12)</f>
        <v>Justification for Effectiveness %</v>
      </c>
      <c r="G12" s="194" t="str" cm="1">
        <f t="array" aca="1" ref="G12" ca="1">IF(INT((COLUMN(INDIRECT(D12&amp;"[[#Headers],["&amp;F12&amp;"]]"))-1)/26)&gt;0,CHAR(INT((COLUMN(INDIRECT(D12&amp;"[[#Headers],["&amp;F12&amp;"]]"))-1)/26)+CODE("A")-1),"")&amp;CHAR(MOD(COLUMN(INDIRECT(D12&amp;"[[#Headers],["&amp;F12&amp;"]]"))-1,26)+CODE("A"))</f>
        <v>I</v>
      </c>
      <c r="H12" s="187" t="str" cm="1">
        <f t="array" aca="1" ref="H12" ca="1">IF(OR(LOWER(TRIM(E12))="error check", LOWER(TRIM(E12))="formula"), _xlfn.FORMULATEXT(OFFSET(INDIRECT(D12&amp; "[[#Headers],["&amp;F12&amp;"]]"), 1,0)), "")</f>
        <v/>
      </c>
      <c r="I12" s="187"/>
      <c r="J12" s="189"/>
      <c r="K12" s="30"/>
      <c r="M12" s="30" t="s">
        <v>28</v>
      </c>
      <c r="N12" s="195" t="s">
        <v>151</v>
      </c>
      <c r="O12" s="30">
        <f t="shared" ca="1" si="2"/>
        <v>35</v>
      </c>
    </row>
    <row r="13" spans="1:15" x14ac:dyDescent="0.25">
      <c r="A13">
        <f t="shared" ca="1" si="3"/>
        <v>1</v>
      </c>
      <c r="B13">
        <f t="shared" ca="1" si="4"/>
        <v>10</v>
      </c>
      <c r="C13" s="180" t="str">
        <f t="shared" ca="1" si="1"/>
        <v>Summary of Programs</v>
      </c>
      <c r="D13" s="180" t="str">
        <f t="shared" ca="1" si="0"/>
        <v>TableSummary</v>
      </c>
      <c r="E13" s="183" t="s">
        <v>144</v>
      </c>
      <c r="F13" s="182" t="str" cm="1">
        <f t="array" aca="1" ref="F13" ca="1">INDEX(INDIRECT(D13&amp;"[#Headers]"), B13)</f>
        <v>Benefit Length</v>
      </c>
      <c r="G13" s="194" t="str" cm="1">
        <f t="array" aca="1" ref="G13" ca="1">IF(INT((COLUMN(INDIRECT(D13&amp;"[[#Headers],["&amp;F13&amp;"]]"))-1)/26)&gt;0,CHAR(INT((COLUMN(INDIRECT(D13&amp;"[[#Headers],["&amp;F13&amp;"]]"))-1)/26)+CODE("A")-1),"")&amp;CHAR(MOD(COLUMN(INDIRECT(D13&amp;"[[#Headers],["&amp;F13&amp;"]]"))-1,26)+CODE("A"))</f>
        <v>J</v>
      </c>
      <c r="H13" s="187" t="str" cm="1">
        <f t="array" aca="1" ref="H13" ca="1">IF(OR(LOWER(TRIM(E13))="error check", LOWER(TRIM(E13))="formula"), _xlfn.FORMULATEXT(OFFSET(INDIRECT(D13&amp; "[[#Headers],["&amp;F13&amp;"]]"), 1,0)), "")</f>
        <v/>
      </c>
      <c r="I13" s="187"/>
      <c r="J13" s="189"/>
      <c r="K13" s="30"/>
      <c r="M13" s="30" t="s">
        <v>28</v>
      </c>
      <c r="N13" s="195" t="s">
        <v>152</v>
      </c>
      <c r="O13" s="30">
        <f t="shared" ca="1" si="2"/>
        <v>44</v>
      </c>
    </row>
    <row r="14" spans="1:15" x14ac:dyDescent="0.25">
      <c r="A14">
        <f t="shared" ca="1" si="3"/>
        <v>1</v>
      </c>
      <c r="B14">
        <f t="shared" ca="1" si="4"/>
        <v>11</v>
      </c>
      <c r="C14" s="180" t="str">
        <f t="shared" ca="1" si="1"/>
        <v>Summary of Programs</v>
      </c>
      <c r="D14" s="180" t="str">
        <f t="shared" ca="1" si="0"/>
        <v>TableSummary</v>
      </c>
      <c r="E14" s="183" t="s">
        <v>144</v>
      </c>
      <c r="F14" s="182" t="str" cm="1">
        <f t="array" aca="1" ref="F14" ca="1">INDEX(INDIRECT(D14&amp;"[#Headers]"), B14)</f>
        <v>Justification for Benefit Length</v>
      </c>
      <c r="G14" s="194" t="str" cm="1">
        <f t="array" aca="1" ref="G14" ca="1">IF(INT((COLUMN(INDIRECT(D14&amp;"[[#Headers],["&amp;F14&amp;"]]"))-1)/26)&gt;0,CHAR(INT((COLUMN(INDIRECT(D14&amp;"[[#Headers],["&amp;F14&amp;"]]"))-1)/26)+CODE("A")-1),"")&amp;CHAR(MOD(COLUMN(INDIRECT(D14&amp;"[[#Headers],["&amp;F14&amp;"]]"))-1,26)+CODE("A"))</f>
        <v>K</v>
      </c>
      <c r="H14" s="187" t="str" cm="1">
        <f t="array" aca="1" ref="H14" ca="1">IF(OR(LOWER(TRIM(E14))="error check", LOWER(TRIM(E14))="formula"), _xlfn.FORMULATEXT(OFFSET(INDIRECT(D14&amp; "[[#Headers],["&amp;F14&amp;"]]"), 1,0)), "")</f>
        <v/>
      </c>
      <c r="I14" s="187"/>
      <c r="J14" s="189"/>
      <c r="K14" s="30"/>
      <c r="M14" s="30" t="s">
        <v>28</v>
      </c>
      <c r="N14" s="195" t="s">
        <v>153</v>
      </c>
      <c r="O14" s="30">
        <f t="shared" ca="1" si="2"/>
        <v>29</v>
      </c>
    </row>
    <row r="15" spans="1:15" x14ac:dyDescent="0.25">
      <c r="A15">
        <f t="shared" ca="1" si="3"/>
        <v>1</v>
      </c>
      <c r="B15">
        <f t="shared" ca="1" si="4"/>
        <v>12</v>
      </c>
      <c r="C15" s="180" t="str">
        <f t="shared" ca="1" si="1"/>
        <v>Summary of Programs</v>
      </c>
      <c r="D15" s="180" t="str">
        <f t="shared" ca="1" si="0"/>
        <v>TableSummary</v>
      </c>
      <c r="E15" s="200" t="s">
        <v>154</v>
      </c>
      <c r="F15" s="182" t="str" cm="1">
        <f t="array" aca="1" ref="F15" ca="1">INDEX(INDIRECT(D15&amp;"[#Headers]"), B15)</f>
        <v>Assumptions / Comments</v>
      </c>
      <c r="G15" s="194" t="str" cm="1">
        <f t="array" aca="1" ref="G15" ca="1">IF(INT((COLUMN(INDIRECT(D15&amp;"[[#Headers],["&amp;F15&amp;"]]"))-1)/26)&gt;0,CHAR(INT((COLUMN(INDIRECT(D15&amp;"[[#Headers],["&amp;F15&amp;"]]"))-1)/26)+CODE("A")-1),"")&amp;CHAR(MOD(COLUMN(INDIRECT(D15&amp;"[[#Headers],["&amp;F15&amp;"]]"))-1,26)+CODE("A"))</f>
        <v>L</v>
      </c>
      <c r="H15" s="187" t="str" cm="1">
        <f t="array" aca="1" ref="H15" ca="1">IF(OR(LOWER(TRIM(E15))="error check", LOWER(TRIM(E15))="formula"), _xlfn.FORMULATEXT(OFFSET(INDIRECT(D15&amp; "[[#Headers],["&amp;F15&amp;"]]"), 1,0)), "")</f>
        <v/>
      </c>
      <c r="I15" s="187"/>
      <c r="J15" s="189"/>
      <c r="K15" s="30"/>
      <c r="M15" s="30" t="s">
        <v>28</v>
      </c>
      <c r="N15" s="195" t="s">
        <v>155</v>
      </c>
      <c r="O15" s="30">
        <f t="shared" ca="1" si="2"/>
        <v>28</v>
      </c>
    </row>
    <row r="16" spans="1:15" x14ac:dyDescent="0.25">
      <c r="A16">
        <f t="shared" ca="1" si="3"/>
        <v>1</v>
      </c>
      <c r="B16">
        <f t="shared" ca="1" si="4"/>
        <v>13</v>
      </c>
      <c r="C16" s="180" t="str">
        <f t="shared" ca="1" si="1"/>
        <v>Summary of Programs</v>
      </c>
      <c r="D16" s="180" t="str">
        <f t="shared" ca="1" si="0"/>
        <v>TableSummary</v>
      </c>
      <c r="E16" s="198" t="s">
        <v>139</v>
      </c>
      <c r="F16" s="182" t="str" cm="1">
        <f t="array" aca="1" ref="F16" ca="1">INDEX(INDIRECT(D16&amp;"[#Headers]"), B16)</f>
        <v>Mitigation Program Count</v>
      </c>
      <c r="G16" s="194" t="str" cm="1">
        <f t="array" aca="1" ref="G16" ca="1">IF(INT((COLUMN(INDIRECT(D16&amp;"[[#Headers],["&amp;F16&amp;"]]"))-1)/26)&gt;0,CHAR(INT((COLUMN(INDIRECT(D16&amp;"[[#Headers],["&amp;F16&amp;"]]"))-1)/26)+CODE("A")-1),"")&amp;CHAR(MOD(COLUMN(INDIRECT(D16&amp;"[[#Headers],["&amp;F16&amp;"]]"))-1,26)+CODE("A"))</f>
        <v>M</v>
      </c>
      <c r="H16" s="187" t="str" cm="1">
        <f t="array" aca="1" ref="H16" ca="1">IF(OR(LOWER(TRIM(E16))="error check", LOWER(TRIM(E16))="formula"), _xlfn.FORMULATEXT(OFFSET(INDIRECT(D16&amp; "[[#Headers],["&amp;F16&amp;"]]"), 1,0)), "")</f>
        <v>=IF(ISNUMBER(#REF!),IF(AND(LEFT(C10,1)="M",B10&lt;&gt;#REF!),#REF!+1,#REF!),IF(LEFT(C10,1)="M",1,0))</v>
      </c>
      <c r="I16" s="187"/>
      <c r="J16" s="189"/>
      <c r="K16" s="30"/>
      <c r="M16" s="30" t="s">
        <v>156</v>
      </c>
      <c r="N16" s="195" t="s">
        <v>157</v>
      </c>
      <c r="O16" s="30">
        <f ca="1">COLUMNS(INDIRECT(N16))</f>
        <v>21</v>
      </c>
    </row>
    <row r="17" spans="1:15" x14ac:dyDescent="0.25">
      <c r="A17">
        <f t="shared" ca="1" si="3"/>
        <v>1</v>
      </c>
      <c r="B17">
        <f t="shared" ca="1" si="4"/>
        <v>14</v>
      </c>
      <c r="C17" s="180" t="str">
        <f t="shared" ca="1" si="1"/>
        <v>Summary of Programs</v>
      </c>
      <c r="D17" s="180" t="str">
        <f t="shared" ca="1" si="0"/>
        <v>TableSummary</v>
      </c>
      <c r="E17" s="198" t="s">
        <v>139</v>
      </c>
      <c r="F17" s="182" t="str" cm="1">
        <f t="array" aca="1" ref="F17" ca="1">INDEX(INDIRECT(D17&amp;"[#Headers]"), B17)</f>
        <v>Control Program Count</v>
      </c>
      <c r="G17" s="194" t="str" cm="1">
        <f t="array" aca="1" ref="G17" ca="1">IF(INT((COLUMN(INDIRECT(D17&amp;"[[#Headers],["&amp;F17&amp;"]]"))-1)/26)&gt;0,CHAR(INT((COLUMN(INDIRECT(D17&amp;"[[#Headers],["&amp;F17&amp;"]]"))-1)/26)+CODE("A")-1),"")&amp;CHAR(MOD(COLUMN(INDIRECT(D17&amp;"[[#Headers],["&amp;F17&amp;"]]"))-1,26)+CODE("A"))</f>
        <v>N</v>
      </c>
      <c r="H17" s="187" t="str" cm="1">
        <f t="array" aca="1" ref="H17" ca="1">IF(OR(LOWER(TRIM(E17))="error check", LOWER(TRIM(E17))="formula"), _xlfn.FORMULATEXT(OFFSET(INDIRECT(D17&amp; "[[#Headers],["&amp;F17&amp;"]]"), 1,0)), "")</f>
        <v>=IF(ISNUMBER(#REF!),IF(AND(LEFT(C10,1)="C",B10&lt;&gt;#REF!),#REF!+1,#REF!),IF(LEFT(C10,1)="C",1,0))</v>
      </c>
      <c r="I17" s="187"/>
      <c r="J17" s="189"/>
      <c r="K17" s="30"/>
      <c r="M17" s="30" t="s">
        <v>156</v>
      </c>
      <c r="N17" s="195" t="s">
        <v>158</v>
      </c>
      <c r="O17" s="30" t="e">
        <f ca="1">COLUMNS(INDIRECT(N18))</f>
        <v>#REF!</v>
      </c>
    </row>
    <row r="18" spans="1:15" x14ac:dyDescent="0.25">
      <c r="A18">
        <f t="shared" ca="1" si="3"/>
        <v>2</v>
      </c>
      <c r="B18">
        <f t="shared" ca="1" si="4"/>
        <v>1</v>
      </c>
      <c r="C18" s="180" t="str">
        <f t="shared" ca="1" si="1"/>
        <v>1-Program Exposure</v>
      </c>
      <c r="D18" s="180" t="str">
        <f t="shared" ca="1" si="0"/>
        <v>TableExposure</v>
      </c>
      <c r="E18" s="199" t="s">
        <v>139</v>
      </c>
      <c r="F18" s="182" t="str" cm="1">
        <f t="array" aca="1" ref="F18" ca="1">INDEX(INDIRECT(D18&amp;"[#Headers]"), B18)</f>
        <v>Program ID</v>
      </c>
      <c r="G18" s="194" t="str" cm="1">
        <f t="array" aca="1" ref="G18" ca="1">IF(INT((COLUMN(INDIRECT(D18&amp;"[[#Headers],["&amp;F18&amp;"]]"))-1)/26)&gt;0,CHAR(INT((COLUMN(INDIRECT(D18&amp;"[[#Headers],["&amp;F18&amp;"]]"))-1)/26)+CODE("A")-1),"")&amp;CHAR(MOD(COLUMN(INDIRECT(D18&amp;"[[#Headers],["&amp;F18&amp;"]]"))-1,26)+CODE("A"))</f>
        <v>B</v>
      </c>
      <c r="H18" s="187" t="str" cm="1">
        <f t="array" aca="1" ref="H18" ca="1">IF(OR(LOWER(TRIM(E18))="error check", LOWER(TRIM(E18))="formula"), _xlfn.FORMULATEXT(OFFSET(INDIRECT(D18&amp; "[[#Headers],["&amp;F18&amp;"]]"), 1,0)), "")</f>
        <v>=IFERROR(INDEX('Summary of Programs'!A:A,MATCH([@Program],'Summary of Programs'!B:B,0)),"No match in Summary of Programs tab")</v>
      </c>
      <c r="I18" s="187"/>
      <c r="J18" s="189"/>
      <c r="K18" s="30"/>
      <c r="M18" s="30" t="s">
        <v>156</v>
      </c>
      <c r="N18" s="195" t="s">
        <v>159</v>
      </c>
      <c r="O18" s="30" t="e">
        <f ca="1">COLUMNS(INDIRECT(N17))</f>
        <v>#REF!</v>
      </c>
    </row>
    <row r="19" spans="1:15" x14ac:dyDescent="0.25">
      <c r="A19">
        <f t="shared" ca="1" si="3"/>
        <v>2</v>
      </c>
      <c r="B19">
        <f t="shared" ca="1" si="4"/>
        <v>2</v>
      </c>
      <c r="C19" s="180" t="str">
        <f t="shared" ca="1" si="1"/>
        <v>1-Program Exposure</v>
      </c>
      <c r="D19" s="180" t="str">
        <f t="shared" ca="1" si="0"/>
        <v>TableExposure</v>
      </c>
      <c r="E19" s="199" t="s">
        <v>139</v>
      </c>
      <c r="F19" s="182" t="str" cm="1">
        <f t="array" aca="1" ref="F19" ca="1">INDEX(INDIRECT(D19&amp;"[#Headers]"), B19)</f>
        <v>Type</v>
      </c>
      <c r="G19" s="194" t="str" cm="1">
        <f t="array" aca="1" ref="G19" ca="1">IF(INT((COLUMN(INDIRECT(D19&amp;"[[#Headers],["&amp;F19&amp;"]]"))-1)/26)&gt;0,CHAR(INT((COLUMN(INDIRECT(D19&amp;"[[#Headers],["&amp;F19&amp;"]]"))-1)/26)+CODE("A")-1),"")&amp;CHAR(MOD(COLUMN(INDIRECT(D19&amp;"[[#Headers],["&amp;F19&amp;"]]"))-1,26)+CODE("A"))</f>
        <v>C</v>
      </c>
      <c r="H19" s="187" t="str" cm="1">
        <f t="array" aca="1" ref="H19" ca="1">IF(OR(LOWER(TRIM(E19))="error check", LOWER(TRIM(E19))="formula"), _xlfn.FORMULATEXT(OFFSET(INDIRECT(D19&amp; "[[#Headers],["&amp;F19&amp;"]]"), 1,0)), "")</f>
        <v>=IFERROR(INDEX('Summary of Programs'!C:C,MATCH([@Program],'Summary of Programs'!B:B,0)),"No match in Summary of Programs tab")</v>
      </c>
      <c r="I19" s="187"/>
      <c r="J19" s="189"/>
      <c r="K19" s="30"/>
    </row>
    <row r="20" spans="1:15" x14ac:dyDescent="0.25">
      <c r="A20">
        <f t="shared" ca="1" si="3"/>
        <v>2</v>
      </c>
      <c r="B20">
        <f t="shared" ca="1" si="4"/>
        <v>3</v>
      </c>
      <c r="C20" s="180" t="str">
        <f t="shared" ca="1" si="1"/>
        <v>1-Program Exposure</v>
      </c>
      <c r="D20" s="180" t="str">
        <f t="shared" ca="1" si="0"/>
        <v>TableExposure</v>
      </c>
      <c r="E20" s="181" t="s">
        <v>144</v>
      </c>
      <c r="F20" s="182" t="str" cm="1">
        <f t="array" aca="1" ref="F20" ca="1">INDEX(INDIRECT(D20&amp;"[#Headers]"), B20)</f>
        <v>Program</v>
      </c>
      <c r="G20" s="194" t="str" cm="1">
        <f t="array" aca="1" ref="G20" ca="1">IF(INT((COLUMN(INDIRECT(D20&amp;"[[#Headers],["&amp;F20&amp;"]]"))-1)/26)&gt;0,CHAR(INT((COLUMN(INDIRECT(D20&amp;"[[#Headers],["&amp;F20&amp;"]]"))-1)/26)+CODE("A")-1),"")&amp;CHAR(MOD(COLUMN(INDIRECT(D20&amp;"[[#Headers],["&amp;F20&amp;"]]"))-1,26)+CODE("A"))</f>
        <v>D</v>
      </c>
      <c r="H20" s="187" t="str" cm="1">
        <f t="array" aca="1" ref="H20" ca="1">IF(OR(LOWER(TRIM(E20))="error check", LOWER(TRIM(E20))="formula"), _xlfn.FORMULATEXT(OFFSET(INDIRECT(D20&amp; "[[#Headers],["&amp;F20&amp;"]]"), 1,0)), "")</f>
        <v/>
      </c>
      <c r="I20" s="187" t="s">
        <v>160</v>
      </c>
      <c r="J20" s="189"/>
      <c r="K20" s="30"/>
    </row>
    <row r="21" spans="1:15" x14ac:dyDescent="0.25">
      <c r="A21">
        <f t="shared" ca="1" si="3"/>
        <v>2</v>
      </c>
      <c r="B21">
        <f t="shared" ca="1" si="4"/>
        <v>4</v>
      </c>
      <c r="C21" s="180" t="str">
        <f t="shared" ca="1" si="1"/>
        <v>1-Program Exposure</v>
      </c>
      <c r="D21" s="180" t="str">
        <f t="shared" ca="1" si="0"/>
        <v>TableExposure</v>
      </c>
      <c r="E21" s="181" t="s">
        <v>144</v>
      </c>
      <c r="F21" s="182" t="str" cm="1">
        <f t="array" aca="1" ref="F21" ca="1">INDEX(INDIRECT(D21&amp;"[#Headers]"), B21)</f>
        <v>Risk (for Cross Cutter only)</v>
      </c>
      <c r="G21" s="194" t="str" cm="1">
        <f t="array" aca="1" ref="G21" ca="1">IF(INT((COLUMN(INDIRECT(D21&amp;"[[#Headers],["&amp;F21&amp;"]]"))-1)/26)&gt;0,CHAR(INT((COLUMN(INDIRECT(D21&amp;"[[#Headers],["&amp;F21&amp;"]]"))-1)/26)+CODE("A")-1),"")&amp;CHAR(MOD(COLUMN(INDIRECT(D21&amp;"[[#Headers],["&amp;F21&amp;"]]"))-1,26)+CODE("A"))</f>
        <v>E</v>
      </c>
      <c r="H21" s="187" t="str" cm="1">
        <f t="array" aca="1" ref="H21" ca="1">IF(OR(LOWER(TRIM(E21))="error check", LOWER(TRIM(E21))="formula"), _xlfn.FORMULATEXT(OFFSET(INDIRECT(D21&amp; "[[#Headers],["&amp;F21&amp;"]]"), 1,0)), "")</f>
        <v/>
      </c>
      <c r="I21" s="187" t="s">
        <v>161</v>
      </c>
      <c r="J21" s="189"/>
      <c r="K21" s="30"/>
    </row>
    <row r="22" spans="1:15" x14ac:dyDescent="0.25">
      <c r="A22">
        <f t="shared" ca="1" si="3"/>
        <v>2</v>
      </c>
      <c r="B22">
        <f t="shared" ca="1" si="4"/>
        <v>5</v>
      </c>
      <c r="C22" s="180" t="str">
        <f t="shared" ca="1" si="1"/>
        <v>1-Program Exposure</v>
      </c>
      <c r="D22" s="180" t="str">
        <f t="shared" ca="1" si="0"/>
        <v>TableExposure</v>
      </c>
      <c r="E22" s="181" t="s">
        <v>144</v>
      </c>
      <c r="F22" s="182" t="str" cm="1">
        <f t="array" aca="1" ref="F22" ca="1">INDEX(INDIRECT(D22&amp;"[#Headers]"), B22)</f>
        <v>Tranche</v>
      </c>
      <c r="G22" s="194" t="str" cm="1">
        <f t="array" aca="1" ref="G22" ca="1">IF(INT((COLUMN(INDIRECT(D22&amp;"[[#Headers],["&amp;F22&amp;"]]"))-1)/26)&gt;0,CHAR(INT((COLUMN(INDIRECT(D22&amp;"[[#Headers],["&amp;F22&amp;"]]"))-1)/26)+CODE("A")-1),"")&amp;CHAR(MOD(COLUMN(INDIRECT(D22&amp;"[[#Headers],["&amp;F22&amp;"]]"))-1,26)+CODE("A"))</f>
        <v>F</v>
      </c>
      <c r="H22" s="187" t="str" cm="1">
        <f t="array" aca="1" ref="H22" ca="1">IF(OR(LOWER(TRIM(E22))="error check", LOWER(TRIM(E22))="formula"), _xlfn.FORMULATEXT(OFFSET(INDIRECT(D22&amp; "[[#Headers],["&amp;F22&amp;"]]"), 1,0)), "")</f>
        <v/>
      </c>
      <c r="I22" s="187" t="s">
        <v>162</v>
      </c>
      <c r="J22" s="189"/>
      <c r="K22" s="30"/>
    </row>
    <row r="23" spans="1:15" x14ac:dyDescent="0.25">
      <c r="A23">
        <f t="shared" ca="1" si="3"/>
        <v>2</v>
      </c>
      <c r="B23">
        <f t="shared" ca="1" si="4"/>
        <v>6</v>
      </c>
      <c r="C23" s="180" t="str">
        <f t="shared" ca="1" si="1"/>
        <v>1-Program Exposure</v>
      </c>
      <c r="D23" s="180" t="str">
        <f t="shared" ca="1" si="0"/>
        <v>TableExposure</v>
      </c>
      <c r="E23" s="199" t="s">
        <v>139</v>
      </c>
      <c r="F23" s="182" t="str" cm="1">
        <f t="array" aca="1" ref="F23" ca="1">INDEX(INDIRECT(D23&amp;"[#Headers]"), B23)</f>
        <v>Tranche Exposure</v>
      </c>
      <c r="G23" s="194" t="str" cm="1">
        <f t="array" aca="1" ref="G23" ca="1">IF(INT((COLUMN(INDIRECT(D23&amp;"[[#Headers],["&amp;F23&amp;"]]"))-1)/26)&gt;0,CHAR(INT((COLUMN(INDIRECT(D23&amp;"[[#Headers],["&amp;F23&amp;"]]"))-1)/26)+CODE("A")-1),"")&amp;CHAR(MOD(COLUMN(INDIRECT(D23&amp;"[[#Headers],["&amp;F23&amp;"]]"))-1,26)+CODE("A"))</f>
        <v>G</v>
      </c>
      <c r="H23" s="187" t="str" cm="1">
        <f t="array" aca="1" ref="H23" ca="1">IF(OR(LOWER(TRIM(E23))="error check", LOWER(TRIM(E23))="formula"), _xlfn.FORMULATEXT(OFFSET(INDIRECT(D23&amp; "[[#Headers],["&amp;F23&amp;"]]"), 1,0)), "")</f>
        <v>=INDEX(TableTranche[[#All],[Exposure]], MATCH([@Tranche], TableTranche[[#All],[Tranche]], 0))</v>
      </c>
      <c r="I23" s="187"/>
      <c r="J23" s="189"/>
      <c r="K23" s="30"/>
    </row>
    <row r="24" spans="1:15" x14ac:dyDescent="0.25">
      <c r="A24">
        <f t="shared" ca="1" si="3"/>
        <v>2</v>
      </c>
      <c r="B24">
        <f t="shared" ca="1" si="4"/>
        <v>7</v>
      </c>
      <c r="C24" s="180" t="str">
        <f t="shared" ca="1" si="1"/>
        <v>1-Program Exposure</v>
      </c>
      <c r="D24" s="180" t="str">
        <f t="shared" ca="1" si="0"/>
        <v>TableExposure</v>
      </c>
      <c r="E24" s="199" t="s">
        <v>139</v>
      </c>
      <c r="F24" s="182" t="str" cm="1">
        <f t="array" aca="1" ref="F24" ca="1">INDEX(INDIRECT(D24&amp;"[#Headers]"), B24)</f>
        <v>Tranche Exposure Unit</v>
      </c>
      <c r="G24" s="194" t="str" cm="1">
        <f t="array" aca="1" ref="G24" ca="1">IF(INT((COLUMN(INDIRECT(D24&amp;"[[#Headers],["&amp;F24&amp;"]]"))-1)/26)&gt;0,CHAR(INT((COLUMN(INDIRECT(D24&amp;"[[#Headers],["&amp;F24&amp;"]]"))-1)/26)+CODE("A")-1),"")&amp;CHAR(MOD(COLUMN(INDIRECT(D24&amp;"[[#Headers],["&amp;F24&amp;"]]"))-1,26)+CODE("A"))</f>
        <v>H</v>
      </c>
      <c r="H24" s="187" t="str" cm="1">
        <f t="array" aca="1" ref="H24" ca="1">IF(OR(LOWER(TRIM(E24))="error check", LOWER(TRIM(E24))="formula"), _xlfn.FORMULATEXT(OFFSET(INDIRECT(D24&amp; "[[#Headers],["&amp;F24&amp;"]]"), 1,0)), "")</f>
        <v>=INDEX(TableTranche[[#All],[Unit]], MATCH([@Tranche], TableTranche[[#All],[Tranche]], 0))</v>
      </c>
      <c r="I24" s="187"/>
      <c r="J24" s="189"/>
      <c r="K24" s="30"/>
    </row>
    <row r="25" spans="1:15" x14ac:dyDescent="0.25">
      <c r="A25">
        <f t="shared" ca="1" si="3"/>
        <v>2</v>
      </c>
      <c r="B25">
        <f t="shared" ca="1" si="4"/>
        <v>8</v>
      </c>
      <c r="C25" s="180" t="str">
        <f t="shared" ca="1" si="1"/>
        <v>1-Program Exposure</v>
      </c>
      <c r="D25" s="180" t="str">
        <f t="shared" ca="1" si="0"/>
        <v>TableExposure</v>
      </c>
      <c r="E25" s="181" t="s">
        <v>144</v>
      </c>
      <c r="F25" s="182" t="str" cm="1">
        <f t="array" aca="1" ref="F25" ca="1">INDEX(INDIRECT(D25&amp;"[#Headers]"), B25)</f>
        <v>Program Exposure 2020</v>
      </c>
      <c r="G25" s="194" t="str" cm="1">
        <f t="array" aca="1" ref="G25" ca="1">IF(INT((COLUMN(INDIRECT(D25&amp;"[[#Headers],["&amp;F25&amp;"]]"))-1)/26)&gt;0,CHAR(INT((COLUMN(INDIRECT(D25&amp;"[[#Headers],["&amp;F25&amp;"]]"))-1)/26)+CODE("A")-1),"")&amp;CHAR(MOD(COLUMN(INDIRECT(D25&amp;"[[#Headers],["&amp;F25&amp;"]]"))-1,26)+CODE("A"))</f>
        <v>I</v>
      </c>
      <c r="H25" s="187" t="str" cm="1">
        <f t="array" aca="1" ref="H25" ca="1">IF(OR(LOWER(TRIM(E25))="error check", LOWER(TRIM(E25))="formula"), _xlfn.FORMULATEXT(OFFSET(INDIRECT(D25&amp; "[[#Headers],["&amp;F25&amp;"]]"), 1,0)), "")</f>
        <v/>
      </c>
      <c r="I25" s="187"/>
      <c r="J25" s="189"/>
      <c r="K25" s="30"/>
    </row>
    <row r="26" spans="1:15" x14ac:dyDescent="0.25">
      <c r="A26">
        <f t="shared" ca="1" si="3"/>
        <v>2</v>
      </c>
      <c r="B26">
        <f t="shared" ca="1" si="4"/>
        <v>9</v>
      </c>
      <c r="C26" s="180" t="str">
        <f t="shared" ca="1" si="1"/>
        <v>1-Program Exposure</v>
      </c>
      <c r="D26" s="180" t="str">
        <f t="shared" ca="1" si="0"/>
        <v>TableExposure</v>
      </c>
      <c r="E26" s="181" t="s">
        <v>144</v>
      </c>
      <c r="F26" s="182" t="str" cm="1">
        <f t="array" aca="1" ref="F26" ca="1">INDEX(INDIRECT(D26&amp;"[#Headers]"), B26)</f>
        <v>Program Exposure 2021</v>
      </c>
      <c r="G26" s="194" t="str" cm="1">
        <f t="array" aca="1" ref="G26" ca="1">IF(INT((COLUMN(INDIRECT(D26&amp;"[[#Headers],["&amp;F26&amp;"]]"))-1)/26)&gt;0,CHAR(INT((COLUMN(INDIRECT(D26&amp;"[[#Headers],["&amp;F26&amp;"]]"))-1)/26)+CODE("A")-1),"")&amp;CHAR(MOD(COLUMN(INDIRECT(D26&amp;"[[#Headers],["&amp;F26&amp;"]]"))-1,26)+CODE("A"))</f>
        <v>J</v>
      </c>
      <c r="H26" s="187" t="str" cm="1">
        <f t="array" aca="1" ref="H26" ca="1">IF(OR(LOWER(TRIM(E26))="error check", LOWER(TRIM(E26))="formula"), _xlfn.FORMULATEXT(OFFSET(INDIRECT(D26&amp; "[[#Headers],["&amp;F26&amp;"]]"), 1,0)), "")</f>
        <v/>
      </c>
      <c r="I26" s="187"/>
      <c r="J26" s="189"/>
      <c r="K26" s="30"/>
    </row>
    <row r="27" spans="1:15" x14ac:dyDescent="0.25">
      <c r="A27">
        <f t="shared" ca="1" si="3"/>
        <v>2</v>
      </c>
      <c r="B27">
        <f t="shared" ca="1" si="4"/>
        <v>10</v>
      </c>
      <c r="C27" s="180" t="str">
        <f t="shared" ca="1" si="1"/>
        <v>1-Program Exposure</v>
      </c>
      <c r="D27" s="180" t="str">
        <f t="shared" ca="1" si="0"/>
        <v>TableExposure</v>
      </c>
      <c r="E27" s="181" t="s">
        <v>144</v>
      </c>
      <c r="F27" s="182" t="str" cm="1">
        <f t="array" aca="1" ref="F27" ca="1">INDEX(INDIRECT(D27&amp;"[#Headers]"), B27)</f>
        <v>Program Exposure 2022</v>
      </c>
      <c r="G27" s="194" t="str" cm="1">
        <f t="array" aca="1" ref="G27" ca="1">IF(INT((COLUMN(INDIRECT(D27&amp;"[[#Headers],["&amp;F27&amp;"]]"))-1)/26)&gt;0,CHAR(INT((COLUMN(INDIRECT(D27&amp;"[[#Headers],["&amp;F27&amp;"]]"))-1)/26)+CODE("A")-1),"")&amp;CHAR(MOD(COLUMN(INDIRECT(D27&amp;"[[#Headers],["&amp;F27&amp;"]]"))-1,26)+CODE("A"))</f>
        <v>K</v>
      </c>
      <c r="H27" s="187" t="str" cm="1">
        <f t="array" aca="1" ref="H27" ca="1">IF(OR(LOWER(TRIM(E27))="error check", LOWER(TRIM(E27))="formula"), _xlfn.FORMULATEXT(OFFSET(INDIRECT(D27&amp; "[[#Headers],["&amp;F27&amp;"]]"), 1,0)), "")</f>
        <v/>
      </c>
      <c r="I27" s="187"/>
      <c r="J27" s="189"/>
      <c r="K27" s="30"/>
    </row>
    <row r="28" spans="1:15" x14ac:dyDescent="0.25">
      <c r="A28">
        <f t="shared" ca="1" si="3"/>
        <v>2</v>
      </c>
      <c r="B28">
        <f t="shared" ca="1" si="4"/>
        <v>11</v>
      </c>
      <c r="C28" s="180" t="str">
        <f t="shared" ca="1" si="1"/>
        <v>1-Program Exposure</v>
      </c>
      <c r="D28" s="180" t="str">
        <f t="shared" ca="1" si="0"/>
        <v>TableExposure</v>
      </c>
      <c r="E28" s="181" t="s">
        <v>144</v>
      </c>
      <c r="F28" s="182" t="str" cm="1">
        <f t="array" aca="1" ref="F28" ca="1">INDEX(INDIRECT(D28&amp;"[#Headers]"), B28)</f>
        <v>Program Exposure 2023</v>
      </c>
      <c r="G28" s="194" t="str" cm="1">
        <f t="array" aca="1" ref="G28" ca="1">IF(INT((COLUMN(INDIRECT(D28&amp;"[[#Headers],["&amp;F28&amp;"]]"))-1)/26)&gt;0,CHAR(INT((COLUMN(INDIRECT(D28&amp;"[[#Headers],["&amp;F28&amp;"]]"))-1)/26)+CODE("A")-1),"")&amp;CHAR(MOD(COLUMN(INDIRECT(D28&amp;"[[#Headers],["&amp;F28&amp;"]]"))-1,26)+CODE("A"))</f>
        <v>L</v>
      </c>
      <c r="H28" s="187" t="str" cm="1">
        <f t="array" aca="1" ref="H28" ca="1">IF(OR(LOWER(TRIM(E28))="error check", LOWER(TRIM(E28))="formula"), _xlfn.FORMULATEXT(OFFSET(INDIRECT(D28&amp; "[[#Headers],["&amp;F28&amp;"]]"), 1,0)), "")</f>
        <v/>
      </c>
      <c r="I28" s="187"/>
      <c r="J28" s="189"/>
      <c r="K28" s="30"/>
    </row>
    <row r="29" spans="1:15" x14ac:dyDescent="0.25">
      <c r="A29">
        <f t="shared" ca="1" si="3"/>
        <v>2</v>
      </c>
      <c r="B29">
        <f t="shared" ca="1" si="4"/>
        <v>12</v>
      </c>
      <c r="C29" s="180" t="str">
        <f t="shared" ca="1" si="1"/>
        <v>1-Program Exposure</v>
      </c>
      <c r="D29" s="180" t="str">
        <f t="shared" ca="1" si="0"/>
        <v>TableExposure</v>
      </c>
      <c r="E29" s="181" t="s">
        <v>144</v>
      </c>
      <c r="F29" s="182" t="str" cm="1">
        <f t="array" aca="1" ref="F29" ca="1">INDEX(INDIRECT(D29&amp;"[#Headers]"), B29)</f>
        <v>Program Exposure 2024</v>
      </c>
      <c r="G29" s="194" t="str" cm="1">
        <f t="array" aca="1" ref="G29" ca="1">IF(INT((COLUMN(INDIRECT(D29&amp;"[[#Headers],["&amp;F29&amp;"]]"))-1)/26)&gt;0,CHAR(INT((COLUMN(INDIRECT(D29&amp;"[[#Headers],["&amp;F29&amp;"]]"))-1)/26)+CODE("A")-1),"")&amp;CHAR(MOD(COLUMN(INDIRECT(D29&amp;"[[#Headers],["&amp;F29&amp;"]]"))-1,26)+CODE("A"))</f>
        <v>M</v>
      </c>
      <c r="H29" s="187" t="str" cm="1">
        <f t="array" aca="1" ref="H29" ca="1">IF(OR(LOWER(TRIM(E29))="error check", LOWER(TRIM(E29))="formula"), _xlfn.FORMULATEXT(OFFSET(INDIRECT(D29&amp; "[[#Headers],["&amp;F29&amp;"]]"), 1,0)), "")</f>
        <v/>
      </c>
      <c r="I29" s="187"/>
      <c r="J29" s="189"/>
      <c r="K29" s="30"/>
    </row>
    <row r="30" spans="1:15" x14ac:dyDescent="0.25">
      <c r="A30">
        <f t="shared" ca="1" si="3"/>
        <v>2</v>
      </c>
      <c r="B30">
        <f t="shared" ca="1" si="4"/>
        <v>13</v>
      </c>
      <c r="C30" s="180" t="str">
        <f t="shared" ca="1" si="1"/>
        <v>1-Program Exposure</v>
      </c>
      <c r="D30" s="180" t="str">
        <f t="shared" ca="1" si="0"/>
        <v>TableExposure</v>
      </c>
      <c r="E30" s="181" t="s">
        <v>144</v>
      </c>
      <c r="F30" s="182" t="str" cm="1">
        <f t="array" aca="1" ref="F30" ca="1">INDEX(INDIRECT(D30&amp;"[#Headers]"), B30)</f>
        <v>Program Exposure 2025</v>
      </c>
      <c r="G30" s="194" t="str" cm="1">
        <f t="array" aca="1" ref="G30" ca="1">IF(INT((COLUMN(INDIRECT(D30&amp;"[[#Headers],["&amp;F30&amp;"]]"))-1)/26)&gt;0,CHAR(INT((COLUMN(INDIRECT(D30&amp;"[[#Headers],["&amp;F30&amp;"]]"))-1)/26)+CODE("A")-1),"")&amp;CHAR(MOD(COLUMN(INDIRECT(D30&amp;"[[#Headers],["&amp;F30&amp;"]]"))-1,26)+CODE("A"))</f>
        <v>N</v>
      </c>
      <c r="H30" s="187" t="str" cm="1">
        <f t="array" aca="1" ref="H30" ca="1">IF(OR(LOWER(TRIM(E30))="error check", LOWER(TRIM(E30))="formula"), _xlfn.FORMULATEXT(OFFSET(INDIRECT(D30&amp; "[[#Headers],["&amp;F30&amp;"]]"), 1,0)), "")</f>
        <v/>
      </c>
      <c r="I30" s="30"/>
      <c r="J30" s="189"/>
      <c r="K30" s="30"/>
    </row>
    <row r="31" spans="1:15" x14ac:dyDescent="0.25">
      <c r="A31">
        <f t="shared" ca="1" si="3"/>
        <v>2</v>
      </c>
      <c r="B31">
        <f t="shared" ca="1" si="4"/>
        <v>14</v>
      </c>
      <c r="C31" s="180" t="str">
        <f t="shared" ca="1" si="1"/>
        <v>1-Program Exposure</v>
      </c>
      <c r="D31" s="180" t="str">
        <f t="shared" ca="1" si="0"/>
        <v>TableExposure</v>
      </c>
      <c r="E31" s="181" t="s">
        <v>144</v>
      </c>
      <c r="F31" s="182" t="str" cm="1">
        <f t="array" aca="1" ref="F31" ca="1">INDEX(INDIRECT(D31&amp;"[#Headers]"), B31)</f>
        <v>Program Exposure 2026</v>
      </c>
      <c r="G31" s="194" t="str" cm="1">
        <f t="array" aca="1" ref="G31" ca="1">IF(INT((COLUMN(INDIRECT(D31&amp;"[[#Headers],["&amp;F31&amp;"]]"))-1)/26)&gt;0,CHAR(INT((COLUMN(INDIRECT(D31&amp;"[[#Headers],["&amp;F31&amp;"]]"))-1)/26)+CODE("A")-1),"")&amp;CHAR(MOD(COLUMN(INDIRECT(D31&amp;"[[#Headers],["&amp;F31&amp;"]]"))-1,26)+CODE("A"))</f>
        <v>O</v>
      </c>
      <c r="H31" s="187" t="str" cm="1">
        <f t="array" aca="1" ref="H31" ca="1">IF(OR(LOWER(TRIM(E31))="error check", LOWER(TRIM(E31))="formula"), _xlfn.FORMULATEXT(OFFSET(INDIRECT(D31&amp; "[[#Headers],["&amp;F31&amp;"]]"), 1,0)), "")</f>
        <v/>
      </c>
      <c r="I31" s="187"/>
      <c r="J31" s="189"/>
      <c r="K31" s="30"/>
    </row>
    <row r="32" spans="1:15" x14ac:dyDescent="0.25">
      <c r="A32">
        <f t="shared" ca="1" si="3"/>
        <v>2</v>
      </c>
      <c r="B32">
        <f t="shared" ca="1" si="4"/>
        <v>15</v>
      </c>
      <c r="C32" s="180" t="str">
        <f t="shared" ca="1" si="1"/>
        <v>1-Program Exposure</v>
      </c>
      <c r="D32" s="180" t="str">
        <f t="shared" ca="1" si="0"/>
        <v>TableExposure</v>
      </c>
      <c r="E32" s="181" t="s">
        <v>144</v>
      </c>
      <c r="F32" s="182" t="str" cm="1">
        <f t="array" aca="1" ref="F32" ca="1">INDEX(INDIRECT(D32&amp;"[#Headers]"), B32)</f>
        <v>Unit for Program Exposure</v>
      </c>
      <c r="G32" s="194" t="str" cm="1">
        <f t="array" aca="1" ref="G32" ca="1">IF(INT((COLUMN(INDIRECT(D32&amp;"[[#Headers],["&amp;F32&amp;"]]"))-1)/26)&gt;0,CHAR(INT((COLUMN(INDIRECT(D32&amp;"[[#Headers],["&amp;F32&amp;"]]"))-1)/26)+CODE("A")-1),"")&amp;CHAR(MOD(COLUMN(INDIRECT(D32&amp;"[[#Headers],["&amp;F32&amp;"]]"))-1,26)+CODE("A"))</f>
        <v>P</v>
      </c>
      <c r="H32" s="187" t="str" cm="1">
        <f t="array" aca="1" ref="H32" ca="1">IF(OR(LOWER(TRIM(E32))="error check", LOWER(TRIM(E32))="formula"), _xlfn.FORMULATEXT(OFFSET(INDIRECT(D32&amp; "[[#Headers],["&amp;F32&amp;"]]"), 1,0)), "")</f>
        <v/>
      </c>
      <c r="I32" s="187" t="s">
        <v>163</v>
      </c>
      <c r="J32" s="189"/>
      <c r="K32" s="30"/>
    </row>
    <row r="33" spans="1:11" x14ac:dyDescent="0.25">
      <c r="A33">
        <f t="shared" ca="1" si="3"/>
        <v>2</v>
      </c>
      <c r="B33">
        <f t="shared" ca="1" si="4"/>
        <v>16</v>
      </c>
      <c r="C33" s="180" t="str">
        <f t="shared" ca="1" si="1"/>
        <v>1-Program Exposure</v>
      </c>
      <c r="D33" s="180" t="str">
        <f t="shared" ca="1" si="0"/>
        <v>TableExposure</v>
      </c>
      <c r="E33" s="200" t="s">
        <v>154</v>
      </c>
      <c r="F33" s="182" t="str" cm="1">
        <f t="array" aca="1" ref="F33" ca="1">INDEX(INDIRECT(D33&amp;"[#Headers]"), B33)</f>
        <v>Work Units 2020</v>
      </c>
      <c r="G33" s="194" t="str" cm="1">
        <f t="array" aca="1" ref="G33" ca="1">IF(INT((COLUMN(INDIRECT(D33&amp;"[[#Headers],["&amp;F33&amp;"]]"))-1)/26)&gt;0,CHAR(INT((COLUMN(INDIRECT(D33&amp;"[[#Headers],["&amp;F33&amp;"]]"))-1)/26)+CODE("A")-1),"")&amp;CHAR(MOD(COLUMN(INDIRECT(D33&amp;"[[#Headers],["&amp;F33&amp;"]]"))-1,26)+CODE("A"))</f>
        <v>Q</v>
      </c>
      <c r="H33" s="187" t="str" cm="1">
        <f t="array" aca="1" ref="H33" ca="1">IF(OR(LOWER(TRIM(E33))="error check", LOWER(TRIM(E33))="formula"), _xlfn.FORMULATEXT(OFFSET(INDIRECT(D33&amp; "[[#Headers],["&amp;F33&amp;"]]"), 1,0)), "")</f>
        <v/>
      </c>
      <c r="I33" s="187"/>
      <c r="J33" s="189"/>
      <c r="K33" s="30"/>
    </row>
    <row r="34" spans="1:11" x14ac:dyDescent="0.25">
      <c r="A34">
        <f t="shared" ca="1" si="3"/>
        <v>2</v>
      </c>
      <c r="B34">
        <f t="shared" ca="1" si="4"/>
        <v>17</v>
      </c>
      <c r="C34" s="180" t="str">
        <f t="shared" ca="1" si="1"/>
        <v>1-Program Exposure</v>
      </c>
      <c r="D34" s="180" t="str">
        <f t="shared" ca="1" si="0"/>
        <v>TableExposure</v>
      </c>
      <c r="E34" s="200" t="s">
        <v>154</v>
      </c>
      <c r="F34" s="182" t="str" cm="1">
        <f t="array" aca="1" ref="F34" ca="1">INDEX(INDIRECT(D34&amp;"[#Headers]"), B34)</f>
        <v>Work Units 2021</v>
      </c>
      <c r="G34" s="194" t="str" cm="1">
        <f t="array" aca="1" ref="G34" ca="1">IF(INT((COLUMN(INDIRECT(D34&amp;"[[#Headers],["&amp;F34&amp;"]]"))-1)/26)&gt;0,CHAR(INT((COLUMN(INDIRECT(D34&amp;"[[#Headers],["&amp;F34&amp;"]]"))-1)/26)+CODE("A")-1),"")&amp;CHAR(MOD(COLUMN(INDIRECT(D34&amp;"[[#Headers],["&amp;F34&amp;"]]"))-1,26)+CODE("A"))</f>
        <v>R</v>
      </c>
      <c r="H34" s="187" t="str" cm="1">
        <f t="array" aca="1" ref="H34" ca="1">IF(OR(LOWER(TRIM(E34))="error check", LOWER(TRIM(E34))="formula"), _xlfn.FORMULATEXT(OFFSET(INDIRECT(D34&amp; "[[#Headers],["&amp;F34&amp;"]]"), 1,0)), "")</f>
        <v/>
      </c>
      <c r="I34" s="187"/>
      <c r="J34" s="189"/>
      <c r="K34" s="30"/>
    </row>
    <row r="35" spans="1:11" x14ac:dyDescent="0.25">
      <c r="A35">
        <f t="shared" ca="1" si="3"/>
        <v>2</v>
      </c>
      <c r="B35">
        <f t="shared" ca="1" si="4"/>
        <v>18</v>
      </c>
      <c r="C35" s="180" t="str">
        <f t="shared" ca="1" si="1"/>
        <v>1-Program Exposure</v>
      </c>
      <c r="D35" s="180" t="str">
        <f t="shared" ca="1" si="0"/>
        <v>TableExposure</v>
      </c>
      <c r="E35" s="200" t="s">
        <v>154</v>
      </c>
      <c r="F35" s="182" t="str" cm="1">
        <f t="array" aca="1" ref="F35" ca="1">INDEX(INDIRECT(D35&amp;"[#Headers]"), B35)</f>
        <v>Work Units 2022</v>
      </c>
      <c r="G35" s="194" t="str" cm="1">
        <f t="array" aca="1" ref="G35" ca="1">IF(INT((COLUMN(INDIRECT(D35&amp;"[[#Headers],["&amp;F35&amp;"]]"))-1)/26)&gt;0,CHAR(INT((COLUMN(INDIRECT(D35&amp;"[[#Headers],["&amp;F35&amp;"]]"))-1)/26)+CODE("A")-1),"")&amp;CHAR(MOD(COLUMN(INDIRECT(D35&amp;"[[#Headers],["&amp;F35&amp;"]]"))-1,26)+CODE("A"))</f>
        <v>S</v>
      </c>
      <c r="H35" s="187" t="str" cm="1">
        <f t="array" aca="1" ref="H35" ca="1">IF(OR(LOWER(TRIM(E35))="error check", LOWER(TRIM(E35))="formula"), _xlfn.FORMULATEXT(OFFSET(INDIRECT(D35&amp; "[[#Headers],["&amp;F35&amp;"]]"), 1,0)), "")</f>
        <v/>
      </c>
      <c r="I35" s="187"/>
      <c r="J35" s="189"/>
      <c r="K35" s="30"/>
    </row>
    <row r="36" spans="1:11" x14ac:dyDescent="0.25">
      <c r="A36">
        <f t="shared" ca="1" si="3"/>
        <v>2</v>
      </c>
      <c r="B36">
        <f t="shared" ca="1" si="4"/>
        <v>19</v>
      </c>
      <c r="C36" s="180" t="str">
        <f t="shared" ref="C36:C67" ca="1" si="5">INDEX(M:M, MATCH(D36,N:N,0))</f>
        <v>1-Program Exposure</v>
      </c>
      <c r="D36" s="180" t="str">
        <f t="shared" ref="D36:D68" ca="1" si="6">OFFSET($M$3, A36, 1)</f>
        <v>TableExposure</v>
      </c>
      <c r="E36" s="200" t="s">
        <v>154</v>
      </c>
      <c r="F36" s="182" t="str" cm="1">
        <f t="array" aca="1" ref="F36" ca="1">INDEX(INDIRECT(D36&amp;"[#Headers]"), B36)</f>
        <v>Work Units 2023</v>
      </c>
      <c r="G36" s="194" t="str" cm="1">
        <f t="array" aca="1" ref="G36" ca="1">IF(INT((COLUMN(INDIRECT(D36&amp;"[[#Headers],["&amp;F36&amp;"]]"))-1)/26)&gt;0,CHAR(INT((COLUMN(INDIRECT(D36&amp;"[[#Headers],["&amp;F36&amp;"]]"))-1)/26)+CODE("A")-1),"")&amp;CHAR(MOD(COLUMN(INDIRECT(D36&amp;"[[#Headers],["&amp;F36&amp;"]]"))-1,26)+CODE("A"))</f>
        <v>T</v>
      </c>
      <c r="H36" s="187" t="str" cm="1">
        <f t="array" aca="1" ref="H36" ca="1">IF(OR(LOWER(TRIM(E36))="error check", LOWER(TRIM(E36))="formula"), _xlfn.FORMULATEXT(OFFSET(INDIRECT(D36&amp; "[[#Headers],["&amp;F36&amp;"]]"), 1,0)), "")</f>
        <v/>
      </c>
      <c r="I36" s="187"/>
      <c r="J36" s="189"/>
      <c r="K36" s="30"/>
    </row>
    <row r="37" spans="1:11" x14ac:dyDescent="0.25">
      <c r="A37">
        <f t="shared" ca="1" si="3"/>
        <v>2</v>
      </c>
      <c r="B37">
        <f t="shared" ca="1" si="4"/>
        <v>20</v>
      </c>
      <c r="C37" s="180" t="str">
        <f t="shared" ca="1" si="5"/>
        <v>1-Program Exposure</v>
      </c>
      <c r="D37" s="180" t="str">
        <f t="shared" ca="1" si="6"/>
        <v>TableExposure</v>
      </c>
      <c r="E37" s="200" t="s">
        <v>154</v>
      </c>
      <c r="F37" s="182" t="str" cm="1">
        <f t="array" aca="1" ref="F37" ca="1">INDEX(INDIRECT(D37&amp;"[#Headers]"), B37)</f>
        <v>Work Units 2024</v>
      </c>
      <c r="G37" s="194" t="str" cm="1">
        <f t="array" aca="1" ref="G37" ca="1">IF(INT((COLUMN(INDIRECT(D37&amp;"[[#Headers],["&amp;F37&amp;"]]"))-1)/26)&gt;0,CHAR(INT((COLUMN(INDIRECT(D37&amp;"[[#Headers],["&amp;F37&amp;"]]"))-1)/26)+CODE("A")-1),"")&amp;CHAR(MOD(COLUMN(INDIRECT(D37&amp;"[[#Headers],["&amp;F37&amp;"]]"))-1,26)+CODE("A"))</f>
        <v>U</v>
      </c>
      <c r="H37" s="187" t="str" cm="1">
        <f t="array" aca="1" ref="H37" ca="1">IF(OR(LOWER(TRIM(E37))="error check", LOWER(TRIM(E37))="formula"), _xlfn.FORMULATEXT(OFFSET(INDIRECT(D37&amp; "[[#Headers],["&amp;F37&amp;"]]"), 1,0)), "")</f>
        <v/>
      </c>
      <c r="I37" s="187"/>
      <c r="J37" s="189"/>
      <c r="K37" s="30"/>
    </row>
    <row r="38" spans="1:11" x14ac:dyDescent="0.25">
      <c r="A38">
        <f t="shared" ca="1" si="3"/>
        <v>2</v>
      </c>
      <c r="B38">
        <f t="shared" ca="1" si="4"/>
        <v>21</v>
      </c>
      <c r="C38" s="180" t="str">
        <f t="shared" ca="1" si="5"/>
        <v>1-Program Exposure</v>
      </c>
      <c r="D38" s="180" t="str">
        <f t="shared" ca="1" si="6"/>
        <v>TableExposure</v>
      </c>
      <c r="E38" s="200" t="s">
        <v>154</v>
      </c>
      <c r="F38" s="182" t="str" cm="1">
        <f t="array" aca="1" ref="F38" ca="1">INDEX(INDIRECT(D38&amp;"[#Headers]"), B38)</f>
        <v>Work Units 2025</v>
      </c>
      <c r="G38" s="194" t="str" cm="1">
        <f t="array" aca="1" ref="G38" ca="1">IF(INT((COLUMN(INDIRECT(D38&amp;"[[#Headers],["&amp;F38&amp;"]]"))-1)/26)&gt;0,CHAR(INT((COLUMN(INDIRECT(D38&amp;"[[#Headers],["&amp;F38&amp;"]]"))-1)/26)+CODE("A")-1),"")&amp;CHAR(MOD(COLUMN(INDIRECT(D38&amp;"[[#Headers],["&amp;F38&amp;"]]"))-1,26)+CODE("A"))</f>
        <v>V</v>
      </c>
      <c r="H38" s="187" t="str" cm="1">
        <f t="array" aca="1" ref="H38" ca="1">IF(OR(LOWER(TRIM(E38))="error check", LOWER(TRIM(E38))="formula"), _xlfn.FORMULATEXT(OFFSET(INDIRECT(D38&amp; "[[#Headers],["&amp;F38&amp;"]]"), 1,0)), "")</f>
        <v/>
      </c>
      <c r="I38" s="187"/>
      <c r="J38" s="189"/>
      <c r="K38" s="30"/>
    </row>
    <row r="39" spans="1:11" x14ac:dyDescent="0.25">
      <c r="A39">
        <f t="shared" ca="1" si="3"/>
        <v>2</v>
      </c>
      <c r="B39">
        <f t="shared" ca="1" si="4"/>
        <v>22</v>
      </c>
      <c r="C39" s="180" t="str">
        <f t="shared" ca="1" si="5"/>
        <v>1-Program Exposure</v>
      </c>
      <c r="D39" s="180" t="str">
        <f t="shared" ca="1" si="6"/>
        <v>TableExposure</v>
      </c>
      <c r="E39" s="200" t="s">
        <v>154</v>
      </c>
      <c r="F39" s="182" t="str" cm="1">
        <f t="array" aca="1" ref="F39" ca="1">INDEX(INDIRECT(D39&amp;"[#Headers]"), B39)</f>
        <v>Work Units 2026</v>
      </c>
      <c r="G39" s="194" t="str" cm="1">
        <f t="array" aca="1" ref="G39" ca="1">IF(INT((COLUMN(INDIRECT(D39&amp;"[[#Headers],["&amp;F39&amp;"]]"))-1)/26)&gt;0,CHAR(INT((COLUMN(INDIRECT(D39&amp;"[[#Headers],["&amp;F39&amp;"]]"))-1)/26)+CODE("A")-1),"")&amp;CHAR(MOD(COLUMN(INDIRECT(D39&amp;"[[#Headers],["&amp;F39&amp;"]]"))-1,26)+CODE("A"))</f>
        <v>W</v>
      </c>
      <c r="H39" s="187" t="str" cm="1">
        <f t="array" aca="1" ref="H39" ca="1">IF(OR(LOWER(TRIM(E39))="error check", LOWER(TRIM(E39))="formula"), _xlfn.FORMULATEXT(OFFSET(INDIRECT(D39&amp; "[[#Headers],["&amp;F39&amp;"]]"), 1,0)), "")</f>
        <v/>
      </c>
      <c r="I39" s="187"/>
      <c r="J39" s="189"/>
      <c r="K39" s="30"/>
    </row>
    <row r="40" spans="1:11" x14ac:dyDescent="0.25">
      <c r="A40">
        <f t="shared" ca="1" si="3"/>
        <v>2</v>
      </c>
      <c r="B40">
        <f t="shared" ca="1" si="4"/>
        <v>23</v>
      </c>
      <c r="C40" s="180" t="str">
        <f t="shared" ca="1" si="5"/>
        <v>1-Program Exposure</v>
      </c>
      <c r="D40" s="180" t="str">
        <f t="shared" ca="1" si="6"/>
        <v>TableExposure</v>
      </c>
      <c r="E40" s="200" t="s">
        <v>154</v>
      </c>
      <c r="F40" s="182" t="str" cm="1">
        <f t="array" aca="1" ref="F40" ca="1">INDEX(INDIRECT(D40&amp;"[#Headers]"), B40)</f>
        <v>Unit for work units</v>
      </c>
      <c r="G40" s="194" t="str" cm="1">
        <f t="array" aca="1" ref="G40" ca="1">IF(INT((COLUMN(INDIRECT(D40&amp;"[[#Headers],["&amp;F40&amp;"]]"))-1)/26)&gt;0,CHAR(INT((COLUMN(INDIRECT(D40&amp;"[[#Headers],["&amp;F40&amp;"]]"))-1)/26)+CODE("A")-1),"")&amp;CHAR(MOD(COLUMN(INDIRECT(D40&amp;"[[#Headers],["&amp;F40&amp;"]]"))-1,26)+CODE("A"))</f>
        <v>X</v>
      </c>
      <c r="H40" s="187" t="str" cm="1">
        <f t="array" aca="1" ref="H40" ca="1">IF(OR(LOWER(TRIM(E40))="error check", LOWER(TRIM(E40))="formula"), _xlfn.FORMULATEXT(OFFSET(INDIRECT(D40&amp; "[[#Headers],["&amp;F40&amp;"]]"), 1,0)), "")</f>
        <v/>
      </c>
      <c r="I40" s="187"/>
      <c r="J40" s="189"/>
      <c r="K40" s="30"/>
    </row>
    <row r="41" spans="1:11" x14ac:dyDescent="0.25">
      <c r="A41">
        <f t="shared" ca="1" si="3"/>
        <v>2</v>
      </c>
      <c r="B41">
        <f t="shared" ca="1" si="4"/>
        <v>24</v>
      </c>
      <c r="C41" s="180" t="str">
        <f t="shared" ca="1" si="5"/>
        <v>1-Program Exposure</v>
      </c>
      <c r="D41" s="180" t="str">
        <f t="shared" ca="1" si="6"/>
        <v>TableExposure</v>
      </c>
      <c r="E41" s="200" t="s">
        <v>154</v>
      </c>
      <c r="F41" s="182" t="str" cm="1">
        <f t="array" aca="1" ref="F41" ca="1">INDEX(INDIRECT(D41&amp;"[#Headers]"), B41)</f>
        <v>Explanation of relationship between different units</v>
      </c>
      <c r="G41" s="194" t="str" cm="1">
        <f t="array" aca="1" ref="G41" ca="1">IF(INT((COLUMN(INDIRECT(D41&amp;"[[#Headers],["&amp;F41&amp;"]]"))-1)/26)&gt;0,CHAR(INT((COLUMN(INDIRECT(D41&amp;"[[#Headers],["&amp;F41&amp;"]]"))-1)/26)+CODE("A")-1),"")&amp;CHAR(MOD(COLUMN(INDIRECT(D41&amp;"[[#Headers],["&amp;F41&amp;"]]"))-1,26)+CODE("A"))</f>
        <v>Y</v>
      </c>
      <c r="H41" s="187" t="str" cm="1">
        <f t="array" aca="1" ref="H41" ca="1">IF(OR(LOWER(TRIM(E41))="error check", LOWER(TRIM(E41))="formula"), _xlfn.FORMULATEXT(OFFSET(INDIRECT(D41&amp; "[[#Headers],["&amp;F41&amp;"]]"), 1,0)), "")</f>
        <v/>
      </c>
      <c r="I41" s="187"/>
      <c r="J41" s="189"/>
      <c r="K41" s="30"/>
    </row>
    <row r="42" spans="1:11" x14ac:dyDescent="0.25">
      <c r="A42">
        <f t="shared" ca="1" si="3"/>
        <v>2</v>
      </c>
      <c r="B42">
        <f t="shared" ca="1" si="4"/>
        <v>25</v>
      </c>
      <c r="C42" s="180" t="str">
        <f t="shared" ca="1" si="5"/>
        <v>1-Program Exposure</v>
      </c>
      <c r="D42" s="180" t="str">
        <f t="shared" ca="1" si="6"/>
        <v>TableExposure</v>
      </c>
      <c r="E42" s="200" t="s">
        <v>154</v>
      </c>
      <c r="F42" s="182" t="str" cm="1">
        <f t="array" aca="1" ref="F42" ca="1">INDEX(INDIRECT(D42&amp;"[#Headers]"), B42)</f>
        <v>Other Note</v>
      </c>
      <c r="G42" s="194" t="str" cm="1">
        <f t="array" aca="1" ref="G42" ca="1">IF(INT((COLUMN(INDIRECT(D42&amp;"[[#Headers],["&amp;F42&amp;"]]"))-1)/26)&gt;0,CHAR(INT((COLUMN(INDIRECT(D42&amp;"[[#Headers],["&amp;F42&amp;"]]"))-1)/26)+CODE("A")-1),"")&amp;CHAR(MOD(COLUMN(INDIRECT(D42&amp;"[[#Headers],["&amp;F42&amp;"]]"))-1,26)+CODE("A"))</f>
        <v>Z</v>
      </c>
      <c r="H42" s="187" t="str" cm="1">
        <f t="array" aca="1" ref="H42" ca="1">IF(OR(LOWER(TRIM(E42))="error check", LOWER(TRIM(E42))="formula"), _xlfn.FORMULATEXT(OFFSET(INDIRECT(D42&amp; "[[#Headers],["&amp;F42&amp;"]]"), 1,0)), "")</f>
        <v/>
      </c>
      <c r="I42" s="187"/>
      <c r="J42" s="189"/>
      <c r="K42" s="30"/>
    </row>
    <row r="43" spans="1:11" x14ac:dyDescent="0.25">
      <c r="A43">
        <f t="shared" ca="1" si="3"/>
        <v>2</v>
      </c>
      <c r="B43">
        <f t="shared" ca="1" si="4"/>
        <v>26</v>
      </c>
      <c r="C43" s="180" t="str">
        <f t="shared" ca="1" si="5"/>
        <v>1-Program Exposure</v>
      </c>
      <c r="D43" s="180" t="str">
        <f t="shared" ca="1" si="6"/>
        <v>TableExposure</v>
      </c>
      <c r="E43" s="196" t="s">
        <v>164</v>
      </c>
      <c r="F43" s="182" t="str" cm="1">
        <f t="array" aca="1" ref="F43" ca="1">INDEX(INDIRECT(D43&amp;"[#Headers]"), B43)</f>
        <v>Flag for modeler</v>
      </c>
      <c r="G43" s="194" t="str" cm="1">
        <f t="array" aca="1" ref="G43" ca="1">IF(INT((COLUMN(INDIRECT(D43&amp;"[[#Headers],["&amp;F43&amp;"]]"))-1)/26)&gt;0,CHAR(INT((COLUMN(INDIRECT(D43&amp;"[[#Headers],["&amp;F43&amp;"]]"))-1)/26)+CODE("A")-1),"")&amp;CHAR(MOD(COLUMN(INDIRECT(D43&amp;"[[#Headers],["&amp;F43&amp;"]]"))-1,26)+CODE("A"))</f>
        <v>AA</v>
      </c>
      <c r="H43" s="187" t="str" cm="1">
        <f t="array" aca="1" ref="H43" ca="1">IF(OR(LOWER(TRIM(E43))="error check", LOWER(TRIM(E43))="formula"), _xlfn.FORMULATEXT(OFFSET(INDIRECT(D43&amp; "[[#Headers],["&amp;F43&amp;"]]"), 1,0)), "")</f>
        <v>=IF(AND(MAX(TableExposure[@[Program Exposure 2020]:[Program Exposure 2026]])&gt;1,[@[Unit for Program Exposure]]="% of tranche exposure"),"Format not percent","")</v>
      </c>
      <c r="I43" s="187"/>
      <c r="J43" s="187" t="s">
        <v>165</v>
      </c>
      <c r="K43" s="187" t="s">
        <v>166</v>
      </c>
    </row>
    <row r="44" spans="1:11" x14ac:dyDescent="0.25">
      <c r="A44">
        <f t="shared" ca="1" si="3"/>
        <v>2</v>
      </c>
      <c r="B44">
        <f t="shared" ca="1" si="4"/>
        <v>27</v>
      </c>
      <c r="C44" s="180" t="str">
        <f t="shared" ca="1" si="5"/>
        <v>1-Program Exposure</v>
      </c>
      <c r="D44" s="180" t="str">
        <f t="shared" ca="1" si="6"/>
        <v>TableExposure</v>
      </c>
      <c r="E44" s="199" t="s">
        <v>139</v>
      </c>
      <c r="F44" s="182" t="str" cm="1">
        <f t="array" aca="1" ref="F44" ca="1">INDEX(INDIRECT(D44&amp;"[#Headers]"), B44)</f>
        <v>Risk ID</v>
      </c>
      <c r="G44" s="194" t="str" cm="1">
        <f t="array" aca="1" ref="G44" ca="1">IF(INT((COLUMN(INDIRECT(D44&amp;"[[#Headers],["&amp;F44&amp;"]]"))-1)/26)&gt;0,CHAR(INT((COLUMN(INDIRECT(D44&amp;"[[#Headers],["&amp;F44&amp;"]]"))-1)/26)+CODE("A")-1),"")&amp;CHAR(MOD(COLUMN(INDIRECT(D44&amp;"[[#Headers],["&amp;F44&amp;"]]"))-1,26)+CODE("A"))</f>
        <v>AB</v>
      </c>
      <c r="H44" s="187" t="str" cm="1">
        <f t="array" aca="1" ref="H44" ca="1">IF(OR(LOWER(TRIM(E44))="error check", LOWER(TRIM(E44))="formula"), _xlfn.FORMULATEXT(OFFSET(INDIRECT(D44&amp; "[[#Headers],["&amp;F44&amp;"]]"), 1,0)), "")</f>
        <v>=IFERROR(INDEX(Table_RiskNameLookup[RISK ID],MATCH([@[Risk (for Cross Cutter only)]],Table_RiskNameLookup[Risk/Cross Cutting Factor Name],0)),RiskID)</v>
      </c>
      <c r="I44" s="187"/>
      <c r="J44" s="189"/>
      <c r="K44" s="30"/>
    </row>
    <row r="45" spans="1:11" x14ac:dyDescent="0.25">
      <c r="A45">
        <f t="shared" ca="1" si="3"/>
        <v>3</v>
      </c>
      <c r="B45">
        <f t="shared" ca="1" si="4"/>
        <v>1</v>
      </c>
      <c r="C45" s="180" t="str">
        <f t="shared" ca="1" si="5"/>
        <v>2-Program Cost</v>
      </c>
      <c r="D45" s="180" t="str">
        <f t="shared" ca="1" si="6"/>
        <v>TableProgSpend</v>
      </c>
      <c r="E45" s="199" t="s">
        <v>139</v>
      </c>
      <c r="F45" s="182" t="str" cm="1">
        <f t="array" aca="1" ref="F45" ca="1">INDEX(INDIRECT(D45&amp;"[#Headers]"), B45)</f>
        <v>Program ID</v>
      </c>
      <c r="G45" s="194" t="str" cm="1">
        <f t="array" aca="1" ref="G45" ca="1">IF(INT((COLUMN(INDIRECT(D45&amp;"[[#Headers],["&amp;F45&amp;"]]"))-1)/26)&gt;0,CHAR(INT((COLUMN(INDIRECT(D45&amp;"[[#Headers],["&amp;F45&amp;"]]"))-1)/26)+CODE("A")-1),"")&amp;CHAR(MOD(COLUMN(INDIRECT(D45&amp;"[[#Headers],["&amp;F45&amp;"]]"))-1,26)+CODE("A"))</f>
        <v>B</v>
      </c>
      <c r="H45" s="187" t="str" cm="1">
        <f t="array" aca="1" ref="H45" ca="1">IF(OR(LOWER(TRIM(E45))="error check", LOWER(TRIM(E45))="formula"), _xlfn.FORMULATEXT(OFFSET(INDIRECT(D45&amp; "[[#Headers],["&amp;F45&amp;"]]"), 1,0)), "")</f>
        <v>=IFERROR(INDEX('Summary of Programs'!A:A,MATCH([@Program],'Summary of Programs'!B:B,0)),"No match in Summary of Programs")</v>
      </c>
      <c r="I45" s="187"/>
      <c r="J45" s="189"/>
      <c r="K45" s="30"/>
    </row>
    <row r="46" spans="1:11" x14ac:dyDescent="0.25">
      <c r="A46">
        <f t="shared" ca="1" si="3"/>
        <v>3</v>
      </c>
      <c r="B46">
        <f t="shared" ca="1" si="4"/>
        <v>2</v>
      </c>
      <c r="C46" s="180" t="str">
        <f t="shared" ca="1" si="5"/>
        <v>2-Program Cost</v>
      </c>
      <c r="D46" s="180" t="str">
        <f t="shared" ca="1" si="6"/>
        <v>TableProgSpend</v>
      </c>
      <c r="E46" s="199" t="s">
        <v>139</v>
      </c>
      <c r="F46" s="182" t="str" cm="1">
        <f t="array" aca="1" ref="F46" ca="1">INDEX(INDIRECT(D46&amp;"[#Headers]"), B46)</f>
        <v>Type</v>
      </c>
      <c r="G46" s="194" t="str" cm="1">
        <f t="array" aca="1" ref="G46" ca="1">IF(INT((COLUMN(INDIRECT(D46&amp;"[[#Headers],["&amp;F46&amp;"]]"))-1)/26)&gt;0,CHAR(INT((COLUMN(INDIRECT(D46&amp;"[[#Headers],["&amp;F46&amp;"]]"))-1)/26)+CODE("A")-1),"")&amp;CHAR(MOD(COLUMN(INDIRECT(D46&amp;"[[#Headers],["&amp;F46&amp;"]]"))-1,26)+CODE("A"))</f>
        <v>C</v>
      </c>
      <c r="H46" s="187" t="str" cm="1">
        <f t="array" aca="1" ref="H46" ca="1">IF(OR(LOWER(TRIM(E46))="error check", LOWER(TRIM(E46))="formula"), _xlfn.FORMULATEXT(OFFSET(INDIRECT(D46&amp; "[[#Headers],["&amp;F46&amp;"]]"), 1,0)), "")</f>
        <v>=IFERROR(INDEX('Summary of Programs'!C:C,MATCH([@Program],'Summary of Programs'!B:B,0)),"No match in Summary of Programs tab")</v>
      </c>
      <c r="I46" s="187"/>
      <c r="J46" s="189"/>
      <c r="K46" s="30"/>
    </row>
    <row r="47" spans="1:11" x14ac:dyDescent="0.25">
      <c r="A47">
        <f t="shared" ca="1" si="3"/>
        <v>3</v>
      </c>
      <c r="B47">
        <f t="shared" ca="1" si="4"/>
        <v>3</v>
      </c>
      <c r="C47" s="180" t="str">
        <f t="shared" ca="1" si="5"/>
        <v>2-Program Cost</v>
      </c>
      <c r="D47" s="180" t="str">
        <f t="shared" ca="1" si="6"/>
        <v>TableProgSpend</v>
      </c>
      <c r="E47" s="181" t="s">
        <v>144</v>
      </c>
      <c r="F47" s="182" t="str" cm="1">
        <f t="array" aca="1" ref="F47" ca="1">INDEX(INDIRECT(D47&amp;"[#Headers]"), B47)</f>
        <v>Program</v>
      </c>
      <c r="G47" s="194" t="str" cm="1">
        <f t="array" aca="1" ref="G47" ca="1">IF(INT((COLUMN(INDIRECT(D47&amp;"[[#Headers],["&amp;F47&amp;"]]"))-1)/26)&gt;0,CHAR(INT((COLUMN(INDIRECT(D47&amp;"[[#Headers],["&amp;F47&amp;"]]"))-1)/26)+CODE("A")-1),"")&amp;CHAR(MOD(COLUMN(INDIRECT(D47&amp;"[[#Headers],["&amp;F47&amp;"]]"))-1,26)+CODE("A"))</f>
        <v>D</v>
      </c>
      <c r="H47" s="187" t="str" cm="1">
        <f t="array" aca="1" ref="H47" ca="1">IF(OR(LOWER(TRIM(E47))="error check", LOWER(TRIM(E47))="formula"), _xlfn.FORMULATEXT(OFFSET(INDIRECT(D47&amp; "[[#Headers],["&amp;F47&amp;"]]"), 1,0)), "")</f>
        <v/>
      </c>
      <c r="I47" s="187" t="s">
        <v>160</v>
      </c>
      <c r="J47" s="189"/>
      <c r="K47" s="30"/>
    </row>
    <row r="48" spans="1:11" x14ac:dyDescent="0.25">
      <c r="A48">
        <f t="shared" ca="1" si="3"/>
        <v>3</v>
      </c>
      <c r="B48">
        <f t="shared" ca="1" si="4"/>
        <v>4</v>
      </c>
      <c r="C48" s="180" t="str">
        <f t="shared" ca="1" si="5"/>
        <v>2-Program Cost</v>
      </c>
      <c r="D48" s="180" t="str">
        <f t="shared" ca="1" si="6"/>
        <v>TableProgSpend</v>
      </c>
      <c r="E48" s="181" t="s">
        <v>144</v>
      </c>
      <c r="F48" s="182" t="str" cm="1">
        <f t="array" aca="1" ref="F48" ca="1">INDEX(INDIRECT(D48&amp;"[#Headers]"), B48)</f>
        <v>MAT (optional)</v>
      </c>
      <c r="G48" s="194" t="str" cm="1">
        <f t="array" aca="1" ref="G48" ca="1">IF(INT((COLUMN(INDIRECT(D48&amp;"[[#Headers],["&amp;F48&amp;"]]"))-1)/26)&gt;0,CHAR(INT((COLUMN(INDIRECT(D48&amp;"[[#Headers],["&amp;F48&amp;"]]"))-1)/26)+CODE("A")-1),"")&amp;CHAR(MOD(COLUMN(INDIRECT(D48&amp;"[[#Headers],["&amp;F48&amp;"]]"))-1,26)+CODE("A"))</f>
        <v>E</v>
      </c>
      <c r="H48" s="187" t="str" cm="1">
        <f t="array" aca="1" ref="H48" ca="1">IF(OR(LOWER(TRIM(E48))="error check", LOWER(TRIM(E48))="formula"), _xlfn.FORMULATEXT(OFFSET(INDIRECT(D48&amp; "[[#Headers],["&amp;F48&amp;"]]"), 1,0)), "")</f>
        <v/>
      </c>
      <c r="I48" s="187"/>
      <c r="J48" s="189"/>
      <c r="K48" s="30"/>
    </row>
    <row r="49" spans="1:11" x14ac:dyDescent="0.25">
      <c r="A49">
        <f t="shared" ca="1" si="3"/>
        <v>3</v>
      </c>
      <c r="B49">
        <f t="shared" ca="1" si="4"/>
        <v>5</v>
      </c>
      <c r="C49" s="180" t="str">
        <f t="shared" ca="1" si="5"/>
        <v>2-Program Cost</v>
      </c>
      <c r="D49" s="180" t="str">
        <f t="shared" ca="1" si="6"/>
        <v>TableProgSpend</v>
      </c>
      <c r="E49" s="181" t="s">
        <v>144</v>
      </c>
      <c r="F49" s="182" t="str" cm="1">
        <f t="array" aca="1" ref="F49" ca="1">INDEX(INDIRECT(D49&amp;"[#Headers]"), B49)</f>
        <v>CapEx USD 2020</v>
      </c>
      <c r="G49" s="194" t="str" cm="1">
        <f t="array" aca="1" ref="G49" ca="1">IF(INT((COLUMN(INDIRECT(D49&amp;"[[#Headers],["&amp;F49&amp;"]]"))-1)/26)&gt;0,CHAR(INT((COLUMN(INDIRECT(D49&amp;"[[#Headers],["&amp;F49&amp;"]]"))-1)/26)+CODE("A")-1),"")&amp;CHAR(MOD(COLUMN(INDIRECT(D49&amp;"[[#Headers],["&amp;F49&amp;"]]"))-1,26)+CODE("A"))</f>
        <v>F</v>
      </c>
      <c r="H49" s="187" t="str" cm="1">
        <f t="array" aca="1" ref="H49" ca="1">IF(OR(LOWER(TRIM(E49))="error check", LOWER(TRIM(E49))="formula"), _xlfn.FORMULATEXT(OFFSET(INDIRECT(D49&amp; "[[#Headers],["&amp;F49&amp;"]]"), 1,0)), "")</f>
        <v/>
      </c>
      <c r="I49" s="187"/>
      <c r="J49" s="189"/>
      <c r="K49" s="30"/>
    </row>
    <row r="50" spans="1:11" x14ac:dyDescent="0.25">
      <c r="A50">
        <f t="shared" ca="1" si="3"/>
        <v>3</v>
      </c>
      <c r="B50">
        <f t="shared" ca="1" si="4"/>
        <v>6</v>
      </c>
      <c r="C50" s="180" t="str">
        <f t="shared" ca="1" si="5"/>
        <v>2-Program Cost</v>
      </c>
      <c r="D50" s="180" t="str">
        <f t="shared" ca="1" si="6"/>
        <v>TableProgSpend</v>
      </c>
      <c r="E50" s="181" t="s">
        <v>144</v>
      </c>
      <c r="F50" s="182" t="str" cm="1">
        <f t="array" aca="1" ref="F50" ca="1">INDEX(INDIRECT(D50&amp;"[#Headers]"), B50)</f>
        <v>CapEx USD 2021</v>
      </c>
      <c r="G50" s="194" t="str" cm="1">
        <f t="array" aca="1" ref="G50" ca="1">IF(INT((COLUMN(INDIRECT(D50&amp;"[[#Headers],["&amp;F50&amp;"]]"))-1)/26)&gt;0,CHAR(INT((COLUMN(INDIRECT(D50&amp;"[[#Headers],["&amp;F50&amp;"]]"))-1)/26)+CODE("A")-1),"")&amp;CHAR(MOD(COLUMN(INDIRECT(D50&amp;"[[#Headers],["&amp;F50&amp;"]]"))-1,26)+CODE("A"))</f>
        <v>G</v>
      </c>
      <c r="H50" s="187" t="str" cm="1">
        <f t="array" aca="1" ref="H50" ca="1">IF(OR(LOWER(TRIM(E50))="error check", LOWER(TRIM(E50))="formula"), _xlfn.FORMULATEXT(OFFSET(INDIRECT(D50&amp; "[[#Headers],["&amp;F50&amp;"]]"), 1,0)), "")</f>
        <v/>
      </c>
      <c r="I50" s="187"/>
      <c r="J50" s="189"/>
      <c r="K50" s="30"/>
    </row>
    <row r="51" spans="1:11" x14ac:dyDescent="0.25">
      <c r="A51">
        <f t="shared" ca="1" si="3"/>
        <v>3</v>
      </c>
      <c r="B51">
        <f t="shared" ca="1" si="4"/>
        <v>7</v>
      </c>
      <c r="C51" s="180" t="str">
        <f t="shared" ca="1" si="5"/>
        <v>2-Program Cost</v>
      </c>
      <c r="D51" s="180" t="str">
        <f t="shared" ca="1" si="6"/>
        <v>TableProgSpend</v>
      </c>
      <c r="E51" s="181" t="s">
        <v>144</v>
      </c>
      <c r="F51" s="182" t="str" cm="1">
        <f t="array" aca="1" ref="F51" ca="1">INDEX(INDIRECT(D51&amp;"[#Headers]"), B51)</f>
        <v>CapEx USD 2022</v>
      </c>
      <c r="G51" s="194" t="str" cm="1">
        <f t="array" aca="1" ref="G51" ca="1">IF(INT((COLUMN(INDIRECT(D51&amp;"[[#Headers],["&amp;F51&amp;"]]"))-1)/26)&gt;0,CHAR(INT((COLUMN(INDIRECT(D51&amp;"[[#Headers],["&amp;F51&amp;"]]"))-1)/26)+CODE("A")-1),"")&amp;CHAR(MOD(COLUMN(INDIRECT(D51&amp;"[[#Headers],["&amp;F51&amp;"]]"))-1,26)+CODE("A"))</f>
        <v>H</v>
      </c>
      <c r="H51" s="187" t="str" cm="1">
        <f t="array" aca="1" ref="H51" ca="1">IF(OR(LOWER(TRIM(E51))="error check", LOWER(TRIM(E51))="formula"), _xlfn.FORMULATEXT(OFFSET(INDIRECT(D51&amp; "[[#Headers],["&amp;F51&amp;"]]"), 1,0)), "")</f>
        <v/>
      </c>
      <c r="I51" s="187"/>
      <c r="J51" s="189"/>
      <c r="K51" s="30"/>
    </row>
    <row r="52" spans="1:11" x14ac:dyDescent="0.25">
      <c r="A52">
        <f t="shared" ca="1" si="3"/>
        <v>3</v>
      </c>
      <c r="B52">
        <f t="shared" ca="1" si="4"/>
        <v>8</v>
      </c>
      <c r="C52" s="180" t="str">
        <f t="shared" ca="1" si="5"/>
        <v>2-Program Cost</v>
      </c>
      <c r="D52" s="180" t="str">
        <f t="shared" ca="1" si="6"/>
        <v>TableProgSpend</v>
      </c>
      <c r="E52" s="181" t="s">
        <v>144</v>
      </c>
      <c r="F52" s="182" t="str" cm="1">
        <f t="array" aca="1" ref="F52" ca="1">INDEX(INDIRECT(D52&amp;"[#Headers]"), B52)</f>
        <v>CapEx USD 2023</v>
      </c>
      <c r="G52" s="194" t="str" cm="1">
        <f t="array" aca="1" ref="G52" ca="1">IF(INT((COLUMN(INDIRECT(D52&amp;"[[#Headers],["&amp;F52&amp;"]]"))-1)/26)&gt;0,CHAR(INT((COLUMN(INDIRECT(D52&amp;"[[#Headers],["&amp;F52&amp;"]]"))-1)/26)+CODE("A")-1),"")&amp;CHAR(MOD(COLUMN(INDIRECT(D52&amp;"[[#Headers],["&amp;F52&amp;"]]"))-1,26)+CODE("A"))</f>
        <v>I</v>
      </c>
      <c r="H52" s="187" t="str" cm="1">
        <f t="array" aca="1" ref="H52" ca="1">IF(OR(LOWER(TRIM(E52))="error check", LOWER(TRIM(E52))="formula"), _xlfn.FORMULATEXT(OFFSET(INDIRECT(D52&amp; "[[#Headers],["&amp;F52&amp;"]]"), 1,0)), "")</f>
        <v/>
      </c>
      <c r="I52" s="187"/>
      <c r="J52" s="189"/>
      <c r="K52" s="30"/>
    </row>
    <row r="53" spans="1:11" x14ac:dyDescent="0.25">
      <c r="A53">
        <f t="shared" ca="1" si="3"/>
        <v>3</v>
      </c>
      <c r="B53">
        <f t="shared" ca="1" si="4"/>
        <v>9</v>
      </c>
      <c r="C53" s="180" t="str">
        <f t="shared" ca="1" si="5"/>
        <v>2-Program Cost</v>
      </c>
      <c r="D53" s="180" t="str">
        <f t="shared" ca="1" si="6"/>
        <v>TableProgSpend</v>
      </c>
      <c r="E53" s="181" t="s">
        <v>144</v>
      </c>
      <c r="F53" s="182" t="str" cm="1">
        <f t="array" aca="1" ref="F53" ca="1">INDEX(INDIRECT(D53&amp;"[#Headers]"), B53)</f>
        <v>CapEx USD 2024</v>
      </c>
      <c r="G53" s="194" t="str" cm="1">
        <f t="array" aca="1" ref="G53" ca="1">IF(INT((COLUMN(INDIRECT(D53&amp;"[[#Headers],["&amp;F53&amp;"]]"))-1)/26)&gt;0,CHAR(INT((COLUMN(INDIRECT(D53&amp;"[[#Headers],["&amp;F53&amp;"]]"))-1)/26)+CODE("A")-1),"")&amp;CHAR(MOD(COLUMN(INDIRECT(D53&amp;"[[#Headers],["&amp;F53&amp;"]]"))-1,26)+CODE("A"))</f>
        <v>J</v>
      </c>
      <c r="H53" s="187" t="str" cm="1">
        <f t="array" aca="1" ref="H53" ca="1">IF(OR(LOWER(TRIM(E53))="error check", LOWER(TRIM(E53))="formula"), _xlfn.FORMULATEXT(OFFSET(INDIRECT(D53&amp; "[[#Headers],["&amp;F53&amp;"]]"), 1,0)), "")</f>
        <v/>
      </c>
      <c r="I53" s="187"/>
      <c r="J53" s="189"/>
      <c r="K53" s="30"/>
    </row>
    <row r="54" spans="1:11" x14ac:dyDescent="0.25">
      <c r="A54">
        <f t="shared" ca="1" si="3"/>
        <v>3</v>
      </c>
      <c r="B54">
        <f t="shared" ca="1" si="4"/>
        <v>10</v>
      </c>
      <c r="C54" s="180" t="str">
        <f t="shared" ca="1" si="5"/>
        <v>2-Program Cost</v>
      </c>
      <c r="D54" s="180" t="str">
        <f t="shared" ca="1" si="6"/>
        <v>TableProgSpend</v>
      </c>
      <c r="E54" s="181" t="s">
        <v>144</v>
      </c>
      <c r="F54" s="182" t="str" cm="1">
        <f t="array" aca="1" ref="F54" ca="1">INDEX(INDIRECT(D54&amp;"[#Headers]"), B54)</f>
        <v>CapEx USD 2025</v>
      </c>
      <c r="G54" s="194" t="str" cm="1">
        <f t="array" aca="1" ref="G54" ca="1">IF(INT((COLUMN(INDIRECT(D54&amp;"[[#Headers],["&amp;F54&amp;"]]"))-1)/26)&gt;0,CHAR(INT((COLUMN(INDIRECT(D54&amp;"[[#Headers],["&amp;F54&amp;"]]"))-1)/26)+CODE("A")-1),"")&amp;CHAR(MOD(COLUMN(INDIRECT(D54&amp;"[[#Headers],["&amp;F54&amp;"]]"))-1,26)+CODE("A"))</f>
        <v>K</v>
      </c>
      <c r="H54" s="187" t="str" cm="1">
        <f t="array" aca="1" ref="H54" ca="1">IF(OR(LOWER(TRIM(E54))="error check", LOWER(TRIM(E54))="formula"), _xlfn.FORMULATEXT(OFFSET(INDIRECT(D54&amp; "[[#Headers],["&amp;F54&amp;"]]"), 1,0)), "")</f>
        <v/>
      </c>
      <c r="I54" s="187"/>
      <c r="J54" s="189"/>
      <c r="K54" s="30"/>
    </row>
    <row r="55" spans="1:11" x14ac:dyDescent="0.25">
      <c r="A55">
        <f t="shared" ca="1" si="3"/>
        <v>3</v>
      </c>
      <c r="B55">
        <f t="shared" ca="1" si="4"/>
        <v>11</v>
      </c>
      <c r="C55" s="180" t="str">
        <f t="shared" ca="1" si="5"/>
        <v>2-Program Cost</v>
      </c>
      <c r="D55" s="180" t="str">
        <f t="shared" ca="1" si="6"/>
        <v>TableProgSpend</v>
      </c>
      <c r="E55" s="181" t="s">
        <v>144</v>
      </c>
      <c r="F55" s="182" t="str" cm="1">
        <f t="array" aca="1" ref="F55" ca="1">INDEX(INDIRECT(D55&amp;"[#Headers]"), B55)</f>
        <v>CapEx USD 2026</v>
      </c>
      <c r="G55" s="194" t="str" cm="1">
        <f t="array" aca="1" ref="G55" ca="1">IF(INT((COLUMN(INDIRECT(D55&amp;"[[#Headers],["&amp;F55&amp;"]]"))-1)/26)&gt;0,CHAR(INT((COLUMN(INDIRECT(D55&amp;"[[#Headers],["&amp;F55&amp;"]]"))-1)/26)+CODE("A")-1),"")&amp;CHAR(MOD(COLUMN(INDIRECT(D55&amp;"[[#Headers],["&amp;F55&amp;"]]"))-1,26)+CODE("A"))</f>
        <v>L</v>
      </c>
      <c r="H55" s="187" t="str" cm="1">
        <f t="array" aca="1" ref="H55" ca="1">IF(OR(LOWER(TRIM(E55))="error check", LOWER(TRIM(E55))="formula"), _xlfn.FORMULATEXT(OFFSET(INDIRECT(D55&amp; "[[#Headers],["&amp;F55&amp;"]]"), 1,0)), "")</f>
        <v/>
      </c>
      <c r="I55" s="187"/>
      <c r="J55" s="189"/>
      <c r="K55" s="30"/>
    </row>
    <row r="56" spans="1:11" x14ac:dyDescent="0.25">
      <c r="A56">
        <f t="shared" ca="1" si="3"/>
        <v>3</v>
      </c>
      <c r="B56">
        <f t="shared" ca="1" si="4"/>
        <v>12</v>
      </c>
      <c r="C56" s="180" t="str">
        <f t="shared" ca="1" si="5"/>
        <v>2-Program Cost</v>
      </c>
      <c r="D56" s="180" t="str">
        <f t="shared" ca="1" si="6"/>
        <v>TableProgSpend</v>
      </c>
      <c r="E56" s="181" t="s">
        <v>144</v>
      </c>
      <c r="F56" s="182" t="str" cm="1">
        <f t="array" aca="1" ref="F56" ca="1">INDEX(INDIRECT(D56&amp;"[#Headers]"), B56)</f>
        <v>OpEx USD 2020</v>
      </c>
      <c r="G56" s="194" t="str" cm="1">
        <f t="array" aca="1" ref="G56" ca="1">IF(INT((COLUMN(INDIRECT(D56&amp;"[[#Headers],["&amp;F56&amp;"]]"))-1)/26)&gt;0,CHAR(INT((COLUMN(INDIRECT(D56&amp;"[[#Headers],["&amp;F56&amp;"]]"))-1)/26)+CODE("A")-1),"")&amp;CHAR(MOD(COLUMN(INDIRECT(D56&amp;"[[#Headers],["&amp;F56&amp;"]]"))-1,26)+CODE("A"))</f>
        <v>M</v>
      </c>
      <c r="H56" s="187" t="str" cm="1">
        <f t="array" aca="1" ref="H56" ca="1">IF(OR(LOWER(TRIM(E56))="error check", LOWER(TRIM(E56))="formula"), _xlfn.FORMULATEXT(OFFSET(INDIRECT(D56&amp; "[[#Headers],["&amp;F56&amp;"]]"), 1,0)), "")</f>
        <v/>
      </c>
      <c r="I56" s="187"/>
      <c r="J56" s="189"/>
      <c r="K56" s="30"/>
    </row>
    <row r="57" spans="1:11" x14ac:dyDescent="0.25">
      <c r="A57">
        <f t="shared" ca="1" si="3"/>
        <v>3</v>
      </c>
      <c r="B57">
        <f t="shared" ca="1" si="4"/>
        <v>13</v>
      </c>
      <c r="C57" s="180" t="str">
        <f t="shared" ca="1" si="5"/>
        <v>2-Program Cost</v>
      </c>
      <c r="D57" s="180" t="str">
        <f t="shared" ca="1" si="6"/>
        <v>TableProgSpend</v>
      </c>
      <c r="E57" s="181" t="s">
        <v>144</v>
      </c>
      <c r="F57" s="182" t="str" cm="1">
        <f t="array" aca="1" ref="F57" ca="1">INDEX(INDIRECT(D57&amp;"[#Headers]"), B57)</f>
        <v>OpEx USD 2021</v>
      </c>
      <c r="G57" s="194" t="str" cm="1">
        <f t="array" aca="1" ref="G57" ca="1">IF(INT((COLUMN(INDIRECT(D57&amp;"[[#Headers],["&amp;F57&amp;"]]"))-1)/26)&gt;0,CHAR(INT((COLUMN(INDIRECT(D57&amp;"[[#Headers],["&amp;F57&amp;"]]"))-1)/26)+CODE("A")-1),"")&amp;CHAR(MOD(COLUMN(INDIRECT(D57&amp;"[[#Headers],["&amp;F57&amp;"]]"))-1,26)+CODE("A"))</f>
        <v>N</v>
      </c>
      <c r="H57" s="187" t="str" cm="1">
        <f t="array" aca="1" ref="H57" ca="1">IF(OR(LOWER(TRIM(E57))="error check", LOWER(TRIM(E57))="formula"), _xlfn.FORMULATEXT(OFFSET(INDIRECT(D57&amp; "[[#Headers],["&amp;F57&amp;"]]"), 1,0)), "")</f>
        <v/>
      </c>
      <c r="I57" s="187"/>
      <c r="J57" s="189"/>
      <c r="K57" s="30"/>
    </row>
    <row r="58" spans="1:11" x14ac:dyDescent="0.25">
      <c r="A58">
        <f t="shared" ca="1" si="3"/>
        <v>3</v>
      </c>
      <c r="B58">
        <f t="shared" ca="1" si="4"/>
        <v>14</v>
      </c>
      <c r="C58" s="180" t="str">
        <f t="shared" ca="1" si="5"/>
        <v>2-Program Cost</v>
      </c>
      <c r="D58" s="180" t="str">
        <f t="shared" ca="1" si="6"/>
        <v>TableProgSpend</v>
      </c>
      <c r="E58" s="181" t="s">
        <v>144</v>
      </c>
      <c r="F58" s="182" t="str" cm="1">
        <f t="array" aca="1" ref="F58" ca="1">INDEX(INDIRECT(D58&amp;"[#Headers]"), B58)</f>
        <v>OpEx USD 2022</v>
      </c>
      <c r="G58" s="194" t="str" cm="1">
        <f t="array" aca="1" ref="G58" ca="1">IF(INT((COLUMN(INDIRECT(D58&amp;"[[#Headers],["&amp;F58&amp;"]]"))-1)/26)&gt;0,CHAR(INT((COLUMN(INDIRECT(D58&amp;"[[#Headers],["&amp;F58&amp;"]]"))-1)/26)+CODE("A")-1),"")&amp;CHAR(MOD(COLUMN(INDIRECT(D58&amp;"[[#Headers],["&amp;F58&amp;"]]"))-1,26)+CODE("A"))</f>
        <v>O</v>
      </c>
      <c r="H58" s="187" t="str" cm="1">
        <f t="array" aca="1" ref="H58" ca="1">IF(OR(LOWER(TRIM(E58))="error check", LOWER(TRIM(E58))="formula"), _xlfn.FORMULATEXT(OFFSET(INDIRECT(D58&amp; "[[#Headers],["&amp;F58&amp;"]]"), 1,0)), "")</f>
        <v/>
      </c>
      <c r="I58" s="187"/>
      <c r="J58" s="189"/>
      <c r="K58" s="30"/>
    </row>
    <row r="59" spans="1:11" x14ac:dyDescent="0.25">
      <c r="A59">
        <f t="shared" ca="1" si="3"/>
        <v>3</v>
      </c>
      <c r="B59">
        <f t="shared" ca="1" si="4"/>
        <v>15</v>
      </c>
      <c r="C59" s="180" t="str">
        <f t="shared" ca="1" si="5"/>
        <v>2-Program Cost</v>
      </c>
      <c r="D59" s="180" t="str">
        <f t="shared" ca="1" si="6"/>
        <v>TableProgSpend</v>
      </c>
      <c r="E59" s="181" t="s">
        <v>144</v>
      </c>
      <c r="F59" s="182" t="str" cm="1">
        <f t="array" aca="1" ref="F59" ca="1">INDEX(INDIRECT(D59&amp;"[#Headers]"), B59)</f>
        <v>OpEx USD 2023</v>
      </c>
      <c r="G59" s="194" t="str" cm="1">
        <f t="array" aca="1" ref="G59" ca="1">IF(INT((COLUMN(INDIRECT(D59&amp;"[[#Headers],["&amp;F59&amp;"]]"))-1)/26)&gt;0,CHAR(INT((COLUMN(INDIRECT(D59&amp;"[[#Headers],["&amp;F59&amp;"]]"))-1)/26)+CODE("A")-1),"")&amp;CHAR(MOD(COLUMN(INDIRECT(D59&amp;"[[#Headers],["&amp;F59&amp;"]]"))-1,26)+CODE("A"))</f>
        <v>P</v>
      </c>
      <c r="H59" s="187" t="str" cm="1">
        <f t="array" aca="1" ref="H59" ca="1">IF(OR(LOWER(TRIM(E59))="error check", LOWER(TRIM(E59))="formula"), _xlfn.FORMULATEXT(OFFSET(INDIRECT(D59&amp; "[[#Headers],["&amp;F59&amp;"]]"), 1,0)), "")</f>
        <v/>
      </c>
      <c r="I59" s="187"/>
      <c r="J59" s="189"/>
      <c r="K59" s="30"/>
    </row>
    <row r="60" spans="1:11" x14ac:dyDescent="0.25">
      <c r="A60">
        <f t="shared" ca="1" si="3"/>
        <v>3</v>
      </c>
      <c r="B60">
        <f t="shared" ca="1" si="4"/>
        <v>16</v>
      </c>
      <c r="C60" s="180" t="str">
        <f t="shared" ca="1" si="5"/>
        <v>2-Program Cost</v>
      </c>
      <c r="D60" s="180" t="str">
        <f t="shared" ca="1" si="6"/>
        <v>TableProgSpend</v>
      </c>
      <c r="E60" s="181" t="s">
        <v>144</v>
      </c>
      <c r="F60" s="182" t="str" cm="1">
        <f t="array" aca="1" ref="F60" ca="1">INDEX(INDIRECT(D60&amp;"[#Headers]"), B60)</f>
        <v>OpEx USD 2024</v>
      </c>
      <c r="G60" s="194" t="str" cm="1">
        <f t="array" aca="1" ref="G60" ca="1">IF(INT((COLUMN(INDIRECT(D60&amp;"[[#Headers],["&amp;F60&amp;"]]"))-1)/26)&gt;0,CHAR(INT((COLUMN(INDIRECT(D60&amp;"[[#Headers],["&amp;F60&amp;"]]"))-1)/26)+CODE("A")-1),"")&amp;CHAR(MOD(COLUMN(INDIRECT(D60&amp;"[[#Headers],["&amp;F60&amp;"]]"))-1,26)+CODE("A"))</f>
        <v>Q</v>
      </c>
      <c r="H60" s="187" t="str" cm="1">
        <f t="array" aca="1" ref="H60" ca="1">IF(OR(LOWER(TRIM(E60))="error check", LOWER(TRIM(E60))="formula"), _xlfn.FORMULATEXT(OFFSET(INDIRECT(D60&amp; "[[#Headers],["&amp;F60&amp;"]]"), 1,0)), "")</f>
        <v/>
      </c>
      <c r="I60" s="187"/>
      <c r="J60" s="187"/>
      <c r="K60" s="187"/>
    </row>
    <row r="61" spans="1:11" x14ac:dyDescent="0.25">
      <c r="A61">
        <f t="shared" ca="1" si="3"/>
        <v>3</v>
      </c>
      <c r="B61">
        <f t="shared" ca="1" si="4"/>
        <v>17</v>
      </c>
      <c r="C61" s="180" t="str">
        <f t="shared" ca="1" si="5"/>
        <v>2-Program Cost</v>
      </c>
      <c r="D61" s="180" t="str">
        <f t="shared" ca="1" si="6"/>
        <v>TableProgSpend</v>
      </c>
      <c r="E61" s="181" t="s">
        <v>144</v>
      </c>
      <c r="F61" s="182" t="str" cm="1">
        <f t="array" aca="1" ref="F61" ca="1">INDEX(INDIRECT(D61&amp;"[#Headers]"), B61)</f>
        <v>OpEx USD 2025</v>
      </c>
      <c r="G61" s="194" t="str" cm="1">
        <f t="array" aca="1" ref="G61" ca="1">IF(INT((COLUMN(INDIRECT(D61&amp;"[[#Headers],["&amp;F61&amp;"]]"))-1)/26)&gt;0,CHAR(INT((COLUMN(INDIRECT(D61&amp;"[[#Headers],["&amp;F61&amp;"]]"))-1)/26)+CODE("A")-1),"")&amp;CHAR(MOD(COLUMN(INDIRECT(D61&amp;"[[#Headers],["&amp;F61&amp;"]]"))-1,26)+CODE("A"))</f>
        <v>R</v>
      </c>
      <c r="H61" s="187" t="str" cm="1">
        <f t="array" aca="1" ref="H61" ca="1">IF(OR(LOWER(TRIM(E61))="error check", LOWER(TRIM(E61))="formula"), _xlfn.FORMULATEXT(OFFSET(INDIRECT(D61&amp; "[[#Headers],["&amp;F61&amp;"]]"), 1,0)), "")</f>
        <v/>
      </c>
      <c r="I61" s="187"/>
      <c r="J61" s="187"/>
      <c r="K61" s="187"/>
    </row>
    <row r="62" spans="1:11" x14ac:dyDescent="0.25">
      <c r="A62">
        <f t="shared" ca="1" si="3"/>
        <v>3</v>
      </c>
      <c r="B62">
        <f t="shared" ca="1" si="4"/>
        <v>18</v>
      </c>
      <c r="C62" s="180" t="str">
        <f t="shared" ca="1" si="5"/>
        <v>2-Program Cost</v>
      </c>
      <c r="D62" s="180" t="str">
        <f t="shared" ca="1" si="6"/>
        <v>TableProgSpend</v>
      </c>
      <c r="E62" s="181" t="s">
        <v>144</v>
      </c>
      <c r="F62" s="182" t="str" cm="1">
        <f t="array" aca="1" ref="F62" ca="1">INDEX(INDIRECT(D62&amp;"[#Headers]"), B62)</f>
        <v>OpEx USD 2026</v>
      </c>
      <c r="G62" s="194" t="str" cm="1">
        <f t="array" aca="1" ref="G62" ca="1">IF(INT((COLUMN(INDIRECT(D62&amp;"[[#Headers],["&amp;F62&amp;"]]"))-1)/26)&gt;0,CHAR(INT((COLUMN(INDIRECT(D62&amp;"[[#Headers],["&amp;F62&amp;"]]"))-1)/26)+CODE("A")-1),"")&amp;CHAR(MOD(COLUMN(INDIRECT(D62&amp;"[[#Headers],["&amp;F62&amp;"]]"))-1,26)+CODE("A"))</f>
        <v>S</v>
      </c>
      <c r="H62" s="187" t="str" cm="1">
        <f t="array" aca="1" ref="H62" ca="1">IF(OR(LOWER(TRIM(E62))="error check", LOWER(TRIM(E62))="formula"), _xlfn.FORMULATEXT(OFFSET(INDIRECT(D62&amp; "[[#Headers],["&amp;F62&amp;"]]"), 1,0)), "")</f>
        <v/>
      </c>
      <c r="I62" s="187"/>
      <c r="J62" s="187"/>
      <c r="K62" s="187"/>
    </row>
    <row r="63" spans="1:11" x14ac:dyDescent="0.25">
      <c r="A63">
        <f t="shared" ca="1" si="3"/>
        <v>3</v>
      </c>
      <c r="B63">
        <f t="shared" ca="1" si="4"/>
        <v>19</v>
      </c>
      <c r="C63" s="180" t="str">
        <f t="shared" ca="1" si="5"/>
        <v>2-Program Cost</v>
      </c>
      <c r="D63" s="180" t="str">
        <f t="shared" ca="1" si="6"/>
        <v>TableProgSpend</v>
      </c>
      <c r="E63" s="181" t="s">
        <v>144</v>
      </c>
      <c r="F63" s="182" t="str" cm="1">
        <f t="array" aca="1" ref="F63" ca="1">INDEX(INDIRECT(D63&amp;"[#Headers]"), B63)</f>
        <v>Asset Type</v>
      </c>
      <c r="G63" s="194" t="str" cm="1">
        <f t="array" aca="1" ref="G63" ca="1">IF(INT((COLUMN(INDIRECT(D63&amp;"[[#Headers],["&amp;F63&amp;"]]"))-1)/26)&gt;0,CHAR(INT((COLUMN(INDIRECT(D63&amp;"[[#Headers],["&amp;F63&amp;"]]"))-1)/26)+CODE("A")-1),"")&amp;CHAR(MOD(COLUMN(INDIRECT(D63&amp;"[[#Headers],["&amp;F63&amp;"]]"))-1,26)+CODE("A"))</f>
        <v>T</v>
      </c>
      <c r="H63" s="187" t="str" cm="1">
        <f t="array" aca="1" ref="H63" ca="1">IF(OR(LOWER(TRIM(E63))="error check", LOWER(TRIM(E63))="formula"), _xlfn.FORMULATEXT(OFFSET(INDIRECT(D63&amp; "[[#Headers],["&amp;F63&amp;"]]"), 1,0)), "")</f>
        <v/>
      </c>
      <c r="I63" s="187"/>
      <c r="J63" s="187"/>
      <c r="K63" s="187"/>
    </row>
    <row r="64" spans="1:11" ht="22.5" x14ac:dyDescent="0.25">
      <c r="A64">
        <f t="shared" ca="1" si="3"/>
        <v>3</v>
      </c>
      <c r="B64">
        <f t="shared" ca="1" si="4"/>
        <v>20</v>
      </c>
      <c r="C64" s="180" t="str">
        <f t="shared" ca="1" si="5"/>
        <v>2-Program Cost</v>
      </c>
      <c r="D64" s="180" t="str">
        <f t="shared" ca="1" si="6"/>
        <v>TableProgSpend</v>
      </c>
      <c r="E64" s="199" t="s">
        <v>139</v>
      </c>
      <c r="F64" s="182" t="str" cm="1">
        <f t="array" aca="1" ref="F64" ca="1">INDEX(INDIRECT(D64&amp;"[#Headers]"), B64)</f>
        <v>Generic Capital PVRR Multiplier</v>
      </c>
      <c r="G64" s="194" t="str" cm="1">
        <f t="array" aca="1" ref="G64" ca="1">IF(INT((COLUMN(INDIRECT(D64&amp;"[[#Headers],["&amp;F64&amp;"]]"))-1)/26)&gt;0,CHAR(INT((COLUMN(INDIRECT(D64&amp;"[[#Headers],["&amp;F64&amp;"]]"))-1)/26)+CODE("A")-1),"")&amp;CHAR(MOD(COLUMN(INDIRECT(D64&amp;"[[#Headers],["&amp;F64&amp;"]]"))-1,26)+CODE("A"))</f>
        <v>U</v>
      </c>
      <c r="H64" s="187" t="str" cm="1">
        <f t="array" aca="1" ref="H64" ca="1">IF(OR(LOWER(TRIM(E64))="error check", LOWER(TRIM(E64))="formula"), _xlfn.FORMULATEXT(OFFSET(INDIRECT(D64&amp; "[[#Headers],["&amp;F64&amp;"]]"), 1,0)), "")</f>
        <v>=IF(SUM(TableProgSpend[@[CapEx USD 2020]:[CapEx USD 2026]])&gt;0,INDEX(TablePVRR[PVRR Multiplier (no O&amp;M)],MATCH([@[Asset Type]],TablePVRR[Asset Group],0)),"")</v>
      </c>
      <c r="I64" s="187"/>
      <c r="J64" s="187" t="s">
        <v>167</v>
      </c>
      <c r="K64" s="201" t="s">
        <v>168</v>
      </c>
    </row>
    <row r="65" spans="1:11" ht="33.75" x14ac:dyDescent="0.25">
      <c r="A65">
        <f t="shared" ca="1" si="3"/>
        <v>3</v>
      </c>
      <c r="B65">
        <f t="shared" ca="1" si="4"/>
        <v>21</v>
      </c>
      <c r="C65" s="180" t="str">
        <f t="shared" ca="1" si="5"/>
        <v>2-Program Cost</v>
      </c>
      <c r="D65" s="180" t="str">
        <f t="shared" ca="1" si="6"/>
        <v>TableProgSpend</v>
      </c>
      <c r="E65" s="181" t="s">
        <v>144</v>
      </c>
      <c r="F65" s="182" t="str" cm="1">
        <f t="array" aca="1" ref="F65" ca="1">INDEX(INDIRECT(D65&amp;"[#Headers]"), B65)</f>
        <v>Custom Capital PVRR Multiplier</v>
      </c>
      <c r="G65" s="194" t="str" cm="1">
        <f t="array" aca="1" ref="G65" ca="1">IF(INT((COLUMN(INDIRECT(D65&amp;"[[#Headers],["&amp;F65&amp;"]]"))-1)/26)&gt;0,CHAR(INT((COLUMN(INDIRECT(D65&amp;"[[#Headers],["&amp;F65&amp;"]]"))-1)/26)+CODE("A")-1),"")&amp;CHAR(MOD(COLUMN(INDIRECT(D65&amp;"[[#Headers],["&amp;F65&amp;"]]"))-1,26)+CODE("A"))</f>
        <v>V</v>
      </c>
      <c r="H65" s="187" t="str" cm="1">
        <f t="array" aca="1" ref="H65" ca="1">IF(OR(LOWER(TRIM(E65))="error check", LOWER(TRIM(E65))="formula"), _xlfn.FORMULATEXT(OFFSET(INDIRECT(D65&amp; "[[#Headers],["&amp;F65&amp;"]]"), 1,0)), "")</f>
        <v/>
      </c>
      <c r="I65" s="187"/>
      <c r="J65" s="202" t="s">
        <v>169</v>
      </c>
      <c r="K65" s="201" t="s">
        <v>170</v>
      </c>
    </row>
    <row r="66" spans="1:11" x14ac:dyDescent="0.25">
      <c r="A66">
        <f t="shared" ca="1" si="3"/>
        <v>3</v>
      </c>
      <c r="B66">
        <f t="shared" ca="1" si="4"/>
        <v>22</v>
      </c>
      <c r="C66" s="180" t="str">
        <f t="shared" ca="1" si="5"/>
        <v>2-Program Cost</v>
      </c>
      <c r="D66" s="180" t="str">
        <f t="shared" ca="1" si="6"/>
        <v>TableProgSpend</v>
      </c>
      <c r="E66" s="199" t="s">
        <v>139</v>
      </c>
      <c r="F66" s="182" t="str" cm="1">
        <f t="array" aca="1" ref="F66" ca="1">INDEX(INDIRECT(D66&amp;"[#Headers]"), B66)</f>
        <v>Generic Lifetime Incremental O&amp;M PVRR Multiplier</v>
      </c>
      <c r="G66" s="194" t="str" cm="1">
        <f t="array" aca="1" ref="G66" ca="1">IF(INT((COLUMN(INDIRECT(D66&amp;"[[#Headers],["&amp;F66&amp;"]]"))-1)/26)&gt;0,CHAR(INT((COLUMN(INDIRECT(D66&amp;"[[#Headers],["&amp;F66&amp;"]]"))-1)/26)+CODE("A")-1),"")&amp;CHAR(MOD(COLUMN(INDIRECT(D66&amp;"[[#Headers],["&amp;F66&amp;"]]"))-1,26)+CODE("A"))</f>
        <v>W</v>
      </c>
      <c r="H66" s="187" t="str" cm="1">
        <f t="array" aca="1" ref="H66" ca="1">IF(OR(LOWER(TRIM(E66))="error check", LOWER(TRIM(E66))="formula"), _xlfn.FORMULATEXT(OFFSET(INDIRECT(D66&amp; "[[#Headers],["&amp;F66&amp;"]]"), 1,0)), "")</f>
        <v>=IF(SUM(TableProgSpend[@[CapEx USD 2020]:[CapEx USD 2026]])&gt;0,INDEX(TablePVRR[Lifetime O&amp;M as % of PVRR],MATCH([@[Asset Type]],TablePVRR[Asset Group],0)),"")</v>
      </c>
      <c r="I66" s="187"/>
      <c r="J66" s="187" t="s">
        <v>167</v>
      </c>
      <c r="K66" s="329" t="s">
        <v>168</v>
      </c>
    </row>
    <row r="67" spans="1:11" x14ac:dyDescent="0.25">
      <c r="A67">
        <f t="shared" ca="1" si="3"/>
        <v>3</v>
      </c>
      <c r="B67">
        <f t="shared" ca="1" si="4"/>
        <v>23</v>
      </c>
      <c r="C67" s="180" t="str">
        <f t="shared" ca="1" si="5"/>
        <v>2-Program Cost</v>
      </c>
      <c r="D67" s="180" t="str">
        <f t="shared" ca="1" si="6"/>
        <v>TableProgSpend</v>
      </c>
      <c r="E67" s="181" t="s">
        <v>144</v>
      </c>
      <c r="F67" s="182" t="str" cm="1">
        <f t="array" aca="1" ref="F67" ca="1">INDEX(INDIRECT(D67&amp;"[#Headers]"), B67)</f>
        <v>Custom Lifetime Incremental O&amp;M PVRR Multiplier (optional; specify if 0)</v>
      </c>
      <c r="G67" s="194" t="str" cm="1">
        <f t="array" aca="1" ref="G67" ca="1">IF(INT((COLUMN(INDIRECT(D67&amp;"[[#Headers],["&amp;F67&amp;"]]"))-1)/26)&gt;0,CHAR(INT((COLUMN(INDIRECT(D67&amp;"[[#Headers],["&amp;F67&amp;"]]"))-1)/26)+CODE("A")-1),"")&amp;CHAR(MOD(COLUMN(INDIRECT(D67&amp;"[[#Headers],["&amp;F67&amp;"]]"))-1,26)+CODE("A"))</f>
        <v>X</v>
      </c>
      <c r="H67" s="187" t="str" cm="1">
        <f t="array" aca="1" ref="H67" ca="1">IF(OR(LOWER(TRIM(E67))="error check", LOWER(TRIM(E67))="formula"), _xlfn.FORMULATEXT(OFFSET(INDIRECT(D67&amp; "[[#Headers],["&amp;F67&amp;"]]"), 1,0)), "")</f>
        <v/>
      </c>
      <c r="I67" s="187"/>
      <c r="J67" s="187" t="s">
        <v>167</v>
      </c>
      <c r="K67" s="330"/>
    </row>
    <row r="68" spans="1:11" x14ac:dyDescent="0.25">
      <c r="A68">
        <f t="shared" ca="1" si="3"/>
        <v>3</v>
      </c>
      <c r="B68">
        <f t="shared" ca="1" si="4"/>
        <v>24</v>
      </c>
      <c r="C68" s="180" t="str">
        <f t="shared" ref="C68:C99" ca="1" si="7">INDEX(M:M, MATCH(D68,N:N,0))</f>
        <v>2-Program Cost</v>
      </c>
      <c r="D68" s="180" t="str">
        <f t="shared" ca="1" si="6"/>
        <v>TableProgSpend</v>
      </c>
      <c r="E68" s="199" t="s">
        <v>139</v>
      </c>
      <c r="F68" s="182" t="str" cm="1">
        <f t="array" aca="1" ref="F68" ca="1">INDEX(INDIRECT(D68&amp;"[#Headers]"), B68)</f>
        <v>Lifetime Incremental O&amp;M PVRR Multiplier</v>
      </c>
      <c r="G68" s="194" t="str" cm="1">
        <f t="array" aca="1" ref="G68" ca="1">IF(INT((COLUMN(INDIRECT(D68&amp;"[[#Headers],["&amp;F68&amp;"]]"))-1)/26)&gt;0,CHAR(INT((COLUMN(INDIRECT(D68&amp;"[[#Headers],["&amp;F68&amp;"]]"))-1)/26)+CODE("A")-1),"")&amp;CHAR(MOD(COLUMN(INDIRECT(D68&amp;"[[#Headers],["&amp;F68&amp;"]]"))-1,26)+CODE("A"))</f>
        <v>Y</v>
      </c>
      <c r="H68" s="187" t="str" cm="1">
        <f t="array" aca="1" ref="H68" ca="1">IF(OR(LOWER(TRIM(E68))="error check", LOWER(TRIM(E68))="formula"), _xlfn.FORMULATEXT(OFFSET(INDIRECT(D68&amp; "[[#Headers],["&amp;F68&amp;"]]"), 1,0)), "")</f>
        <v>=IF([@[Custom Lifetime Incremental O&amp;M PVRR Multiplier (optional; specify if 0)]]&lt;&gt;"",[@[Custom Lifetime Incremental O&amp;M PVRR Multiplier (optional; specify if 0)]],[@[Generic Lifetime Incremental O&amp;M PVRR Multiplier]])</v>
      </c>
      <c r="I68" s="187"/>
      <c r="J68" s="187" t="s">
        <v>167</v>
      </c>
      <c r="K68" s="330"/>
    </row>
    <row r="69" spans="1:11" x14ac:dyDescent="0.25">
      <c r="A69">
        <f t="shared" ca="1" si="3"/>
        <v>3</v>
      </c>
      <c r="B69">
        <f t="shared" ca="1" si="4"/>
        <v>25</v>
      </c>
      <c r="C69" s="180" t="str">
        <f t="shared" ca="1" si="7"/>
        <v>2-Program Cost</v>
      </c>
      <c r="D69" s="180" t="str">
        <f t="shared" ref="D69:D128" ca="1" si="8">OFFSET($M$3, A69, 1)</f>
        <v>TableProgSpend</v>
      </c>
      <c r="E69" s="199" t="s">
        <v>139</v>
      </c>
      <c r="F69" s="182" t="str" cm="1">
        <f t="array" aca="1" ref="F69" ca="1">INDEX(INDIRECT(D69&amp;"[#Headers]"), B69)</f>
        <v>PVRR Multiplier</v>
      </c>
      <c r="G69" s="194" t="str" cm="1">
        <f t="array" aca="1" ref="G69" ca="1">IF(INT((COLUMN(INDIRECT(D69&amp;"[[#Headers],["&amp;F69&amp;"]]"))-1)/26)&gt;0,CHAR(INT((COLUMN(INDIRECT(D69&amp;"[[#Headers],["&amp;F69&amp;"]]"))-1)/26)+CODE("A")-1),"")&amp;CHAR(MOD(COLUMN(INDIRECT(D69&amp;"[[#Headers],["&amp;F69&amp;"]]"))-1,26)+CODE("A"))</f>
        <v>Z</v>
      </c>
      <c r="H69" s="187" t="str" cm="1">
        <f t="array" aca="1" ref="H69" ca="1">IF(OR(LOWER(TRIM(E69))="error check", LOWER(TRIM(E69))="formula"), _xlfn.FORMULATEXT(OFFSET(INDIRECT(D69&amp; "[[#Headers],["&amp;F69&amp;"]]"), 1,0)), "")</f>
        <v>=IFERROR(IF([@[Asset Type]]="Custom",[@[Custom Capital PVRR Multiplier]],[@[Generic Capital PVRR Multiplier]])+[@[Lifetime Incremental O&amp;M PVRR Multiplier]],0)</v>
      </c>
      <c r="I69" s="187"/>
      <c r="J69" s="187" t="s">
        <v>167</v>
      </c>
      <c r="K69" s="331"/>
    </row>
    <row r="70" spans="1:11" x14ac:dyDescent="0.25">
      <c r="A70">
        <f t="shared" ref="A70:A128" ca="1" si="9">IF(B69&lt;OFFSET($M$3,A69,2),A69,A69+1)</f>
        <v>3</v>
      </c>
      <c r="B70">
        <f t="shared" ref="B70:B128" ca="1" si="10">IF(B69&lt;OFFSET($M$3, A69, 2), B69+1, 1)</f>
        <v>26</v>
      </c>
      <c r="C70" s="180" t="str">
        <f t="shared" ca="1" si="7"/>
        <v>2-Program Cost</v>
      </c>
      <c r="D70" s="180" t="str">
        <f t="shared" ca="1" si="8"/>
        <v>TableProgSpend</v>
      </c>
      <c r="E70" s="196" t="s">
        <v>164</v>
      </c>
      <c r="F70" s="182" t="str" cm="1">
        <f t="array" aca="1" ref="F70" ca="1">INDEX(INDIRECT(D70&amp;"[#Headers]"), B70)</f>
        <v>In Exposure tab?</v>
      </c>
      <c r="G70" s="194" t="str" cm="1">
        <f t="array" aca="1" ref="G70" ca="1">IF(INT((COLUMN(INDIRECT(D70&amp;"[[#Headers],["&amp;F70&amp;"]]"))-1)/26)&gt;0,CHAR(INT((COLUMN(INDIRECT(D70&amp;"[[#Headers],["&amp;F70&amp;"]]"))-1)/26)+CODE("A")-1),"")&amp;CHAR(MOD(COLUMN(INDIRECT(D70&amp;"[[#Headers],["&amp;F70&amp;"]]"))-1,26)+CODE("A"))</f>
        <v>AA</v>
      </c>
      <c r="H70" s="187" t="str" cm="1">
        <f t="array" aca="1" ref="H70" ca="1">IF(OR(LOWER(TRIM(E70))="error check", LOWER(TRIM(E70))="formula"), _xlfn.FORMULATEXT(OFFSET(INDIRECT(D70&amp; "[[#Headers],["&amp;F70&amp;"]]"), 1,0)), "")</f>
        <v>=ISNUMBER(MATCH([@Program],TableExposure[Program],0))</v>
      </c>
      <c r="I70" s="187"/>
      <c r="J70" s="190" t="b">
        <v>0</v>
      </c>
      <c r="K70" s="187" t="s">
        <v>171</v>
      </c>
    </row>
    <row r="71" spans="1:11" x14ac:dyDescent="0.25">
      <c r="A71">
        <f t="shared" ca="1" si="9"/>
        <v>3</v>
      </c>
      <c r="B71">
        <f t="shared" ca="1" si="10"/>
        <v>27</v>
      </c>
      <c r="C71" s="180" t="str">
        <f t="shared" ca="1" si="7"/>
        <v>2-Program Cost</v>
      </c>
      <c r="D71" s="180" t="str">
        <f t="shared" ca="1" si="8"/>
        <v>TableProgSpend</v>
      </c>
      <c r="E71" s="196" t="s">
        <v>164</v>
      </c>
      <c r="F71" s="182" t="str" cm="1">
        <f t="array" aca="1" ref="F71" ca="1">INDEX(INDIRECT(D71&amp;"[#Headers]"), B71)</f>
        <v>In Allocation table</v>
      </c>
      <c r="G71" s="194" t="str" cm="1">
        <f t="array" aca="1" ref="G71" ca="1">IF(INT((COLUMN(INDIRECT(D71&amp;"[[#Headers],["&amp;F71&amp;"]]"))-1)/26)&gt;0,CHAR(INT((COLUMN(INDIRECT(D71&amp;"[[#Headers],["&amp;F71&amp;"]]"))-1)/26)+CODE("A")-1),"")&amp;CHAR(MOD(COLUMN(INDIRECT(D71&amp;"[[#Headers],["&amp;F71&amp;"]]"))-1,26)+CODE("A"))</f>
        <v>AB</v>
      </c>
      <c r="H71" s="187" t="str" cm="1">
        <f t="array" aca="1" ref="H71" ca="1">IF(OR(LOWER(TRIM(E71))="error check", LOWER(TRIM(E71))="formula"), _xlfn.FORMULATEXT(OFFSET(INDIRECT(D71&amp; "[[#Headers],["&amp;F71&amp;"]]"), 1,0)), "")</f>
        <v>=ISNUMBER(MATCH([@Program],TableTranchSpend[Program],0))</v>
      </c>
      <c r="I71" s="187"/>
      <c r="J71" s="190" t="b">
        <v>0</v>
      </c>
      <c r="K71" s="187" t="s">
        <v>171</v>
      </c>
    </row>
    <row r="72" spans="1:11" x14ac:dyDescent="0.25">
      <c r="A72">
        <f t="shared" ca="1" si="9"/>
        <v>3</v>
      </c>
      <c r="B72">
        <f t="shared" ca="1" si="10"/>
        <v>28</v>
      </c>
      <c r="C72" s="180" t="str">
        <f t="shared" ca="1" si="7"/>
        <v>2-Program Cost</v>
      </c>
      <c r="D72" s="180" t="str">
        <f t="shared" ca="1" si="8"/>
        <v>TableProgSpend</v>
      </c>
      <c r="E72" s="196" t="s">
        <v>164</v>
      </c>
      <c r="F72" s="182" t="str" cm="1">
        <f t="array" aca="1" ref="F72" ca="1">INDEX(INDIRECT(D72&amp;"[#Headers]"), B72)</f>
        <v>In Eff Table</v>
      </c>
      <c r="G72" s="194" t="str" cm="1">
        <f t="array" aca="1" ref="G72" ca="1">IF(INT((COLUMN(INDIRECT(D72&amp;"[[#Headers],["&amp;F72&amp;"]]"))-1)/26)&gt;0,CHAR(INT((COLUMN(INDIRECT(D72&amp;"[[#Headers],["&amp;F72&amp;"]]"))-1)/26)+CODE("A")-1),"")&amp;CHAR(MOD(COLUMN(INDIRECT(D72&amp;"[[#Headers],["&amp;F72&amp;"]]"))-1,26)+CODE("A"))</f>
        <v>AC</v>
      </c>
      <c r="H72" s="187" t="str" cm="1">
        <f t="array" aca="1" ref="H72" ca="1">IF(OR(LOWER(TRIM(E72))="error check", LOWER(TRIM(E72))="formula"), _xlfn.FORMULATEXT(OFFSET(INDIRECT(D72&amp; "[[#Headers],["&amp;F72&amp;"]]"), 1,0)), "")</f>
        <v>=OR(ISNUMBER(MATCH([@Program],TableFreqPrograms[Program],0)),ISNUMBER(MATCH([@Program],TableConseqPrograms[Program],0)))</v>
      </c>
      <c r="I72" s="187"/>
      <c r="J72" s="190" t="b">
        <v>0</v>
      </c>
      <c r="K72" s="187" t="s">
        <v>171</v>
      </c>
    </row>
    <row r="73" spans="1:11" x14ac:dyDescent="0.25">
      <c r="A73">
        <f t="shared" ca="1" si="9"/>
        <v>4</v>
      </c>
      <c r="B73">
        <f t="shared" ca="1" si="10"/>
        <v>1</v>
      </c>
      <c r="C73" s="180" t="str">
        <f t="shared" ca="1" si="7"/>
        <v>2-Program Cost</v>
      </c>
      <c r="D73" s="180" t="str">
        <f t="shared" ca="1" si="8"/>
        <v>TableTranchSpend</v>
      </c>
      <c r="E73" s="199" t="s">
        <v>139</v>
      </c>
      <c r="F73" s="182" t="str" cm="1">
        <f t="array" aca="1" ref="F73" ca="1">INDEX(INDIRECT(D73&amp;"[#Headers]"), B73)</f>
        <v>Program ID</v>
      </c>
      <c r="G73" s="194" t="str" cm="1">
        <f t="array" aca="1" ref="G73" ca="1">IF(INT((COLUMN(INDIRECT(D73&amp;"[[#Headers],["&amp;F73&amp;"]]"))-1)/26)&gt;0,CHAR(INT((COLUMN(INDIRECT(D73&amp;"[[#Headers],["&amp;F73&amp;"]]"))-1)/26)+CODE("A")-1),"")&amp;CHAR(MOD(COLUMN(INDIRECT(D73&amp;"[[#Headers],["&amp;F73&amp;"]]"))-1,26)+CODE("A"))</f>
        <v>B</v>
      </c>
      <c r="H73" s="187" t="str" cm="1">
        <f t="array" aca="1" ref="H73" ca="1">IF(OR(LOWER(TRIM(E73))="error check", LOWER(TRIM(E73))="formula"), _xlfn.FORMULATEXT(OFFSET(INDIRECT(D73&amp; "[[#Headers],["&amp;F73&amp;"]]"), 1,0)), "")</f>
        <v>=IFERROR(INDEX('Summary of Programs'!A:A,MATCH([@Program],'Summary of Programs'!B:B,0)),"No match in Summary of Programs")</v>
      </c>
      <c r="I73" s="187"/>
      <c r="J73" s="187"/>
      <c r="K73" s="30"/>
    </row>
    <row r="74" spans="1:11" x14ac:dyDescent="0.25">
      <c r="A74">
        <f t="shared" ca="1" si="9"/>
        <v>4</v>
      </c>
      <c r="B74">
        <f t="shared" ca="1" si="10"/>
        <v>2</v>
      </c>
      <c r="C74" s="180" t="str">
        <f t="shared" ca="1" si="7"/>
        <v>2-Program Cost</v>
      </c>
      <c r="D74" s="180" t="str">
        <f t="shared" ca="1" si="8"/>
        <v>TableTranchSpend</v>
      </c>
      <c r="E74" s="199" t="s">
        <v>139</v>
      </c>
      <c r="F74" s="182" t="str" cm="1">
        <f t="array" aca="1" ref="F74" ca="1">INDEX(INDIRECT(D74&amp;"[#Headers]"), B74)</f>
        <v>Type</v>
      </c>
      <c r="G74" s="194" t="str" cm="1">
        <f t="array" aca="1" ref="G74" ca="1">IF(INT((COLUMN(INDIRECT(D74&amp;"[[#Headers],["&amp;F74&amp;"]]"))-1)/26)&gt;0,CHAR(INT((COLUMN(INDIRECT(D74&amp;"[[#Headers],["&amp;F74&amp;"]]"))-1)/26)+CODE("A")-1),"")&amp;CHAR(MOD(COLUMN(INDIRECT(D74&amp;"[[#Headers],["&amp;F74&amp;"]]"))-1,26)+CODE("A"))</f>
        <v>C</v>
      </c>
      <c r="H74" s="187" t="str" cm="1">
        <f t="array" aca="1" ref="H74" ca="1">IF(OR(LOWER(TRIM(E74))="error check", LOWER(TRIM(E74))="formula"), _xlfn.FORMULATEXT(OFFSET(INDIRECT(D74&amp; "[[#Headers],["&amp;F74&amp;"]]"), 1,0)), "")</f>
        <v>=IFERROR(INDEX('Summary of Programs'!C:C,MATCH([@Program],'Summary of Programs'!B:B,0)),"No match in Summary of Programs tab")</v>
      </c>
      <c r="I74" s="187"/>
      <c r="J74" s="187"/>
      <c r="K74" s="30"/>
    </row>
    <row r="75" spans="1:11" x14ac:dyDescent="0.25">
      <c r="A75">
        <f t="shared" ca="1" si="9"/>
        <v>4</v>
      </c>
      <c r="B75">
        <f t="shared" ca="1" si="10"/>
        <v>3</v>
      </c>
      <c r="C75" s="180" t="str">
        <f t="shared" ca="1" si="7"/>
        <v>2-Program Cost</v>
      </c>
      <c r="D75" s="180" t="str">
        <f t="shared" ca="1" si="8"/>
        <v>TableTranchSpend</v>
      </c>
      <c r="E75" s="181" t="s">
        <v>144</v>
      </c>
      <c r="F75" s="182" t="str" cm="1">
        <f t="array" aca="1" ref="F75" ca="1">INDEX(INDIRECT(D75&amp;"[#Headers]"), B75)</f>
        <v>Program</v>
      </c>
      <c r="G75" s="194" t="str" cm="1">
        <f t="array" aca="1" ref="G75" ca="1">IF(INT((COLUMN(INDIRECT(D75&amp;"[[#Headers],["&amp;F75&amp;"]]"))-1)/26)&gt;0,CHAR(INT((COLUMN(INDIRECT(D75&amp;"[[#Headers],["&amp;F75&amp;"]]"))-1)/26)+CODE("A")-1),"")&amp;CHAR(MOD(COLUMN(INDIRECT(D75&amp;"[[#Headers],["&amp;F75&amp;"]]"))-1,26)+CODE("A"))</f>
        <v>D</v>
      </c>
      <c r="H75" s="187" t="str" cm="1">
        <f t="array" aca="1" ref="H75" ca="1">IF(OR(LOWER(TRIM(E75))="error check", LOWER(TRIM(E75))="formula"), _xlfn.FORMULATEXT(OFFSET(INDIRECT(D75&amp; "[[#Headers],["&amp;F75&amp;"]]"), 1,0)), "")</f>
        <v/>
      </c>
      <c r="I75" s="187" t="s">
        <v>160</v>
      </c>
      <c r="J75" s="187"/>
      <c r="K75" s="30"/>
    </row>
    <row r="76" spans="1:11" x14ac:dyDescent="0.25">
      <c r="A76">
        <f t="shared" ca="1" si="9"/>
        <v>4</v>
      </c>
      <c r="B76">
        <f t="shared" ca="1" si="10"/>
        <v>4</v>
      </c>
      <c r="C76" s="180" t="str">
        <f t="shared" ca="1" si="7"/>
        <v>2-Program Cost</v>
      </c>
      <c r="D76" s="180" t="str">
        <f t="shared" ca="1" si="8"/>
        <v>TableTranchSpend</v>
      </c>
      <c r="E76" s="181" t="s">
        <v>144</v>
      </c>
      <c r="F76" s="182" t="str" cm="1">
        <f t="array" aca="1" ref="F76" ca="1">INDEX(INDIRECT(D76&amp;"[#Headers]"), B76)</f>
        <v>MAT (optional)</v>
      </c>
      <c r="G76" s="194" t="str" cm="1">
        <f t="array" aca="1" ref="G76" ca="1">IF(INT((COLUMN(INDIRECT(D76&amp;"[[#Headers],["&amp;F76&amp;"]]"))-1)/26)&gt;0,CHAR(INT((COLUMN(INDIRECT(D76&amp;"[[#Headers],["&amp;F76&amp;"]]"))-1)/26)+CODE("A")-1),"")&amp;CHAR(MOD(COLUMN(INDIRECT(D76&amp;"[[#Headers],["&amp;F76&amp;"]]"))-1,26)+CODE("A"))</f>
        <v>E</v>
      </c>
      <c r="H76" s="187" t="str" cm="1">
        <f t="array" aca="1" ref="H76" ca="1">IF(OR(LOWER(TRIM(E76))="error check", LOWER(TRIM(E76))="formula"), _xlfn.FORMULATEXT(OFFSET(INDIRECT(D76&amp; "[[#Headers],["&amp;F76&amp;"]]"), 1,0)), "")</f>
        <v/>
      </c>
      <c r="I76" s="187"/>
      <c r="J76" s="187"/>
      <c r="K76" s="30"/>
    </row>
    <row r="77" spans="1:11" x14ac:dyDescent="0.25">
      <c r="A77">
        <f t="shared" ca="1" si="9"/>
        <v>4</v>
      </c>
      <c r="B77">
        <f t="shared" ca="1" si="10"/>
        <v>5</v>
      </c>
      <c r="C77" s="180" t="str">
        <f t="shared" ca="1" si="7"/>
        <v>2-Program Cost</v>
      </c>
      <c r="D77" s="180" t="str">
        <f t="shared" ca="1" si="8"/>
        <v>TableTranchSpend</v>
      </c>
      <c r="E77" s="181" t="s">
        <v>144</v>
      </c>
      <c r="F77" s="182" t="str" cm="1">
        <f t="array" aca="1" ref="F77" ca="1">INDEX(INDIRECT(D77&amp;"[#Headers]"), B77)</f>
        <v>Allocation method</v>
      </c>
      <c r="G77" s="194" t="str" cm="1">
        <f t="array" aca="1" ref="G77" ca="1">IF(INT((COLUMN(INDIRECT(D77&amp;"[[#Headers],["&amp;F77&amp;"]]"))-1)/26)&gt;0,CHAR(INT((COLUMN(INDIRECT(D77&amp;"[[#Headers],["&amp;F77&amp;"]]"))-1)/26)+CODE("A")-1),"")&amp;CHAR(MOD(COLUMN(INDIRECT(D77&amp;"[[#Headers],["&amp;F77&amp;"]]"))-1,26)+CODE("A"))</f>
        <v>F</v>
      </c>
      <c r="H77" s="187" t="str" cm="1">
        <f t="array" aca="1" ref="H77" ca="1">IF(OR(LOWER(TRIM(E77))="error check", LOWER(TRIM(E77))="formula"), _xlfn.FORMULATEXT(OFFSET(INDIRECT(D77&amp; "[[#Headers],["&amp;F77&amp;"]]"), 1,0)), "")</f>
        <v/>
      </c>
      <c r="I77" s="188" t="s">
        <v>172</v>
      </c>
      <c r="J77" s="187"/>
      <c r="K77" s="30"/>
    </row>
    <row r="78" spans="1:11" x14ac:dyDescent="0.25">
      <c r="A78">
        <f t="shared" ca="1" si="9"/>
        <v>4</v>
      </c>
      <c r="B78">
        <f t="shared" ca="1" si="10"/>
        <v>6</v>
      </c>
      <c r="C78" s="180" t="str">
        <f t="shared" ca="1" si="7"/>
        <v>2-Program Cost</v>
      </c>
      <c r="D78" s="180" t="str">
        <f t="shared" ca="1" si="8"/>
        <v>TableTranchSpend</v>
      </c>
      <c r="E78" s="181" t="s">
        <v>144</v>
      </c>
      <c r="F78" s="182" t="str" cm="1">
        <f t="array" aca="1" ref="F78" ca="1">INDEX(INDIRECT(D78&amp;"[#Headers]"), B78)</f>
        <v>Tranche</v>
      </c>
      <c r="G78" s="194" t="str" cm="1">
        <f t="array" aca="1" ref="G78" ca="1">IF(INT((COLUMN(INDIRECT(D78&amp;"[[#Headers],["&amp;F78&amp;"]]"))-1)/26)&gt;0,CHAR(INT((COLUMN(INDIRECT(D78&amp;"[[#Headers],["&amp;F78&amp;"]]"))-1)/26)+CODE("A")-1),"")&amp;CHAR(MOD(COLUMN(INDIRECT(D78&amp;"[[#Headers],["&amp;F78&amp;"]]"))-1,26)+CODE("A"))</f>
        <v>G</v>
      </c>
      <c r="H78" s="187" t="str" cm="1">
        <f t="array" aca="1" ref="H78" ca="1">IF(OR(LOWER(TRIM(E78))="error check", LOWER(TRIM(E78))="formula"), _xlfn.FORMULATEXT(OFFSET(INDIRECT(D78&amp; "[[#Headers],["&amp;F78&amp;"]]"), 1,0)), "")</f>
        <v/>
      </c>
      <c r="I78" s="187" t="s">
        <v>162</v>
      </c>
      <c r="J78" s="187" t="s">
        <v>173</v>
      </c>
      <c r="K78" s="328" t="s">
        <v>174</v>
      </c>
    </row>
    <row r="79" spans="1:11" x14ac:dyDescent="0.25">
      <c r="A79">
        <f t="shared" ca="1" si="9"/>
        <v>4</v>
      </c>
      <c r="B79">
        <f t="shared" ca="1" si="10"/>
        <v>7</v>
      </c>
      <c r="C79" s="180" t="str">
        <f t="shared" ca="1" si="7"/>
        <v>2-Program Cost</v>
      </c>
      <c r="D79" s="180" t="str">
        <f t="shared" ca="1" si="8"/>
        <v>TableTranchSpend</v>
      </c>
      <c r="E79" s="181" t="s">
        <v>144</v>
      </c>
      <c r="F79" s="182" t="str" cm="1">
        <f t="array" aca="1" ref="F79" ca="1">INDEX(INDIRECT(D79&amp;"[#Headers]"), B79)</f>
        <v>Spend USD 2020</v>
      </c>
      <c r="G79" s="194" t="str" cm="1">
        <f t="array" aca="1" ref="G79" ca="1">IF(INT((COLUMN(INDIRECT(D79&amp;"[[#Headers],["&amp;F79&amp;"]]"))-1)/26)&gt;0,CHAR(INT((COLUMN(INDIRECT(D79&amp;"[[#Headers],["&amp;F79&amp;"]]"))-1)/26)+CODE("A")-1),"")&amp;CHAR(MOD(COLUMN(INDIRECT(D79&amp;"[[#Headers],["&amp;F79&amp;"]]"))-1,26)+CODE("A"))</f>
        <v>H</v>
      </c>
      <c r="H79" s="187" t="str" cm="1">
        <f t="array" aca="1" ref="H79" ca="1">IF(OR(LOWER(TRIM(E79))="error check", LOWER(TRIM(E79))="formula"), _xlfn.FORMULATEXT(OFFSET(INDIRECT(D79&amp; "[[#Headers],["&amp;F79&amp;"]]"), 1,0)), "")</f>
        <v/>
      </c>
      <c r="I79" s="187"/>
      <c r="J79" s="187" t="s">
        <v>173</v>
      </c>
      <c r="K79" s="328"/>
    </row>
    <row r="80" spans="1:11" x14ac:dyDescent="0.25">
      <c r="A80">
        <f t="shared" ca="1" si="9"/>
        <v>4</v>
      </c>
      <c r="B80">
        <f t="shared" ca="1" si="10"/>
        <v>8</v>
      </c>
      <c r="C80" s="180" t="str">
        <f t="shared" ca="1" si="7"/>
        <v>2-Program Cost</v>
      </c>
      <c r="D80" s="180" t="str">
        <f t="shared" ca="1" si="8"/>
        <v>TableTranchSpend</v>
      </c>
      <c r="E80" s="181" t="s">
        <v>144</v>
      </c>
      <c r="F80" s="182" t="str" cm="1">
        <f t="array" aca="1" ref="F80" ca="1">INDEX(INDIRECT(D80&amp;"[#Headers]"), B80)</f>
        <v>Spend USD 2021</v>
      </c>
      <c r="G80" s="194" t="str" cm="1">
        <f t="array" aca="1" ref="G80" ca="1">IF(INT((COLUMN(INDIRECT(D80&amp;"[[#Headers],["&amp;F80&amp;"]]"))-1)/26)&gt;0,CHAR(INT((COLUMN(INDIRECT(D80&amp;"[[#Headers],["&amp;F80&amp;"]]"))-1)/26)+CODE("A")-1),"")&amp;CHAR(MOD(COLUMN(INDIRECT(D80&amp;"[[#Headers],["&amp;F80&amp;"]]"))-1,26)+CODE("A"))</f>
        <v>I</v>
      </c>
      <c r="H80" s="187" t="str" cm="1">
        <f t="array" aca="1" ref="H80" ca="1">IF(OR(LOWER(TRIM(E80))="error check", LOWER(TRIM(E80))="formula"), _xlfn.FORMULATEXT(OFFSET(INDIRECT(D80&amp; "[[#Headers],["&amp;F80&amp;"]]"), 1,0)), "")</f>
        <v/>
      </c>
      <c r="I80" s="187"/>
      <c r="J80" s="187" t="s">
        <v>173</v>
      </c>
      <c r="K80" s="328"/>
    </row>
    <row r="81" spans="1:11" x14ac:dyDescent="0.25">
      <c r="A81">
        <f t="shared" ca="1" si="9"/>
        <v>4</v>
      </c>
      <c r="B81">
        <f t="shared" ca="1" si="10"/>
        <v>9</v>
      </c>
      <c r="C81" s="180" t="str">
        <f t="shared" ca="1" si="7"/>
        <v>2-Program Cost</v>
      </c>
      <c r="D81" s="180" t="str">
        <f t="shared" ca="1" si="8"/>
        <v>TableTranchSpend</v>
      </c>
      <c r="E81" s="181" t="s">
        <v>144</v>
      </c>
      <c r="F81" s="182" t="str" cm="1">
        <f t="array" aca="1" ref="F81" ca="1">INDEX(INDIRECT(D81&amp;"[#Headers]"), B81)</f>
        <v>Spend USD 2022</v>
      </c>
      <c r="G81" s="194" t="str" cm="1">
        <f t="array" aca="1" ref="G81" ca="1">IF(INT((COLUMN(INDIRECT(D81&amp;"[[#Headers],["&amp;F81&amp;"]]"))-1)/26)&gt;0,CHAR(INT((COLUMN(INDIRECT(D81&amp;"[[#Headers],["&amp;F81&amp;"]]"))-1)/26)+CODE("A")-1),"")&amp;CHAR(MOD(COLUMN(INDIRECT(D81&amp;"[[#Headers],["&amp;F81&amp;"]]"))-1,26)+CODE("A"))</f>
        <v>J</v>
      </c>
      <c r="H81" s="187" t="str" cm="1">
        <f t="array" aca="1" ref="H81" ca="1">IF(OR(LOWER(TRIM(E81))="error check", LOWER(TRIM(E81))="formula"), _xlfn.FORMULATEXT(OFFSET(INDIRECT(D81&amp; "[[#Headers],["&amp;F81&amp;"]]"), 1,0)), "")</f>
        <v/>
      </c>
      <c r="I81" s="187"/>
      <c r="J81" s="187" t="s">
        <v>173</v>
      </c>
      <c r="K81" s="328"/>
    </row>
    <row r="82" spans="1:11" x14ac:dyDescent="0.25">
      <c r="A82">
        <f t="shared" ca="1" si="9"/>
        <v>4</v>
      </c>
      <c r="B82">
        <f t="shared" ca="1" si="10"/>
        <v>10</v>
      </c>
      <c r="C82" s="180" t="str">
        <f t="shared" ca="1" si="7"/>
        <v>2-Program Cost</v>
      </c>
      <c r="D82" s="180" t="str">
        <f t="shared" ca="1" si="8"/>
        <v>TableTranchSpend</v>
      </c>
      <c r="E82" s="181" t="s">
        <v>144</v>
      </c>
      <c r="F82" s="182" t="str" cm="1">
        <f t="array" aca="1" ref="F82" ca="1">INDEX(INDIRECT(D82&amp;"[#Headers]"), B82)</f>
        <v>Spend USD 2023</v>
      </c>
      <c r="G82" s="194" t="str" cm="1">
        <f t="array" aca="1" ref="G82" ca="1">IF(INT((COLUMN(INDIRECT(D82&amp;"[[#Headers],["&amp;F82&amp;"]]"))-1)/26)&gt;0,CHAR(INT((COLUMN(INDIRECT(D82&amp;"[[#Headers],["&amp;F82&amp;"]]"))-1)/26)+CODE("A")-1),"")&amp;CHAR(MOD(COLUMN(INDIRECT(D82&amp;"[[#Headers],["&amp;F82&amp;"]]"))-1,26)+CODE("A"))</f>
        <v>K</v>
      </c>
      <c r="H82" s="187" t="str" cm="1">
        <f t="array" aca="1" ref="H82" ca="1">IF(OR(LOWER(TRIM(E82))="error check", LOWER(TRIM(E82))="formula"), _xlfn.FORMULATEXT(OFFSET(INDIRECT(D82&amp; "[[#Headers],["&amp;F82&amp;"]]"), 1,0)), "")</f>
        <v/>
      </c>
      <c r="I82" s="187"/>
      <c r="J82" s="187" t="s">
        <v>173</v>
      </c>
      <c r="K82" s="328"/>
    </row>
    <row r="83" spans="1:11" x14ac:dyDescent="0.25">
      <c r="A83">
        <f t="shared" ca="1" si="9"/>
        <v>4</v>
      </c>
      <c r="B83">
        <f t="shared" ca="1" si="10"/>
        <v>11</v>
      </c>
      <c r="C83" s="180" t="str">
        <f t="shared" ca="1" si="7"/>
        <v>2-Program Cost</v>
      </c>
      <c r="D83" s="180" t="str">
        <f t="shared" ca="1" si="8"/>
        <v>TableTranchSpend</v>
      </c>
      <c r="E83" s="181" t="s">
        <v>144</v>
      </c>
      <c r="F83" s="182" t="str" cm="1">
        <f t="array" aca="1" ref="F83" ca="1">INDEX(INDIRECT(D83&amp;"[#Headers]"), B83)</f>
        <v>Spend USD 2024</v>
      </c>
      <c r="G83" s="194" t="str" cm="1">
        <f t="array" aca="1" ref="G83" ca="1">IF(INT((COLUMN(INDIRECT(D83&amp;"[[#Headers],["&amp;F83&amp;"]]"))-1)/26)&gt;0,CHAR(INT((COLUMN(INDIRECT(D83&amp;"[[#Headers],["&amp;F83&amp;"]]"))-1)/26)+CODE("A")-1),"")&amp;CHAR(MOD(COLUMN(INDIRECT(D83&amp;"[[#Headers],["&amp;F83&amp;"]]"))-1,26)+CODE("A"))</f>
        <v>L</v>
      </c>
      <c r="H83" s="187" t="str" cm="1">
        <f t="array" aca="1" ref="H83" ca="1">IF(OR(LOWER(TRIM(E83))="error check", LOWER(TRIM(E83))="formula"), _xlfn.FORMULATEXT(OFFSET(INDIRECT(D83&amp; "[[#Headers],["&amp;F83&amp;"]]"), 1,0)), "")</f>
        <v/>
      </c>
      <c r="I83" s="187"/>
      <c r="J83" s="187" t="s">
        <v>173</v>
      </c>
      <c r="K83" s="328"/>
    </row>
    <row r="84" spans="1:11" x14ac:dyDescent="0.25">
      <c r="A84">
        <f t="shared" ca="1" si="9"/>
        <v>4</v>
      </c>
      <c r="B84">
        <f t="shared" ca="1" si="10"/>
        <v>12</v>
      </c>
      <c r="C84" s="180" t="str">
        <f t="shared" ca="1" si="7"/>
        <v>2-Program Cost</v>
      </c>
      <c r="D84" s="180" t="str">
        <f t="shared" ca="1" si="8"/>
        <v>TableTranchSpend</v>
      </c>
      <c r="E84" s="181" t="s">
        <v>144</v>
      </c>
      <c r="F84" s="182" t="str" cm="1">
        <f t="array" aca="1" ref="F84" ca="1">INDEX(INDIRECT(D84&amp;"[#Headers]"), B84)</f>
        <v>Spend USD 2025</v>
      </c>
      <c r="G84" s="194" t="str" cm="1">
        <f t="array" aca="1" ref="G84" ca="1">IF(INT((COLUMN(INDIRECT(D84&amp;"[[#Headers],["&amp;F84&amp;"]]"))-1)/26)&gt;0,CHAR(INT((COLUMN(INDIRECT(D84&amp;"[[#Headers],["&amp;F84&amp;"]]"))-1)/26)+CODE("A")-1),"")&amp;CHAR(MOD(COLUMN(INDIRECT(D84&amp;"[[#Headers],["&amp;F84&amp;"]]"))-1,26)+CODE("A"))</f>
        <v>M</v>
      </c>
      <c r="H84" s="187" t="str" cm="1">
        <f t="array" aca="1" ref="H84" ca="1">IF(OR(LOWER(TRIM(E84))="error check", LOWER(TRIM(E84))="formula"), _xlfn.FORMULATEXT(OFFSET(INDIRECT(D84&amp; "[[#Headers],["&amp;F84&amp;"]]"), 1,0)), "")</f>
        <v/>
      </c>
      <c r="I84" s="187"/>
      <c r="J84" s="187" t="s">
        <v>173</v>
      </c>
      <c r="K84" s="328"/>
    </row>
    <row r="85" spans="1:11" x14ac:dyDescent="0.25">
      <c r="A85">
        <f t="shared" ca="1" si="9"/>
        <v>4</v>
      </c>
      <c r="B85">
        <f t="shared" ca="1" si="10"/>
        <v>13</v>
      </c>
      <c r="C85" s="180" t="str">
        <f t="shared" ca="1" si="7"/>
        <v>2-Program Cost</v>
      </c>
      <c r="D85" s="180" t="str">
        <f t="shared" ca="1" si="8"/>
        <v>TableTranchSpend</v>
      </c>
      <c r="E85" s="181" t="s">
        <v>144</v>
      </c>
      <c r="F85" s="182" t="str" cm="1">
        <f t="array" aca="1" ref="F85" ca="1">INDEX(INDIRECT(D85&amp;"[#Headers]"), B85)</f>
        <v>Spend USD 2026</v>
      </c>
      <c r="G85" s="194" t="str" cm="1">
        <f t="array" aca="1" ref="G85" ca="1">IF(INT((COLUMN(INDIRECT(D85&amp;"[[#Headers],["&amp;F85&amp;"]]"))-1)/26)&gt;0,CHAR(INT((COLUMN(INDIRECT(D85&amp;"[[#Headers],["&amp;F85&amp;"]]"))-1)/26)+CODE("A")-1),"")&amp;CHAR(MOD(COLUMN(INDIRECT(D85&amp;"[[#Headers],["&amp;F85&amp;"]]"))-1,26)+CODE("A"))</f>
        <v>N</v>
      </c>
      <c r="H85" s="187" t="str" cm="1">
        <f t="array" aca="1" ref="H85" ca="1">IF(OR(LOWER(TRIM(E85))="error check", LOWER(TRIM(E85))="formula"), _xlfn.FORMULATEXT(OFFSET(INDIRECT(D85&amp; "[[#Headers],["&amp;F85&amp;"]]"), 1,0)), "")</f>
        <v/>
      </c>
      <c r="I85" s="187"/>
      <c r="J85" s="187" t="s">
        <v>173</v>
      </c>
      <c r="K85" s="328"/>
    </row>
    <row r="86" spans="1:11" x14ac:dyDescent="0.25">
      <c r="A86">
        <f t="shared" ca="1" si="9"/>
        <v>5</v>
      </c>
      <c r="B86">
        <f t="shared" ca="1" si="10"/>
        <v>1</v>
      </c>
      <c r="C86" s="180" t="str">
        <f t="shared" ca="1" si="7"/>
        <v>3-Eff - Freq Programs</v>
      </c>
      <c r="D86" s="180" t="str">
        <f t="shared" ca="1" si="8"/>
        <v>TableFreqPrograms</v>
      </c>
      <c r="E86" s="199" t="s">
        <v>139</v>
      </c>
      <c r="F86" s="182" t="str" cm="1">
        <f t="array" aca="1" ref="F86" ca="1">INDEX(INDIRECT(D86&amp;"[#Headers]"), B86)</f>
        <v>ID</v>
      </c>
      <c r="G86" s="194" t="str" cm="1">
        <f t="array" aca="1" ref="G86" ca="1">IF(INT((COLUMN(INDIRECT(D86&amp;"[[#Headers],["&amp;F86&amp;"]]"))-1)/26)&gt;0,CHAR(INT((COLUMN(INDIRECT(D86&amp;"[[#Headers],["&amp;F86&amp;"]]"))-1)/26)+CODE("A")-1),"")&amp;CHAR(MOD(COLUMN(INDIRECT(D86&amp;"[[#Headers],["&amp;F86&amp;"]]"))-1,26)+CODE("A"))</f>
        <v>B</v>
      </c>
      <c r="H86" s="187" t="str" cm="1">
        <f t="array" aca="1" ref="H86" ca="1">IF(OR(LOWER(TRIM(E86))="error check", LOWER(TRIM(E86))="formula"), _xlfn.FORMULATEXT(OFFSET(INDIRECT(D86&amp; "[[#Headers],["&amp;F86&amp;"]]"), 1,0)), "")</f>
        <v>=IFERROR(INDEX('Summary of Programs'!A:A,MATCH([@Program],'Summary of Programs'!B:B,0)),"No match in Program Cost tab")</v>
      </c>
      <c r="I86" s="187"/>
      <c r="J86" s="187"/>
      <c r="K86" s="30"/>
    </row>
    <row r="87" spans="1:11" x14ac:dyDescent="0.25">
      <c r="A87">
        <f t="shared" ca="1" si="9"/>
        <v>5</v>
      </c>
      <c r="B87">
        <f t="shared" ca="1" si="10"/>
        <v>2</v>
      </c>
      <c r="C87" s="180" t="str">
        <f t="shared" ca="1" si="7"/>
        <v>3-Eff - Freq Programs</v>
      </c>
      <c r="D87" s="180" t="str">
        <f t="shared" ca="1" si="8"/>
        <v>TableFreqPrograms</v>
      </c>
      <c r="E87" s="199" t="s">
        <v>139</v>
      </c>
      <c r="F87" s="182" t="str" cm="1">
        <f t="array" aca="1" ref="F87" ca="1">INDEX(INDIRECT(D87&amp;"[#Headers]"), B87)</f>
        <v>Type</v>
      </c>
      <c r="G87" s="194" t="str" cm="1">
        <f t="array" aca="1" ref="G87" ca="1">IF(INT((COLUMN(INDIRECT(D87&amp;"[[#Headers],["&amp;F87&amp;"]]"))-1)/26)&gt;0,CHAR(INT((COLUMN(INDIRECT(D87&amp;"[[#Headers],["&amp;F87&amp;"]]"))-1)/26)+CODE("A")-1),"")&amp;CHAR(MOD(COLUMN(INDIRECT(D87&amp;"[[#Headers],["&amp;F87&amp;"]]"))-1,26)+CODE("A"))</f>
        <v>C</v>
      </c>
      <c r="H87" s="187" t="str" cm="1">
        <f t="array" aca="1" ref="H87" ca="1">IF(OR(LOWER(TRIM(E87))="error check", LOWER(TRIM(E87))="formula"), _xlfn.FORMULATEXT(OFFSET(INDIRECT(D87&amp; "[[#Headers],["&amp;F87&amp;"]]"), 1,0)), "")</f>
        <v>=IFERROR(INDEX('Summary of Programs'!C:C,MATCH([@Program],'Summary of Programs'!B:B,0)),"No match in Summary of Programs tab")</v>
      </c>
      <c r="I87" s="187"/>
      <c r="J87" s="187"/>
      <c r="K87" s="30"/>
    </row>
    <row r="88" spans="1:11" x14ac:dyDescent="0.25">
      <c r="A88">
        <f t="shared" ca="1" si="9"/>
        <v>5</v>
      </c>
      <c r="B88">
        <f t="shared" ca="1" si="10"/>
        <v>3</v>
      </c>
      <c r="C88" s="180" t="str">
        <f t="shared" ca="1" si="7"/>
        <v>3-Eff - Freq Programs</v>
      </c>
      <c r="D88" s="180" t="str">
        <f t="shared" ca="1" si="8"/>
        <v>TableFreqPrograms</v>
      </c>
      <c r="E88" s="181" t="s">
        <v>144</v>
      </c>
      <c r="F88" s="182" t="str" cm="1">
        <f t="array" aca="1" ref="F88" ca="1">INDEX(INDIRECT(D88&amp;"[#Headers]"), B88)</f>
        <v>Program</v>
      </c>
      <c r="G88" s="194" t="str" cm="1">
        <f t="array" aca="1" ref="G88" ca="1">IF(INT((COLUMN(INDIRECT(D88&amp;"[[#Headers],["&amp;F88&amp;"]]"))-1)/26)&gt;0,CHAR(INT((COLUMN(INDIRECT(D88&amp;"[[#Headers],["&amp;F88&amp;"]]"))-1)/26)+CODE("A")-1),"")&amp;CHAR(MOD(COLUMN(INDIRECT(D88&amp;"[[#Headers],["&amp;F88&amp;"]]"))-1,26)+CODE("A"))</f>
        <v>D</v>
      </c>
      <c r="H88" s="187" t="str" cm="1">
        <f t="array" aca="1" ref="H88" ca="1">IF(OR(LOWER(TRIM(E88))="error check", LOWER(TRIM(E88))="formula"), _xlfn.FORMULATEXT(OFFSET(INDIRECT(D88&amp; "[[#Headers],["&amp;F88&amp;"]]"), 1,0)), "")</f>
        <v/>
      </c>
      <c r="I88" s="187" t="s">
        <v>160</v>
      </c>
      <c r="J88" s="189"/>
      <c r="K88" s="30"/>
    </row>
    <row r="89" spans="1:11" x14ac:dyDescent="0.25">
      <c r="A89">
        <f t="shared" ca="1" si="9"/>
        <v>5</v>
      </c>
      <c r="B89">
        <f t="shared" ca="1" si="10"/>
        <v>4</v>
      </c>
      <c r="C89" s="180" t="str">
        <f t="shared" ca="1" si="7"/>
        <v>3-Eff - Freq Programs</v>
      </c>
      <c r="D89" s="180" t="str">
        <f t="shared" ca="1" si="8"/>
        <v>TableFreqPrograms</v>
      </c>
      <c r="E89" s="181" t="s">
        <v>144</v>
      </c>
      <c r="F89" s="182" t="str" cm="1">
        <f t="array" aca="1" ref="F89" ca="1">INDEX(INDIRECT(D89&amp;"[#Headers]"), B89)</f>
        <v>Risk (for Cross Cutter only)</v>
      </c>
      <c r="G89" s="194" t="str" cm="1">
        <f t="array" aca="1" ref="G89" ca="1">IF(INT((COLUMN(INDIRECT(D89&amp;"[[#Headers],["&amp;F89&amp;"]]"))-1)/26)&gt;0,CHAR(INT((COLUMN(INDIRECT(D89&amp;"[[#Headers],["&amp;F89&amp;"]]"))-1)/26)+CODE("A")-1),"")&amp;CHAR(MOD(COLUMN(INDIRECT(D89&amp;"[[#Headers],["&amp;F89&amp;"]]"))-1,26)+CODE("A"))</f>
        <v>E</v>
      </c>
      <c r="H89" s="187" t="str" cm="1">
        <f t="array" aca="1" ref="H89" ca="1">IF(OR(LOWER(TRIM(E89))="error check", LOWER(TRIM(E89))="formula"), _xlfn.FORMULATEXT(OFFSET(INDIRECT(D89&amp; "[[#Headers],["&amp;F89&amp;"]]"), 1,0)), "")</f>
        <v/>
      </c>
      <c r="I89" s="187" t="s">
        <v>161</v>
      </c>
      <c r="J89" s="189"/>
      <c r="K89" s="30"/>
    </row>
    <row r="90" spans="1:11" x14ac:dyDescent="0.25">
      <c r="A90">
        <f t="shared" ca="1" si="9"/>
        <v>5</v>
      </c>
      <c r="B90">
        <f t="shared" ca="1" si="10"/>
        <v>5</v>
      </c>
      <c r="C90" s="180" t="str">
        <f t="shared" ca="1" si="7"/>
        <v>3-Eff - Freq Programs</v>
      </c>
      <c r="D90" s="180" t="str">
        <f t="shared" ca="1" si="8"/>
        <v>TableFreqPrograms</v>
      </c>
      <c r="E90" s="181" t="s">
        <v>144</v>
      </c>
      <c r="F90" s="182" t="str" cm="1">
        <f t="array" aca="1" ref="F90" ca="1">INDEX(INDIRECT(D90&amp;"[#Headers]"), B90)</f>
        <v>Tranche</v>
      </c>
      <c r="G90" s="194" t="str" cm="1">
        <f t="array" aca="1" ref="G90" ca="1">IF(INT((COLUMN(INDIRECT(D90&amp;"[[#Headers],["&amp;F90&amp;"]]"))-1)/26)&gt;0,CHAR(INT((COLUMN(INDIRECT(D90&amp;"[[#Headers],["&amp;F90&amp;"]]"))-1)/26)+CODE("A")-1),"")&amp;CHAR(MOD(COLUMN(INDIRECT(D90&amp;"[[#Headers],["&amp;F90&amp;"]]"))-1,26)+CODE("A"))</f>
        <v>F</v>
      </c>
      <c r="H90" s="187" t="str" cm="1">
        <f t="array" aca="1" ref="H90" ca="1">IF(OR(LOWER(TRIM(E90))="error check", LOWER(TRIM(E90))="formula"), _xlfn.FORMULATEXT(OFFSET(INDIRECT(D90&amp; "[[#Headers],["&amp;F90&amp;"]]"), 1,0)), "")</f>
        <v/>
      </c>
      <c r="I90" s="187" t="s">
        <v>162</v>
      </c>
      <c r="J90" s="189"/>
      <c r="K90" s="30"/>
    </row>
    <row r="91" spans="1:11" x14ac:dyDescent="0.25">
      <c r="A91">
        <f t="shared" ca="1" si="9"/>
        <v>5</v>
      </c>
      <c r="B91">
        <f t="shared" ca="1" si="10"/>
        <v>6</v>
      </c>
      <c r="C91" s="180" t="str">
        <f t="shared" ca="1" si="7"/>
        <v>3-Eff - Freq Programs</v>
      </c>
      <c r="D91" s="180" t="str">
        <f t="shared" ca="1" si="8"/>
        <v>TableFreqPrograms</v>
      </c>
      <c r="E91" s="181" t="s">
        <v>144</v>
      </c>
      <c r="F91" s="182" t="str" cm="1">
        <f t="array" aca="1" ref="F91" ca="1">INDEX(INDIRECT(D91&amp;"[#Headers]"), B91)</f>
        <v>Driver</v>
      </c>
      <c r="G91" s="194" t="str" cm="1">
        <f t="array" aca="1" ref="G91" ca="1">IF(INT((COLUMN(INDIRECT(D91&amp;"[[#Headers],["&amp;F91&amp;"]]"))-1)/26)&gt;0,CHAR(INT((COLUMN(INDIRECT(D91&amp;"[[#Headers],["&amp;F91&amp;"]]"))-1)/26)+CODE("A")-1),"")&amp;CHAR(MOD(COLUMN(INDIRECT(D91&amp;"[[#Headers],["&amp;F91&amp;"]]"))-1,26)+CODE("A"))</f>
        <v>G</v>
      </c>
      <c r="H91" s="187" t="str" cm="1">
        <f t="array" aca="1" ref="H91" ca="1">IF(OR(LOWER(TRIM(E91))="error check", LOWER(TRIM(E91))="formula"), _xlfn.FORMULATEXT(OFFSET(INDIRECT(D91&amp; "[[#Headers],["&amp;F91&amp;"]]"), 1,0)), "")</f>
        <v/>
      </c>
      <c r="I91" s="188" t="s">
        <v>175</v>
      </c>
      <c r="J91" s="189"/>
      <c r="K91" s="30"/>
    </row>
    <row r="92" spans="1:11" x14ac:dyDescent="0.25">
      <c r="A92">
        <f t="shared" ca="1" si="9"/>
        <v>5</v>
      </c>
      <c r="B92">
        <f t="shared" ca="1" si="10"/>
        <v>7</v>
      </c>
      <c r="C92" s="180" t="str">
        <f t="shared" ca="1" si="7"/>
        <v>3-Eff - Freq Programs</v>
      </c>
      <c r="D92" s="180" t="str">
        <f t="shared" ca="1" si="8"/>
        <v>TableFreqPrograms</v>
      </c>
      <c r="E92" s="181" t="s">
        <v>144</v>
      </c>
      <c r="F92" s="182" t="str" cm="1">
        <f t="array" aca="1" ref="F92" ca="1">INDEX(INDIRECT(D92&amp;"[#Headers]"), B92)</f>
        <v>Subdriver</v>
      </c>
      <c r="G92" s="194" t="str" cm="1">
        <f t="array" aca="1" ref="G92" ca="1">IF(INT((COLUMN(INDIRECT(D92&amp;"[[#Headers],["&amp;F92&amp;"]]"))-1)/26)&gt;0,CHAR(INT((COLUMN(INDIRECT(D92&amp;"[[#Headers],["&amp;F92&amp;"]]"))-1)/26)+CODE("A")-1),"")&amp;CHAR(MOD(COLUMN(INDIRECT(D92&amp;"[[#Headers],["&amp;F92&amp;"]]"))-1,26)+CODE("A"))</f>
        <v>H</v>
      </c>
      <c r="H92" s="187" t="str" cm="1">
        <f t="array" aca="1" ref="H92" ca="1">IF(OR(LOWER(TRIM(E92))="error check", LOWER(TRIM(E92))="formula"), _xlfn.FORMULATEXT(OFFSET(INDIRECT(D92&amp; "[[#Headers],["&amp;F92&amp;"]]"), 1,0)), "")</f>
        <v/>
      </c>
      <c r="I92" s="188" t="s">
        <v>176</v>
      </c>
      <c r="J92" s="190"/>
      <c r="K92" s="190"/>
    </row>
    <row r="93" spans="1:11" x14ac:dyDescent="0.25">
      <c r="A93">
        <f t="shared" ca="1" si="9"/>
        <v>5</v>
      </c>
      <c r="B93">
        <f t="shared" ca="1" si="10"/>
        <v>8</v>
      </c>
      <c r="C93" s="180" t="str">
        <f t="shared" ca="1" si="7"/>
        <v>3-Eff - Freq Programs</v>
      </c>
      <c r="D93" s="180" t="str">
        <f t="shared" ca="1" si="8"/>
        <v>TableFreqPrograms</v>
      </c>
      <c r="E93" s="181" t="s">
        <v>144</v>
      </c>
      <c r="F93" s="182" t="str" cm="1">
        <f t="array" aca="1" ref="F93" ca="1">INDEX(INDIRECT(D93&amp;"[#Headers]"), B93)</f>
        <v>Outcome</v>
      </c>
      <c r="G93" s="194" t="str" cm="1">
        <f t="array" aca="1" ref="G93" ca="1">IF(INT((COLUMN(INDIRECT(D93&amp;"[[#Headers],["&amp;F93&amp;"]]"))-1)/26)&gt;0,CHAR(INT((COLUMN(INDIRECT(D93&amp;"[[#Headers],["&amp;F93&amp;"]]"))-1)/26)+CODE("A")-1),"")&amp;CHAR(MOD(COLUMN(INDIRECT(D93&amp;"[[#Headers],["&amp;F93&amp;"]]"))-1,26)+CODE("A"))</f>
        <v>I</v>
      </c>
      <c r="H93" s="187" t="str" cm="1">
        <f t="array" aca="1" ref="H93" ca="1">IF(OR(LOWER(TRIM(E93))="error check", LOWER(TRIM(E93))="formula"), _xlfn.FORMULATEXT(OFFSET(INDIRECT(D93&amp; "[[#Headers],["&amp;F93&amp;"]]"), 1,0)), "")</f>
        <v/>
      </c>
      <c r="I93" s="188" t="s">
        <v>177</v>
      </c>
      <c r="J93" s="190"/>
      <c r="K93" s="190"/>
    </row>
    <row r="94" spans="1:11" x14ac:dyDescent="0.25">
      <c r="A94">
        <f t="shared" ca="1" si="9"/>
        <v>5</v>
      </c>
      <c r="B94">
        <f t="shared" ca="1" si="10"/>
        <v>9</v>
      </c>
      <c r="C94" s="180" t="str">
        <f t="shared" ca="1" si="7"/>
        <v>3-Eff - Freq Programs</v>
      </c>
      <c r="D94" s="180" t="str">
        <f t="shared" ca="1" si="8"/>
        <v>TableFreqPrograms</v>
      </c>
      <c r="E94" s="181" t="s">
        <v>144</v>
      </c>
      <c r="F94" s="182" t="str" cm="1">
        <f t="array" aca="1" ref="F94" ca="1">INDEX(INDIRECT(D94&amp;"[#Headers]"), B94)</f>
        <v>Does this use qualitative measure?</v>
      </c>
      <c r="G94" s="194" t="str" cm="1">
        <f t="array" aca="1" ref="G94" ca="1">IF(INT((COLUMN(INDIRECT(D94&amp;"[[#Headers],["&amp;F94&amp;"]]"))-1)/26)&gt;0,CHAR(INT((COLUMN(INDIRECT(D94&amp;"[[#Headers],["&amp;F94&amp;"]]"))-1)/26)+CODE("A")-1),"")&amp;CHAR(MOD(COLUMN(INDIRECT(D94&amp;"[[#Headers],["&amp;F94&amp;"]]"))-1,26)+CODE("A"))</f>
        <v>J</v>
      </c>
      <c r="H94" s="187" t="str" cm="1">
        <f t="array" aca="1" ref="H94" ca="1">IF(OR(LOWER(TRIM(E94))="error check", LOWER(TRIM(E94))="formula"), _xlfn.FORMULATEXT(OFFSET(INDIRECT(D94&amp; "[[#Headers],["&amp;F94&amp;"]]"), 1,0)), "")</f>
        <v/>
      </c>
      <c r="I94" s="187"/>
      <c r="J94" s="190"/>
      <c r="K94" s="190"/>
    </row>
    <row r="95" spans="1:11" x14ac:dyDescent="0.25">
      <c r="A95">
        <f t="shared" ca="1" si="9"/>
        <v>5</v>
      </c>
      <c r="B95">
        <f t="shared" ca="1" si="10"/>
        <v>10</v>
      </c>
      <c r="C95" s="180" t="str">
        <f t="shared" ca="1" si="7"/>
        <v>3-Eff - Freq Programs</v>
      </c>
      <c r="D95" s="180" t="str">
        <f t="shared" ca="1" si="8"/>
        <v>TableFreqPrograms</v>
      </c>
      <c r="E95" s="181" t="s">
        <v>144</v>
      </c>
      <c r="F95" s="182" t="str" cm="1">
        <f t="array" aca="1" ref="F95" ca="1">INDEX(INDIRECT(D95&amp;"[#Headers]"), B95)</f>
        <v>Effectiveness - Quantitative</v>
      </c>
      <c r="G95" s="194" t="str" cm="1">
        <f t="array" aca="1" ref="G95" ca="1">IF(INT((COLUMN(INDIRECT(D95&amp;"[[#Headers],["&amp;F95&amp;"]]"))-1)/26)&gt;0,CHAR(INT((COLUMN(INDIRECT(D95&amp;"[[#Headers],["&amp;F95&amp;"]]"))-1)/26)+CODE("A")-1),"")&amp;CHAR(MOD(COLUMN(INDIRECT(D95&amp;"[[#Headers],["&amp;F95&amp;"]]"))-1,26)+CODE("A"))</f>
        <v>K</v>
      </c>
      <c r="H95" s="187" t="str" cm="1">
        <f t="array" aca="1" ref="H95" ca="1">IF(OR(LOWER(TRIM(E95))="error check", LOWER(TRIM(E95))="formula"), _xlfn.FORMULATEXT(OFFSET(INDIRECT(D95&amp; "[[#Headers],["&amp;F95&amp;"]]"), 1,0)), "")</f>
        <v/>
      </c>
      <c r="I95" s="187"/>
      <c r="J95" s="191" t="s">
        <v>178</v>
      </c>
      <c r="K95" s="191" t="s">
        <v>179</v>
      </c>
    </row>
    <row r="96" spans="1:11" x14ac:dyDescent="0.25">
      <c r="A96">
        <f t="shared" ca="1" si="9"/>
        <v>5</v>
      </c>
      <c r="B96">
        <f t="shared" ca="1" si="10"/>
        <v>11</v>
      </c>
      <c r="C96" s="180" t="str">
        <f t="shared" ca="1" si="7"/>
        <v>3-Eff - Freq Programs</v>
      </c>
      <c r="D96" s="180" t="str">
        <f t="shared" ca="1" si="8"/>
        <v>TableFreqPrograms</v>
      </c>
      <c r="E96" s="181" t="s">
        <v>144</v>
      </c>
      <c r="F96" s="182" t="str" cm="1">
        <f t="array" aca="1" ref="F96" ca="1">INDEX(INDIRECT(D96&amp;"[#Headers]"), B96)</f>
        <v>Category</v>
      </c>
      <c r="G96" s="194" t="str" cm="1">
        <f t="array" aca="1" ref="G96" ca="1">IF(INT((COLUMN(INDIRECT(D96&amp;"[[#Headers],["&amp;F96&amp;"]]"))-1)/26)&gt;0,CHAR(INT((COLUMN(INDIRECT(D96&amp;"[[#Headers],["&amp;F96&amp;"]]"))-1)/26)+CODE("A")-1),"")&amp;CHAR(MOD(COLUMN(INDIRECT(D96&amp;"[[#Headers],["&amp;F96&amp;"]]"))-1,26)+CODE("A"))</f>
        <v>L</v>
      </c>
      <c r="H96" s="187" t="str" cm="1">
        <f t="array" aca="1" ref="H96" ca="1">IF(OR(LOWER(TRIM(E96))="error check", LOWER(TRIM(E96))="formula"), _xlfn.FORMULATEXT(OFFSET(INDIRECT(D96&amp; "[[#Headers],["&amp;F96&amp;"]]"), 1,0)), "")</f>
        <v/>
      </c>
      <c r="I96" s="188" t="s">
        <v>180</v>
      </c>
      <c r="J96" s="191" t="s">
        <v>181</v>
      </c>
      <c r="K96" s="327" t="s">
        <v>182</v>
      </c>
    </row>
    <row r="97" spans="1:11" x14ac:dyDescent="0.25">
      <c r="A97">
        <f t="shared" ca="1" si="9"/>
        <v>5</v>
      </c>
      <c r="B97">
        <f t="shared" ca="1" si="10"/>
        <v>12</v>
      </c>
      <c r="C97" s="180" t="str">
        <f t="shared" ca="1" si="7"/>
        <v>3-Eff - Freq Programs</v>
      </c>
      <c r="D97" s="180" t="str">
        <f t="shared" ca="1" si="8"/>
        <v>TableFreqPrograms</v>
      </c>
      <c r="E97" s="181" t="s">
        <v>144</v>
      </c>
      <c r="F97" s="182" t="str" cm="1">
        <f t="array" aca="1" ref="F97" ca="1">INDEX(INDIRECT(D97&amp;"[#Headers]"), B97)</f>
        <v>Risk driver primarily due to…</v>
      </c>
      <c r="G97" s="194" t="str" cm="1">
        <f t="array" aca="1" ref="G97" ca="1">IF(INT((COLUMN(INDIRECT(D97&amp;"[[#Headers],["&amp;F97&amp;"]]"))-1)/26)&gt;0,CHAR(INT((COLUMN(INDIRECT(D97&amp;"[[#Headers],["&amp;F97&amp;"]]"))-1)/26)+CODE("A")-1),"")&amp;CHAR(MOD(COLUMN(INDIRECT(D97&amp;"[[#Headers],["&amp;F97&amp;"]]"))-1,26)+CODE("A"))</f>
        <v>M</v>
      </c>
      <c r="H97" s="187" t="str" cm="1">
        <f t="array" aca="1" ref="H97" ca="1">IF(OR(LOWER(TRIM(E97))="error check", LOWER(TRIM(E97))="formula"), _xlfn.FORMULATEXT(OFFSET(INDIRECT(D97&amp; "[[#Headers],["&amp;F97&amp;"]]"), 1,0)), "")</f>
        <v/>
      </c>
      <c r="I97" s="212" t="s">
        <v>183</v>
      </c>
      <c r="J97" s="191" t="s">
        <v>181</v>
      </c>
      <c r="K97" s="327"/>
    </row>
    <row r="98" spans="1:11" x14ac:dyDescent="0.25">
      <c r="A98">
        <f t="shared" ca="1" si="9"/>
        <v>5</v>
      </c>
      <c r="B98">
        <f t="shared" ca="1" si="10"/>
        <v>13</v>
      </c>
      <c r="C98" s="180" t="str">
        <f t="shared" ca="1" si="7"/>
        <v>3-Eff - Freq Programs</v>
      </c>
      <c r="D98" s="180" t="str">
        <f t="shared" ca="1" si="8"/>
        <v>TableFreqPrograms</v>
      </c>
      <c r="E98" s="181" t="s">
        <v>144</v>
      </c>
      <c r="F98" s="182" t="str" cm="1">
        <f t="array" aca="1" ref="F98" ca="1">INDEX(INDIRECT(D98&amp;"[#Headers]"), B98)</f>
        <v>Explanation of Program Category and Risk Driver type</v>
      </c>
      <c r="G98" s="194" t="str" cm="1">
        <f t="array" aca="1" ref="G98" ca="1">IF(INT((COLUMN(INDIRECT(D98&amp;"[[#Headers],["&amp;F98&amp;"]]"))-1)/26)&gt;0,CHAR(INT((COLUMN(INDIRECT(D98&amp;"[[#Headers],["&amp;F98&amp;"]]"))-1)/26)+CODE("A")-1),"")&amp;CHAR(MOD(COLUMN(INDIRECT(D98&amp;"[[#Headers],["&amp;F98&amp;"]]"))-1,26)+CODE("A"))</f>
        <v>N</v>
      </c>
      <c r="H98" s="187" t="str" cm="1">
        <f t="array" aca="1" ref="H98" ca="1">IF(OR(LOWER(TRIM(E98))="error check", LOWER(TRIM(E98))="formula"), _xlfn.FORMULATEXT(OFFSET(INDIRECT(D98&amp; "[[#Headers],["&amp;F98&amp;"]]"), 1,0)), "")</f>
        <v/>
      </c>
      <c r="I98" s="187"/>
      <c r="J98" s="191" t="s">
        <v>181</v>
      </c>
      <c r="K98" s="327"/>
    </row>
    <row r="99" spans="1:11" x14ac:dyDescent="0.25">
      <c r="A99">
        <f t="shared" ca="1" si="9"/>
        <v>5</v>
      </c>
      <c r="B99">
        <f t="shared" ca="1" si="10"/>
        <v>14</v>
      </c>
      <c r="C99" s="180" t="str">
        <f t="shared" ca="1" si="7"/>
        <v>3-Eff - Freq Programs</v>
      </c>
      <c r="D99" s="180" t="str">
        <f t="shared" ca="1" si="8"/>
        <v>TableFreqPrograms</v>
      </c>
      <c r="E99" s="199" t="s">
        <v>139</v>
      </c>
      <c r="F99" s="182" t="str" cm="1">
        <f t="array" aca="1" ref="F99" ca="1">INDEX(INDIRECT(D99&amp;"[#Headers]"), B99)</f>
        <v>Effectiveness Cap (Ec)</v>
      </c>
      <c r="G99" s="194" t="str" cm="1">
        <f t="array" aca="1" ref="G99" ca="1">IF(INT((COLUMN(INDIRECT(D99&amp;"[[#Headers],["&amp;F99&amp;"]]"))-1)/26)&gt;0,CHAR(INT((COLUMN(INDIRECT(D99&amp;"[[#Headers],["&amp;F99&amp;"]]"))-1)/26)+CODE("A")-1),"")&amp;CHAR(MOD(COLUMN(INDIRECT(D99&amp;"[[#Headers],["&amp;F99&amp;"]]"))-1,26)+CODE("A"))</f>
        <v>O</v>
      </c>
      <c r="H99" s="187" t="str" cm="1">
        <f t="array" aca="1" ref="H99" ca="1">IF(OR(LOWER(TRIM(E99))="error check", LOWER(TRIM(E99))="formula"), _xlfn.FORMULATEXT(OFFSET(INDIRECT(D99&amp; "[[#Headers],["&amp;F99&amp;"]]"), 1,0)), "")</f>
        <v>=IF([@[Does this use qualitative measure?]],INDEX(TableQualFreqEff,MATCH([@Category],TableQualFreqEff[Program Category],0),MATCH([@[Risk driver primarily due to…]],TableQualFreqEff[#Headers],0)),"")</v>
      </c>
      <c r="I99" s="187"/>
      <c r="J99" s="191" t="s">
        <v>181</v>
      </c>
      <c r="K99" s="327"/>
    </row>
    <row r="100" spans="1:11" x14ac:dyDescent="0.25">
      <c r="A100">
        <f t="shared" ca="1" si="9"/>
        <v>5</v>
      </c>
      <c r="B100">
        <f t="shared" ca="1" si="10"/>
        <v>15</v>
      </c>
      <c r="C100" s="180" t="str">
        <f t="shared" ref="C100:C128" ca="1" si="11">INDEX(M:M, MATCH(D100,N:N,0))</f>
        <v>3-Eff - Freq Programs</v>
      </c>
      <c r="D100" s="180" t="str">
        <f t="shared" ca="1" si="8"/>
        <v>TableFreqPrograms</v>
      </c>
      <c r="E100" s="199" t="s">
        <v>139</v>
      </c>
      <c r="F100" s="182" t="str" cm="1">
        <f t="array" aca="1" ref="F100" ca="1">INDEX(INDIRECT(D100&amp;"[#Headers]"), B100)</f>
        <v>Maturity Factor (Mf)</v>
      </c>
      <c r="G100" s="194" t="str" cm="1">
        <f t="array" aca="1" ref="G100" ca="1">IF(INT((COLUMN(INDIRECT(D100&amp;"[[#Headers],["&amp;F100&amp;"]]"))-1)/26)&gt;0,CHAR(INT((COLUMN(INDIRECT(D100&amp;"[[#Headers],["&amp;F100&amp;"]]"))-1)/26)+CODE("A")-1),"")&amp;CHAR(MOD(COLUMN(INDIRECT(D100&amp;"[[#Headers],["&amp;F100&amp;"]]"))-1,26)+CODE("A"))</f>
        <v>P</v>
      </c>
      <c r="H100" s="187" t="str" cm="1">
        <f t="array" aca="1" ref="H100" ca="1">IF(OR(LOWER(TRIM(E100))="error check", LOWER(TRIM(E100))="formula"), _xlfn.FORMULATEXT(OFFSET(INDIRECT(D100&amp; "[[#Headers],["&amp;F100&amp;"]]"), 1,0)), "")</f>
        <v>=IFERROR(@IF(AND([@[Does this use qualitative measure?]],[@Type]="Control"),INDIRECT("'Maturity Factor - " &amp; [@ID] &amp; "'!EffFactor"),""),"Cannot find Maturity Factor - " &amp; [@ID] &amp; " tab.")</v>
      </c>
      <c r="I100" s="187"/>
      <c r="J100" s="191" t="s">
        <v>181</v>
      </c>
      <c r="K100" s="327"/>
    </row>
    <row r="101" spans="1:11" x14ac:dyDescent="0.25">
      <c r="A101">
        <f t="shared" ca="1" si="9"/>
        <v>5</v>
      </c>
      <c r="B101">
        <f t="shared" ca="1" si="10"/>
        <v>16</v>
      </c>
      <c r="C101" s="180" t="str">
        <f t="shared" ca="1" si="11"/>
        <v>3-Eff - Freq Programs</v>
      </c>
      <c r="D101" s="180" t="str">
        <f t="shared" ca="1" si="8"/>
        <v>TableFreqPrograms</v>
      </c>
      <c r="E101" s="199" t="s">
        <v>139</v>
      </c>
      <c r="F101" s="182" t="str" cm="1">
        <f t="array" aca="1" ref="F101" ca="1">INDEX(INDIRECT(D101&amp;"[#Headers]"), B101)</f>
        <v>Effectiveness 
(Ec * Mf)</v>
      </c>
      <c r="G101" s="194" t="str" cm="1">
        <f t="array" aca="1" ref="G101" ca="1">IF(INT((COLUMN(INDIRECT(D101&amp;"[[#Headers],["&amp;F101&amp;"]]"))-1)/26)&gt;0,CHAR(INT((COLUMN(INDIRECT(D101&amp;"[[#Headers],["&amp;F101&amp;"]]"))-1)/26)+CODE("A")-1),"")&amp;CHAR(MOD(COLUMN(INDIRECT(D101&amp;"[[#Headers],["&amp;F101&amp;"]]"))-1,26)+CODE("A"))</f>
        <v>Q</v>
      </c>
      <c r="H101" s="187" t="str" cm="1">
        <f t="array" aca="1" ref="H101" ca="1">IF(OR(LOWER(TRIM(E101))="error check", LOWER(TRIM(E101))="formula"), _xlfn.FORMULATEXT(OFFSET(INDIRECT(D101&amp; "[[#Headers],["&amp;F101&amp;"]]"), 1,0)), "")</f>
        <v>=IFERROR(IF([@[Does this use qualitative measure?]],[@[Effectiveness Cap (Ec)]]*MIN([@[Maturity Factor (Mf)]],1),[@[Effectiveness - Quantitative]]),0)</v>
      </c>
      <c r="I101" s="187"/>
      <c r="J101" s="189"/>
      <c r="K101" s="30"/>
    </row>
    <row r="102" spans="1:11" x14ac:dyDescent="0.25">
      <c r="A102">
        <f t="shared" ca="1" si="9"/>
        <v>5</v>
      </c>
      <c r="B102">
        <f t="shared" ca="1" si="10"/>
        <v>17</v>
      </c>
      <c r="C102" s="180" t="str">
        <f t="shared" ca="1" si="11"/>
        <v>3-Eff - Freq Programs</v>
      </c>
      <c r="D102" s="180" t="str">
        <f t="shared" ca="1" si="8"/>
        <v>TableFreqPrograms</v>
      </c>
      <c r="E102" s="181" t="s">
        <v>144</v>
      </c>
      <c r="F102" s="182" t="str" cm="1">
        <f t="array" aca="1" ref="F102" ca="1">INDEX(INDIRECT(D102&amp;"[#Headers]"), B102)</f>
        <v>Benefit Length (yrs)</v>
      </c>
      <c r="G102" s="194" t="str" cm="1">
        <f t="array" aca="1" ref="G102" ca="1">IF(INT((COLUMN(INDIRECT(D102&amp;"[[#Headers],["&amp;F102&amp;"]]"))-1)/26)&gt;0,CHAR(INT((COLUMN(INDIRECT(D102&amp;"[[#Headers],["&amp;F102&amp;"]]"))-1)/26)+CODE("A")-1),"")&amp;CHAR(MOD(COLUMN(INDIRECT(D102&amp;"[[#Headers],["&amp;F102&amp;"]]"))-1,26)+CODE("A"))</f>
        <v>R</v>
      </c>
      <c r="H102" s="187" t="str" cm="1">
        <f t="array" aca="1" ref="H102" ca="1">IF(OR(LOWER(TRIM(E102))="error check", LOWER(TRIM(E102))="formula"), _xlfn.FORMULATEXT(OFFSET(INDIRECT(D102&amp; "[[#Headers],["&amp;F102&amp;"]]"), 1,0)), "")</f>
        <v/>
      </c>
      <c r="I102" s="187"/>
      <c r="J102" s="189"/>
      <c r="K102" s="30"/>
    </row>
    <row r="103" spans="1:11" x14ac:dyDescent="0.25">
      <c r="A103">
        <f t="shared" ca="1" si="9"/>
        <v>5</v>
      </c>
      <c r="B103">
        <f t="shared" ca="1" si="10"/>
        <v>18</v>
      </c>
      <c r="C103" s="180" t="str">
        <f t="shared" ca="1" si="11"/>
        <v>3-Eff - Freq Programs</v>
      </c>
      <c r="D103" s="180" t="str">
        <f t="shared" ca="1" si="8"/>
        <v>TableFreqPrograms</v>
      </c>
      <c r="E103" s="181" t="s">
        <v>144</v>
      </c>
      <c r="F103" s="182" t="str" cm="1">
        <f t="array" aca="1" ref="F103" ca="1">INDEX(INDIRECT(D103&amp;"[#Headers]"), B103)</f>
        <v>Effectiveness Degradation Rate</v>
      </c>
      <c r="G103" s="194" t="str" cm="1">
        <f t="array" aca="1" ref="G103" ca="1">IF(INT((COLUMN(INDIRECT(D103&amp;"[[#Headers],["&amp;F103&amp;"]]"))-1)/26)&gt;0,CHAR(INT((COLUMN(INDIRECT(D103&amp;"[[#Headers],["&amp;F103&amp;"]]"))-1)/26)+CODE("A")-1),"")&amp;CHAR(MOD(COLUMN(INDIRECT(D103&amp;"[[#Headers],["&amp;F103&amp;"]]"))-1,26)+CODE("A"))</f>
        <v>S</v>
      </c>
      <c r="H103" s="187" t="str" cm="1">
        <f t="array" aca="1" ref="H103" ca="1">IF(OR(LOWER(TRIM(E103))="error check", LOWER(TRIM(E103))="formula"), _xlfn.FORMULATEXT(OFFSET(INDIRECT(D103&amp; "[[#Headers],["&amp;F103&amp;"]]"), 1,0)), "")</f>
        <v/>
      </c>
      <c r="I103" s="187"/>
      <c r="J103" s="189"/>
      <c r="K103" s="30"/>
    </row>
    <row r="104" spans="1:11" x14ac:dyDescent="0.25">
      <c r="A104">
        <f t="shared" ca="1" si="9"/>
        <v>5</v>
      </c>
      <c r="B104">
        <f t="shared" ca="1" si="10"/>
        <v>19</v>
      </c>
      <c r="C104" s="180" t="str">
        <f t="shared" ca="1" si="11"/>
        <v>3-Eff - Freq Programs</v>
      </c>
      <c r="D104" s="180" t="str">
        <f t="shared" ca="1" si="8"/>
        <v>TableFreqPrograms</v>
      </c>
      <c r="E104" s="181" t="s">
        <v>144</v>
      </c>
      <c r="F104" s="182" t="str" cm="1">
        <f t="array" aca="1" ref="F104" ca="1">INDEX(INDIRECT(D104&amp;"[#Headers]"), B104)</f>
        <v>Effectiveness Degradation Method</v>
      </c>
      <c r="G104" s="194" t="str" cm="1">
        <f t="array" aca="1" ref="G104" ca="1">IF(INT((COLUMN(INDIRECT(D104&amp;"[[#Headers],["&amp;F104&amp;"]]"))-1)/26)&gt;0,CHAR(INT((COLUMN(INDIRECT(D104&amp;"[[#Headers],["&amp;F104&amp;"]]"))-1)/26)+CODE("A")-1),"")&amp;CHAR(MOD(COLUMN(INDIRECT(D104&amp;"[[#Headers],["&amp;F104&amp;"]]"))-1,26)+CODE("A"))</f>
        <v>T</v>
      </c>
      <c r="H104" s="187" t="str" cm="1">
        <f t="array" aca="1" ref="H104" ca="1">IF(OR(LOWER(TRIM(E104))="error check", LOWER(TRIM(E104))="formula"), _xlfn.FORMULATEXT(OFFSET(INDIRECT(D104&amp; "[[#Headers],["&amp;F104&amp;"]]"), 1,0)), "")</f>
        <v/>
      </c>
      <c r="I104" s="187"/>
      <c r="J104" s="189"/>
      <c r="K104" s="30"/>
    </row>
    <row r="105" spans="1:11" x14ac:dyDescent="0.25">
      <c r="A105">
        <f t="shared" ca="1" si="9"/>
        <v>5</v>
      </c>
      <c r="B105">
        <f t="shared" ca="1" si="10"/>
        <v>20</v>
      </c>
      <c r="C105" s="180" t="str">
        <f t="shared" ca="1" si="11"/>
        <v>3-Eff - Freq Programs</v>
      </c>
      <c r="D105" s="180" t="str">
        <f t="shared" ca="1" si="8"/>
        <v>TableFreqPrograms</v>
      </c>
      <c r="E105" s="181" t="s">
        <v>144</v>
      </c>
      <c r="F105" s="182" t="str" cm="1">
        <f t="array" aca="1" ref="F105" ca="1">INDEX(INDIRECT(D105&amp;"[#Headers]"), B105)</f>
        <v>Explanation of Benefit Length</v>
      </c>
      <c r="G105" s="194" t="str" cm="1">
        <f t="array" aca="1" ref="G105" ca="1">IF(INT((COLUMN(INDIRECT(D105&amp;"[[#Headers],["&amp;F105&amp;"]]"))-1)/26)&gt;0,CHAR(INT((COLUMN(INDIRECT(D105&amp;"[[#Headers],["&amp;F105&amp;"]]"))-1)/26)+CODE("A")-1),"")&amp;CHAR(MOD(COLUMN(INDIRECT(D105&amp;"[[#Headers],["&amp;F105&amp;"]]"))-1,26)+CODE("A"))</f>
        <v>U</v>
      </c>
      <c r="H105" s="187" t="str" cm="1">
        <f t="array" aca="1" ref="H105" ca="1">IF(OR(LOWER(TRIM(E105))="error check", LOWER(TRIM(E105))="formula"), _xlfn.FORMULATEXT(OFFSET(INDIRECT(D105&amp; "[[#Headers],["&amp;F105&amp;"]]"), 1,0)), "")</f>
        <v/>
      </c>
      <c r="I105" s="187"/>
      <c r="J105" s="189"/>
      <c r="K105" s="30"/>
    </row>
    <row r="106" spans="1:11" x14ac:dyDescent="0.25">
      <c r="A106">
        <f t="shared" ca="1" si="9"/>
        <v>5</v>
      </c>
      <c r="B106">
        <f t="shared" ca="1" si="10"/>
        <v>21</v>
      </c>
      <c r="C106" s="180" t="str">
        <f t="shared" ca="1" si="11"/>
        <v>3-Eff - Freq Programs</v>
      </c>
      <c r="D106" s="180" t="str">
        <f t="shared" ca="1" si="8"/>
        <v>TableFreqPrograms</v>
      </c>
      <c r="E106" s="199" t="s">
        <v>139</v>
      </c>
      <c r="F106" s="182" t="str" cm="1">
        <f t="array" aca="1" ref="F106" ca="1">INDEX(INDIRECT(D106&amp;"[#Headers]"), B106)</f>
        <v>Same benefit set across program?</v>
      </c>
      <c r="G106" s="194" t="str" cm="1">
        <f t="array" aca="1" ref="G106" ca="1">IF(INT((COLUMN(INDIRECT(D106&amp;"[[#Headers],["&amp;F106&amp;"]]"))-1)/26)&gt;0,CHAR(INT((COLUMN(INDIRECT(D106&amp;"[[#Headers],["&amp;F106&amp;"]]"))-1)/26)+CODE("A")-1),"")&amp;CHAR(MOD(COLUMN(INDIRECT(D106&amp;"[[#Headers],["&amp;F106&amp;"]]"))-1,26)+CODE("A"))</f>
        <v>V</v>
      </c>
      <c r="H106" s="187" t="str" cm="1">
        <f t="array" aca="1" ref="H106" ca="1">IF(OR(LOWER(TRIM(E106))="error check", LOWER(TRIM(E106))="formula"), _xlfn.FORMULATEXT(OFFSET(INDIRECT(D106&amp; "[[#Headers],["&amp;F106&amp;"]]"), 1,0)), "")</f>
        <v>=SUMPRODUCT((([Program]=[@Program]))/COUNTIFS([Program],[Program]&amp;"",[Benefit Length (yrs)],[Benefit Length (yrs)]&amp;"",[Effectiveness Degradation Rate],[Effectiveness Degradation Rate]&amp;"",[Effectiveness Degradation Method],[Effectiveness Degradation Method]&amp;""))=1</v>
      </c>
      <c r="I106" s="187"/>
      <c r="J106" s="189"/>
      <c r="K106" s="30"/>
    </row>
    <row r="107" spans="1:11" x14ac:dyDescent="0.25">
      <c r="A107">
        <f t="shared" ca="1" si="9"/>
        <v>5</v>
      </c>
      <c r="B107">
        <f t="shared" ca="1" si="10"/>
        <v>22</v>
      </c>
      <c r="C107" s="180" t="str">
        <f t="shared" ca="1" si="11"/>
        <v>3-Eff - Freq Programs</v>
      </c>
      <c r="D107" s="180" t="str">
        <f t="shared" ca="1" si="8"/>
        <v>TableFreqPrograms</v>
      </c>
      <c r="E107" s="199" t="s">
        <v>139</v>
      </c>
      <c r="F107" s="182" t="str" cm="1">
        <f t="array" aca="1" ref="F107" ca="1">INDEX(INDIRECT(D107&amp;"[#Headers]"), B107)</f>
        <v>Risk ID</v>
      </c>
      <c r="G107" s="194" t="str" cm="1">
        <f t="array" aca="1" ref="G107" ca="1">IF(INT((COLUMN(INDIRECT(D107&amp;"[[#Headers],["&amp;F107&amp;"]]"))-1)/26)&gt;0,CHAR(INT((COLUMN(INDIRECT(D107&amp;"[[#Headers],["&amp;F107&amp;"]]"))-1)/26)+CODE("A")-1),"")&amp;CHAR(MOD(COLUMN(INDIRECT(D107&amp;"[[#Headers],["&amp;F107&amp;"]]"))-1,26)+CODE("A"))</f>
        <v>W</v>
      </c>
      <c r="H107" s="187" t="str" cm="1">
        <f t="array" aca="1" ref="H107" ca="1">IF(OR(LOWER(TRIM(E107))="error check", LOWER(TRIM(E107))="formula"), _xlfn.FORMULATEXT(OFFSET(INDIRECT(D107&amp; "[[#Headers],["&amp;F107&amp;"]]"), 1,0)), "")</f>
        <v>=IFERROR(INDEX(Table_RiskNameLookup[RISK ID],MATCH([@[Risk (for Cross Cutter only)]],Table_RiskNameLookup[Risk/Cross Cutting Factor Name],0)),RiskID)</v>
      </c>
      <c r="I107" s="187"/>
      <c r="J107" s="189"/>
      <c r="K107" s="30"/>
    </row>
    <row r="108" spans="1:11" x14ac:dyDescent="0.25">
      <c r="A108">
        <f t="shared" ca="1" si="9"/>
        <v>6</v>
      </c>
      <c r="B108">
        <f t="shared" ca="1" si="10"/>
        <v>1</v>
      </c>
      <c r="C108" s="180" t="str">
        <f t="shared" ca="1" si="11"/>
        <v>4-Eff - Conseq Programs</v>
      </c>
      <c r="D108" s="180" t="str">
        <f t="shared" ca="1" si="8"/>
        <v>TableConseqPrograms</v>
      </c>
      <c r="E108" s="199" t="s">
        <v>139</v>
      </c>
      <c r="F108" s="182" t="str" cm="1">
        <f t="array" aca="1" ref="F108" ca="1">INDEX(INDIRECT(D108&amp;"[#Headers]"), B108)</f>
        <v>ID</v>
      </c>
      <c r="G108" s="194" t="str" cm="1">
        <f t="array" aca="1" ref="G108" ca="1">IF(INT((COLUMN(INDIRECT(D108&amp;"[[#Headers],["&amp;F108&amp;"]]"))-1)/26)&gt;0,CHAR(INT((COLUMN(INDIRECT(D108&amp;"[[#Headers],["&amp;F108&amp;"]]"))-1)/26)+CODE("A")-1),"")&amp;CHAR(MOD(COLUMN(INDIRECT(D108&amp;"[[#Headers],["&amp;F108&amp;"]]"))-1,26)+CODE("A"))</f>
        <v>B</v>
      </c>
      <c r="H108" s="187" t="str" cm="1">
        <f t="array" aca="1" ref="H108" ca="1">IF(OR(LOWER(TRIM(E108))="error check", LOWER(TRIM(E108))="formula"), _xlfn.FORMULATEXT(OFFSET(INDIRECT(D108&amp; "[[#Headers],["&amp;F108&amp;"]]"), 1,0)), "")</f>
        <v>=IFERROR(INDEX('Summary of Programs'!A:A,MATCH([@Program],'Summary of Programs'!B:B,0)),"No match in Program Cost tab")</v>
      </c>
      <c r="I108" s="187"/>
      <c r="J108" s="189"/>
      <c r="K108" s="30"/>
    </row>
    <row r="109" spans="1:11" x14ac:dyDescent="0.25">
      <c r="A109">
        <f t="shared" ca="1" si="9"/>
        <v>6</v>
      </c>
      <c r="B109">
        <f t="shared" ca="1" si="10"/>
        <v>2</v>
      </c>
      <c r="C109" s="180" t="str">
        <f t="shared" ca="1" si="11"/>
        <v>4-Eff - Conseq Programs</v>
      </c>
      <c r="D109" s="180" t="str">
        <f t="shared" ca="1" si="8"/>
        <v>TableConseqPrograms</v>
      </c>
      <c r="E109" s="199" t="s">
        <v>139</v>
      </c>
      <c r="F109" s="182" t="str" cm="1">
        <f t="array" aca="1" ref="F109" ca="1">INDEX(INDIRECT(D109&amp;"[#Headers]"), B109)</f>
        <v>Type</v>
      </c>
      <c r="G109" s="194" t="str" cm="1">
        <f t="array" aca="1" ref="G109" ca="1">IF(INT((COLUMN(INDIRECT(D109&amp;"[[#Headers],["&amp;F109&amp;"]]"))-1)/26)&gt;0,CHAR(INT((COLUMN(INDIRECT(D109&amp;"[[#Headers],["&amp;F109&amp;"]]"))-1)/26)+CODE("A")-1),"")&amp;CHAR(MOD(COLUMN(INDIRECT(D109&amp;"[[#Headers],["&amp;F109&amp;"]]"))-1,26)+CODE("A"))</f>
        <v>C</v>
      </c>
      <c r="H109" s="187" t="str" cm="1">
        <f t="array" aca="1" ref="H109" ca="1">IF(OR(LOWER(TRIM(E109))="error check", LOWER(TRIM(E109))="formula"), _xlfn.FORMULATEXT(OFFSET(INDIRECT(D109&amp; "[[#Headers],["&amp;F109&amp;"]]"), 1,0)), "")</f>
        <v>=IFERROR(INDEX('Summary of Programs'!C:C,MATCH([@Program],'Summary of Programs'!B:B,0)),"No match in Summary of Programs tab")</v>
      </c>
      <c r="I109" s="187"/>
      <c r="J109" s="189"/>
      <c r="K109" s="30"/>
    </row>
    <row r="110" spans="1:11" x14ac:dyDescent="0.25">
      <c r="A110">
        <f t="shared" ca="1" si="9"/>
        <v>6</v>
      </c>
      <c r="B110">
        <f t="shared" ca="1" si="10"/>
        <v>3</v>
      </c>
      <c r="C110" s="180" t="str">
        <f t="shared" ca="1" si="11"/>
        <v>4-Eff - Conseq Programs</v>
      </c>
      <c r="D110" s="180" t="str">
        <f t="shared" ca="1" si="8"/>
        <v>TableConseqPrograms</v>
      </c>
      <c r="E110" s="181" t="s">
        <v>144</v>
      </c>
      <c r="F110" s="182" t="str" cm="1">
        <f t="array" aca="1" ref="F110" ca="1">INDEX(INDIRECT(D110&amp;"[#Headers]"), B110)</f>
        <v>Program</v>
      </c>
      <c r="G110" s="194" t="str" cm="1">
        <f t="array" aca="1" ref="G110" ca="1">IF(INT((COLUMN(INDIRECT(D110&amp;"[[#Headers],["&amp;F110&amp;"]]"))-1)/26)&gt;0,CHAR(INT((COLUMN(INDIRECT(D110&amp;"[[#Headers],["&amp;F110&amp;"]]"))-1)/26)+CODE("A")-1),"")&amp;CHAR(MOD(COLUMN(INDIRECT(D110&amp;"[[#Headers],["&amp;F110&amp;"]]"))-1,26)+CODE("A"))</f>
        <v>D</v>
      </c>
      <c r="H110" s="187" t="str" cm="1">
        <f t="array" aca="1" ref="H110" ca="1">IF(OR(LOWER(TRIM(E110))="error check", LOWER(TRIM(E110))="formula"), _xlfn.FORMULATEXT(OFFSET(INDIRECT(D110&amp; "[[#Headers],["&amp;F110&amp;"]]"), 1,0)), "")</f>
        <v/>
      </c>
      <c r="I110" s="187" t="s">
        <v>160</v>
      </c>
      <c r="J110" s="189"/>
      <c r="K110" s="30"/>
    </row>
    <row r="111" spans="1:11" x14ac:dyDescent="0.25">
      <c r="A111">
        <f t="shared" ca="1" si="9"/>
        <v>6</v>
      </c>
      <c r="B111">
        <f t="shared" ca="1" si="10"/>
        <v>4</v>
      </c>
      <c r="C111" s="180" t="str">
        <f t="shared" ca="1" si="11"/>
        <v>4-Eff - Conseq Programs</v>
      </c>
      <c r="D111" s="180" t="str">
        <f t="shared" ca="1" si="8"/>
        <v>TableConseqPrograms</v>
      </c>
      <c r="E111" s="181" t="s">
        <v>144</v>
      </c>
      <c r="F111" s="182" t="str" cm="1">
        <f t="array" aca="1" ref="F111" ca="1">INDEX(INDIRECT(D111&amp;"[#Headers]"), B111)</f>
        <v>Risk (for Cross Cutter only)</v>
      </c>
      <c r="G111" s="194" t="str" cm="1">
        <f t="array" aca="1" ref="G111" ca="1">IF(INT((COLUMN(INDIRECT(D111&amp;"[[#Headers],["&amp;F111&amp;"]]"))-1)/26)&gt;0,CHAR(INT((COLUMN(INDIRECT(D111&amp;"[[#Headers],["&amp;F111&amp;"]]"))-1)/26)+CODE("A")-1),"")&amp;CHAR(MOD(COLUMN(INDIRECT(D111&amp;"[[#Headers],["&amp;F111&amp;"]]"))-1,26)+CODE("A"))</f>
        <v>E</v>
      </c>
      <c r="H111" s="187" t="str" cm="1">
        <f t="array" aca="1" ref="H111" ca="1">IF(OR(LOWER(TRIM(E111))="error check", LOWER(TRIM(E111))="formula"), _xlfn.FORMULATEXT(OFFSET(INDIRECT(D111&amp; "[[#Headers],["&amp;F111&amp;"]]"), 1,0)), "")</f>
        <v/>
      </c>
      <c r="I111" s="187" t="s">
        <v>161</v>
      </c>
      <c r="J111" s="189"/>
      <c r="K111" s="30"/>
    </row>
    <row r="112" spans="1:11" x14ac:dyDescent="0.25">
      <c r="A112">
        <f t="shared" ca="1" si="9"/>
        <v>6</v>
      </c>
      <c r="B112">
        <f t="shared" ca="1" si="10"/>
        <v>5</v>
      </c>
      <c r="C112" s="180" t="str">
        <f t="shared" ca="1" si="11"/>
        <v>4-Eff - Conseq Programs</v>
      </c>
      <c r="D112" s="180" t="str">
        <f t="shared" ca="1" si="8"/>
        <v>TableConseqPrograms</v>
      </c>
      <c r="E112" s="181" t="s">
        <v>144</v>
      </c>
      <c r="F112" s="182" t="str" cm="1">
        <f t="array" aca="1" ref="F112" ca="1">INDEX(INDIRECT(D112&amp;"[#Headers]"), B112)</f>
        <v>Tranche</v>
      </c>
      <c r="G112" s="194" t="str" cm="1">
        <f t="array" aca="1" ref="G112" ca="1">IF(INT((COLUMN(INDIRECT(D112&amp;"[[#Headers],["&amp;F112&amp;"]]"))-1)/26)&gt;0,CHAR(INT((COLUMN(INDIRECT(D112&amp;"[[#Headers],["&amp;F112&amp;"]]"))-1)/26)+CODE("A")-1),"")&amp;CHAR(MOD(COLUMN(INDIRECT(D112&amp;"[[#Headers],["&amp;F112&amp;"]]"))-1,26)+CODE("A"))</f>
        <v>F</v>
      </c>
      <c r="H112" s="187" t="str" cm="1">
        <f t="array" aca="1" ref="H112" ca="1">IF(OR(LOWER(TRIM(E112))="error check", LOWER(TRIM(E112))="formula"), _xlfn.FORMULATEXT(OFFSET(INDIRECT(D112&amp; "[[#Headers],["&amp;F112&amp;"]]"), 1,0)), "")</f>
        <v/>
      </c>
      <c r="I112" s="187" t="s">
        <v>162</v>
      </c>
      <c r="J112" s="189"/>
      <c r="K112" s="30"/>
    </row>
    <row r="113" spans="1:11" x14ac:dyDescent="0.25">
      <c r="A113">
        <f t="shared" ca="1" si="9"/>
        <v>6</v>
      </c>
      <c r="B113">
        <f t="shared" ca="1" si="10"/>
        <v>6</v>
      </c>
      <c r="C113" s="180" t="str">
        <f t="shared" ca="1" si="11"/>
        <v>4-Eff - Conseq Programs</v>
      </c>
      <c r="D113" s="180" t="str">
        <f t="shared" ca="1" si="8"/>
        <v>TableConseqPrograms</v>
      </c>
      <c r="E113" s="181" t="s">
        <v>144</v>
      </c>
      <c r="F113" s="182" t="str" cm="1">
        <f t="array" aca="1" ref="F113" ca="1">INDEX(INDIRECT(D113&amp;"[#Headers]"), B113)</f>
        <v>Outcome</v>
      </c>
      <c r="G113" s="194" t="str" cm="1">
        <f t="array" aca="1" ref="G113" ca="1">IF(INT((COLUMN(INDIRECT(D113&amp;"[[#Headers],["&amp;F113&amp;"]]"))-1)/26)&gt;0,CHAR(INT((COLUMN(INDIRECT(D113&amp;"[[#Headers],["&amp;F113&amp;"]]"))-1)/26)+CODE("A")-1),"")&amp;CHAR(MOD(COLUMN(INDIRECT(D113&amp;"[[#Headers],["&amp;F113&amp;"]]"))-1,26)+CODE("A"))</f>
        <v>G</v>
      </c>
      <c r="H113" s="187" t="str" cm="1">
        <f t="array" aca="1" ref="H113" ca="1">IF(OR(LOWER(TRIM(E113))="error check", LOWER(TRIM(E113))="formula"), _xlfn.FORMULATEXT(OFFSET(INDIRECT(D113&amp; "[[#Headers],["&amp;F113&amp;"]]"), 1,0)), "")</f>
        <v/>
      </c>
      <c r="I113" s="188" t="s">
        <v>177</v>
      </c>
      <c r="J113" s="189"/>
      <c r="K113" s="30"/>
    </row>
    <row r="114" spans="1:11" x14ac:dyDescent="0.25">
      <c r="A114">
        <f t="shared" ca="1" si="9"/>
        <v>6</v>
      </c>
      <c r="B114">
        <f t="shared" ca="1" si="10"/>
        <v>7</v>
      </c>
      <c r="C114" s="180" t="str">
        <f t="shared" ca="1" si="11"/>
        <v>4-Eff - Conseq Programs</v>
      </c>
      <c r="D114" s="180" t="str">
        <f t="shared" ca="1" si="8"/>
        <v>TableConseqPrograms</v>
      </c>
      <c r="E114" s="181" t="s">
        <v>144</v>
      </c>
      <c r="F114" s="182" t="str" cm="1">
        <f t="array" aca="1" ref="F114" ca="1">INDEX(INDIRECT(D114&amp;"[#Headers]"), B114)</f>
        <v>Attribute</v>
      </c>
      <c r="G114" s="194" t="str" cm="1">
        <f t="array" aca="1" ref="G114" ca="1">IF(INT((COLUMN(INDIRECT(D114&amp;"[[#Headers],["&amp;F114&amp;"]]"))-1)/26)&gt;0,CHAR(INT((COLUMN(INDIRECT(D114&amp;"[[#Headers],["&amp;F114&amp;"]]"))-1)/26)+CODE("A")-1),"")&amp;CHAR(MOD(COLUMN(INDIRECT(D114&amp;"[[#Headers],["&amp;F114&amp;"]]"))-1,26)+CODE("A"))</f>
        <v>H</v>
      </c>
      <c r="H114" s="187" t="str" cm="1">
        <f t="array" aca="1" ref="H114" ca="1">IF(OR(LOWER(TRIM(E114))="error check", LOWER(TRIM(E114))="formula"), _xlfn.FORMULATEXT(OFFSET(INDIRECT(D114&amp; "[[#Headers],["&amp;F114&amp;"]]"), 1,0)), "")</f>
        <v/>
      </c>
      <c r="I114" s="187"/>
      <c r="J114" s="190"/>
      <c r="K114" s="190"/>
    </row>
    <row r="115" spans="1:11" x14ac:dyDescent="0.25">
      <c r="A115">
        <f t="shared" ca="1" si="9"/>
        <v>6</v>
      </c>
      <c r="B115">
        <f t="shared" ca="1" si="10"/>
        <v>8</v>
      </c>
      <c r="C115" s="180" t="str">
        <f t="shared" ca="1" si="11"/>
        <v>4-Eff - Conseq Programs</v>
      </c>
      <c r="D115" s="180" t="str">
        <f t="shared" ca="1" si="8"/>
        <v>TableConseqPrograms</v>
      </c>
      <c r="E115" s="181" t="s">
        <v>144</v>
      </c>
      <c r="F115" s="182" t="str" cm="1">
        <f t="array" aca="1" ref="F115" ca="1">INDEX(INDIRECT(D115&amp;"[#Headers]"), B115)</f>
        <v>Does this use qualitative measure?</v>
      </c>
      <c r="G115" s="194" t="str" cm="1">
        <f t="array" aca="1" ref="G115" ca="1">IF(INT((COLUMN(INDIRECT(D115&amp;"[[#Headers],["&amp;F115&amp;"]]"))-1)/26)&gt;0,CHAR(INT((COLUMN(INDIRECT(D115&amp;"[[#Headers],["&amp;F115&amp;"]]"))-1)/26)+CODE("A")-1),"")&amp;CHAR(MOD(COLUMN(INDIRECT(D115&amp;"[[#Headers],["&amp;F115&amp;"]]"))-1,26)+CODE("A"))</f>
        <v>I</v>
      </c>
      <c r="H115" s="187" t="str" cm="1">
        <f t="array" aca="1" ref="H115" ca="1">IF(OR(LOWER(TRIM(E115))="error check", LOWER(TRIM(E115))="formula"), _xlfn.FORMULATEXT(OFFSET(INDIRECT(D115&amp; "[[#Headers],["&amp;F115&amp;"]]"), 1,0)), "")</f>
        <v/>
      </c>
      <c r="I115" s="187"/>
      <c r="J115" s="190"/>
      <c r="K115" s="190"/>
    </row>
    <row r="116" spans="1:11" x14ac:dyDescent="0.25">
      <c r="A116">
        <f t="shared" ca="1" si="9"/>
        <v>6</v>
      </c>
      <c r="B116">
        <f t="shared" ca="1" si="10"/>
        <v>9</v>
      </c>
      <c r="C116" s="180" t="str">
        <f t="shared" ca="1" si="11"/>
        <v>4-Eff - Conseq Programs</v>
      </c>
      <c r="D116" s="180" t="str">
        <f t="shared" ca="1" si="8"/>
        <v>TableConseqPrograms</v>
      </c>
      <c r="E116" s="181" t="s">
        <v>144</v>
      </c>
      <c r="F116" s="182" t="str" cm="1">
        <f t="array" aca="1" ref="F116" ca="1">INDEX(INDIRECT(D116&amp;"[#Headers]"), B116)</f>
        <v>Effectiveness - Quantitative</v>
      </c>
      <c r="G116" s="194" t="str" cm="1">
        <f t="array" aca="1" ref="G116" ca="1">IF(INT((COLUMN(INDIRECT(D116&amp;"[[#Headers],["&amp;F116&amp;"]]"))-1)/26)&gt;0,CHAR(INT((COLUMN(INDIRECT(D116&amp;"[[#Headers],["&amp;F116&amp;"]]"))-1)/26)+CODE("A")-1),"")&amp;CHAR(MOD(COLUMN(INDIRECT(D116&amp;"[[#Headers],["&amp;F116&amp;"]]"))-1,26)+CODE("A"))</f>
        <v>J</v>
      </c>
      <c r="H116" s="187" t="str" cm="1">
        <f t="array" aca="1" ref="H116" ca="1">IF(OR(LOWER(TRIM(E116))="error check", LOWER(TRIM(E116))="formula"), _xlfn.FORMULATEXT(OFFSET(INDIRECT(D116&amp; "[[#Headers],["&amp;F116&amp;"]]"), 1,0)), "")</f>
        <v/>
      </c>
      <c r="I116" s="187"/>
      <c r="J116" s="191" t="s">
        <v>184</v>
      </c>
      <c r="K116" s="191" t="s">
        <v>179</v>
      </c>
    </row>
    <row r="117" spans="1:11" x14ac:dyDescent="0.25">
      <c r="A117">
        <f t="shared" ca="1" si="9"/>
        <v>6</v>
      </c>
      <c r="B117">
        <f t="shared" ca="1" si="10"/>
        <v>10</v>
      </c>
      <c r="C117" s="180" t="str">
        <f t="shared" ca="1" si="11"/>
        <v>4-Eff - Conseq Programs</v>
      </c>
      <c r="D117" s="180" t="str">
        <f t="shared" ca="1" si="8"/>
        <v>TableConseqPrograms</v>
      </c>
      <c r="E117" s="181" t="s">
        <v>144</v>
      </c>
      <c r="F117" s="182" t="str" cm="1">
        <f t="array" aca="1" ref="F117" ca="1">INDEX(INDIRECT(D117&amp;"[#Headers]"), B117)</f>
        <v>Category</v>
      </c>
      <c r="G117" s="194" t="str" cm="1">
        <f t="array" aca="1" ref="G117" ca="1">IF(INT((COLUMN(INDIRECT(D117&amp;"[[#Headers],["&amp;F117&amp;"]]"))-1)/26)&gt;0,CHAR(INT((COLUMN(INDIRECT(D117&amp;"[[#Headers],["&amp;F117&amp;"]]"))-1)/26)+CODE("A")-1),"")&amp;CHAR(MOD(COLUMN(INDIRECT(D117&amp;"[[#Headers],["&amp;F117&amp;"]]"))-1,26)+CODE("A"))</f>
        <v>K</v>
      </c>
      <c r="H117" s="187" t="str" cm="1">
        <f t="array" aca="1" ref="H117" ca="1">IF(OR(LOWER(TRIM(E117))="error check", LOWER(TRIM(E117))="formula"), _xlfn.FORMULATEXT(OFFSET(INDIRECT(D117&amp; "[[#Headers],["&amp;F117&amp;"]]"), 1,0)), "")</f>
        <v/>
      </c>
      <c r="I117" s="188" t="s">
        <v>185</v>
      </c>
      <c r="J117" s="191" t="s">
        <v>186</v>
      </c>
      <c r="K117" s="327" t="s">
        <v>187</v>
      </c>
    </row>
    <row r="118" spans="1:11" x14ac:dyDescent="0.25">
      <c r="A118">
        <f t="shared" ca="1" si="9"/>
        <v>6</v>
      </c>
      <c r="B118">
        <f t="shared" ca="1" si="10"/>
        <v>11</v>
      </c>
      <c r="C118" s="180" t="str">
        <f t="shared" ca="1" si="11"/>
        <v>4-Eff - Conseq Programs</v>
      </c>
      <c r="D118" s="180" t="str">
        <f t="shared" ca="1" si="8"/>
        <v>TableConseqPrograms</v>
      </c>
      <c r="E118" s="181" t="s">
        <v>144</v>
      </c>
      <c r="F118" s="182" t="str" cm="1">
        <f t="array" aca="1" ref="F118" ca="1">INDEX(INDIRECT(D118&amp;"[#Headers]"), B118)</f>
        <v>Consequence develops…</v>
      </c>
      <c r="G118" s="194" t="str" cm="1">
        <f t="array" aca="1" ref="G118" ca="1">IF(INT((COLUMN(INDIRECT(D118&amp;"[[#Headers],["&amp;F118&amp;"]]"))-1)/26)&gt;0,CHAR(INT((COLUMN(INDIRECT(D118&amp;"[[#Headers],["&amp;F118&amp;"]]"))-1)/26)+CODE("A")-1),"")&amp;CHAR(MOD(COLUMN(INDIRECT(D118&amp;"[[#Headers],["&amp;F118&amp;"]]"))-1,26)+CODE("A"))</f>
        <v>L</v>
      </c>
      <c r="H118" s="187" t="str" cm="1">
        <f t="array" aca="1" ref="H118" ca="1">IF(OR(LOWER(TRIM(E118))="error check", LOWER(TRIM(E118))="formula"), _xlfn.FORMULATEXT(OFFSET(INDIRECT(D118&amp; "[[#Headers],["&amp;F118&amp;"]]"), 1,0)), "")</f>
        <v/>
      </c>
      <c r="I118" s="212" t="s">
        <v>188</v>
      </c>
      <c r="J118" s="191" t="s">
        <v>186</v>
      </c>
      <c r="K118" s="327"/>
    </row>
    <row r="119" spans="1:11" x14ac:dyDescent="0.25">
      <c r="A119">
        <f t="shared" ca="1" si="9"/>
        <v>6</v>
      </c>
      <c r="B119">
        <f t="shared" ca="1" si="10"/>
        <v>12</v>
      </c>
      <c r="C119" s="180" t="str">
        <f t="shared" ca="1" si="11"/>
        <v>4-Eff - Conseq Programs</v>
      </c>
      <c r="D119" s="180" t="str">
        <f t="shared" ca="1" si="8"/>
        <v>TableConseqPrograms</v>
      </c>
      <c r="E119" s="181" t="s">
        <v>144</v>
      </c>
      <c r="F119" s="182" t="str" cm="1">
        <f t="array" aca="1" ref="F119" ca="1">INDEX(INDIRECT(D119&amp;"[#Headers]"), B119)</f>
        <v>Explanation of Program Category and Consequence type</v>
      </c>
      <c r="G119" s="194" t="str" cm="1">
        <f t="array" aca="1" ref="G119" ca="1">IF(INT((COLUMN(INDIRECT(D119&amp;"[[#Headers],["&amp;F119&amp;"]]"))-1)/26)&gt;0,CHAR(INT((COLUMN(INDIRECT(D119&amp;"[[#Headers],["&amp;F119&amp;"]]"))-1)/26)+CODE("A")-1),"")&amp;CHAR(MOD(COLUMN(INDIRECT(D119&amp;"[[#Headers],["&amp;F119&amp;"]]"))-1,26)+CODE("A"))</f>
        <v>M</v>
      </c>
      <c r="H119" s="187" t="str" cm="1">
        <f t="array" aca="1" ref="H119" ca="1">IF(OR(LOWER(TRIM(E119))="error check", LOWER(TRIM(E119))="formula"), _xlfn.FORMULATEXT(OFFSET(INDIRECT(D119&amp; "[[#Headers],["&amp;F119&amp;"]]"), 1,0)), "")</f>
        <v/>
      </c>
      <c r="I119" s="187"/>
      <c r="J119" s="191" t="s">
        <v>186</v>
      </c>
      <c r="K119" s="327"/>
    </row>
    <row r="120" spans="1:11" x14ac:dyDescent="0.25">
      <c r="A120">
        <f t="shared" ca="1" si="9"/>
        <v>6</v>
      </c>
      <c r="B120">
        <f t="shared" ca="1" si="10"/>
        <v>13</v>
      </c>
      <c r="C120" s="180" t="str">
        <f t="shared" ca="1" si="11"/>
        <v>4-Eff - Conseq Programs</v>
      </c>
      <c r="D120" s="180" t="str">
        <f t="shared" ca="1" si="8"/>
        <v>TableConseqPrograms</v>
      </c>
      <c r="E120" s="199" t="s">
        <v>139</v>
      </c>
      <c r="F120" s="182" t="str" cm="1">
        <f t="array" aca="1" ref="F120" ca="1">INDEX(INDIRECT(D120&amp;"[#Headers]"), B120)</f>
        <v>Effectiveness Cap (Ec)</v>
      </c>
      <c r="G120" s="194" t="str" cm="1">
        <f t="array" aca="1" ref="G120" ca="1">IF(INT((COLUMN(INDIRECT(D120&amp;"[[#Headers],["&amp;F120&amp;"]]"))-1)/26)&gt;0,CHAR(INT((COLUMN(INDIRECT(D120&amp;"[[#Headers],["&amp;F120&amp;"]]"))-1)/26)+CODE("A")-1),"")&amp;CHAR(MOD(COLUMN(INDIRECT(D120&amp;"[[#Headers],["&amp;F120&amp;"]]"))-1,26)+CODE("A"))</f>
        <v>N</v>
      </c>
      <c r="H120" s="187" t="str" cm="1">
        <f t="array" aca="1" ref="H120" ca="1">IF(OR(LOWER(TRIM(E120))="error check", LOWER(TRIM(E120))="formula"), _xlfn.FORMULATEXT(OFFSET(INDIRECT(D120&amp; "[[#Headers],["&amp;F120&amp;"]]"), 1,0)), "")</f>
        <v>=IF([@[Does this use qualitative measure?]],INDEX(TableQualConseqEff,MATCH([@Category],TableQualConseqEff[Control Program Category],0),MATCH([@[Consequence develops…]],TableQualConseqEff[#Headers],0)),"")</v>
      </c>
      <c r="I120" s="187"/>
      <c r="J120" s="191" t="s">
        <v>186</v>
      </c>
      <c r="K120" s="327"/>
    </row>
    <row r="121" spans="1:11" x14ac:dyDescent="0.25">
      <c r="A121">
        <f t="shared" ca="1" si="9"/>
        <v>6</v>
      </c>
      <c r="B121">
        <f t="shared" ca="1" si="10"/>
        <v>14</v>
      </c>
      <c r="C121" s="180" t="str">
        <f t="shared" ca="1" si="11"/>
        <v>4-Eff - Conseq Programs</v>
      </c>
      <c r="D121" s="180" t="str">
        <f t="shared" ca="1" si="8"/>
        <v>TableConseqPrograms</v>
      </c>
      <c r="E121" s="199" t="s">
        <v>139</v>
      </c>
      <c r="F121" s="182" t="str" cm="1">
        <f t="array" aca="1" ref="F121" ca="1">INDEX(INDIRECT(D121&amp;"[#Headers]"), B121)</f>
        <v>Maturity Factor (Mf)</v>
      </c>
      <c r="G121" s="194" t="str" cm="1">
        <f t="array" aca="1" ref="G121" ca="1">IF(INT((COLUMN(INDIRECT(D121&amp;"[[#Headers],["&amp;F121&amp;"]]"))-1)/26)&gt;0,CHAR(INT((COLUMN(INDIRECT(D121&amp;"[[#Headers],["&amp;F121&amp;"]]"))-1)/26)+CODE("A")-1),"")&amp;CHAR(MOD(COLUMN(INDIRECT(D121&amp;"[[#Headers],["&amp;F121&amp;"]]"))-1,26)+CODE("A"))</f>
        <v>O</v>
      </c>
      <c r="H121" s="187" t="str" cm="1">
        <f t="array" aca="1" ref="H121" ca="1">IF(OR(LOWER(TRIM(E121))="error check", LOWER(TRIM(E121))="formula"), _xlfn.FORMULATEXT(OFFSET(INDIRECT(D121&amp; "[[#Headers],["&amp;F121&amp;"]]"), 1,0)), "")</f>
        <v>=IFERROR(@IF(AND([@[Does this use qualitative measure?]],ISNUMBER(SEARCH("control",[@Type]))),INDIRECT("'Maturity Factor - " &amp; RIGHT([@ID],4) &amp; "'!EffFactor"),""),"Cannot fine Maturity Factor - " &amp; [@ID]&amp; " tab.")</v>
      </c>
      <c r="I121" s="187"/>
      <c r="J121" s="191" t="s">
        <v>186</v>
      </c>
      <c r="K121" s="327"/>
    </row>
    <row r="122" spans="1:11" x14ac:dyDescent="0.25">
      <c r="A122">
        <f t="shared" ca="1" si="9"/>
        <v>6</v>
      </c>
      <c r="B122">
        <f t="shared" ca="1" si="10"/>
        <v>15</v>
      </c>
      <c r="C122" s="180" t="str">
        <f t="shared" ca="1" si="11"/>
        <v>4-Eff - Conseq Programs</v>
      </c>
      <c r="D122" s="180" t="str">
        <f t="shared" ca="1" si="8"/>
        <v>TableConseqPrograms</v>
      </c>
      <c r="E122" s="199" t="s">
        <v>139</v>
      </c>
      <c r="F122" s="182" t="str" cm="1">
        <f t="array" aca="1" ref="F122" ca="1">INDEX(INDIRECT(D122&amp;"[#Headers]"), B122)</f>
        <v>Effectiveness 
(Ec * Mf)</v>
      </c>
      <c r="G122" s="194" t="str" cm="1">
        <f t="array" aca="1" ref="G122" ca="1">IF(INT((COLUMN(INDIRECT(D122&amp;"[[#Headers],["&amp;F122&amp;"]]"))-1)/26)&gt;0,CHAR(INT((COLUMN(INDIRECT(D122&amp;"[[#Headers],["&amp;F122&amp;"]]"))-1)/26)+CODE("A")-1),"")&amp;CHAR(MOD(COLUMN(INDIRECT(D122&amp;"[[#Headers],["&amp;F122&amp;"]]"))-1,26)+CODE("A"))</f>
        <v>P</v>
      </c>
      <c r="H122" s="187" t="str" cm="1">
        <f t="array" aca="1" ref="H122" ca="1">IF(OR(LOWER(TRIM(E122))="error check", LOWER(TRIM(E122))="formula"), _xlfn.FORMULATEXT(OFFSET(INDIRECT(D122&amp; "[[#Headers],["&amp;F122&amp;"]]"), 1,0)), "")</f>
        <v>=IFERROR(IF([@[Does this use qualitative measure?]],[@[Effectiveness Cap (Ec)]]*MIN([@[Maturity Factor (Mf)]],1),[@[Effectiveness - Quantitative]]),0)</v>
      </c>
      <c r="I122" s="187"/>
      <c r="J122" s="190"/>
      <c r="K122" s="190"/>
    </row>
    <row r="123" spans="1:11" x14ac:dyDescent="0.25">
      <c r="A123">
        <f t="shared" ca="1" si="9"/>
        <v>6</v>
      </c>
      <c r="B123">
        <f t="shared" ca="1" si="10"/>
        <v>16</v>
      </c>
      <c r="C123" s="180" t="str">
        <f t="shared" ca="1" si="11"/>
        <v>4-Eff - Conseq Programs</v>
      </c>
      <c r="D123" s="180" t="str">
        <f t="shared" ca="1" si="8"/>
        <v>TableConseqPrograms</v>
      </c>
      <c r="E123" s="181" t="s">
        <v>144</v>
      </c>
      <c r="F123" s="182" t="str" cm="1">
        <f t="array" aca="1" ref="F123" ca="1">INDEX(INDIRECT(D123&amp;"[#Headers]"), B123)</f>
        <v>Benefit Length (yrs)</v>
      </c>
      <c r="G123" s="194" t="str" cm="1">
        <f t="array" aca="1" ref="G123" ca="1">IF(INT((COLUMN(INDIRECT(D123&amp;"[[#Headers],["&amp;F123&amp;"]]"))-1)/26)&gt;0,CHAR(INT((COLUMN(INDIRECT(D123&amp;"[[#Headers],["&amp;F123&amp;"]]"))-1)/26)+CODE("A")-1),"")&amp;CHAR(MOD(COLUMN(INDIRECT(D123&amp;"[[#Headers],["&amp;F123&amp;"]]"))-1,26)+CODE("A"))</f>
        <v>Q</v>
      </c>
      <c r="H123" s="187" t="str" cm="1">
        <f t="array" aca="1" ref="H123" ca="1">IF(OR(LOWER(TRIM(E123))="error check", LOWER(TRIM(E123))="formula"), _xlfn.FORMULATEXT(OFFSET(INDIRECT(D123&amp; "[[#Headers],["&amp;F123&amp;"]]"), 1,0)), "")</f>
        <v/>
      </c>
      <c r="I123" s="187"/>
      <c r="J123" s="190"/>
      <c r="K123" s="190"/>
    </row>
    <row r="124" spans="1:11" x14ac:dyDescent="0.25">
      <c r="A124">
        <f t="shared" ca="1" si="9"/>
        <v>6</v>
      </c>
      <c r="B124">
        <f t="shared" ca="1" si="10"/>
        <v>17</v>
      </c>
      <c r="C124" s="180" t="str">
        <f t="shared" ca="1" si="11"/>
        <v>4-Eff - Conseq Programs</v>
      </c>
      <c r="D124" s="180" t="str">
        <f t="shared" ca="1" si="8"/>
        <v>TableConseqPrograms</v>
      </c>
      <c r="E124" s="181" t="s">
        <v>144</v>
      </c>
      <c r="F124" s="182" t="str" cm="1">
        <f t="array" aca="1" ref="F124" ca="1">INDEX(INDIRECT(D124&amp;"[#Headers]"), B124)</f>
        <v>Effectiveness Degradation Rate</v>
      </c>
      <c r="G124" s="194" t="str" cm="1">
        <f t="array" aca="1" ref="G124" ca="1">IF(INT((COLUMN(INDIRECT(D124&amp;"[[#Headers],["&amp;F124&amp;"]]"))-1)/26)&gt;0,CHAR(INT((COLUMN(INDIRECT(D124&amp;"[[#Headers],["&amp;F124&amp;"]]"))-1)/26)+CODE("A")-1),"")&amp;CHAR(MOD(COLUMN(INDIRECT(D124&amp;"[[#Headers],["&amp;F124&amp;"]]"))-1,26)+CODE("A"))</f>
        <v>R</v>
      </c>
      <c r="H124" s="187" t="str" cm="1">
        <f t="array" aca="1" ref="H124" ca="1">IF(OR(LOWER(TRIM(E124))="error check", LOWER(TRIM(E124))="formula"), _xlfn.FORMULATEXT(OFFSET(INDIRECT(D124&amp; "[[#Headers],["&amp;F124&amp;"]]"), 1,0)), "")</f>
        <v/>
      </c>
      <c r="I124" s="187"/>
      <c r="J124" s="190"/>
      <c r="K124" s="190"/>
    </row>
    <row r="125" spans="1:11" x14ac:dyDescent="0.25">
      <c r="A125">
        <f t="shared" ca="1" si="9"/>
        <v>6</v>
      </c>
      <c r="B125">
        <f t="shared" ca="1" si="10"/>
        <v>18</v>
      </c>
      <c r="C125" s="180" t="str">
        <f t="shared" ca="1" si="11"/>
        <v>4-Eff - Conseq Programs</v>
      </c>
      <c r="D125" s="180" t="str">
        <f t="shared" ca="1" si="8"/>
        <v>TableConseqPrograms</v>
      </c>
      <c r="E125" s="181" t="s">
        <v>144</v>
      </c>
      <c r="F125" s="182" t="str" cm="1">
        <f t="array" aca="1" ref="F125" ca="1">INDEX(INDIRECT(D125&amp;"[#Headers]"), B125)</f>
        <v>Effectiveness Degradation Method</v>
      </c>
      <c r="G125" s="194" t="str" cm="1">
        <f t="array" aca="1" ref="G125" ca="1">IF(INT((COLUMN(INDIRECT(D125&amp;"[[#Headers],["&amp;F125&amp;"]]"))-1)/26)&gt;0,CHAR(INT((COLUMN(INDIRECT(D125&amp;"[[#Headers],["&amp;F125&amp;"]]"))-1)/26)+CODE("A")-1),"")&amp;CHAR(MOD(COLUMN(INDIRECT(D125&amp;"[[#Headers],["&amp;F125&amp;"]]"))-1,26)+CODE("A"))</f>
        <v>S</v>
      </c>
      <c r="H125" s="187" t="str" cm="1">
        <f t="array" aca="1" ref="H125" ca="1">IF(OR(LOWER(TRIM(E125))="error check", LOWER(TRIM(E125))="formula"), _xlfn.FORMULATEXT(OFFSET(INDIRECT(D125&amp; "[[#Headers],["&amp;F125&amp;"]]"), 1,0)), "")</f>
        <v/>
      </c>
      <c r="I125" s="187"/>
      <c r="J125" s="190"/>
      <c r="K125" s="190"/>
    </row>
    <row r="126" spans="1:11" x14ac:dyDescent="0.25">
      <c r="A126">
        <f t="shared" ca="1" si="9"/>
        <v>6</v>
      </c>
      <c r="B126">
        <f t="shared" ca="1" si="10"/>
        <v>19</v>
      </c>
      <c r="C126" s="180" t="str">
        <f t="shared" ca="1" si="11"/>
        <v>4-Eff - Conseq Programs</v>
      </c>
      <c r="D126" s="180" t="str">
        <f t="shared" ca="1" si="8"/>
        <v>TableConseqPrograms</v>
      </c>
      <c r="E126" s="181" t="s">
        <v>144</v>
      </c>
      <c r="F126" s="182" t="str" cm="1">
        <f t="array" aca="1" ref="F126" ca="1">INDEX(INDIRECT(D126&amp;"[#Headers]"), B126)</f>
        <v>Explanation of Benefit Length, Degradation Rate</v>
      </c>
      <c r="G126" s="194" t="str" cm="1">
        <f t="array" aca="1" ref="G126" ca="1">IF(INT((COLUMN(INDIRECT(D126&amp;"[[#Headers],["&amp;F126&amp;"]]"))-1)/26)&gt;0,CHAR(INT((COLUMN(INDIRECT(D126&amp;"[[#Headers],["&amp;F126&amp;"]]"))-1)/26)+CODE("A")-1),"")&amp;CHAR(MOD(COLUMN(INDIRECT(D126&amp;"[[#Headers],["&amp;F126&amp;"]]"))-1,26)+CODE("A"))</f>
        <v>T</v>
      </c>
      <c r="H126" s="187" t="str" cm="1">
        <f t="array" aca="1" ref="H126" ca="1">IF(OR(LOWER(TRIM(E126))="error check", LOWER(TRIM(E126))="formula"), _xlfn.FORMULATEXT(OFFSET(INDIRECT(D126&amp; "[[#Headers],["&amp;F126&amp;"]]"), 1,0)), "")</f>
        <v/>
      </c>
      <c r="I126" s="187"/>
      <c r="J126" s="189"/>
      <c r="K126" s="30"/>
    </row>
    <row r="127" spans="1:11" x14ac:dyDescent="0.25">
      <c r="A127">
        <f t="shared" ca="1" si="9"/>
        <v>6</v>
      </c>
      <c r="B127">
        <f t="shared" ca="1" si="10"/>
        <v>20</v>
      </c>
      <c r="C127" s="180" t="str">
        <f t="shared" ca="1" si="11"/>
        <v>4-Eff - Conseq Programs</v>
      </c>
      <c r="D127" s="180" t="str">
        <f t="shared" ca="1" si="8"/>
        <v>TableConseqPrograms</v>
      </c>
      <c r="E127" s="199" t="s">
        <v>139</v>
      </c>
      <c r="F127" s="182" t="str" cm="1">
        <f t="array" aca="1" ref="F127" ca="1">INDEX(INDIRECT(D127&amp;"[#Headers]"), B127)</f>
        <v>Same benefit set across program?</v>
      </c>
      <c r="G127" s="194" t="str" cm="1">
        <f t="array" aca="1" ref="G127" ca="1">IF(INT((COLUMN(INDIRECT(D127&amp;"[[#Headers],["&amp;F127&amp;"]]"))-1)/26)&gt;0,CHAR(INT((COLUMN(INDIRECT(D127&amp;"[[#Headers],["&amp;F127&amp;"]]"))-1)/26)+CODE("A")-1),"")&amp;CHAR(MOD(COLUMN(INDIRECT(D127&amp;"[[#Headers],["&amp;F127&amp;"]]"))-1,26)+CODE("A"))</f>
        <v>U</v>
      </c>
      <c r="H127" s="187" t="str" cm="1">
        <f t="array" aca="1" ref="H127" ca="1">IF(OR(LOWER(TRIM(E127))="error check", LOWER(TRIM(E127))="formula"), _xlfn.FORMULATEXT(OFFSET(INDIRECT(D127&amp; "[[#Headers],["&amp;F127&amp;"]]"), 1,0)), "")</f>
        <v>=SUMPRODUCT((([Program]=[@Program]))/COUNTIFS([Program],[Program]&amp;"",[Benefit Length (yrs)],[Benefit Length (yrs)]&amp;"",[Effectiveness Degradation Rate],[Effectiveness Degradation Rate]&amp;"",[Effectiveness Degradation Method],[Effectiveness Degradation Method]&amp;""))=1</v>
      </c>
      <c r="I127" s="187"/>
      <c r="J127" s="189"/>
      <c r="K127" s="30"/>
    </row>
    <row r="128" spans="1:11" x14ac:dyDescent="0.25">
      <c r="A128">
        <f t="shared" ca="1" si="9"/>
        <v>6</v>
      </c>
      <c r="B128">
        <f t="shared" ca="1" si="10"/>
        <v>21</v>
      </c>
      <c r="C128" s="180" t="str">
        <f t="shared" ca="1" si="11"/>
        <v>4-Eff - Conseq Programs</v>
      </c>
      <c r="D128" s="180" t="str">
        <f t="shared" ca="1" si="8"/>
        <v>TableConseqPrograms</v>
      </c>
      <c r="E128" s="199" t="s">
        <v>139</v>
      </c>
      <c r="F128" s="182" t="str" cm="1">
        <f t="array" aca="1" ref="F128" ca="1">INDEX(INDIRECT(D128&amp;"[#Headers]"), B128)</f>
        <v>Risk ID</v>
      </c>
      <c r="G128" s="194" t="str" cm="1">
        <f t="array" aca="1" ref="G128" ca="1">IF(INT((COLUMN(INDIRECT(D128&amp;"[[#Headers],["&amp;F128&amp;"]]"))-1)/26)&gt;0,CHAR(INT((COLUMN(INDIRECT(D128&amp;"[[#Headers],["&amp;F128&amp;"]]"))-1)/26)+CODE("A")-1),"")&amp;CHAR(MOD(COLUMN(INDIRECT(D128&amp;"[[#Headers],["&amp;F128&amp;"]]"))-1,26)+CODE("A"))</f>
        <v>V</v>
      </c>
      <c r="H128" s="187" t="str" cm="1">
        <f t="array" aca="1" ref="H128" ca="1">IF(OR(LOWER(TRIM(E128))="error check", LOWER(TRIM(E128))="formula"), _xlfn.FORMULATEXT(OFFSET(INDIRECT(D128&amp; "[[#Headers],["&amp;F128&amp;"]]"), 1,0)), "")</f>
        <v>=IFERROR(INDEX(Table_RiskNameLookup[RISK ID],MATCH(TableFreqPrograms[@[Risk (for Cross Cutter only)]],Table_RiskNameLookup[Risk/Cross Cutting Factor Name],0)),RiskID)</v>
      </c>
      <c r="I128" s="187"/>
      <c r="J128" s="189"/>
      <c r="K128" s="30"/>
    </row>
    <row r="129" spans="9:9" x14ac:dyDescent="0.25">
      <c r="I129" s="40"/>
    </row>
  </sheetData>
  <sheetProtection algorithmName="SHA-512" hashValue="Og9VOEE2A354CI61BVe6OZmevbP7slcgutFxoUrpHYjDrEniTQJElYiJxqEeTLWgjHvE0l1rYAMpzG4uHHWJzw==" saltValue="vpLjIpd0Oht5chW7E7jKtg==" spinCount="100000" sheet="1" formatCells="0" formatColumns="0" formatRows="0"/>
  <mergeCells count="4">
    <mergeCell ref="K96:K100"/>
    <mergeCell ref="K117:K121"/>
    <mergeCell ref="K78:K85"/>
    <mergeCell ref="K66:K69"/>
  </mergeCells>
  <phoneticPr fontId="14"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9" tint="0.39997558519241921"/>
    <pageSetUpPr fitToPage="1"/>
  </sheetPr>
  <dimension ref="A1:CF78"/>
  <sheetViews>
    <sheetView tabSelected="1" topLeftCell="F7" zoomScaleNormal="100" workbookViewId="0">
      <selection activeCell="H18" sqref="H18"/>
    </sheetView>
  </sheetViews>
  <sheetFormatPr defaultColWidth="9.140625" defaultRowHeight="12" x14ac:dyDescent="0.2"/>
  <cols>
    <col min="1" max="1" width="26.5703125" style="71" customWidth="1"/>
    <col min="2" max="2" width="25" style="71" customWidth="1"/>
    <col min="3" max="3" width="14.140625" style="71" customWidth="1"/>
    <col min="4" max="4" width="14.42578125" style="71" customWidth="1"/>
    <col min="5" max="5" width="48" style="73" customWidth="1"/>
    <col min="6" max="6" width="24.140625" style="71" customWidth="1"/>
    <col min="7" max="7" width="32.140625" style="71" customWidth="1"/>
    <col min="8" max="8" width="25.85546875" style="71" customWidth="1"/>
    <col min="9" max="9" width="33.85546875" style="71" customWidth="1"/>
    <col min="10" max="10" width="39" style="71" customWidth="1"/>
    <col min="11" max="11" width="41" style="76" customWidth="1"/>
    <col min="12" max="12" width="26.85546875" style="71" customWidth="1"/>
    <col min="13" max="13" width="9.7109375" style="71" customWidth="1"/>
    <col min="14" max="14" width="12" style="71" customWidth="1"/>
    <col min="15" max="15" width="12" style="77" customWidth="1"/>
    <col min="16" max="17" width="9.140625" style="71" customWidth="1"/>
    <col min="18" max="26" width="13.5703125" style="71" customWidth="1"/>
    <col min="27" max="27" width="14.140625" style="71" customWidth="1"/>
    <col min="28" max="29" width="16.5703125" style="71" customWidth="1"/>
    <col min="30" max="30" width="28.42578125" style="71" customWidth="1"/>
    <col min="31" max="32" width="9.140625" style="71" customWidth="1"/>
    <col min="33" max="33" width="11.7109375" style="71" customWidth="1"/>
    <col min="34" max="40" width="16.28515625" style="71" customWidth="1"/>
    <col min="41" max="41" width="17.42578125" style="71" customWidth="1"/>
    <col min="42" max="47" width="15.5703125" style="71" customWidth="1"/>
    <col min="48" max="65" width="9.140625" style="71" customWidth="1"/>
    <col min="66" max="69" width="9.140625" style="71"/>
    <col min="70" max="72" width="9.140625" style="84"/>
    <col min="73" max="73" width="13.5703125" style="84" bestFit="1" customWidth="1"/>
    <col min="74" max="75" width="13.85546875" style="84" bestFit="1" customWidth="1"/>
    <col min="76" max="76" width="13.5703125" style="84" bestFit="1" customWidth="1"/>
    <col min="77" max="77" width="14.5703125" style="84" bestFit="1" customWidth="1"/>
    <col min="78" max="78" width="9.140625" style="84"/>
    <col min="79" max="84" width="24.42578125" style="84" customWidth="1"/>
    <col min="85" max="16384" width="9.140625" style="71"/>
  </cols>
  <sheetData>
    <row r="1" spans="1:84" ht="15" x14ac:dyDescent="0.25">
      <c r="A1" s="74"/>
      <c r="B1" s="148" t="s">
        <v>189</v>
      </c>
      <c r="C1" s="148"/>
      <c r="D1" s="148"/>
      <c r="E1" s="148"/>
      <c r="F1" s="148"/>
      <c r="G1" s="148"/>
      <c r="H1" s="148"/>
      <c r="I1" s="148"/>
      <c r="J1" s="148"/>
      <c r="K1" s="149"/>
      <c r="L1" s="74"/>
      <c r="M1" s="74"/>
      <c r="N1" s="74"/>
      <c r="O1" s="74"/>
      <c r="P1" s="74"/>
      <c r="Q1" s="74"/>
      <c r="R1" s="74"/>
    </row>
    <row r="2" spans="1:84" ht="15" x14ac:dyDescent="0.25">
      <c r="A2" s="74"/>
      <c r="B2" s="148" t="s">
        <v>936</v>
      </c>
      <c r="C2" s="148"/>
      <c r="D2" s="148"/>
      <c r="E2" s="148"/>
      <c r="F2" s="148"/>
      <c r="G2" s="148"/>
      <c r="H2" s="148"/>
      <c r="I2" s="148"/>
      <c r="J2" s="148"/>
      <c r="K2" s="149"/>
      <c r="L2" s="74"/>
      <c r="M2" s="74"/>
      <c r="N2" s="74"/>
      <c r="O2" s="74"/>
      <c r="P2" s="74"/>
      <c r="Q2" s="74"/>
      <c r="R2" s="74"/>
    </row>
    <row r="3" spans="1:84" ht="15" x14ac:dyDescent="0.25">
      <c r="A3" s="74"/>
      <c r="B3" s="148" t="s">
        <v>190</v>
      </c>
      <c r="C3" s="148"/>
      <c r="D3" s="148"/>
      <c r="E3" s="148"/>
      <c r="F3" s="148"/>
      <c r="G3" s="148"/>
      <c r="H3" s="148"/>
      <c r="I3" s="148"/>
      <c r="J3" s="148"/>
      <c r="K3" s="149"/>
      <c r="L3" s="74"/>
      <c r="M3" s="74"/>
      <c r="N3" s="74"/>
      <c r="O3" s="74"/>
      <c r="P3" s="74"/>
      <c r="Q3" s="74"/>
      <c r="R3" s="74"/>
    </row>
    <row r="4" spans="1:84" x14ac:dyDescent="0.2">
      <c r="B4" s="150" t="s">
        <v>191</v>
      </c>
      <c r="C4" s="151" t="s">
        <v>192</v>
      </c>
    </row>
    <row r="5" spans="1:84" x14ac:dyDescent="0.2">
      <c r="B5" s="150" t="s">
        <v>193</v>
      </c>
      <c r="C5" s="151" t="s">
        <v>194</v>
      </c>
      <c r="E5" s="173"/>
    </row>
    <row r="6" spans="1:84" ht="15" x14ac:dyDescent="0.25">
      <c r="B6" s="152" t="s">
        <v>195</v>
      </c>
      <c r="C6" s="153">
        <f>MAX(TableSummary[Mitigation Program Count])</f>
        <v>4</v>
      </c>
      <c r="E6" s="173"/>
    </row>
    <row r="7" spans="1:84" ht="15" x14ac:dyDescent="0.25">
      <c r="B7" s="152" t="s">
        <v>196</v>
      </c>
      <c r="C7" s="153">
        <f>MAX(TableSummary[Control Program Count])</f>
        <v>2</v>
      </c>
      <c r="D7" s="72"/>
      <c r="F7" s="72"/>
      <c r="H7" s="74"/>
      <c r="I7" s="74"/>
      <c r="J7" s="75"/>
      <c r="R7" s="78"/>
      <c r="S7" s="78"/>
      <c r="T7" s="78"/>
      <c r="U7" s="78"/>
      <c r="V7" s="78"/>
      <c r="W7" s="78"/>
      <c r="X7" s="78"/>
      <c r="AC7" s="79"/>
      <c r="AE7" s="80"/>
      <c r="AF7" s="81"/>
      <c r="AG7" s="82"/>
      <c r="AI7" s="82"/>
      <c r="AN7" s="82"/>
      <c r="AO7" s="83"/>
      <c r="BQ7" s="84"/>
      <c r="CF7" s="71"/>
    </row>
    <row r="8" spans="1:84" ht="15" x14ac:dyDescent="0.25">
      <c r="A8" s="85"/>
      <c r="B8" s="85"/>
      <c r="C8" s="85"/>
      <c r="D8" s="85"/>
      <c r="E8" s="71" t="s">
        <v>938</v>
      </c>
      <c r="F8" s="85"/>
      <c r="G8" s="85"/>
      <c r="H8" s="74"/>
      <c r="I8" s="74"/>
      <c r="J8" s="86"/>
      <c r="K8" s="85"/>
      <c r="L8" s="85"/>
      <c r="M8" s="85"/>
      <c r="N8" s="85"/>
      <c r="O8" s="85"/>
      <c r="P8" s="85"/>
      <c r="Q8" s="85"/>
      <c r="R8" s="85"/>
      <c r="S8" s="85"/>
      <c r="T8" s="85"/>
      <c r="U8" s="85"/>
      <c r="V8" s="85"/>
      <c r="W8" s="85"/>
      <c r="X8" s="85"/>
      <c r="Y8" s="85"/>
      <c r="Z8" s="85"/>
      <c r="AA8" s="85"/>
      <c r="AB8" s="85"/>
      <c r="AC8" s="85"/>
      <c r="AD8" s="85"/>
      <c r="AE8" s="87"/>
      <c r="AF8" s="85"/>
      <c r="AG8" s="88"/>
      <c r="AH8" s="89"/>
      <c r="AI8" s="90"/>
      <c r="AJ8" s="90"/>
      <c r="AK8" s="90"/>
      <c r="AL8" s="90"/>
      <c r="AM8" s="90"/>
      <c r="AN8" s="90"/>
      <c r="AO8" s="89"/>
      <c r="AP8" s="89"/>
      <c r="AQ8" s="89"/>
      <c r="AR8" s="89"/>
      <c r="AS8" s="89"/>
      <c r="AT8" s="89"/>
      <c r="AU8" s="89"/>
      <c r="AV8" s="85"/>
      <c r="AW8" s="85"/>
      <c r="AX8" s="85"/>
      <c r="AY8" s="85"/>
      <c r="AZ8" s="85"/>
      <c r="BA8" s="85"/>
      <c r="BB8" s="85"/>
      <c r="BC8" s="85"/>
      <c r="BD8" s="85"/>
      <c r="BE8" s="85"/>
      <c r="BF8" s="85"/>
      <c r="BG8" s="85"/>
      <c r="BH8" s="85"/>
      <c r="BI8" s="85"/>
      <c r="BJ8" s="85"/>
      <c r="BK8" s="85"/>
      <c r="BL8" s="85"/>
      <c r="BM8" s="85"/>
      <c r="BN8" s="85"/>
      <c r="BO8" s="85"/>
      <c r="BP8" s="85"/>
      <c r="BQ8" s="85"/>
    </row>
    <row r="9" spans="1:84" ht="48" x14ac:dyDescent="0.2">
      <c r="A9" s="154" t="s">
        <v>87</v>
      </c>
      <c r="B9" s="155" t="s">
        <v>51</v>
      </c>
      <c r="C9" s="155" t="s">
        <v>89</v>
      </c>
      <c r="D9" s="155" t="s">
        <v>197</v>
      </c>
      <c r="E9" s="155" t="s">
        <v>937</v>
      </c>
      <c r="F9" s="155" t="s">
        <v>198</v>
      </c>
      <c r="G9" s="155" t="s">
        <v>199</v>
      </c>
      <c r="H9" s="155" t="s">
        <v>200</v>
      </c>
      <c r="I9" s="155" t="s">
        <v>201</v>
      </c>
      <c r="J9" s="155" t="s">
        <v>202</v>
      </c>
      <c r="K9" s="155" t="s">
        <v>203</v>
      </c>
      <c r="L9" s="155" t="s">
        <v>204</v>
      </c>
      <c r="M9" s="156" t="s">
        <v>205</v>
      </c>
      <c r="N9" s="157" t="s">
        <v>206</v>
      </c>
      <c r="O9" s="91"/>
      <c r="P9" s="91"/>
      <c r="Q9" s="91"/>
      <c r="R9" s="84"/>
      <c r="S9" s="84"/>
      <c r="T9" s="84"/>
      <c r="U9" s="84"/>
      <c r="V9" s="84"/>
      <c r="W9" s="84"/>
      <c r="X9" s="84"/>
      <c r="Y9" s="84"/>
      <c r="Z9" s="84"/>
      <c r="AA9" s="84"/>
      <c r="AB9" s="84"/>
      <c r="AC9" s="84"/>
      <c r="AD9" s="84"/>
      <c r="AE9" s="84"/>
      <c r="AF9" s="84"/>
      <c r="AG9" s="91"/>
      <c r="AH9" s="91"/>
      <c r="AI9" s="91"/>
      <c r="AJ9" s="91"/>
      <c r="AK9" s="91"/>
      <c r="AL9" s="91"/>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c r="BU9" s="91"/>
      <c r="BV9" s="91"/>
      <c r="BW9" s="91"/>
      <c r="BX9" s="91"/>
      <c r="BY9" s="91"/>
      <c r="BZ9" s="91"/>
      <c r="CA9" s="91"/>
      <c r="CB9" s="91"/>
      <c r="CC9" s="91"/>
      <c r="CD9" s="91"/>
      <c r="CE9" s="91"/>
      <c r="CF9" s="91"/>
    </row>
    <row r="10" spans="1:84" ht="56.25" customHeight="1" x14ac:dyDescent="0.2">
      <c r="A10" s="92" t="s">
        <v>207</v>
      </c>
      <c r="B10" s="213" t="s">
        <v>208</v>
      </c>
      <c r="C10" s="92" t="s">
        <v>209</v>
      </c>
      <c r="D10" s="92"/>
      <c r="E10" s="213" t="s">
        <v>210</v>
      </c>
      <c r="F10" s="93" t="s">
        <v>211</v>
      </c>
      <c r="G10" s="94" t="s">
        <v>212</v>
      </c>
      <c r="H10" s="94" t="s">
        <v>212</v>
      </c>
      <c r="I10" s="94" t="s">
        <v>212</v>
      </c>
      <c r="J10" s="94" t="s">
        <v>212</v>
      </c>
      <c r="K10" s="94" t="s">
        <v>212</v>
      </c>
      <c r="L10" s="250"/>
      <c r="M10" s="247">
        <f>IF(ISNUMBER(#REF!),IF(AND(LEFT(C10,1)="M",B10&lt;&gt;#REF!),#REF!+1,#REF!),IF(LEFT(C10,1)="M",1,0))</f>
        <v>0</v>
      </c>
      <c r="N10" s="247">
        <f>IF(ISNUMBER(#REF!),IF(AND(LEFT(C10,1)="C",B10&lt;&gt;#REF!),#REF!+1,#REF!),IF(LEFT(C10,1)="C",1,0))</f>
        <v>1</v>
      </c>
      <c r="O10" s="91"/>
      <c r="P10" s="91"/>
      <c r="Q10" s="91"/>
      <c r="R10" s="84"/>
      <c r="S10" s="84"/>
      <c r="T10" s="84"/>
      <c r="U10" s="84"/>
      <c r="V10" s="84"/>
      <c r="W10" s="84"/>
      <c r="X10" s="84"/>
      <c r="Y10" s="84"/>
      <c r="Z10" s="84"/>
      <c r="AA10" s="84"/>
      <c r="AB10" s="84"/>
      <c r="AC10" s="84"/>
      <c r="AD10" s="84"/>
      <c r="AE10" s="84"/>
      <c r="AF10" s="84"/>
      <c r="AG10" s="91"/>
      <c r="AH10" s="91"/>
      <c r="AI10" s="91"/>
      <c r="AJ10" s="91"/>
      <c r="AK10" s="91"/>
      <c r="AL10" s="91"/>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c r="BU10" s="91"/>
      <c r="BV10" s="91"/>
      <c r="BW10" s="91"/>
      <c r="BX10" s="91"/>
      <c r="BY10" s="91"/>
      <c r="BZ10" s="91"/>
      <c r="CA10" s="91"/>
      <c r="CB10" s="91"/>
      <c r="CC10" s="91"/>
      <c r="CD10" s="91"/>
      <c r="CE10" s="91"/>
      <c r="CF10" s="91"/>
    </row>
    <row r="11" spans="1:84" ht="56.25" customHeight="1" x14ac:dyDescent="0.2">
      <c r="A11" s="92" t="s">
        <v>213</v>
      </c>
      <c r="B11" s="213" t="s">
        <v>214</v>
      </c>
      <c r="C11" s="92" t="s">
        <v>215</v>
      </c>
      <c r="D11" s="92"/>
      <c r="E11" s="213" t="s">
        <v>216</v>
      </c>
      <c r="F11" s="93" t="s">
        <v>211</v>
      </c>
      <c r="G11" s="94" t="s">
        <v>217</v>
      </c>
      <c r="H11" s="93" t="s">
        <v>218</v>
      </c>
      <c r="I11" s="95" t="s">
        <v>219</v>
      </c>
      <c r="J11" s="253" t="s">
        <v>220</v>
      </c>
      <c r="K11" s="253" t="s">
        <v>221</v>
      </c>
      <c r="L11" s="2"/>
      <c r="M11" s="247">
        <f>IF(ISNUMBER(M10),IF(AND(LEFT(C11,1)="M",B11&lt;&gt;B10),M10+1,M10),IF(LEFT(C11,1)="M",1,0))</f>
        <v>1</v>
      </c>
      <c r="N11" s="247">
        <f>IF(ISNUMBER(N10),IF(AND(LEFT(C11,1)="C",B11&lt;&gt;B10),N10+1,N10),IF(LEFT(C11,1)="C",1,0))</f>
        <v>1</v>
      </c>
      <c r="O11" s="91"/>
      <c r="P11" s="91"/>
      <c r="Q11" s="91"/>
      <c r="R11" s="84"/>
      <c r="S11" s="84"/>
      <c r="T11" s="84"/>
      <c r="U11" s="84"/>
      <c r="V11" s="84"/>
      <c r="W11" s="84"/>
      <c r="X11" s="84"/>
      <c r="Y11" s="84"/>
      <c r="Z11" s="84"/>
      <c r="AA11" s="84"/>
      <c r="AB11" s="84"/>
      <c r="AC11" s="84"/>
      <c r="AD11" s="84"/>
      <c r="AE11" s="84"/>
      <c r="AF11" s="84"/>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row>
    <row r="12" spans="1:84" ht="56.25" customHeight="1" x14ac:dyDescent="0.2">
      <c r="A12" s="92" t="s">
        <v>222</v>
      </c>
      <c r="B12" s="213" t="s">
        <v>223</v>
      </c>
      <c r="C12" s="92" t="s">
        <v>209</v>
      </c>
      <c r="D12" s="92"/>
      <c r="E12" s="213" t="s">
        <v>224</v>
      </c>
      <c r="F12" s="93"/>
      <c r="G12" s="94" t="s">
        <v>225</v>
      </c>
      <c r="H12" s="94" t="s">
        <v>225</v>
      </c>
      <c r="I12" s="94" t="s">
        <v>225</v>
      </c>
      <c r="J12" s="94" t="s">
        <v>225</v>
      </c>
      <c r="K12" s="94" t="s">
        <v>225</v>
      </c>
      <c r="L12" s="250"/>
      <c r="M12" s="247">
        <f>IF(ISNUMBER(M11),IF(AND(LEFT(C12,1)="M",B12&lt;&gt;B11),M11+1,M11),IF(LEFT(C12,1)="M",1,0))</f>
        <v>1</v>
      </c>
      <c r="N12" s="247">
        <f>IF(ISNUMBER(N11),IF(AND(LEFT(C12,1)="C",B12&lt;&gt;B11),N11+1,N11),IF(LEFT(C12,1)="C",1,0))</f>
        <v>2</v>
      </c>
      <c r="O12" s="91"/>
      <c r="P12" s="91"/>
      <c r="Q12" s="91"/>
      <c r="R12" s="84"/>
      <c r="S12" s="84"/>
      <c r="T12" s="84"/>
      <c r="U12" s="84"/>
      <c r="V12" s="84"/>
      <c r="W12" s="84"/>
      <c r="X12" s="84"/>
      <c r="Y12" s="84"/>
      <c r="Z12" s="84"/>
      <c r="AA12" s="84"/>
      <c r="AB12" s="84"/>
      <c r="AC12" s="84"/>
      <c r="AD12" s="84"/>
      <c r="AE12" s="84"/>
      <c r="AF12" s="84"/>
      <c r="AG12" s="91"/>
      <c r="AH12" s="91"/>
      <c r="AI12" s="91"/>
      <c r="AJ12" s="91"/>
      <c r="AK12" s="91"/>
      <c r="AL12" s="91"/>
      <c r="AM12" s="91"/>
      <c r="AN12" s="91"/>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c r="BU12" s="91"/>
      <c r="BV12" s="91"/>
      <c r="BW12" s="91"/>
      <c r="BX12" s="91"/>
      <c r="BY12" s="91"/>
      <c r="BZ12" s="91"/>
      <c r="CA12" s="91"/>
      <c r="CB12" s="91"/>
      <c r="CC12" s="91"/>
      <c r="CD12" s="91"/>
      <c r="CE12" s="91"/>
      <c r="CF12" s="91"/>
    </row>
    <row r="13" spans="1:84" ht="56.25" customHeight="1" x14ac:dyDescent="0.2">
      <c r="A13" s="92" t="s">
        <v>226</v>
      </c>
      <c r="B13" s="248" t="s">
        <v>227</v>
      </c>
      <c r="C13" s="249" t="s">
        <v>215</v>
      </c>
      <c r="D13" s="94"/>
      <c r="E13" s="249" t="s">
        <v>228</v>
      </c>
      <c r="F13" s="249" t="s">
        <v>228</v>
      </c>
      <c r="G13" s="249" t="s">
        <v>228</v>
      </c>
      <c r="H13" s="249" t="s">
        <v>228</v>
      </c>
      <c r="I13" s="249" t="s">
        <v>228</v>
      </c>
      <c r="J13" s="249" t="s">
        <v>228</v>
      </c>
      <c r="K13" s="249" t="s">
        <v>228</v>
      </c>
      <c r="L13" s="250"/>
      <c r="M13" s="251">
        <f>IF(ISNUMBER(#REF!),IF(AND(LEFT(C13,1)="M",B13&lt;&gt;#REF!),#REF!+1,#REF!),IF(LEFT(C13,1)="M",1,0))</f>
        <v>1</v>
      </c>
      <c r="N13" s="251">
        <f>IF(ISNUMBER(#REF!),IF(AND(LEFT(C13,1)="C",B13&lt;&gt;#REF!),#REF!+1,#REF!),IF(LEFT(C13,1)="C",1,0))</f>
        <v>0</v>
      </c>
      <c r="O13" s="91"/>
      <c r="P13" s="91"/>
      <c r="Q13" s="91"/>
      <c r="R13" s="84"/>
      <c r="S13" s="84"/>
      <c r="T13" s="84"/>
      <c r="U13" s="84"/>
      <c r="V13" s="84"/>
      <c r="W13" s="84"/>
      <c r="X13" s="84"/>
      <c r="Y13" s="84"/>
      <c r="Z13" s="84"/>
      <c r="AA13" s="84"/>
      <c r="AB13" s="84"/>
      <c r="AC13" s="84"/>
      <c r="AD13" s="84"/>
      <c r="AE13" s="84"/>
      <c r="AF13" s="84"/>
      <c r="AG13" s="91"/>
      <c r="AH13" s="91"/>
      <c r="AI13" s="91"/>
      <c r="AJ13" s="91"/>
      <c r="AK13" s="91"/>
      <c r="AL13" s="91"/>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c r="BU13" s="91"/>
      <c r="BV13" s="91"/>
      <c r="BW13" s="91"/>
      <c r="BX13" s="91"/>
      <c r="BY13" s="91"/>
      <c r="BZ13" s="91"/>
      <c r="CA13" s="91"/>
      <c r="CB13" s="91"/>
      <c r="CC13" s="91"/>
      <c r="CD13" s="91"/>
      <c r="CE13" s="91"/>
      <c r="CF13" s="91"/>
    </row>
    <row r="14" spans="1:84" ht="56.25" customHeight="1" x14ac:dyDescent="0.2">
      <c r="A14" s="92" t="s">
        <v>229</v>
      </c>
      <c r="B14" s="95" t="s">
        <v>230</v>
      </c>
      <c r="C14" s="94" t="s">
        <v>215</v>
      </c>
      <c r="D14" s="94"/>
      <c r="E14" s="249" t="s">
        <v>228</v>
      </c>
      <c r="F14" s="249" t="s">
        <v>228</v>
      </c>
      <c r="G14" s="249" t="s">
        <v>228</v>
      </c>
      <c r="H14" s="249" t="s">
        <v>228</v>
      </c>
      <c r="I14" s="249" t="s">
        <v>228</v>
      </c>
      <c r="J14" s="249" t="s">
        <v>228</v>
      </c>
      <c r="K14" s="249" t="s">
        <v>228</v>
      </c>
      <c r="L14" s="2"/>
      <c r="M14" s="247">
        <f>IF(ISNUMBER(M13),IF(AND(LEFT(C14,1)="M",B14&lt;&gt;B13),M13+1,M13),IF(LEFT(C14,1)="M",1,0))</f>
        <v>2</v>
      </c>
      <c r="N14" s="247">
        <f>IF(ISNUMBER(N13),IF(AND(LEFT(C14,1)="C",B14&lt;&gt;B13),N13+1,N13),IF(LEFT(C14,1)="C",1,0))</f>
        <v>0</v>
      </c>
      <c r="O14" s="91"/>
      <c r="P14" s="91"/>
      <c r="Q14" s="91"/>
      <c r="R14" s="84"/>
      <c r="S14" s="84"/>
      <c r="T14" s="84"/>
      <c r="U14" s="84"/>
      <c r="V14" s="84"/>
      <c r="W14" s="84"/>
      <c r="X14" s="84"/>
      <c r="Y14" s="84"/>
      <c r="Z14" s="84"/>
      <c r="AA14" s="84"/>
      <c r="AB14" s="84"/>
      <c r="AC14" s="84"/>
      <c r="AD14" s="84"/>
      <c r="AE14" s="84"/>
      <c r="AF14" s="84"/>
      <c r="AG14" s="91"/>
      <c r="AH14" s="91"/>
      <c r="AI14" s="91"/>
      <c r="AJ14" s="91"/>
      <c r="AK14" s="91"/>
      <c r="AL14" s="91"/>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c r="BU14" s="91"/>
      <c r="BV14" s="91"/>
      <c r="BW14" s="91"/>
      <c r="BX14" s="91"/>
      <c r="BY14" s="91"/>
      <c r="BZ14" s="91"/>
      <c r="CA14" s="91"/>
      <c r="CB14" s="91"/>
      <c r="CC14" s="91"/>
      <c r="CD14" s="91"/>
      <c r="CE14" s="91"/>
      <c r="CF14" s="91"/>
    </row>
    <row r="15" spans="1:84" ht="56.25" customHeight="1" x14ac:dyDescent="0.2">
      <c r="A15" s="92" t="s">
        <v>231</v>
      </c>
      <c r="B15" s="95" t="s">
        <v>232</v>
      </c>
      <c r="C15" s="94" t="s">
        <v>215</v>
      </c>
      <c r="D15" s="94"/>
      <c r="E15" s="95" t="s">
        <v>233</v>
      </c>
      <c r="F15" s="93"/>
      <c r="G15" s="93" t="s">
        <v>212</v>
      </c>
      <c r="H15" s="93" t="s">
        <v>212</v>
      </c>
      <c r="I15" s="93" t="s">
        <v>212</v>
      </c>
      <c r="J15" s="93" t="s">
        <v>212</v>
      </c>
      <c r="K15" s="93" t="s">
        <v>212</v>
      </c>
      <c r="L15" s="250"/>
      <c r="M15" s="247">
        <f>IF(ISNUMBER(M14),IF(AND(LEFT(C15,1)="M",B15&lt;&gt;B14),M14+1,M14),IF(LEFT(C15,1)="M",1,0))</f>
        <v>3</v>
      </c>
      <c r="N15" s="247">
        <f>IF(ISNUMBER(N14),IF(AND(LEFT(C15,1)="C",B15&lt;&gt;B14),N14+1,N14),IF(LEFT(C15,1)="C",1,0))</f>
        <v>0</v>
      </c>
      <c r="O15" s="71"/>
      <c r="R15" s="84"/>
      <c r="S15" s="84"/>
      <c r="T15" s="84"/>
      <c r="U15" s="84"/>
      <c r="V15" s="84"/>
      <c r="W15" s="84"/>
      <c r="X15" s="84"/>
      <c r="Y15" s="84"/>
      <c r="Z15" s="84"/>
      <c r="AA15" s="84"/>
      <c r="AB15" s="84"/>
      <c r="AC15" s="84"/>
      <c r="AD15" s="84"/>
      <c r="AE15" s="84"/>
      <c r="AF15" s="84"/>
      <c r="BR15" s="71"/>
      <c r="BS15" s="71"/>
      <c r="BT15" s="71"/>
      <c r="BU15" s="71"/>
      <c r="BV15" s="71"/>
      <c r="BW15" s="71"/>
      <c r="BX15" s="71"/>
      <c r="BY15" s="71"/>
      <c r="BZ15" s="71"/>
      <c r="CA15" s="71"/>
      <c r="CB15" s="71"/>
      <c r="CC15" s="71"/>
      <c r="CD15" s="71"/>
      <c r="CE15" s="71"/>
      <c r="CF15" s="71"/>
    </row>
    <row r="16" spans="1:84" s="85" customFormat="1" ht="56.25" customHeight="1" x14ac:dyDescent="0.2">
      <c r="A16" s="92" t="s">
        <v>234</v>
      </c>
      <c r="B16" s="95" t="s">
        <v>235</v>
      </c>
      <c r="C16" s="94" t="s">
        <v>215</v>
      </c>
      <c r="D16" s="94"/>
      <c r="E16" s="95" t="s">
        <v>233</v>
      </c>
      <c r="F16" s="93"/>
      <c r="G16" s="93" t="s">
        <v>212</v>
      </c>
      <c r="H16" s="93" t="s">
        <v>212</v>
      </c>
      <c r="I16" s="93" t="s">
        <v>212</v>
      </c>
      <c r="J16" s="93" t="s">
        <v>212</v>
      </c>
      <c r="K16" s="93" t="s">
        <v>212</v>
      </c>
      <c r="L16" s="250"/>
      <c r="M16" s="247">
        <f>IF(ISNUMBER(M14),IF(AND(LEFT(C16,1)="M",B16&lt;&gt;B14),M14+1,M14),IF(LEFT(C16,1)="M",1,0))</f>
        <v>3</v>
      </c>
      <c r="N16" s="247">
        <f>IF(ISNUMBER(N14),IF(AND(LEFT(C16,1)="C",B16&lt;&gt;B14),N14+1,N14),IF(LEFT(C16,1)="C",1,0))</f>
        <v>0</v>
      </c>
      <c r="O16" s="71"/>
      <c r="P16" s="71"/>
      <c r="Q16" s="71"/>
      <c r="R16" s="84"/>
      <c r="S16" s="84"/>
      <c r="T16" s="84"/>
      <c r="U16" s="84"/>
      <c r="V16" s="84"/>
      <c r="W16" s="84"/>
      <c r="X16" s="84"/>
      <c r="Y16" s="84"/>
      <c r="Z16" s="84"/>
      <c r="AA16" s="84"/>
      <c r="AB16" s="84"/>
      <c r="AC16" s="84"/>
      <c r="AD16" s="84"/>
      <c r="AE16" s="84"/>
      <c r="AF16" s="84"/>
      <c r="AG16" s="71"/>
      <c r="AH16" s="71"/>
      <c r="AI16" s="71"/>
      <c r="AJ16" s="71"/>
      <c r="AK16" s="71"/>
      <c r="AL16" s="71"/>
      <c r="AM16" s="71"/>
      <c r="AN16" s="71"/>
      <c r="AO16" s="71"/>
      <c r="AP16" s="71"/>
      <c r="AQ16" s="71"/>
      <c r="AR16" s="71"/>
      <c r="AS16" s="71"/>
      <c r="AT16" s="71"/>
      <c r="AU16" s="71"/>
      <c r="AV16" s="71"/>
      <c r="AW16" s="71"/>
      <c r="AX16" s="71"/>
      <c r="AY16" s="71"/>
      <c r="AZ16" s="71"/>
      <c r="BA16" s="71"/>
      <c r="BB16" s="71"/>
      <c r="BC16" s="71"/>
      <c r="BD16" s="71"/>
      <c r="BE16" s="71"/>
      <c r="BF16" s="71"/>
      <c r="BG16" s="71"/>
      <c r="BH16" s="71"/>
      <c r="BI16" s="71"/>
      <c r="BJ16" s="71"/>
      <c r="BK16" s="71"/>
      <c r="BL16" s="71"/>
      <c r="BM16" s="71"/>
      <c r="BN16" s="71"/>
      <c r="BO16" s="71"/>
      <c r="BP16" s="71"/>
      <c r="BQ16" s="71"/>
      <c r="BR16" s="71"/>
      <c r="BS16" s="71"/>
      <c r="BT16" s="71"/>
      <c r="BU16" s="71"/>
      <c r="BV16" s="71"/>
      <c r="BW16" s="71"/>
      <c r="BX16" s="71"/>
      <c r="BY16" s="71"/>
      <c r="BZ16" s="71"/>
      <c r="CA16" s="71"/>
      <c r="CB16" s="71"/>
      <c r="CC16" s="71"/>
      <c r="CD16" s="71"/>
      <c r="CE16" s="71"/>
      <c r="CF16" s="71"/>
    </row>
    <row r="17" spans="1:84" s="91" customFormat="1" ht="56.25" customHeight="1" x14ac:dyDescent="0.2">
      <c r="A17" s="92" t="s">
        <v>236</v>
      </c>
      <c r="B17" s="95" t="s">
        <v>237</v>
      </c>
      <c r="C17" s="94" t="s">
        <v>215</v>
      </c>
      <c r="D17" s="94"/>
      <c r="E17" s="95" t="s">
        <v>238</v>
      </c>
      <c r="F17" s="93" t="s">
        <v>211</v>
      </c>
      <c r="G17" s="94" t="s">
        <v>217</v>
      </c>
      <c r="H17" s="93" t="s">
        <v>218</v>
      </c>
      <c r="I17" s="253" t="s">
        <v>239</v>
      </c>
      <c r="J17" s="253" t="s">
        <v>220</v>
      </c>
      <c r="K17" s="253" t="s">
        <v>221</v>
      </c>
      <c r="L17" s="2"/>
      <c r="M17" s="247">
        <f>IF(ISNUMBER(M16),IF(AND(LEFT(C17,1)="M",B17&lt;&gt;B16),M16+1,M16),IF(LEFT(C17,1)="M",1,0))</f>
        <v>4</v>
      </c>
      <c r="N17" s="247">
        <f>IF(ISNUMBER(N16),IF(AND(LEFT(C17,1)="C",B17&lt;&gt;B16),N16+1,N16),IF(LEFT(C17,1)="C",1,0))</f>
        <v>0</v>
      </c>
      <c r="O17" s="71"/>
      <c r="P17" s="71"/>
      <c r="Q17" s="71"/>
      <c r="R17" s="84"/>
      <c r="S17" s="84"/>
      <c r="T17" s="84"/>
      <c r="U17" s="84"/>
      <c r="V17" s="84"/>
      <c r="W17" s="84"/>
      <c r="X17" s="84"/>
      <c r="Y17" s="84"/>
      <c r="Z17" s="84"/>
      <c r="AA17" s="84"/>
      <c r="AB17" s="84"/>
      <c r="AC17" s="84"/>
      <c r="AD17" s="84"/>
      <c r="AE17" s="84"/>
      <c r="AF17" s="84"/>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1"/>
      <c r="BM17" s="71"/>
      <c r="BN17" s="71"/>
      <c r="BO17" s="71"/>
      <c r="BP17" s="71"/>
      <c r="BQ17" s="71"/>
      <c r="BR17" s="71"/>
      <c r="BS17" s="71"/>
      <c r="BT17" s="71"/>
      <c r="BU17" s="71"/>
      <c r="BV17" s="71"/>
      <c r="BW17" s="71"/>
      <c r="BX17" s="71"/>
      <c r="BY17" s="71"/>
      <c r="BZ17" s="71"/>
      <c r="CA17" s="71"/>
      <c r="CB17" s="71"/>
      <c r="CC17" s="71"/>
      <c r="CD17" s="71"/>
      <c r="CE17" s="71"/>
      <c r="CF17" s="71"/>
    </row>
    <row r="18" spans="1:84" s="91" customFormat="1" ht="56.25" customHeight="1" x14ac:dyDescent="0.2">
      <c r="A18" s="92" t="s">
        <v>240</v>
      </c>
      <c r="B18" s="248" t="s">
        <v>241</v>
      </c>
      <c r="C18" s="94" t="s">
        <v>215</v>
      </c>
      <c r="D18" s="249"/>
      <c r="E18" s="249" t="s">
        <v>228</v>
      </c>
      <c r="F18" s="249" t="s">
        <v>228</v>
      </c>
      <c r="G18" s="249" t="s">
        <v>228</v>
      </c>
      <c r="H18" s="249" t="s">
        <v>228</v>
      </c>
      <c r="I18" s="249" t="s">
        <v>228</v>
      </c>
      <c r="J18" s="249" t="s">
        <v>228</v>
      </c>
      <c r="K18" s="249" t="s">
        <v>228</v>
      </c>
      <c r="L18" s="250"/>
      <c r="M18" s="251">
        <f>IF(ISNUMBER(M14),IF(AND(LEFT(C18,1)="M",B18&lt;&gt;B14),M14+1,M14),IF(LEFT(C18,1)="M",1,0))</f>
        <v>3</v>
      </c>
      <c r="N18" s="251">
        <f>IF(ISNUMBER(N14),IF(AND(LEFT(C18,1)="C",B18&lt;&gt;B14),N14+1,N14),IF(LEFT(C18,1)="C",1,0))</f>
        <v>0</v>
      </c>
      <c r="O18" s="71"/>
      <c r="P18" s="71"/>
      <c r="Q18" s="71"/>
      <c r="R18" s="84"/>
      <c r="S18" s="84"/>
      <c r="T18" s="84"/>
      <c r="U18" s="84"/>
      <c r="V18" s="84"/>
      <c r="W18" s="84"/>
      <c r="X18" s="84"/>
      <c r="Y18" s="84"/>
      <c r="Z18" s="84"/>
      <c r="AA18" s="84"/>
      <c r="AB18" s="84"/>
      <c r="AC18" s="84"/>
      <c r="AD18" s="84"/>
      <c r="AE18" s="84"/>
      <c r="AF18" s="84"/>
      <c r="AG18" s="71"/>
      <c r="AH18" s="71"/>
      <c r="AI18" s="71"/>
      <c r="AJ18" s="71"/>
      <c r="AK18" s="71"/>
      <c r="AL18" s="71"/>
      <c r="AM18" s="71"/>
      <c r="AN18" s="71"/>
      <c r="AO18" s="71"/>
      <c r="AP18" s="71"/>
      <c r="AQ18" s="71"/>
      <c r="AR18" s="71"/>
      <c r="AS18" s="71"/>
      <c r="AT18" s="71"/>
      <c r="AU18" s="71"/>
      <c r="AV18" s="71"/>
      <c r="AW18" s="71"/>
      <c r="AX18" s="71"/>
      <c r="AY18" s="71"/>
      <c r="AZ18" s="71"/>
      <c r="BA18" s="71"/>
      <c r="BB18" s="71"/>
      <c r="BC18" s="71"/>
      <c r="BD18" s="71"/>
      <c r="BE18" s="71"/>
      <c r="BF18" s="71"/>
      <c r="BG18" s="71"/>
      <c r="BH18" s="71"/>
      <c r="BI18" s="71"/>
      <c r="BJ18" s="71"/>
      <c r="BK18" s="71"/>
      <c r="BL18" s="71"/>
      <c r="BM18" s="71"/>
      <c r="BN18" s="71"/>
      <c r="BO18" s="71"/>
      <c r="BP18" s="71"/>
      <c r="BQ18" s="71"/>
      <c r="BR18" s="71"/>
      <c r="BS18" s="71"/>
      <c r="BT18" s="71"/>
      <c r="BU18" s="71"/>
      <c r="BV18" s="71"/>
      <c r="BW18" s="71"/>
      <c r="BX18" s="71"/>
      <c r="BY18" s="71"/>
      <c r="BZ18" s="71"/>
      <c r="CA18" s="71"/>
      <c r="CB18" s="71"/>
      <c r="CC18" s="71"/>
      <c r="CD18" s="71"/>
      <c r="CE18" s="71"/>
      <c r="CF18" s="71"/>
    </row>
    <row r="19" spans="1:84" s="91" customFormat="1" ht="56.25" customHeight="1" x14ac:dyDescent="0.2">
      <c r="A19" s="92" t="s">
        <v>242</v>
      </c>
      <c r="B19" s="248" t="s">
        <v>243</v>
      </c>
      <c r="C19" s="249" t="s">
        <v>215</v>
      </c>
      <c r="D19" s="249"/>
      <c r="E19" s="248" t="s">
        <v>244</v>
      </c>
      <c r="F19" s="282"/>
      <c r="G19" s="249" t="s">
        <v>906</v>
      </c>
      <c r="H19" s="249" t="s">
        <v>218</v>
      </c>
      <c r="I19" s="249"/>
      <c r="J19" s="249" t="s">
        <v>907</v>
      </c>
      <c r="K19" s="249"/>
      <c r="L19" s="250"/>
      <c r="M19" s="251">
        <f>IF(ISNUMBER(M18),IF(AND(LEFT(C19,1)="M",B19&lt;&gt;B18),M18+1,M18),IF(LEFT(C19,1)="M",1,0))</f>
        <v>4</v>
      </c>
      <c r="N19" s="251">
        <f>IF(ISNUMBER(N18),IF(AND(LEFT(C19,1)="C",B19&lt;&gt;B18),N18+1,N18),IF(LEFT(C19,1)="C",1,0))</f>
        <v>0</v>
      </c>
      <c r="O19" s="71"/>
      <c r="P19" s="71"/>
      <c r="Q19" s="71"/>
      <c r="R19" s="84"/>
      <c r="S19" s="84"/>
      <c r="T19" s="84"/>
      <c r="U19" s="84"/>
      <c r="V19" s="84"/>
      <c r="W19" s="84"/>
      <c r="X19" s="84"/>
      <c r="Y19" s="84"/>
      <c r="Z19" s="84"/>
      <c r="AA19" s="84"/>
      <c r="AB19" s="84"/>
      <c r="AC19" s="84"/>
      <c r="AD19" s="84"/>
      <c r="AE19" s="84"/>
      <c r="AF19" s="84"/>
      <c r="AG19" s="71"/>
      <c r="AH19" s="71"/>
      <c r="AI19" s="71"/>
      <c r="AJ19" s="71"/>
      <c r="AK19" s="71"/>
      <c r="AL19" s="71"/>
      <c r="AM19" s="71"/>
      <c r="AN19" s="71"/>
      <c r="AO19" s="71"/>
      <c r="AP19" s="71"/>
      <c r="AQ19" s="71"/>
      <c r="AR19" s="71"/>
      <c r="AS19" s="71"/>
      <c r="AT19" s="71"/>
      <c r="AU19" s="71"/>
      <c r="AV19" s="71"/>
      <c r="AW19" s="71"/>
      <c r="AX19" s="71"/>
      <c r="AY19" s="71"/>
      <c r="AZ19" s="71"/>
      <c r="BA19" s="71"/>
      <c r="BB19" s="71"/>
      <c r="BC19" s="71"/>
      <c r="BD19" s="71"/>
      <c r="BE19" s="71"/>
      <c r="BF19" s="71"/>
      <c r="BG19" s="71"/>
      <c r="BH19" s="71"/>
      <c r="BI19" s="71"/>
      <c r="BJ19" s="71"/>
      <c r="BK19" s="71"/>
      <c r="BL19" s="71"/>
      <c r="BM19" s="71"/>
      <c r="BN19" s="71"/>
      <c r="BO19" s="71"/>
      <c r="BP19" s="71"/>
      <c r="BQ19" s="71"/>
      <c r="BR19" s="71"/>
      <c r="BS19" s="71"/>
      <c r="BT19" s="71"/>
      <c r="BU19" s="71"/>
      <c r="BV19" s="71"/>
      <c r="BW19" s="71"/>
      <c r="BX19" s="71"/>
      <c r="BY19" s="71"/>
      <c r="BZ19" s="71"/>
      <c r="CA19" s="71"/>
      <c r="CB19" s="71"/>
      <c r="CC19" s="71"/>
      <c r="CD19" s="71"/>
      <c r="CE19" s="71"/>
      <c r="CF19" s="71"/>
    </row>
    <row r="20" spans="1:84" s="91" customFormat="1" ht="53.1" customHeight="1" x14ac:dyDescent="0.2">
      <c r="A20" s="71"/>
      <c r="B20" s="71"/>
      <c r="C20" s="71"/>
      <c r="D20" s="71"/>
      <c r="E20" s="73"/>
      <c r="F20" s="71"/>
      <c r="G20" s="71"/>
      <c r="H20" s="71"/>
      <c r="I20" s="71"/>
      <c r="J20" s="71"/>
      <c r="K20" s="76"/>
      <c r="L20" s="71"/>
      <c r="M20" s="71"/>
      <c r="N20" s="71"/>
      <c r="O20" s="71"/>
      <c r="P20" s="71"/>
      <c r="Q20" s="71"/>
      <c r="R20" s="84"/>
      <c r="S20" s="84"/>
      <c r="T20" s="84"/>
      <c r="U20" s="84"/>
      <c r="V20" s="84"/>
      <c r="W20" s="84"/>
      <c r="X20" s="84"/>
      <c r="Y20" s="84"/>
      <c r="Z20" s="84"/>
      <c r="AA20" s="84"/>
      <c r="AB20" s="84"/>
      <c r="AC20" s="84"/>
      <c r="AD20" s="84"/>
      <c r="AE20" s="84"/>
      <c r="AF20" s="84"/>
      <c r="AG20" s="71"/>
      <c r="AH20" s="71"/>
      <c r="AI20" s="71"/>
      <c r="AJ20" s="71"/>
      <c r="AK20" s="71"/>
      <c r="AL20" s="71"/>
      <c r="AM20" s="71"/>
      <c r="AN20" s="71"/>
      <c r="AO20" s="71"/>
      <c r="AP20" s="71"/>
      <c r="AQ20" s="71"/>
      <c r="AR20" s="71"/>
      <c r="AS20" s="71"/>
      <c r="AT20" s="71"/>
      <c r="AU20" s="71"/>
      <c r="AV20" s="71"/>
      <c r="AW20" s="71"/>
      <c r="AX20" s="71"/>
      <c r="AY20" s="71"/>
      <c r="AZ20" s="71"/>
      <c r="BA20" s="71"/>
      <c r="BB20" s="71"/>
      <c r="BC20" s="71"/>
      <c r="BD20" s="71"/>
      <c r="BE20" s="71"/>
      <c r="BF20" s="71"/>
      <c r="BG20" s="71"/>
      <c r="BH20" s="71"/>
      <c r="BI20" s="71"/>
      <c r="BJ20" s="71"/>
      <c r="BK20" s="71"/>
      <c r="BL20" s="71"/>
      <c r="BM20" s="71"/>
      <c r="BN20" s="71"/>
      <c r="BO20" s="71"/>
      <c r="BP20" s="71"/>
      <c r="BQ20" s="71"/>
      <c r="BR20" s="71"/>
      <c r="BS20" s="71"/>
      <c r="BT20" s="71"/>
      <c r="BU20" s="71"/>
      <c r="BV20" s="71"/>
      <c r="BW20" s="71"/>
      <c r="BX20" s="71"/>
      <c r="BY20" s="71"/>
      <c r="BZ20" s="71"/>
      <c r="CA20" s="71"/>
      <c r="CB20" s="71"/>
      <c r="CC20" s="71"/>
      <c r="CD20" s="71"/>
      <c r="CE20" s="71"/>
      <c r="CF20" s="71"/>
    </row>
    <row r="21" spans="1:84" s="91" customFormat="1" ht="53.1" customHeight="1" x14ac:dyDescent="0.2">
      <c r="A21" s="71"/>
      <c r="B21" s="71"/>
      <c r="C21" s="71"/>
      <c r="D21" s="71"/>
      <c r="E21" s="73"/>
      <c r="F21" s="71"/>
      <c r="G21" s="71"/>
      <c r="H21" s="71"/>
      <c r="I21" s="71"/>
      <c r="J21" s="71"/>
      <c r="K21" s="76"/>
      <c r="L21" s="71"/>
      <c r="M21" s="71"/>
      <c r="N21" s="71"/>
      <c r="O21" s="71"/>
      <c r="P21" s="71"/>
      <c r="Q21" s="71"/>
      <c r="R21" s="84"/>
      <c r="S21" s="84"/>
      <c r="T21" s="84"/>
      <c r="U21" s="84"/>
      <c r="V21" s="84"/>
      <c r="W21" s="84"/>
      <c r="X21" s="84"/>
      <c r="Y21" s="84"/>
      <c r="Z21" s="84"/>
      <c r="AA21" s="84"/>
      <c r="AB21" s="84"/>
      <c r="AC21" s="84"/>
      <c r="AD21" s="84"/>
      <c r="AE21" s="84"/>
      <c r="AF21" s="84"/>
      <c r="AG21" s="71"/>
      <c r="AH21" s="71"/>
      <c r="AI21" s="71"/>
      <c r="AJ21" s="71"/>
      <c r="AK21" s="71"/>
      <c r="AL21" s="71"/>
      <c r="AM21" s="71"/>
      <c r="AN21" s="71"/>
      <c r="AO21" s="71"/>
      <c r="AP21" s="71"/>
      <c r="AQ21" s="71"/>
      <c r="AR21" s="71"/>
      <c r="AS21" s="71"/>
      <c r="AT21" s="71"/>
      <c r="AU21" s="71"/>
      <c r="AV21" s="71"/>
      <c r="AW21" s="71"/>
      <c r="AX21" s="71"/>
      <c r="AY21" s="71"/>
      <c r="AZ21" s="71"/>
      <c r="BA21" s="71"/>
      <c r="BB21" s="71"/>
      <c r="BC21" s="71"/>
      <c r="BD21" s="71"/>
      <c r="BE21" s="71"/>
      <c r="BF21" s="71"/>
      <c r="BG21" s="71"/>
      <c r="BH21" s="71"/>
      <c r="BI21" s="71"/>
      <c r="BJ21" s="71"/>
      <c r="BK21" s="71"/>
      <c r="BL21" s="71"/>
      <c r="BM21" s="71"/>
      <c r="BN21" s="71"/>
      <c r="BO21" s="71"/>
      <c r="BP21" s="71"/>
      <c r="BQ21" s="71"/>
      <c r="BR21" s="71"/>
      <c r="BS21" s="71"/>
      <c r="BT21" s="71"/>
      <c r="BU21" s="71"/>
      <c r="BV21" s="71"/>
      <c r="BW21" s="71"/>
      <c r="BX21" s="71"/>
      <c r="BY21" s="71"/>
      <c r="BZ21" s="71"/>
      <c r="CA21" s="71"/>
      <c r="CB21" s="71"/>
      <c r="CC21" s="71"/>
      <c r="CD21" s="71"/>
      <c r="CE21" s="71"/>
      <c r="CF21" s="71"/>
    </row>
    <row r="22" spans="1:84" s="91" customFormat="1" ht="53.1" customHeight="1" x14ac:dyDescent="0.2">
      <c r="A22" s="71"/>
      <c r="B22" s="71"/>
      <c r="C22" s="71"/>
      <c r="D22" s="71"/>
      <c r="E22" s="73"/>
      <c r="F22" s="71"/>
      <c r="G22" s="71"/>
      <c r="H22" s="71"/>
      <c r="I22" s="71"/>
      <c r="J22" s="71"/>
      <c r="K22" s="76"/>
      <c r="L22" s="71"/>
      <c r="M22" s="71"/>
      <c r="N22" s="71"/>
      <c r="O22" s="71"/>
      <c r="P22" s="71"/>
      <c r="Q22" s="71"/>
      <c r="R22" s="84"/>
      <c r="S22" s="84"/>
      <c r="T22" s="84"/>
      <c r="U22" s="84"/>
      <c r="V22" s="84"/>
      <c r="W22" s="84"/>
      <c r="X22" s="84"/>
      <c r="Y22" s="84"/>
      <c r="Z22" s="84"/>
      <c r="AA22" s="84"/>
      <c r="AB22" s="84"/>
      <c r="AC22" s="84"/>
      <c r="AD22" s="84"/>
      <c r="AE22" s="84"/>
      <c r="AF22" s="84"/>
      <c r="AG22" s="71"/>
      <c r="AH22" s="71"/>
      <c r="AI22" s="71"/>
      <c r="AJ22" s="71"/>
      <c r="AK22" s="71"/>
      <c r="AL22" s="71"/>
      <c r="AM22" s="71"/>
      <c r="AN22" s="71"/>
      <c r="AO22" s="71"/>
      <c r="AP22" s="71"/>
      <c r="AQ22" s="71"/>
      <c r="AR22" s="71"/>
      <c r="AS22" s="71"/>
      <c r="AT22" s="71"/>
      <c r="AU22" s="71"/>
      <c r="AV22" s="71"/>
      <c r="AW22" s="71"/>
      <c r="AX22" s="71"/>
      <c r="AY22" s="71"/>
      <c r="AZ22" s="71"/>
      <c r="BA22" s="71"/>
      <c r="BB22" s="71"/>
      <c r="BC22" s="71"/>
      <c r="BD22" s="71"/>
      <c r="BE22" s="71"/>
      <c r="BF22" s="71"/>
      <c r="BG22" s="71"/>
      <c r="BH22" s="71"/>
      <c r="BI22" s="71"/>
      <c r="BJ22" s="71"/>
      <c r="BK22" s="71"/>
      <c r="BL22" s="71"/>
      <c r="BM22" s="71"/>
      <c r="BN22" s="71"/>
      <c r="BO22" s="71"/>
      <c r="BP22" s="71"/>
      <c r="BQ22" s="71"/>
      <c r="BR22" s="71"/>
      <c r="BS22" s="71"/>
      <c r="BT22" s="71"/>
      <c r="BU22" s="71"/>
      <c r="BV22" s="71"/>
      <c r="BW22" s="71"/>
      <c r="BX22" s="71"/>
      <c r="BY22" s="71"/>
      <c r="BZ22" s="71"/>
      <c r="CA22" s="71"/>
      <c r="CB22" s="71"/>
      <c r="CC22" s="71"/>
      <c r="CD22" s="71"/>
      <c r="CE22" s="71"/>
      <c r="CF22" s="71"/>
    </row>
    <row r="23" spans="1:84" ht="53.1" customHeight="1" x14ac:dyDescent="0.2">
      <c r="O23" s="71"/>
      <c r="R23" s="84"/>
      <c r="S23" s="84"/>
      <c r="T23" s="84"/>
      <c r="U23" s="84"/>
      <c r="V23" s="84"/>
      <c r="W23" s="84"/>
      <c r="X23" s="84"/>
      <c r="Y23" s="84"/>
      <c r="Z23" s="84"/>
      <c r="AA23" s="84"/>
      <c r="AB23" s="84"/>
      <c r="AC23" s="84"/>
      <c r="AD23" s="84"/>
      <c r="AE23" s="84"/>
      <c r="AF23" s="84"/>
      <c r="BR23" s="71"/>
      <c r="BS23" s="71"/>
      <c r="BT23" s="71"/>
      <c r="BU23" s="71"/>
      <c r="BV23" s="71"/>
      <c r="BW23" s="71"/>
      <c r="BX23" s="71"/>
      <c r="BY23" s="71"/>
      <c r="BZ23" s="71"/>
      <c r="CA23" s="71"/>
      <c r="CB23" s="71"/>
      <c r="CC23" s="71"/>
      <c r="CD23" s="71"/>
      <c r="CE23" s="71"/>
      <c r="CF23" s="71"/>
    </row>
    <row r="24" spans="1:84" ht="53.1" customHeight="1" x14ac:dyDescent="0.2">
      <c r="O24" s="71"/>
      <c r="R24" s="84"/>
      <c r="S24" s="84"/>
      <c r="T24" s="84"/>
      <c r="U24" s="84"/>
      <c r="V24" s="84"/>
      <c r="W24" s="84"/>
      <c r="X24" s="84"/>
      <c r="Y24" s="84"/>
      <c r="Z24" s="84"/>
      <c r="AA24" s="84"/>
      <c r="AB24" s="84"/>
      <c r="AC24" s="84"/>
      <c r="AD24" s="84"/>
      <c r="AE24" s="84"/>
      <c r="AF24" s="84"/>
      <c r="BR24" s="71"/>
      <c r="BS24" s="71"/>
      <c r="BT24" s="71"/>
      <c r="BU24" s="71"/>
      <c r="BV24" s="71"/>
      <c r="BW24" s="71"/>
      <c r="BX24" s="71"/>
      <c r="BY24" s="71"/>
      <c r="BZ24" s="71"/>
      <c r="CA24" s="71"/>
      <c r="CB24" s="71"/>
      <c r="CC24" s="71"/>
      <c r="CD24" s="71"/>
      <c r="CE24" s="71"/>
      <c r="CF24" s="71"/>
    </row>
    <row r="25" spans="1:84" ht="53.1" customHeight="1" x14ac:dyDescent="0.2">
      <c r="O25" s="71"/>
      <c r="R25" s="84"/>
      <c r="S25" s="84"/>
      <c r="T25" s="84"/>
      <c r="U25" s="84"/>
      <c r="V25" s="84"/>
      <c r="W25" s="84"/>
      <c r="X25" s="84"/>
      <c r="Y25" s="84"/>
      <c r="Z25" s="84"/>
      <c r="AA25" s="84"/>
      <c r="AB25" s="84"/>
      <c r="AC25" s="84"/>
      <c r="AD25" s="84"/>
      <c r="AE25" s="84"/>
      <c r="AF25" s="84"/>
      <c r="BR25" s="71"/>
      <c r="BS25" s="71"/>
      <c r="BT25" s="71"/>
      <c r="BU25" s="71"/>
      <c r="BV25" s="71"/>
      <c r="BW25" s="71"/>
      <c r="BX25" s="71"/>
      <c r="BY25" s="71"/>
      <c r="BZ25" s="71"/>
      <c r="CA25" s="71"/>
      <c r="CB25" s="71"/>
      <c r="CC25" s="71"/>
      <c r="CD25" s="71"/>
      <c r="CE25" s="71"/>
      <c r="CF25" s="71"/>
    </row>
    <row r="26" spans="1:84" ht="53.1" customHeight="1" x14ac:dyDescent="0.2">
      <c r="E26" s="71"/>
      <c r="K26" s="71"/>
      <c r="O26" s="71"/>
      <c r="R26" s="84"/>
      <c r="S26" s="84"/>
      <c r="T26" s="84"/>
      <c r="U26" s="84"/>
      <c r="V26" s="84"/>
      <c r="W26" s="84"/>
      <c r="X26" s="84"/>
      <c r="Y26" s="84"/>
      <c r="Z26" s="84"/>
      <c r="AA26" s="84"/>
      <c r="AB26" s="84"/>
      <c r="AC26" s="84"/>
      <c r="AD26" s="84"/>
      <c r="AE26" s="84"/>
      <c r="AF26" s="84"/>
      <c r="BR26" s="71"/>
      <c r="BS26" s="71"/>
      <c r="BT26" s="71"/>
      <c r="BU26" s="71"/>
      <c r="BV26" s="71"/>
      <c r="BW26" s="71"/>
      <c r="BX26" s="71"/>
      <c r="BY26" s="71"/>
      <c r="BZ26" s="71"/>
      <c r="CA26" s="71"/>
      <c r="CB26" s="71"/>
      <c r="CC26" s="71"/>
      <c r="CD26" s="71"/>
      <c r="CE26" s="71"/>
      <c r="CF26" s="71"/>
    </row>
    <row r="27" spans="1:84" ht="53.1" customHeight="1" x14ac:dyDescent="0.2">
      <c r="E27" s="71"/>
      <c r="K27" s="71"/>
      <c r="O27" s="71"/>
      <c r="R27" s="84"/>
      <c r="S27" s="84"/>
      <c r="T27" s="84"/>
      <c r="U27" s="84"/>
      <c r="V27" s="84"/>
      <c r="W27" s="84"/>
      <c r="X27" s="84"/>
      <c r="Y27" s="84"/>
      <c r="Z27" s="84"/>
      <c r="AA27" s="84"/>
      <c r="AB27" s="84"/>
      <c r="AC27" s="84"/>
      <c r="AD27" s="84"/>
      <c r="AE27" s="84"/>
      <c r="AF27" s="84"/>
      <c r="BR27" s="71"/>
      <c r="BS27" s="71"/>
      <c r="BT27" s="71"/>
      <c r="BU27" s="71"/>
      <c r="BV27" s="71"/>
      <c r="BW27" s="71"/>
      <c r="BX27" s="71"/>
      <c r="BY27" s="71"/>
      <c r="BZ27" s="71"/>
      <c r="CA27" s="71"/>
      <c r="CB27" s="71"/>
      <c r="CC27" s="71"/>
      <c r="CD27" s="71"/>
      <c r="CE27" s="71"/>
      <c r="CF27" s="71"/>
    </row>
    <row r="28" spans="1:84" ht="53.1" customHeight="1" x14ac:dyDescent="0.2">
      <c r="E28" s="71"/>
      <c r="K28" s="71"/>
      <c r="O28" s="71"/>
      <c r="R28" s="84"/>
      <c r="S28" s="84"/>
      <c r="T28" s="84"/>
      <c r="U28" s="84"/>
      <c r="V28" s="84"/>
      <c r="W28" s="84"/>
      <c r="X28" s="84"/>
      <c r="Y28" s="84"/>
      <c r="Z28" s="84"/>
      <c r="AA28" s="84"/>
      <c r="AB28" s="84"/>
      <c r="AC28" s="84"/>
      <c r="AD28" s="84"/>
      <c r="AE28" s="84"/>
      <c r="AF28" s="84"/>
      <c r="BR28" s="71"/>
      <c r="BS28" s="71"/>
      <c r="BT28" s="71"/>
      <c r="BU28" s="71"/>
      <c r="BV28" s="71"/>
      <c r="BW28" s="71"/>
      <c r="BX28" s="71"/>
      <c r="BY28" s="71"/>
      <c r="BZ28" s="71"/>
      <c r="CA28" s="71"/>
      <c r="CB28" s="71"/>
      <c r="CC28" s="71"/>
      <c r="CD28" s="71"/>
      <c r="CE28" s="71"/>
      <c r="CF28" s="71"/>
    </row>
    <row r="29" spans="1:84" ht="53.1" customHeight="1" x14ac:dyDescent="0.2">
      <c r="E29" s="71"/>
      <c r="K29" s="71"/>
      <c r="O29" s="71"/>
      <c r="R29" s="84"/>
      <c r="S29" s="84"/>
      <c r="T29" s="84"/>
      <c r="U29" s="84"/>
      <c r="V29" s="84"/>
      <c r="W29" s="84"/>
      <c r="X29" s="84"/>
      <c r="Y29" s="84"/>
      <c r="Z29" s="84"/>
      <c r="AA29" s="84"/>
      <c r="AB29" s="84"/>
      <c r="AC29" s="84"/>
      <c r="AD29" s="84"/>
      <c r="AE29" s="84"/>
      <c r="AF29" s="84"/>
      <c r="BR29" s="71"/>
      <c r="BS29" s="71"/>
      <c r="BT29" s="71"/>
      <c r="BU29" s="71"/>
      <c r="BV29" s="71"/>
      <c r="BW29" s="71"/>
      <c r="BX29" s="71"/>
      <c r="BY29" s="71"/>
      <c r="BZ29" s="71"/>
      <c r="CA29" s="71"/>
      <c r="CB29" s="71"/>
      <c r="CC29" s="71"/>
      <c r="CD29" s="71"/>
      <c r="CE29" s="71"/>
      <c r="CF29" s="71"/>
    </row>
    <row r="30" spans="1:84" ht="53.1" customHeight="1" x14ac:dyDescent="0.2">
      <c r="E30" s="71"/>
      <c r="K30" s="71"/>
      <c r="O30" s="71"/>
      <c r="R30" s="84"/>
      <c r="S30" s="84"/>
      <c r="T30" s="84"/>
      <c r="U30" s="84"/>
      <c r="V30" s="84"/>
      <c r="W30" s="84"/>
      <c r="X30" s="84"/>
      <c r="Y30" s="84"/>
      <c r="Z30" s="84"/>
      <c r="AA30" s="84"/>
      <c r="AB30" s="84"/>
      <c r="AC30" s="84"/>
      <c r="AD30" s="84"/>
      <c r="AE30" s="84"/>
      <c r="AF30" s="84"/>
      <c r="BR30" s="71"/>
      <c r="BS30" s="71"/>
      <c r="BT30" s="71"/>
      <c r="BU30" s="71"/>
      <c r="BV30" s="71"/>
      <c r="BW30" s="71"/>
      <c r="BX30" s="71"/>
      <c r="BY30" s="71"/>
      <c r="BZ30" s="71"/>
      <c r="CA30" s="71"/>
      <c r="CB30" s="71"/>
      <c r="CC30" s="71"/>
      <c r="CD30" s="71"/>
      <c r="CE30" s="71"/>
      <c r="CF30" s="71"/>
    </row>
    <row r="31" spans="1:84" ht="53.1" customHeight="1" x14ac:dyDescent="0.2">
      <c r="E31" s="71"/>
      <c r="K31" s="71"/>
      <c r="O31" s="71"/>
      <c r="R31" s="84"/>
      <c r="S31" s="84"/>
      <c r="T31" s="84"/>
      <c r="U31" s="84"/>
      <c r="V31" s="84"/>
      <c r="W31" s="84"/>
      <c r="X31" s="84"/>
      <c r="Y31" s="84"/>
      <c r="Z31" s="84"/>
      <c r="AA31" s="84"/>
      <c r="AB31" s="84"/>
      <c r="AC31" s="84"/>
      <c r="AD31" s="84"/>
      <c r="AE31" s="84"/>
      <c r="AF31" s="84"/>
      <c r="BR31" s="71"/>
      <c r="BS31" s="71"/>
      <c r="BT31" s="71"/>
      <c r="BU31" s="71"/>
      <c r="BV31" s="71"/>
      <c r="BW31" s="71"/>
      <c r="BX31" s="71"/>
      <c r="BY31" s="71"/>
      <c r="BZ31" s="71"/>
      <c r="CA31" s="71"/>
      <c r="CB31" s="71"/>
      <c r="CC31" s="71"/>
      <c r="CD31" s="71"/>
      <c r="CE31" s="71"/>
      <c r="CF31" s="71"/>
    </row>
    <row r="32" spans="1:84" ht="53.1" customHeight="1" x14ac:dyDescent="0.2">
      <c r="E32" s="71"/>
      <c r="K32" s="71"/>
      <c r="O32" s="71"/>
      <c r="R32" s="84"/>
      <c r="S32" s="84"/>
      <c r="T32" s="84"/>
      <c r="U32" s="84"/>
      <c r="V32" s="84"/>
      <c r="W32" s="84"/>
      <c r="X32" s="84"/>
      <c r="Y32" s="84"/>
      <c r="Z32" s="84"/>
      <c r="AA32" s="84"/>
      <c r="AB32" s="84"/>
      <c r="AC32" s="84"/>
      <c r="AD32" s="84"/>
      <c r="AE32" s="84"/>
      <c r="AF32" s="84"/>
      <c r="BR32" s="71"/>
      <c r="BS32" s="71"/>
      <c r="BT32" s="71"/>
      <c r="BU32" s="71"/>
      <c r="BV32" s="71"/>
      <c r="BW32" s="71"/>
      <c r="BX32" s="71"/>
      <c r="BY32" s="71"/>
      <c r="BZ32" s="71"/>
      <c r="CA32" s="71"/>
      <c r="CB32" s="71"/>
      <c r="CC32" s="71"/>
      <c r="CD32" s="71"/>
      <c r="CE32" s="71"/>
      <c r="CF32" s="71"/>
    </row>
    <row r="33" spans="5:84" ht="53.1" customHeight="1" x14ac:dyDescent="0.2">
      <c r="E33" s="71"/>
      <c r="K33" s="71"/>
      <c r="O33" s="71"/>
      <c r="R33" s="84"/>
      <c r="S33" s="84"/>
      <c r="T33" s="84"/>
      <c r="U33" s="84"/>
      <c r="V33" s="84"/>
      <c r="W33" s="84"/>
      <c r="X33" s="84"/>
      <c r="Y33" s="84"/>
      <c r="Z33" s="84"/>
      <c r="AA33" s="84"/>
      <c r="AB33" s="84"/>
      <c r="AC33" s="84"/>
      <c r="AD33" s="84"/>
      <c r="AE33" s="84"/>
      <c r="AF33" s="84"/>
      <c r="BR33" s="71"/>
      <c r="BS33" s="71"/>
      <c r="BT33" s="71"/>
      <c r="BU33" s="71"/>
      <c r="BV33" s="71"/>
      <c r="BW33" s="71"/>
      <c r="BX33" s="71"/>
      <c r="BY33" s="71"/>
      <c r="BZ33" s="71"/>
      <c r="CA33" s="71"/>
      <c r="CB33" s="71"/>
      <c r="CC33" s="71"/>
      <c r="CD33" s="71"/>
      <c r="CE33" s="71"/>
      <c r="CF33" s="71"/>
    </row>
    <row r="34" spans="5:84" ht="53.1" customHeight="1" x14ac:dyDescent="0.2">
      <c r="E34" s="71"/>
      <c r="K34" s="71"/>
      <c r="O34" s="71"/>
      <c r="R34" s="84"/>
      <c r="S34" s="84"/>
      <c r="T34" s="84"/>
      <c r="U34" s="84"/>
      <c r="V34" s="84"/>
      <c r="W34" s="84"/>
      <c r="X34" s="84"/>
      <c r="Y34" s="84"/>
      <c r="Z34" s="84"/>
      <c r="AA34" s="84"/>
      <c r="AB34" s="84"/>
      <c r="AC34" s="84"/>
      <c r="AD34" s="84"/>
      <c r="AE34" s="84"/>
      <c r="AF34" s="84"/>
      <c r="BR34" s="71"/>
      <c r="BS34" s="71"/>
      <c r="BT34" s="71"/>
      <c r="BU34" s="71"/>
      <c r="BV34" s="71"/>
      <c r="BW34" s="71"/>
      <c r="BX34" s="71"/>
      <c r="BY34" s="71"/>
      <c r="BZ34" s="71"/>
      <c r="CA34" s="71"/>
      <c r="CB34" s="71"/>
      <c r="CC34" s="71"/>
      <c r="CD34" s="71"/>
      <c r="CE34" s="71"/>
      <c r="CF34" s="71"/>
    </row>
    <row r="35" spans="5:84" ht="53.1" customHeight="1" x14ac:dyDescent="0.2">
      <c r="E35" s="71"/>
      <c r="K35" s="71"/>
      <c r="O35" s="71"/>
      <c r="R35" s="84"/>
      <c r="S35" s="84"/>
      <c r="T35" s="84"/>
      <c r="U35" s="84"/>
      <c r="V35" s="84"/>
      <c r="W35" s="84"/>
      <c r="X35" s="84"/>
      <c r="Y35" s="84"/>
      <c r="Z35" s="84"/>
      <c r="AA35" s="84"/>
      <c r="AB35" s="84"/>
      <c r="AC35" s="84"/>
      <c r="AD35" s="84"/>
      <c r="AE35" s="84"/>
      <c r="AF35" s="84"/>
      <c r="BR35" s="71"/>
      <c r="BS35" s="71"/>
      <c r="BT35" s="71"/>
      <c r="BU35" s="71"/>
      <c r="BV35" s="71"/>
      <c r="BW35" s="71"/>
      <c r="BX35" s="71"/>
      <c r="BY35" s="71"/>
      <c r="BZ35" s="71"/>
      <c r="CA35" s="71"/>
      <c r="CB35" s="71"/>
      <c r="CC35" s="71"/>
      <c r="CD35" s="71"/>
      <c r="CE35" s="71"/>
      <c r="CF35" s="71"/>
    </row>
    <row r="36" spans="5:84" ht="53.1" customHeight="1" x14ac:dyDescent="0.2">
      <c r="E36" s="71"/>
      <c r="K36" s="71"/>
      <c r="O36" s="71"/>
      <c r="R36" s="84"/>
      <c r="S36" s="84"/>
      <c r="T36" s="84"/>
      <c r="U36" s="84"/>
      <c r="V36" s="84"/>
      <c r="W36" s="84"/>
      <c r="X36" s="84"/>
      <c r="Y36" s="84"/>
      <c r="Z36" s="84"/>
      <c r="AA36" s="84"/>
      <c r="AB36" s="84"/>
      <c r="AC36" s="84"/>
      <c r="AD36" s="84"/>
      <c r="AE36" s="84"/>
      <c r="AF36" s="84"/>
      <c r="BR36" s="71"/>
      <c r="BS36" s="71"/>
      <c r="BT36" s="71"/>
      <c r="BU36" s="71"/>
      <c r="BV36" s="71"/>
      <c r="BW36" s="71"/>
      <c r="BX36" s="71"/>
      <c r="BY36" s="71"/>
      <c r="BZ36" s="71"/>
      <c r="CA36" s="71"/>
      <c r="CB36" s="71"/>
      <c r="CC36" s="71"/>
      <c r="CD36" s="71"/>
      <c r="CE36" s="71"/>
      <c r="CF36" s="71"/>
    </row>
    <row r="37" spans="5:84" ht="53.1" customHeight="1" x14ac:dyDescent="0.2">
      <c r="E37" s="71"/>
      <c r="K37" s="71"/>
      <c r="O37" s="71"/>
      <c r="R37" s="84"/>
      <c r="S37" s="84"/>
      <c r="T37" s="84"/>
      <c r="U37" s="84"/>
      <c r="V37" s="84"/>
      <c r="W37" s="84"/>
      <c r="X37" s="84"/>
      <c r="Y37" s="84"/>
      <c r="Z37" s="84"/>
      <c r="AA37" s="84"/>
      <c r="AB37" s="84"/>
      <c r="AC37" s="84"/>
      <c r="AD37" s="84"/>
      <c r="AE37" s="84"/>
      <c r="AF37" s="84"/>
      <c r="BR37" s="71"/>
      <c r="BS37" s="71"/>
      <c r="BT37" s="71"/>
      <c r="BU37" s="71"/>
      <c r="BV37" s="71"/>
      <c r="BW37" s="71"/>
      <c r="BX37" s="71"/>
      <c r="BY37" s="71"/>
      <c r="BZ37" s="71"/>
      <c r="CA37" s="71"/>
      <c r="CB37" s="71"/>
      <c r="CC37" s="71"/>
      <c r="CD37" s="71"/>
      <c r="CE37" s="71"/>
      <c r="CF37" s="71"/>
    </row>
    <row r="38" spans="5:84" ht="53.1" customHeight="1" x14ac:dyDescent="0.2">
      <c r="E38" s="71"/>
      <c r="K38" s="71"/>
      <c r="O38" s="71"/>
      <c r="R38" s="84"/>
      <c r="S38" s="84"/>
      <c r="T38" s="84"/>
      <c r="U38" s="84"/>
      <c r="V38" s="84"/>
      <c r="W38" s="84"/>
      <c r="X38" s="84"/>
      <c r="Y38" s="84"/>
      <c r="Z38" s="84"/>
      <c r="AA38" s="84"/>
      <c r="AB38" s="84"/>
      <c r="AC38" s="84"/>
      <c r="AD38" s="84"/>
      <c r="AE38" s="84"/>
      <c r="AF38" s="84"/>
      <c r="BR38" s="71"/>
      <c r="BS38" s="71"/>
      <c r="BT38" s="71"/>
      <c r="BU38" s="71"/>
      <c r="BV38" s="71"/>
      <c r="BW38" s="71"/>
      <c r="BX38" s="71"/>
      <c r="BY38" s="71"/>
      <c r="BZ38" s="71"/>
      <c r="CA38" s="71"/>
      <c r="CB38" s="71"/>
      <c r="CC38" s="71"/>
      <c r="CD38" s="71"/>
      <c r="CE38" s="71"/>
      <c r="CF38" s="71"/>
    </row>
    <row r="39" spans="5:84" ht="53.1" customHeight="1" x14ac:dyDescent="0.2">
      <c r="E39" s="71"/>
      <c r="K39" s="71"/>
      <c r="O39" s="71"/>
      <c r="R39" s="84"/>
      <c r="S39" s="84"/>
      <c r="T39" s="84"/>
      <c r="U39" s="84"/>
      <c r="V39" s="84"/>
      <c r="W39" s="84"/>
      <c r="X39" s="84"/>
      <c r="Y39" s="84"/>
      <c r="Z39" s="84"/>
      <c r="AA39" s="84"/>
      <c r="AB39" s="84"/>
      <c r="AC39" s="84"/>
      <c r="AD39" s="84"/>
      <c r="AE39" s="84"/>
      <c r="AF39" s="84"/>
      <c r="BR39" s="71"/>
      <c r="BS39" s="71"/>
      <c r="BT39" s="71"/>
      <c r="BU39" s="71"/>
      <c r="BV39" s="71"/>
      <c r="BW39" s="71"/>
      <c r="BX39" s="71"/>
      <c r="BY39" s="71"/>
      <c r="BZ39" s="71"/>
      <c r="CA39" s="71"/>
      <c r="CB39" s="71"/>
      <c r="CC39" s="71"/>
      <c r="CD39" s="71"/>
      <c r="CE39" s="71"/>
      <c r="CF39" s="71"/>
    </row>
    <row r="40" spans="5:84" ht="53.1" customHeight="1" x14ac:dyDescent="0.2">
      <c r="E40" s="71"/>
      <c r="K40" s="71"/>
      <c r="O40" s="71"/>
      <c r="R40" s="84"/>
      <c r="S40" s="84"/>
      <c r="T40" s="84"/>
      <c r="U40" s="84"/>
      <c r="V40" s="84"/>
      <c r="W40" s="84"/>
      <c r="X40" s="84"/>
      <c r="Y40" s="84"/>
      <c r="Z40" s="84"/>
      <c r="AA40" s="84"/>
      <c r="AB40" s="84"/>
      <c r="AC40" s="84"/>
      <c r="AD40" s="84"/>
      <c r="AE40" s="84"/>
      <c r="AF40" s="84"/>
      <c r="BR40" s="71"/>
      <c r="BS40" s="71"/>
      <c r="BT40" s="71"/>
      <c r="BU40" s="71"/>
      <c r="BV40" s="71"/>
      <c r="BW40" s="71"/>
      <c r="BX40" s="71"/>
      <c r="BY40" s="71"/>
      <c r="BZ40" s="71"/>
      <c r="CA40" s="71"/>
      <c r="CB40" s="71"/>
      <c r="CC40" s="71"/>
      <c r="CD40" s="71"/>
      <c r="CE40" s="71"/>
      <c r="CF40" s="71"/>
    </row>
    <row r="41" spans="5:84" ht="53.1" customHeight="1" x14ac:dyDescent="0.2">
      <c r="E41" s="71"/>
      <c r="K41" s="71"/>
      <c r="O41" s="71"/>
      <c r="R41" s="84"/>
      <c r="S41" s="84"/>
      <c r="T41" s="84"/>
      <c r="U41" s="84"/>
      <c r="V41" s="84"/>
      <c r="W41" s="84"/>
      <c r="X41" s="84"/>
      <c r="Y41" s="84"/>
      <c r="Z41" s="84"/>
      <c r="AA41" s="84"/>
      <c r="AB41" s="84"/>
      <c r="AC41" s="84"/>
      <c r="AD41" s="84"/>
      <c r="AE41" s="84"/>
      <c r="AF41" s="84"/>
      <c r="BR41" s="71"/>
      <c r="BS41" s="71"/>
      <c r="BT41" s="71"/>
      <c r="BU41" s="71"/>
      <c r="BV41" s="71"/>
      <c r="BW41" s="71"/>
      <c r="BX41" s="71"/>
      <c r="BY41" s="71"/>
      <c r="BZ41" s="71"/>
      <c r="CA41" s="71"/>
      <c r="CB41" s="71"/>
      <c r="CC41" s="71"/>
      <c r="CD41" s="71"/>
      <c r="CE41" s="71"/>
      <c r="CF41" s="71"/>
    </row>
    <row r="42" spans="5:84" ht="53.1" customHeight="1" x14ac:dyDescent="0.2">
      <c r="E42" s="71"/>
      <c r="K42" s="71"/>
      <c r="O42" s="71"/>
      <c r="R42" s="84"/>
      <c r="S42" s="84"/>
      <c r="T42" s="84"/>
      <c r="U42" s="84"/>
      <c r="V42" s="84"/>
      <c r="W42" s="84"/>
      <c r="X42" s="84"/>
      <c r="Y42" s="84"/>
      <c r="Z42" s="84"/>
      <c r="AA42" s="84"/>
      <c r="AB42" s="84"/>
      <c r="AC42" s="84"/>
      <c r="AD42" s="84"/>
      <c r="AE42" s="84"/>
      <c r="AF42" s="84"/>
      <c r="BR42" s="71"/>
      <c r="BS42" s="71"/>
      <c r="BT42" s="71"/>
      <c r="BU42" s="71"/>
      <c r="BV42" s="71"/>
      <c r="BW42" s="71"/>
      <c r="BX42" s="71"/>
      <c r="BY42" s="71"/>
      <c r="BZ42" s="71"/>
      <c r="CA42" s="71"/>
      <c r="CB42" s="71"/>
      <c r="CC42" s="71"/>
      <c r="CD42" s="71"/>
      <c r="CE42" s="71"/>
      <c r="CF42" s="71"/>
    </row>
    <row r="43" spans="5:84" ht="53.1" customHeight="1" x14ac:dyDescent="0.2">
      <c r="E43" s="71"/>
      <c r="K43" s="71"/>
      <c r="O43" s="71"/>
      <c r="R43" s="84"/>
      <c r="S43" s="84"/>
      <c r="T43" s="84"/>
      <c r="U43" s="84"/>
      <c r="V43" s="84"/>
      <c r="W43" s="84"/>
      <c r="X43" s="84"/>
      <c r="Y43" s="84"/>
      <c r="Z43" s="84"/>
      <c r="AA43" s="84"/>
      <c r="AB43" s="84"/>
      <c r="AC43" s="84"/>
      <c r="AD43" s="84"/>
      <c r="AE43" s="84"/>
      <c r="AF43" s="84"/>
      <c r="BR43" s="71"/>
      <c r="BS43" s="71"/>
      <c r="BT43" s="71"/>
      <c r="BU43" s="71"/>
      <c r="BV43" s="71"/>
      <c r="BW43" s="71"/>
      <c r="BX43" s="71"/>
      <c r="BY43" s="71"/>
      <c r="BZ43" s="71"/>
      <c r="CA43" s="71"/>
      <c r="CB43" s="71"/>
      <c r="CC43" s="71"/>
      <c r="CD43" s="71"/>
      <c r="CE43" s="71"/>
      <c r="CF43" s="71"/>
    </row>
    <row r="44" spans="5:84" ht="53.1" customHeight="1" x14ac:dyDescent="0.2">
      <c r="E44" s="71"/>
      <c r="K44" s="71"/>
      <c r="O44" s="71"/>
      <c r="R44" s="84"/>
      <c r="S44" s="84"/>
      <c r="T44" s="84"/>
      <c r="U44" s="84"/>
      <c r="V44" s="84"/>
      <c r="W44" s="84"/>
      <c r="X44" s="84"/>
      <c r="Y44" s="84"/>
      <c r="Z44" s="84"/>
      <c r="AA44" s="84"/>
      <c r="AB44" s="84"/>
      <c r="AC44" s="84"/>
      <c r="AD44" s="84"/>
      <c r="AE44" s="84"/>
      <c r="AF44" s="84"/>
      <c r="BR44" s="71"/>
      <c r="BS44" s="71"/>
      <c r="BT44" s="71"/>
      <c r="BU44" s="71"/>
      <c r="BV44" s="71"/>
      <c r="BW44" s="71"/>
      <c r="BX44" s="71"/>
      <c r="BY44" s="71"/>
      <c r="BZ44" s="71"/>
      <c r="CA44" s="71"/>
      <c r="CB44" s="71"/>
      <c r="CC44" s="71"/>
      <c r="CD44" s="71"/>
      <c r="CE44" s="71"/>
      <c r="CF44" s="71"/>
    </row>
    <row r="45" spans="5:84" ht="53.1" customHeight="1" x14ac:dyDescent="0.2">
      <c r="E45" s="71"/>
      <c r="K45" s="71"/>
      <c r="O45" s="71"/>
      <c r="R45" s="84"/>
      <c r="S45" s="84"/>
      <c r="T45" s="84"/>
      <c r="U45" s="84"/>
      <c r="V45" s="84"/>
      <c r="W45" s="84"/>
      <c r="X45" s="84"/>
      <c r="Y45" s="84"/>
      <c r="Z45" s="84"/>
      <c r="AA45" s="84"/>
      <c r="AB45" s="84"/>
      <c r="AC45" s="84"/>
      <c r="AD45" s="84"/>
      <c r="AE45" s="84"/>
      <c r="AF45" s="84"/>
      <c r="BR45" s="71"/>
      <c r="BS45" s="71"/>
      <c r="BT45" s="71"/>
      <c r="BU45" s="71"/>
      <c r="BV45" s="71"/>
      <c r="BW45" s="71"/>
      <c r="BX45" s="71"/>
      <c r="BY45" s="71"/>
      <c r="BZ45" s="71"/>
      <c r="CA45" s="71"/>
      <c r="CB45" s="71"/>
      <c r="CC45" s="71"/>
      <c r="CD45" s="71"/>
      <c r="CE45" s="71"/>
      <c r="CF45" s="71"/>
    </row>
    <row r="46" spans="5:84" ht="53.1" customHeight="1" x14ac:dyDescent="0.2">
      <c r="O46" s="71"/>
      <c r="R46" s="84"/>
      <c r="S46" s="84"/>
      <c r="T46" s="84"/>
      <c r="U46" s="84"/>
      <c r="V46" s="84"/>
      <c r="W46" s="84"/>
      <c r="X46" s="84"/>
      <c r="Y46" s="84"/>
      <c r="Z46" s="84"/>
      <c r="AA46" s="84"/>
      <c r="AB46" s="84"/>
      <c r="AC46" s="84"/>
      <c r="AD46" s="84"/>
      <c r="AE46" s="84"/>
      <c r="AF46" s="84"/>
      <c r="BR46" s="71"/>
      <c r="BS46" s="71"/>
      <c r="BT46" s="71"/>
      <c r="BU46" s="71"/>
      <c r="BV46" s="71"/>
      <c r="BW46" s="71"/>
      <c r="BX46" s="71"/>
      <c r="BY46" s="71"/>
      <c r="BZ46" s="71"/>
      <c r="CA46" s="71"/>
      <c r="CB46" s="71"/>
      <c r="CC46" s="71"/>
      <c r="CD46" s="71"/>
      <c r="CE46" s="71"/>
      <c r="CF46" s="71"/>
    </row>
    <row r="47" spans="5:84" ht="53.1" customHeight="1" x14ac:dyDescent="0.2">
      <c r="O47" s="71"/>
      <c r="R47" s="84"/>
      <c r="S47" s="84"/>
      <c r="T47" s="84"/>
      <c r="U47" s="84"/>
      <c r="V47" s="84"/>
      <c r="W47" s="84"/>
      <c r="X47" s="84"/>
      <c r="Y47" s="84"/>
      <c r="Z47" s="84"/>
      <c r="AA47" s="84"/>
      <c r="AB47" s="84"/>
      <c r="AC47" s="84"/>
      <c r="AD47" s="84"/>
      <c r="AE47" s="84"/>
      <c r="AF47" s="84"/>
      <c r="BR47" s="71"/>
      <c r="BS47" s="71"/>
      <c r="BT47" s="71"/>
      <c r="BU47" s="71"/>
      <c r="BV47" s="71"/>
      <c r="BW47" s="71"/>
      <c r="BX47" s="71"/>
      <c r="BY47" s="71"/>
      <c r="BZ47" s="71"/>
      <c r="CA47" s="71"/>
      <c r="CB47" s="71"/>
      <c r="CC47" s="71"/>
      <c r="CD47" s="71"/>
      <c r="CE47" s="71"/>
      <c r="CF47" s="71"/>
    </row>
    <row r="48" spans="5:84" ht="53.1" customHeight="1" x14ac:dyDescent="0.2">
      <c r="O48" s="71"/>
      <c r="R48" s="84"/>
      <c r="S48" s="84"/>
      <c r="T48" s="84"/>
      <c r="U48" s="84"/>
      <c r="V48" s="84"/>
      <c r="W48" s="84"/>
      <c r="X48" s="84"/>
      <c r="Y48" s="84"/>
      <c r="Z48" s="84"/>
      <c r="AA48" s="84"/>
      <c r="AB48" s="84"/>
      <c r="AC48" s="84"/>
      <c r="AD48" s="84"/>
      <c r="AE48" s="84"/>
      <c r="AF48" s="84"/>
      <c r="BR48" s="71"/>
      <c r="BS48" s="71"/>
      <c r="BT48" s="71"/>
      <c r="BU48" s="71"/>
      <c r="BV48" s="71"/>
      <c r="BW48" s="71"/>
      <c r="BX48" s="71"/>
      <c r="BY48" s="71"/>
      <c r="BZ48" s="71"/>
      <c r="CA48" s="71"/>
      <c r="CB48" s="71"/>
      <c r="CC48" s="71"/>
      <c r="CD48" s="71"/>
      <c r="CE48" s="71"/>
      <c r="CF48" s="71"/>
    </row>
    <row r="49" spans="15:84" ht="53.1" customHeight="1" x14ac:dyDescent="0.2">
      <c r="O49" s="71"/>
      <c r="R49" s="84"/>
      <c r="S49" s="84"/>
      <c r="T49" s="84"/>
      <c r="U49" s="84"/>
      <c r="V49" s="84"/>
      <c r="W49" s="84"/>
      <c r="X49" s="84"/>
      <c r="Y49" s="84"/>
      <c r="Z49" s="84"/>
      <c r="AA49" s="84"/>
      <c r="AB49" s="84"/>
      <c r="AC49" s="84"/>
      <c r="AD49" s="84"/>
      <c r="AE49" s="84"/>
      <c r="AF49" s="84"/>
      <c r="BR49" s="71"/>
      <c r="BS49" s="71"/>
      <c r="BT49" s="71"/>
      <c r="BU49" s="71"/>
      <c r="BV49" s="71"/>
      <c r="BW49" s="71"/>
      <c r="BX49" s="71"/>
      <c r="BY49" s="71"/>
      <c r="BZ49" s="71"/>
      <c r="CA49" s="71"/>
      <c r="CB49" s="71"/>
      <c r="CC49" s="71"/>
      <c r="CD49" s="71"/>
      <c r="CE49" s="71"/>
      <c r="CF49" s="71"/>
    </row>
    <row r="50" spans="15:84" ht="53.1" customHeight="1" x14ac:dyDescent="0.2">
      <c r="O50" s="71"/>
      <c r="R50" s="84"/>
      <c r="S50" s="84"/>
      <c r="T50" s="84"/>
      <c r="U50" s="84"/>
      <c r="V50" s="84"/>
      <c r="W50" s="84"/>
      <c r="X50" s="84"/>
      <c r="Y50" s="84"/>
      <c r="Z50" s="84"/>
      <c r="AA50" s="84"/>
      <c r="AB50" s="84"/>
      <c r="AC50" s="84"/>
      <c r="AD50" s="84"/>
      <c r="AE50" s="84"/>
      <c r="AF50" s="84"/>
      <c r="BR50" s="71"/>
      <c r="BS50" s="71"/>
      <c r="BT50" s="71"/>
      <c r="BU50" s="71"/>
      <c r="BV50" s="71"/>
      <c r="BW50" s="71"/>
      <c r="BX50" s="71"/>
      <c r="BY50" s="71"/>
      <c r="BZ50" s="71"/>
      <c r="CA50" s="71"/>
      <c r="CB50" s="71"/>
      <c r="CC50" s="71"/>
      <c r="CD50" s="71"/>
      <c r="CE50" s="71"/>
      <c r="CF50" s="71"/>
    </row>
    <row r="51" spans="15:84" ht="53.1" customHeight="1" x14ac:dyDescent="0.2">
      <c r="O51" s="71"/>
      <c r="R51" s="84"/>
      <c r="S51" s="84"/>
      <c r="T51" s="84"/>
      <c r="U51" s="84"/>
      <c r="V51" s="84"/>
      <c r="W51" s="84"/>
      <c r="X51" s="84"/>
      <c r="Y51" s="84"/>
      <c r="Z51" s="84"/>
      <c r="AA51" s="84"/>
      <c r="AB51" s="84"/>
      <c r="AC51" s="84"/>
      <c r="AD51" s="84"/>
      <c r="AE51" s="84"/>
      <c r="AF51" s="84"/>
      <c r="BR51" s="71"/>
      <c r="BS51" s="71"/>
      <c r="BT51" s="71"/>
      <c r="BU51" s="71"/>
      <c r="BV51" s="71"/>
      <c r="BW51" s="71"/>
      <c r="BX51" s="71"/>
      <c r="BY51" s="71"/>
      <c r="BZ51" s="71"/>
      <c r="CA51" s="71"/>
      <c r="CB51" s="71"/>
      <c r="CC51" s="71"/>
      <c r="CD51" s="71"/>
      <c r="CE51" s="71"/>
      <c r="CF51" s="71"/>
    </row>
    <row r="52" spans="15:84" ht="53.1" customHeight="1" x14ac:dyDescent="0.2">
      <c r="O52" s="71"/>
      <c r="R52" s="84"/>
      <c r="S52" s="84"/>
      <c r="T52" s="84"/>
      <c r="U52" s="84"/>
      <c r="V52" s="84"/>
      <c r="W52" s="84"/>
      <c r="X52" s="84"/>
      <c r="Y52" s="84"/>
      <c r="Z52" s="84"/>
      <c r="AA52" s="84"/>
      <c r="AB52" s="84"/>
      <c r="AC52" s="84"/>
      <c r="AD52" s="84"/>
      <c r="AE52" s="84"/>
      <c r="AF52" s="84"/>
      <c r="BR52" s="71"/>
      <c r="BS52" s="71"/>
      <c r="BT52" s="71"/>
      <c r="BU52" s="71"/>
      <c r="BV52" s="71"/>
      <c r="BW52" s="71"/>
      <c r="BX52" s="71"/>
      <c r="BY52" s="71"/>
      <c r="BZ52" s="71"/>
      <c r="CA52" s="71"/>
      <c r="CB52" s="71"/>
      <c r="CC52" s="71"/>
      <c r="CD52" s="71"/>
      <c r="CE52" s="71"/>
      <c r="CF52" s="71"/>
    </row>
    <row r="53" spans="15:84" ht="53.1" customHeight="1" x14ac:dyDescent="0.2">
      <c r="O53" s="71"/>
      <c r="R53" s="84"/>
      <c r="S53" s="84"/>
      <c r="T53" s="84"/>
      <c r="U53" s="84"/>
      <c r="V53" s="84"/>
      <c r="W53" s="84"/>
      <c r="X53" s="84"/>
      <c r="Y53" s="84"/>
      <c r="Z53" s="84"/>
      <c r="AA53" s="84"/>
      <c r="AB53" s="84"/>
      <c r="AC53" s="84"/>
      <c r="AD53" s="84"/>
      <c r="AE53" s="84"/>
      <c r="AF53" s="84"/>
      <c r="BR53" s="71"/>
      <c r="BS53" s="71"/>
      <c r="BT53" s="71"/>
      <c r="BU53" s="71"/>
      <c r="BV53" s="71"/>
      <c r="BW53" s="71"/>
      <c r="BX53" s="71"/>
      <c r="BY53" s="71"/>
      <c r="BZ53" s="71"/>
      <c r="CA53" s="71"/>
      <c r="CB53" s="71"/>
      <c r="CC53" s="71"/>
      <c r="CD53" s="71"/>
      <c r="CE53" s="71"/>
      <c r="CF53" s="71"/>
    </row>
    <row r="54" spans="15:84" ht="53.1" customHeight="1" x14ac:dyDescent="0.2">
      <c r="O54" s="71"/>
      <c r="R54" s="84"/>
      <c r="S54" s="84"/>
      <c r="T54" s="84"/>
      <c r="U54" s="84"/>
      <c r="V54" s="84"/>
      <c r="W54" s="84"/>
      <c r="X54" s="84"/>
      <c r="Y54" s="84"/>
      <c r="Z54" s="84"/>
      <c r="AA54" s="84"/>
      <c r="AB54" s="84"/>
      <c r="AC54" s="84"/>
      <c r="AD54" s="84"/>
      <c r="AE54" s="84"/>
      <c r="AF54" s="84"/>
      <c r="BR54" s="71"/>
      <c r="BS54" s="71"/>
      <c r="BT54" s="71"/>
      <c r="BU54" s="71"/>
      <c r="BV54" s="71"/>
      <c r="BW54" s="71"/>
      <c r="BX54" s="71"/>
      <c r="BY54" s="71"/>
      <c r="BZ54" s="71"/>
      <c r="CA54" s="71"/>
      <c r="CB54" s="71"/>
      <c r="CC54" s="71"/>
      <c r="CD54" s="71"/>
      <c r="CE54" s="71"/>
      <c r="CF54" s="71"/>
    </row>
    <row r="55" spans="15:84" ht="53.1" customHeight="1" x14ac:dyDescent="0.2">
      <c r="O55" s="71"/>
      <c r="R55" s="84"/>
      <c r="S55" s="84"/>
      <c r="T55" s="84"/>
      <c r="U55" s="84"/>
      <c r="V55" s="84"/>
      <c r="W55" s="84"/>
      <c r="X55" s="84"/>
      <c r="Y55" s="84"/>
      <c r="Z55" s="84"/>
      <c r="AA55" s="84"/>
      <c r="AB55" s="84"/>
      <c r="AC55" s="84"/>
      <c r="AD55" s="84"/>
      <c r="AE55" s="84"/>
      <c r="AF55" s="84"/>
      <c r="BR55" s="71"/>
      <c r="BS55" s="71"/>
      <c r="BT55" s="71"/>
      <c r="BU55" s="71"/>
      <c r="BV55" s="71"/>
      <c r="BW55" s="71"/>
      <c r="BX55" s="71"/>
      <c r="BY55" s="71"/>
      <c r="BZ55" s="71"/>
      <c r="CA55" s="71"/>
      <c r="CB55" s="71"/>
      <c r="CC55" s="71"/>
      <c r="CD55" s="71"/>
      <c r="CE55" s="71"/>
      <c r="CF55" s="71"/>
    </row>
    <row r="56" spans="15:84" ht="53.1" customHeight="1" x14ac:dyDescent="0.2">
      <c r="O56" s="71"/>
      <c r="R56" s="84"/>
      <c r="S56" s="84"/>
      <c r="T56" s="84"/>
      <c r="U56" s="84"/>
      <c r="V56" s="84"/>
      <c r="W56" s="84"/>
      <c r="X56" s="84"/>
      <c r="Y56" s="84"/>
      <c r="Z56" s="84"/>
      <c r="AA56" s="84"/>
      <c r="AB56" s="84"/>
      <c r="AC56" s="84"/>
      <c r="AD56" s="84"/>
      <c r="AE56" s="84"/>
      <c r="AF56" s="84"/>
      <c r="BR56" s="71"/>
      <c r="BS56" s="71"/>
      <c r="BT56" s="71"/>
      <c r="BU56" s="71"/>
      <c r="BV56" s="71"/>
      <c r="BW56" s="71"/>
      <c r="BX56" s="71"/>
      <c r="BY56" s="71"/>
      <c r="BZ56" s="71"/>
      <c r="CA56" s="71"/>
      <c r="CB56" s="71"/>
      <c r="CC56" s="71"/>
      <c r="CD56" s="71"/>
      <c r="CE56" s="71"/>
      <c r="CF56" s="71"/>
    </row>
    <row r="57" spans="15:84" ht="53.1" customHeight="1" x14ac:dyDescent="0.2">
      <c r="O57" s="71"/>
      <c r="R57" s="84"/>
      <c r="S57" s="84"/>
      <c r="T57" s="84"/>
      <c r="U57" s="84"/>
      <c r="V57" s="84"/>
      <c r="W57" s="84"/>
      <c r="X57" s="84"/>
      <c r="Y57" s="84"/>
      <c r="Z57" s="84"/>
      <c r="AA57" s="84"/>
      <c r="AB57" s="84"/>
      <c r="AC57" s="84"/>
      <c r="AD57" s="84"/>
      <c r="AE57" s="84"/>
      <c r="AF57" s="84"/>
      <c r="BR57" s="71"/>
      <c r="BS57" s="71"/>
      <c r="BT57" s="71"/>
      <c r="BU57" s="71"/>
      <c r="BV57" s="71"/>
      <c r="BW57" s="71"/>
      <c r="BX57" s="71"/>
      <c r="BY57" s="71"/>
      <c r="BZ57" s="71"/>
      <c r="CA57" s="71"/>
      <c r="CB57" s="71"/>
      <c r="CC57" s="71"/>
      <c r="CD57" s="71"/>
      <c r="CE57" s="71"/>
      <c r="CF57" s="71"/>
    </row>
    <row r="58" spans="15:84" ht="53.1" customHeight="1" x14ac:dyDescent="0.2">
      <c r="O58" s="71"/>
      <c r="R58" s="84"/>
      <c r="S58" s="84"/>
      <c r="T58" s="84"/>
      <c r="U58" s="84"/>
      <c r="V58" s="84"/>
      <c r="W58" s="84"/>
      <c r="X58" s="84"/>
      <c r="Y58" s="84"/>
      <c r="Z58" s="84"/>
      <c r="AA58" s="84"/>
      <c r="AB58" s="84"/>
      <c r="AC58" s="84"/>
      <c r="AD58" s="84"/>
      <c r="AE58" s="84"/>
      <c r="AF58" s="84"/>
      <c r="BR58" s="71"/>
      <c r="BS58" s="71"/>
      <c r="BT58" s="71"/>
      <c r="BU58" s="71"/>
      <c r="BV58" s="71"/>
      <c r="BW58" s="71"/>
      <c r="BX58" s="71"/>
      <c r="BY58" s="71"/>
      <c r="BZ58" s="71"/>
      <c r="CA58" s="71"/>
      <c r="CB58" s="71"/>
      <c r="CC58" s="71"/>
      <c r="CD58" s="71"/>
      <c r="CE58" s="71"/>
      <c r="CF58" s="71"/>
    </row>
    <row r="59" spans="15:84" ht="53.1" customHeight="1" x14ac:dyDescent="0.2">
      <c r="O59" s="71"/>
      <c r="R59" s="84"/>
      <c r="S59" s="84"/>
      <c r="T59" s="84"/>
      <c r="U59" s="84"/>
      <c r="V59" s="84"/>
      <c r="W59" s="84"/>
      <c r="X59" s="84"/>
      <c r="Y59" s="84"/>
      <c r="Z59" s="84"/>
      <c r="AA59" s="84"/>
      <c r="AB59" s="84"/>
      <c r="AC59" s="84"/>
      <c r="AD59" s="84"/>
      <c r="AE59" s="84"/>
      <c r="AF59" s="84"/>
      <c r="BR59" s="71"/>
      <c r="BS59" s="71"/>
      <c r="BT59" s="71"/>
      <c r="BU59" s="71"/>
      <c r="BV59" s="71"/>
      <c r="BW59" s="71"/>
      <c r="BX59" s="71"/>
      <c r="BY59" s="71"/>
      <c r="BZ59" s="71"/>
      <c r="CA59" s="71"/>
      <c r="CB59" s="71"/>
      <c r="CC59" s="71"/>
      <c r="CD59" s="71"/>
      <c r="CE59" s="71"/>
      <c r="CF59" s="71"/>
    </row>
    <row r="60" spans="15:84" ht="53.1" customHeight="1" x14ac:dyDescent="0.2">
      <c r="O60" s="71"/>
      <c r="R60" s="84"/>
      <c r="S60" s="84"/>
      <c r="T60" s="84"/>
      <c r="U60" s="84"/>
      <c r="V60" s="84"/>
      <c r="W60" s="84"/>
      <c r="X60" s="84"/>
      <c r="Y60" s="84"/>
      <c r="Z60" s="84"/>
      <c r="AA60" s="84"/>
      <c r="AB60" s="84"/>
      <c r="AC60" s="84"/>
      <c r="AD60" s="84"/>
      <c r="AE60" s="84"/>
      <c r="AF60" s="84"/>
      <c r="BR60" s="71"/>
      <c r="BS60" s="71"/>
      <c r="BT60" s="71"/>
      <c r="BU60" s="71"/>
      <c r="BV60" s="71"/>
      <c r="BW60" s="71"/>
      <c r="BX60" s="71"/>
      <c r="BY60" s="71"/>
      <c r="BZ60" s="71"/>
      <c r="CA60" s="71"/>
      <c r="CB60" s="71"/>
      <c r="CC60" s="71"/>
      <c r="CD60" s="71"/>
      <c r="CE60" s="71"/>
      <c r="CF60" s="71"/>
    </row>
    <row r="61" spans="15:84" ht="53.1" customHeight="1" x14ac:dyDescent="0.2">
      <c r="O61" s="71"/>
      <c r="R61" s="84"/>
      <c r="S61" s="84"/>
      <c r="T61" s="84"/>
      <c r="U61" s="84"/>
      <c r="V61" s="84"/>
      <c r="W61" s="84"/>
      <c r="X61" s="84"/>
      <c r="Y61" s="84"/>
      <c r="Z61" s="84"/>
      <c r="AA61" s="84"/>
      <c r="AB61" s="84"/>
      <c r="AC61" s="84"/>
      <c r="AD61" s="84"/>
      <c r="AE61" s="84"/>
      <c r="AF61" s="84"/>
      <c r="BR61" s="71"/>
      <c r="BS61" s="71"/>
      <c r="BT61" s="71"/>
      <c r="BU61" s="71"/>
      <c r="BV61" s="71"/>
      <c r="BW61" s="71"/>
      <c r="BX61" s="71"/>
      <c r="BY61" s="71"/>
      <c r="BZ61" s="71"/>
      <c r="CA61" s="71"/>
      <c r="CB61" s="71"/>
      <c r="CC61" s="71"/>
      <c r="CD61" s="71"/>
      <c r="CE61" s="71"/>
      <c r="CF61" s="71"/>
    </row>
    <row r="62" spans="15:84" ht="53.1" customHeight="1" x14ac:dyDescent="0.2">
      <c r="O62" s="71"/>
      <c r="R62" s="84"/>
      <c r="S62" s="84"/>
      <c r="T62" s="84"/>
      <c r="U62" s="84"/>
      <c r="V62" s="84"/>
      <c r="W62" s="84"/>
      <c r="X62" s="84"/>
      <c r="Y62" s="84"/>
      <c r="Z62" s="84"/>
      <c r="AA62" s="84"/>
      <c r="AB62" s="84"/>
      <c r="AC62" s="84"/>
      <c r="AD62" s="84"/>
      <c r="AE62" s="84"/>
      <c r="AF62" s="84"/>
      <c r="BR62" s="71"/>
      <c r="BS62" s="71"/>
      <c r="BT62" s="71"/>
      <c r="BU62" s="71"/>
      <c r="BV62" s="71"/>
      <c r="BW62" s="71"/>
      <c r="BX62" s="71"/>
      <c r="BY62" s="71"/>
      <c r="BZ62" s="71"/>
      <c r="CA62" s="71"/>
      <c r="CB62" s="71"/>
      <c r="CC62" s="71"/>
      <c r="CD62" s="71"/>
      <c r="CE62" s="71"/>
      <c r="CF62" s="71"/>
    </row>
    <row r="63" spans="15:84" ht="53.1" customHeight="1" x14ac:dyDescent="0.2">
      <c r="O63" s="71"/>
      <c r="R63" s="84"/>
      <c r="S63" s="84"/>
      <c r="T63" s="84"/>
      <c r="U63" s="84"/>
      <c r="V63" s="84"/>
      <c r="W63" s="84"/>
      <c r="X63" s="84"/>
      <c r="Y63" s="84"/>
      <c r="Z63" s="84"/>
      <c r="AA63" s="84"/>
      <c r="AB63" s="84"/>
      <c r="AC63" s="84"/>
      <c r="AD63" s="84"/>
      <c r="AE63" s="84"/>
      <c r="AF63" s="84"/>
      <c r="BR63" s="71"/>
      <c r="BS63" s="71"/>
      <c r="BT63" s="71"/>
      <c r="BU63" s="71"/>
      <c r="BV63" s="71"/>
      <c r="BW63" s="71"/>
      <c r="BX63" s="71"/>
      <c r="BY63" s="71"/>
      <c r="BZ63" s="71"/>
      <c r="CA63" s="71"/>
      <c r="CB63" s="71"/>
      <c r="CC63" s="71"/>
      <c r="CD63" s="71"/>
      <c r="CE63" s="71"/>
      <c r="CF63" s="71"/>
    </row>
    <row r="64" spans="15:84" ht="53.1" customHeight="1" x14ac:dyDescent="0.2">
      <c r="O64" s="71"/>
      <c r="R64" s="84"/>
      <c r="S64" s="84"/>
      <c r="T64" s="84"/>
      <c r="U64" s="84"/>
      <c r="V64" s="84"/>
      <c r="W64" s="84"/>
      <c r="X64" s="84"/>
      <c r="Y64" s="84"/>
      <c r="Z64" s="84"/>
      <c r="AA64" s="84"/>
      <c r="AB64" s="84"/>
      <c r="AC64" s="84"/>
      <c r="AD64" s="84"/>
      <c r="AE64" s="84"/>
      <c r="AF64" s="84"/>
      <c r="BR64" s="71"/>
      <c r="BS64" s="71"/>
      <c r="BT64" s="71"/>
      <c r="BU64" s="71"/>
      <c r="BV64" s="71"/>
      <c r="BW64" s="71"/>
      <c r="BX64" s="71"/>
      <c r="BY64" s="71"/>
      <c r="BZ64" s="71"/>
      <c r="CA64" s="71"/>
      <c r="CB64" s="71"/>
      <c r="CC64" s="71"/>
      <c r="CD64" s="71"/>
      <c r="CE64" s="71"/>
      <c r="CF64" s="71"/>
    </row>
    <row r="65" spans="15:84" ht="53.1" customHeight="1" x14ac:dyDescent="0.2">
      <c r="O65" s="71"/>
      <c r="R65" s="84"/>
      <c r="S65" s="84"/>
      <c r="T65" s="84"/>
      <c r="U65" s="84"/>
      <c r="V65" s="84"/>
      <c r="W65" s="84"/>
      <c r="X65" s="84"/>
      <c r="Y65" s="84"/>
      <c r="Z65" s="84"/>
      <c r="AA65" s="84"/>
      <c r="AB65" s="84"/>
      <c r="AC65" s="84"/>
      <c r="AD65" s="84"/>
      <c r="AE65" s="84"/>
      <c r="AF65" s="84"/>
      <c r="BR65" s="71"/>
      <c r="BS65" s="71"/>
      <c r="BT65" s="71"/>
      <c r="BU65" s="71"/>
      <c r="BV65" s="71"/>
      <c r="BW65" s="71"/>
      <c r="BX65" s="71"/>
      <c r="BY65" s="71"/>
      <c r="BZ65" s="71"/>
      <c r="CA65" s="71"/>
      <c r="CB65" s="71"/>
      <c r="CC65" s="71"/>
      <c r="CD65" s="71"/>
      <c r="CE65" s="71"/>
      <c r="CF65" s="71"/>
    </row>
    <row r="66" spans="15:84" ht="53.1" customHeight="1" x14ac:dyDescent="0.2"/>
    <row r="67" spans="15:84" ht="53.1" customHeight="1" x14ac:dyDescent="0.2"/>
    <row r="68" spans="15:84" ht="53.1" customHeight="1" x14ac:dyDescent="0.2"/>
    <row r="69" spans="15:84" ht="53.1" customHeight="1" x14ac:dyDescent="0.2"/>
    <row r="70" spans="15:84" ht="53.1" customHeight="1" x14ac:dyDescent="0.2"/>
    <row r="71" spans="15:84" ht="53.1" customHeight="1" x14ac:dyDescent="0.2"/>
    <row r="72" spans="15:84" ht="53.1" customHeight="1" x14ac:dyDescent="0.2"/>
    <row r="73" spans="15:84" ht="53.1" customHeight="1" x14ac:dyDescent="0.2"/>
    <row r="74" spans="15:84" ht="53.1" customHeight="1" x14ac:dyDescent="0.2"/>
    <row r="75" spans="15:84" ht="53.1" customHeight="1" x14ac:dyDescent="0.2"/>
    <row r="76" spans="15:84" ht="53.1" customHeight="1" x14ac:dyDescent="0.2"/>
    <row r="77" spans="15:84" ht="53.1" customHeight="1" x14ac:dyDescent="0.2"/>
    <row r="78" spans="15:84" ht="53.1" customHeight="1" x14ac:dyDescent="0.2"/>
  </sheetData>
  <sheetProtection formatCells="0" formatColumns="0" formatRows="0" insertRows="0" deleteRows="0" sort="0" autoFilter="0" pivotTables="0"/>
  <phoneticPr fontId="14" type="noConversion"/>
  <dataValidations count="2">
    <dataValidation type="list" allowBlank="1" showInputMessage="1" showErrorMessage="1" sqref="F10:F12" xr:uid="{64328A62-0561-44D2-8D1B-2D8F44BA64B7}">
      <formula1>INDIRECT("TableBowtieDropdown[Bow Tie Element]")</formula1>
    </dataValidation>
    <dataValidation type="list" allowBlank="1" showInputMessage="1" showErrorMessage="1" sqref="C10:C19" xr:uid="{83732923-FAD6-40D7-BC57-1E265D581A2B}">
      <formula1>INDIRECT("TableProgTypeDropdown[Program Type Options]")</formula1>
    </dataValidation>
  </dataValidations>
  <printOptions horizontalCentered="1"/>
  <pageMargins left="0.7" right="0.7" top="0.75" bottom="0.75" header="0.3" footer="0.3"/>
  <pageSetup paperSize="17" scale="49" fitToHeight="0"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380B2-7820-412F-803F-21F9D7EDDDFD}">
  <sheetPr codeName="Sheet5">
    <tabColor theme="9" tint="0.39997558519241921"/>
    <pageSetUpPr fitToPage="1"/>
  </sheetPr>
  <dimension ref="A1:AB144"/>
  <sheetViews>
    <sheetView showGridLines="0" topLeftCell="B7" zoomScaleNormal="100" workbookViewId="0">
      <selection activeCell="D12" sqref="D12"/>
    </sheetView>
  </sheetViews>
  <sheetFormatPr defaultColWidth="9.140625" defaultRowHeight="15" x14ac:dyDescent="0.25"/>
  <cols>
    <col min="1" max="1" width="5.7109375" style="74" customWidth="1"/>
    <col min="2" max="2" width="21.7109375" style="74" customWidth="1"/>
    <col min="3" max="3" width="16.7109375" style="74" customWidth="1"/>
    <col min="4" max="4" width="31" style="74" customWidth="1"/>
    <col min="5" max="5" width="62.42578125" style="74" customWidth="1"/>
    <col min="6" max="6" width="40" style="74" customWidth="1"/>
    <col min="7" max="8" width="12.5703125" style="74" customWidth="1"/>
    <col min="9" max="9" width="13.85546875" style="74" customWidth="1"/>
    <col min="10" max="10" width="11.28515625" style="74" customWidth="1"/>
    <col min="11" max="15" width="13.85546875" style="74" customWidth="1"/>
    <col min="16" max="16" width="21.85546875" style="74" customWidth="1"/>
    <col min="17" max="22" width="12.85546875" style="74" customWidth="1"/>
    <col min="23" max="23" width="12.42578125" style="74" customWidth="1"/>
    <col min="24" max="24" width="32.140625" style="74" customWidth="1"/>
    <col min="25" max="25" width="12" style="74" bestFit="1" customWidth="1"/>
    <col min="26" max="26" width="19.85546875" style="74" customWidth="1"/>
    <col min="27" max="16384" width="9.140625" style="74"/>
  </cols>
  <sheetData>
    <row r="1" spans="1:28" x14ac:dyDescent="0.25">
      <c r="A1" s="96" t="s">
        <v>245</v>
      </c>
      <c r="D1" s="97"/>
      <c r="E1" s="97"/>
      <c r="F1" s="97"/>
      <c r="G1" s="97"/>
      <c r="H1" s="97"/>
      <c r="I1" s="97">
        <v>55300</v>
      </c>
      <c r="J1" s="98">
        <v>0.68516912402428443</v>
      </c>
      <c r="K1" s="99">
        <v>0.9</v>
      </c>
      <c r="L1" s="97"/>
      <c r="M1" s="97"/>
      <c r="N1" s="97"/>
    </row>
    <row r="2" spans="1:28" x14ac:dyDescent="0.25">
      <c r="A2" s="74" t="s">
        <v>246</v>
      </c>
      <c r="D2" s="97"/>
      <c r="E2" s="97"/>
      <c r="F2" s="97"/>
      <c r="G2" s="97"/>
      <c r="H2" s="97"/>
      <c r="I2" s="97">
        <v>171.2</v>
      </c>
      <c r="J2" s="98">
        <v>0.31483087597571552</v>
      </c>
      <c r="K2" s="97"/>
      <c r="L2" s="97"/>
      <c r="M2" s="97"/>
      <c r="N2" s="97">
        <v>1000</v>
      </c>
      <c r="Y2" s="100"/>
    </row>
    <row r="3" spans="1:28" x14ac:dyDescent="0.25">
      <c r="A3" s="74" t="s">
        <v>247</v>
      </c>
      <c r="D3" s="97"/>
      <c r="E3" s="97"/>
      <c r="F3" s="101">
        <v>6.7375049193231003E-3</v>
      </c>
      <c r="G3" s="101"/>
      <c r="H3" s="101"/>
      <c r="I3" s="97">
        <v>6928.8</v>
      </c>
      <c r="J3" s="102"/>
      <c r="K3" s="102"/>
      <c r="L3" s="102"/>
      <c r="M3" s="102"/>
      <c r="N3" s="102"/>
      <c r="O3" s="102"/>
    </row>
    <row r="4" spans="1:28" ht="18.75" customHeight="1" x14ac:dyDescent="0.25">
      <c r="A4" s="74" t="s">
        <v>248</v>
      </c>
      <c r="D4" s="103">
        <v>203564781.34</v>
      </c>
      <c r="E4" s="97"/>
      <c r="G4" s="100"/>
      <c r="L4" s="104"/>
      <c r="M4" s="97"/>
      <c r="N4" s="98"/>
      <c r="O4" s="105"/>
    </row>
    <row r="5" spans="1:28" ht="20.25" customHeight="1" x14ac:dyDescent="0.25">
      <c r="D5" s="103"/>
      <c r="E5" s="97"/>
      <c r="G5" s="100"/>
      <c r="J5" s="106"/>
      <c r="K5" s="98"/>
      <c r="L5" s="104"/>
      <c r="M5" s="104"/>
      <c r="N5" s="98"/>
    </row>
    <row r="6" spans="1:28" ht="14.25" customHeight="1" x14ac:dyDescent="0.25">
      <c r="B6" s="107" t="s">
        <v>249</v>
      </c>
      <c r="C6" s="108"/>
      <c r="D6" s="97"/>
      <c r="E6" s="109"/>
      <c r="F6" s="97" t="s">
        <v>250</v>
      </c>
      <c r="G6" s="100"/>
      <c r="H6" s="97"/>
      <c r="I6" s="104"/>
      <c r="J6" s="110"/>
      <c r="K6" s="110"/>
      <c r="L6" s="110"/>
      <c r="M6" s="110"/>
      <c r="N6" s="110"/>
      <c r="O6" s="110"/>
      <c r="Q6" s="111"/>
      <c r="R6" s="111"/>
      <c r="S6" s="111"/>
      <c r="T6" s="111"/>
      <c r="U6" s="111"/>
      <c r="V6" s="111"/>
      <c r="W6" s="111"/>
    </row>
    <row r="7" spans="1:28" ht="42" customHeight="1" x14ac:dyDescent="0.25">
      <c r="B7" s="158" t="s">
        <v>87</v>
      </c>
      <c r="C7" s="158" t="s">
        <v>49</v>
      </c>
      <c r="D7" s="158" t="s">
        <v>51</v>
      </c>
      <c r="E7" s="159" t="s">
        <v>251</v>
      </c>
      <c r="F7" s="158" t="s">
        <v>54</v>
      </c>
      <c r="G7" s="160" t="s">
        <v>93</v>
      </c>
      <c r="H7" s="160" t="s">
        <v>94</v>
      </c>
      <c r="I7" s="160" t="s">
        <v>95</v>
      </c>
      <c r="J7" s="160" t="s">
        <v>96</v>
      </c>
      <c r="K7" s="160" t="s">
        <v>97</v>
      </c>
      <c r="L7" s="160" t="s">
        <v>98</v>
      </c>
      <c r="M7" s="160" t="s">
        <v>99</v>
      </c>
      <c r="N7" s="160" t="s">
        <v>100</v>
      </c>
      <c r="O7" s="160" t="s">
        <v>101</v>
      </c>
      <c r="P7" s="160" t="s">
        <v>102</v>
      </c>
      <c r="Q7" s="160" t="s">
        <v>103</v>
      </c>
      <c r="R7" s="160" t="s">
        <v>104</v>
      </c>
      <c r="S7" s="160" t="s">
        <v>105</v>
      </c>
      <c r="T7" s="160" t="s">
        <v>106</v>
      </c>
      <c r="U7" s="160" t="s">
        <v>252</v>
      </c>
      <c r="V7" s="160" t="s">
        <v>253</v>
      </c>
      <c r="W7" s="160" t="s">
        <v>254</v>
      </c>
      <c r="X7" s="160" t="s">
        <v>255</v>
      </c>
      <c r="Y7" s="160" t="s">
        <v>256</v>
      </c>
      <c r="Z7" s="160" t="s">
        <v>257</v>
      </c>
      <c r="AA7" s="158" t="s">
        <v>258</v>
      </c>
      <c r="AB7" s="158" t="s">
        <v>259</v>
      </c>
    </row>
    <row r="8" spans="1:28" ht="15" customHeight="1" x14ac:dyDescent="0.25">
      <c r="B8" s="254" t="str">
        <f>IFERROR(INDEX('Summary of Programs'!A:A,MATCH(TableExposure[[#This Row],[Program]],'Summary of Programs'!B:B,0)),"No match in Summary of Programs tab")</f>
        <v>7.3.6.2</v>
      </c>
      <c r="C8" s="254" t="str">
        <f>IFERROR(INDEX('Summary of Programs'!C:C,MATCH(TableExposure[[#This Row],[Program]],'Summary of Programs'!B:B,0)),"No match in Summary of Programs tab")</f>
        <v>Mitigation</v>
      </c>
      <c r="D8" s="138" t="s">
        <v>214</v>
      </c>
      <c r="E8" s="138"/>
      <c r="F8" s="114" t="s">
        <v>260</v>
      </c>
      <c r="G8" s="255">
        <f>INDEX(TableTranche[[#All],[Exposure]], MATCH(TableExposure[[#This Row],[Tranche]], TableTranche[[#All],[Tranche]], 0))</f>
        <v>31327.159353999996</v>
      </c>
      <c r="H8" s="256" t="str">
        <f>INDEX(TableTranche[[#All],[Unit]], MATCH(TableExposure[[#This Row],[Tranche]], TableTranche[[#All],[Tranche]], 0))</f>
        <v>Miles</v>
      </c>
      <c r="I8" s="257">
        <v>0.1</v>
      </c>
      <c r="J8" s="258">
        <v>0.1</v>
      </c>
      <c r="K8" s="258">
        <v>0.1</v>
      </c>
      <c r="L8" s="258">
        <v>0.1</v>
      </c>
      <c r="M8" s="138"/>
      <c r="N8" s="138"/>
      <c r="O8" s="114"/>
      <c r="P8" s="139" t="s">
        <v>261</v>
      </c>
      <c r="Q8" s="4"/>
      <c r="R8" s="4"/>
      <c r="S8" s="4"/>
      <c r="T8" s="4"/>
      <c r="U8" s="4"/>
      <c r="V8" s="4"/>
      <c r="W8" s="4"/>
      <c r="X8" s="4"/>
      <c r="Y8" s="4"/>
      <c r="Z8" s="4" t="s">
        <v>262</v>
      </c>
      <c r="AA8" s="259" t="str">
        <f>IF(AND(MAX(TableExposure[[#This Row],[Program Exposure 2020]:[Program Exposure 2026]])&gt;1,TableExposure[[#This Row],[Unit for Program Exposure]]="% of tranche exposure"),"Format not percent","")</f>
        <v/>
      </c>
      <c r="AB8" s="147" t="str" cm="1">
        <f t="array" ref="AB8">IFERROR(INDEX(Table_RiskNameLookup[RISK ID],MATCH(TableExposure[[#This Row],[Risk (for Cross Cutter only)]],Table_RiskNameLookup[Risk/Cross Cutting Factor Name],0)),RiskID)</f>
        <v>WLDFR</v>
      </c>
    </row>
    <row r="9" spans="1:28" ht="15" customHeight="1" x14ac:dyDescent="0.25">
      <c r="B9" s="254" t="str">
        <f>IFERROR(INDEX('Summary of Programs'!A:A,MATCH(TableExposure[[#This Row],[Program]],'Summary of Programs'!B:B,0)),"No match in Summary of Programs tab")</f>
        <v>7.3.6.6</v>
      </c>
      <c r="C9" s="254" t="str">
        <f>IFERROR(INDEX('Summary of Programs'!C:C,MATCH(TableExposure[[#This Row],[Program]],'Summary of Programs'!B:B,0)),"No match in Summary of Programs tab")</f>
        <v>Mitigation</v>
      </c>
      <c r="D9" s="138" t="s">
        <v>237</v>
      </c>
      <c r="E9" s="138"/>
      <c r="F9" s="114" t="s">
        <v>260</v>
      </c>
      <c r="G9" s="255">
        <f>INDEX(TableTranche[[#All],[Exposure]], MATCH(TableExposure[[#This Row],[Tranche]], TableTranche[[#All],[Tranche]], 0))</f>
        <v>31327.159353999996</v>
      </c>
      <c r="H9" s="256" t="str">
        <f>INDEX(TableTranche[[#All],[Unit]], MATCH(TableExposure[[#This Row],[Tranche]], TableTranche[[#All],[Tranche]], 0))</f>
        <v>Miles</v>
      </c>
      <c r="I9" s="257">
        <v>0.1</v>
      </c>
      <c r="J9" s="258">
        <v>0.1</v>
      </c>
      <c r="K9" s="258">
        <v>0.1</v>
      </c>
      <c r="L9" s="258">
        <v>0.1</v>
      </c>
      <c r="M9" s="138"/>
      <c r="N9" s="138"/>
      <c r="O9" s="114"/>
      <c r="P9" s="139" t="s">
        <v>261</v>
      </c>
      <c r="Q9" s="4"/>
      <c r="R9" s="4"/>
      <c r="S9" s="4"/>
      <c r="T9" s="4"/>
      <c r="U9" s="4"/>
      <c r="V9" s="4"/>
      <c r="W9" s="4"/>
      <c r="X9" s="4"/>
      <c r="Y9" s="4"/>
      <c r="Z9" s="4" t="s">
        <v>262</v>
      </c>
      <c r="AA9" s="259" t="str">
        <f>IF(AND(MAX(TableExposure[[#This Row],[Program Exposure 2020]:[Program Exposure 2026]])&gt;1,TableExposure[[#This Row],[Unit for Program Exposure]]="% of tranche exposure"),"Format not percent","")</f>
        <v/>
      </c>
      <c r="AB9" s="147" t="str" cm="1">
        <f t="array" ref="AB9">IFERROR(INDEX(Table_RiskNameLookup[RISK ID],MATCH(TableExposure[[#This Row],[Risk (for Cross Cutter only)]],Table_RiskNameLookup[Risk/Cross Cutting Factor Name],0)),RiskID)</f>
        <v>WLDFR</v>
      </c>
    </row>
    <row r="10" spans="1:28" ht="15" customHeight="1" x14ac:dyDescent="0.25">
      <c r="B10" s="312" t="str">
        <f>IFERROR(INDEX('Summary of Programs'!A:A,MATCH(TableExposure[[#This Row],[Program]],'Summary of Programs'!B:B,0)),"No match in Summary of Programs tab")</f>
        <v>7.3.6.8</v>
      </c>
      <c r="C10" s="312" t="str">
        <f>IFERROR(INDEX('Summary of Programs'!C:C,MATCH(TableExposure[[#This Row],[Program]],'Summary of Programs'!B:B,0)),"No match in Summary of Programs tab")</f>
        <v>Mitigation</v>
      </c>
      <c r="D10" s="138" t="s">
        <v>243</v>
      </c>
      <c r="E10" s="138"/>
      <c r="F10" s="114" t="s">
        <v>453</v>
      </c>
      <c r="G10" s="255">
        <f>INDEX(TableTranche[[#All],[Exposure]], MATCH(TableExposure[[#This Row],[Tranche]], TableTranche[[#All],[Tranche]], 0))</f>
        <v>163.64413199999899</v>
      </c>
      <c r="H10" s="256" t="str">
        <f>INDEX(TableTranche[[#All],[Unit]], MATCH(TableExposure[[#This Row],[Tranche]], TableTranche[[#All],[Tranche]], 0))</f>
        <v>Miles</v>
      </c>
      <c r="I10" s="257"/>
      <c r="J10" s="258"/>
      <c r="K10" s="314">
        <f>TableExposure[[#This Row],[Tranche Exposure]]</f>
        <v>163.64413199999899</v>
      </c>
      <c r="L10" s="315">
        <f>TableExposure[[#This Row],[Tranche Exposure]]</f>
        <v>163.64413199999899</v>
      </c>
      <c r="M10" s="138"/>
      <c r="N10" s="138"/>
      <c r="O10" s="114"/>
      <c r="P10" s="139" t="s">
        <v>728</v>
      </c>
      <c r="Q10" s="4"/>
      <c r="R10" s="4"/>
      <c r="S10" s="4"/>
      <c r="T10" s="4"/>
      <c r="U10" s="4"/>
      <c r="V10" s="4"/>
      <c r="W10" s="4"/>
      <c r="X10" s="4"/>
      <c r="Y10" s="4"/>
      <c r="Z10" s="4"/>
      <c r="AA10" s="313" t="str">
        <f>IF(AND(MAX(TableExposure[[#This Row],[Program Exposure 2020]:[Program Exposure 2026]])&gt;1,TableExposure[[#This Row],[Unit for Program Exposure]]="% of tranche exposure"),"Format not percent","")</f>
        <v/>
      </c>
      <c r="AB10" s="147" t="str" cm="1">
        <f t="array" ref="AB10">IFERROR(INDEX(Table_RiskNameLookup[RISK ID],MATCH(TableExposure[[#This Row],[Risk (for Cross Cutter only)]],Table_RiskNameLookup[Risk/Cross Cutting Factor Name],0)),RiskID)</f>
        <v>WLDFR</v>
      </c>
    </row>
    <row r="11" spans="1:28" ht="15" customHeight="1" x14ac:dyDescent="0.25">
      <c r="B11" s="312" t="str">
        <f>IFERROR(INDEX('Summary of Programs'!A:A,MATCH(TableExposure[[#This Row],[Program]],'Summary of Programs'!B:B,0)),"No match in Summary of Programs tab")</f>
        <v>7.3.6.8</v>
      </c>
      <c r="C11" s="312" t="str">
        <f>IFERROR(INDEX('Summary of Programs'!C:C,MATCH(TableExposure[[#This Row],[Program]],'Summary of Programs'!B:B,0)),"No match in Summary of Programs tab")</f>
        <v>Mitigation</v>
      </c>
      <c r="D11" s="138" t="s">
        <v>243</v>
      </c>
      <c r="E11" s="138"/>
      <c r="F11" s="114" t="s">
        <v>458</v>
      </c>
      <c r="G11" s="255">
        <f>INDEX(TableTranche[[#All],[Exposure]], MATCH(TableExposure[[#This Row],[Tranche]], TableTranche[[#All],[Tranche]], 0))</f>
        <v>353.53337099999999</v>
      </c>
      <c r="H11" s="256" t="str">
        <f>INDEX(TableTranche[[#All],[Unit]], MATCH(TableExposure[[#This Row],[Tranche]], TableTranche[[#All],[Tranche]], 0))</f>
        <v>Miles</v>
      </c>
      <c r="I11" s="257"/>
      <c r="J11" s="258"/>
      <c r="K11" s="314">
        <f>TableExposure[[#This Row],[Tranche Exposure]]</f>
        <v>353.53337099999999</v>
      </c>
      <c r="L11" s="315">
        <f>TableExposure[[#This Row],[Tranche Exposure]]</f>
        <v>353.53337099999999</v>
      </c>
      <c r="M11" s="138"/>
      <c r="N11" s="138"/>
      <c r="O11" s="114"/>
      <c r="P11" s="139" t="s">
        <v>728</v>
      </c>
      <c r="Q11" s="4"/>
      <c r="R11" s="4"/>
      <c r="S11" s="4"/>
      <c r="T11" s="4"/>
      <c r="U11" s="4"/>
      <c r="V11" s="4"/>
      <c r="W11" s="4"/>
      <c r="X11" s="4"/>
      <c r="Y11" s="4"/>
      <c r="Z11" s="4"/>
      <c r="AA11" s="313" t="str">
        <f>IF(AND(MAX(TableExposure[[#This Row],[Program Exposure 2020]:[Program Exposure 2026]])&gt;1,TableExposure[[#This Row],[Unit for Program Exposure]]="% of tranche exposure"),"Format not percent","")</f>
        <v/>
      </c>
      <c r="AB11" s="147" t="str" cm="1">
        <f t="array" ref="AB11">IFERROR(INDEX(Table_RiskNameLookup[RISK ID],MATCH(TableExposure[[#This Row],[Risk (for Cross Cutter only)]],Table_RiskNameLookup[Risk/Cross Cutting Factor Name],0)),RiskID)</f>
        <v>WLDFR</v>
      </c>
    </row>
    <row r="12" spans="1:28" ht="15" customHeight="1" x14ac:dyDescent="0.25">
      <c r="B12" s="312" t="str">
        <f>IFERROR(INDEX('Summary of Programs'!A:A,MATCH(TableExposure[[#This Row],[Program]],'Summary of Programs'!B:B,0)),"No match in Summary of Programs tab")</f>
        <v>7.3.6.8</v>
      </c>
      <c r="C12" s="312" t="str">
        <f>IFERROR(INDEX('Summary of Programs'!C:C,MATCH(TableExposure[[#This Row],[Program]],'Summary of Programs'!B:B,0)),"No match in Summary of Programs tab")</f>
        <v>Mitigation</v>
      </c>
      <c r="D12" s="138" t="s">
        <v>243</v>
      </c>
      <c r="E12" s="138"/>
      <c r="F12" s="114" t="s">
        <v>459</v>
      </c>
      <c r="G12" s="255">
        <f>INDEX(TableTranche[[#All],[Exposure]], MATCH(TableExposure[[#This Row],[Tranche]], TableTranche[[#All],[Tranche]], 0))</f>
        <v>1013.952882</v>
      </c>
      <c r="H12" s="256" t="str">
        <f>INDEX(TableTranche[[#All],[Unit]], MATCH(TableExposure[[#This Row],[Tranche]], TableTranche[[#All],[Tranche]], 0))</f>
        <v>Miles</v>
      </c>
      <c r="I12" s="257"/>
      <c r="J12" s="258"/>
      <c r="K12" s="314">
        <f>TableExposure[[#This Row],[Tranche Exposure]]</f>
        <v>1013.952882</v>
      </c>
      <c r="L12" s="315">
        <f>TableExposure[[#This Row],[Tranche Exposure]]</f>
        <v>1013.952882</v>
      </c>
      <c r="M12" s="138"/>
      <c r="N12" s="138"/>
      <c r="O12" s="114"/>
      <c r="P12" s="139" t="s">
        <v>728</v>
      </c>
      <c r="Q12" s="4"/>
      <c r="R12" s="4"/>
      <c r="S12" s="4"/>
      <c r="T12" s="4"/>
      <c r="U12" s="4"/>
      <c r="V12" s="4"/>
      <c r="W12" s="4"/>
      <c r="X12" s="4"/>
      <c r="Y12" s="4"/>
      <c r="Z12" s="4"/>
      <c r="AA12" s="313" t="str">
        <f>IF(AND(MAX(TableExposure[[#This Row],[Program Exposure 2020]:[Program Exposure 2026]])&gt;1,TableExposure[[#This Row],[Unit for Program Exposure]]="% of tranche exposure"),"Format not percent","")</f>
        <v/>
      </c>
      <c r="AB12" s="147" t="str" cm="1">
        <f t="array" ref="AB12">IFERROR(INDEX(Table_RiskNameLookup[RISK ID],MATCH(TableExposure[[#This Row],[Risk (for Cross Cutter only)]],Table_RiskNameLookup[Risk/Cross Cutting Factor Name],0)),RiskID)</f>
        <v>WLDFR</v>
      </c>
    </row>
    <row r="13" spans="1:28" ht="15" customHeight="1" x14ac:dyDescent="0.25">
      <c r="B13" s="312" t="str">
        <f>IFERROR(INDEX('Summary of Programs'!A:A,MATCH(TableExposure[[#This Row],[Program]],'Summary of Programs'!B:B,0)),"No match in Summary of Programs tab")</f>
        <v>7.3.6.8</v>
      </c>
      <c r="C13" s="312" t="str">
        <f>IFERROR(INDEX('Summary of Programs'!C:C,MATCH(TableExposure[[#This Row],[Program]],'Summary of Programs'!B:B,0)),"No match in Summary of Programs tab")</f>
        <v>Mitigation</v>
      </c>
      <c r="D13" s="138" t="s">
        <v>243</v>
      </c>
      <c r="E13" s="138"/>
      <c r="F13" s="114" t="s">
        <v>460</v>
      </c>
      <c r="G13" s="255">
        <f>INDEX(TableTranche[[#All],[Exposure]], MATCH(TableExposure[[#This Row],[Tranche]], TableTranche[[#All],[Tranche]], 0))</f>
        <v>1483.002193</v>
      </c>
      <c r="H13" s="256" t="str">
        <f>INDEX(TableTranche[[#All],[Unit]], MATCH(TableExposure[[#This Row],[Tranche]], TableTranche[[#All],[Tranche]], 0))</f>
        <v>Miles</v>
      </c>
      <c r="I13" s="257"/>
      <c r="J13" s="258"/>
      <c r="K13" s="314">
        <f>TableExposure[[#This Row],[Tranche Exposure]]</f>
        <v>1483.002193</v>
      </c>
      <c r="L13" s="315">
        <f>TableExposure[[#This Row],[Tranche Exposure]]</f>
        <v>1483.002193</v>
      </c>
      <c r="M13" s="138"/>
      <c r="N13" s="138"/>
      <c r="O13" s="114"/>
      <c r="P13" s="139" t="s">
        <v>728</v>
      </c>
      <c r="Q13" s="4"/>
      <c r="R13" s="4"/>
      <c r="S13" s="4"/>
      <c r="T13" s="4"/>
      <c r="U13" s="4"/>
      <c r="V13" s="4"/>
      <c r="W13" s="4"/>
      <c r="X13" s="4"/>
      <c r="Y13" s="4"/>
      <c r="Z13" s="4"/>
      <c r="AA13" s="313" t="str">
        <f>IF(AND(MAX(TableExposure[[#This Row],[Program Exposure 2020]:[Program Exposure 2026]])&gt;1,TableExposure[[#This Row],[Unit for Program Exposure]]="% of tranche exposure"),"Format not percent","")</f>
        <v/>
      </c>
      <c r="AB13" s="147" t="str" cm="1">
        <f t="array" ref="AB13">IFERROR(INDEX(Table_RiskNameLookup[RISK ID],MATCH(TableExposure[[#This Row],[Risk (for Cross Cutter only)]],Table_RiskNameLookup[Risk/Cross Cutting Factor Name],0)),RiskID)</f>
        <v>WLDFR</v>
      </c>
    </row>
    <row r="14" spans="1:28" ht="15" customHeight="1" x14ac:dyDescent="0.25">
      <c r="B14" s="312" t="str">
        <f>IFERROR(INDEX('Summary of Programs'!A:A,MATCH(TableExposure[[#This Row],[Program]],'Summary of Programs'!B:B,0)),"No match in Summary of Programs tab")</f>
        <v>7.3.6.8</v>
      </c>
      <c r="C14" s="312" t="str">
        <f>IFERROR(INDEX('Summary of Programs'!C:C,MATCH(TableExposure[[#This Row],[Program]],'Summary of Programs'!B:B,0)),"No match in Summary of Programs tab")</f>
        <v>Mitigation</v>
      </c>
      <c r="D14" s="138" t="s">
        <v>243</v>
      </c>
      <c r="E14" s="138"/>
      <c r="F14" s="114" t="s">
        <v>461</v>
      </c>
      <c r="G14" s="255">
        <f>INDEX(TableTranche[[#All],[Exposure]], MATCH(TableExposure[[#This Row],[Tranche]], TableTranche[[#All],[Tranche]], 0))</f>
        <v>1601.5759009999999</v>
      </c>
      <c r="H14" s="256" t="str">
        <f>INDEX(TableTranche[[#All],[Unit]], MATCH(TableExposure[[#This Row],[Tranche]], TableTranche[[#All],[Tranche]], 0))</f>
        <v>Miles</v>
      </c>
      <c r="I14" s="257"/>
      <c r="J14" s="258"/>
      <c r="K14" s="314">
        <f>TableExposure[[#This Row],[Tranche Exposure]]</f>
        <v>1601.5759009999999</v>
      </c>
      <c r="L14" s="315">
        <f>TableExposure[[#This Row],[Tranche Exposure]]</f>
        <v>1601.5759009999999</v>
      </c>
      <c r="M14" s="138"/>
      <c r="N14" s="138"/>
      <c r="O14" s="114"/>
      <c r="P14" s="139" t="s">
        <v>728</v>
      </c>
      <c r="Q14" s="4"/>
      <c r="R14" s="4"/>
      <c r="S14" s="4"/>
      <c r="T14" s="4"/>
      <c r="U14" s="4"/>
      <c r="V14" s="4"/>
      <c r="W14" s="4"/>
      <c r="X14" s="4"/>
      <c r="Y14" s="4"/>
      <c r="Z14" s="4"/>
      <c r="AA14" s="313" t="str">
        <f>IF(AND(MAX(TableExposure[[#This Row],[Program Exposure 2020]:[Program Exposure 2026]])&gt;1,TableExposure[[#This Row],[Unit for Program Exposure]]="% of tranche exposure"),"Format not percent","")</f>
        <v/>
      </c>
      <c r="AB14" s="147" t="str" cm="1">
        <f t="array" ref="AB14">IFERROR(INDEX(Table_RiskNameLookup[RISK ID],MATCH(TableExposure[[#This Row],[Risk (for Cross Cutter only)]],Table_RiskNameLookup[Risk/Cross Cutting Factor Name],0)),RiskID)</f>
        <v>WLDFR</v>
      </c>
    </row>
    <row r="15" spans="1:28" ht="15" customHeight="1" x14ac:dyDescent="0.25">
      <c r="B15" s="312" t="str">
        <f>IFERROR(INDEX('Summary of Programs'!A:A,MATCH(TableExposure[[#This Row],[Program]],'Summary of Programs'!B:B,0)),"No match in Summary of Programs tab")</f>
        <v>7.3.6.8</v>
      </c>
      <c r="C15" s="312" t="str">
        <f>IFERROR(INDEX('Summary of Programs'!C:C,MATCH(TableExposure[[#This Row],[Program]],'Summary of Programs'!B:B,0)),"No match in Summary of Programs tab")</f>
        <v>Mitigation</v>
      </c>
      <c r="D15" s="138" t="s">
        <v>243</v>
      </c>
      <c r="E15" s="138"/>
      <c r="F15" s="114" t="s">
        <v>462</v>
      </c>
      <c r="G15" s="255">
        <f>INDEX(TableTranche[[#All],[Exposure]], MATCH(TableExposure[[#This Row],[Tranche]], TableTranche[[#All],[Tranche]], 0))</f>
        <v>193.76985500000001</v>
      </c>
      <c r="H15" s="256" t="str">
        <f>INDEX(TableTranche[[#All],[Unit]], MATCH(TableExposure[[#This Row],[Tranche]], TableTranche[[#All],[Tranche]], 0))</f>
        <v>Miles</v>
      </c>
      <c r="I15" s="257"/>
      <c r="J15" s="258"/>
      <c r="K15" s="314">
        <f>TableExposure[[#This Row],[Tranche Exposure]]</f>
        <v>193.76985500000001</v>
      </c>
      <c r="L15" s="315">
        <f>TableExposure[[#This Row],[Tranche Exposure]]</f>
        <v>193.76985500000001</v>
      </c>
      <c r="M15" s="138"/>
      <c r="N15" s="138"/>
      <c r="O15" s="114"/>
      <c r="P15" s="139" t="s">
        <v>728</v>
      </c>
      <c r="Q15" s="4"/>
      <c r="R15" s="4"/>
      <c r="S15" s="4"/>
      <c r="T15" s="4"/>
      <c r="U15" s="4"/>
      <c r="V15" s="4"/>
      <c r="W15" s="4"/>
      <c r="X15" s="4"/>
      <c r="Y15" s="4"/>
      <c r="Z15" s="4"/>
      <c r="AA15" s="313" t="str">
        <f>IF(AND(MAX(TableExposure[[#This Row],[Program Exposure 2020]:[Program Exposure 2026]])&gt;1,TableExposure[[#This Row],[Unit for Program Exposure]]="% of tranche exposure"),"Format not percent","")</f>
        <v/>
      </c>
      <c r="AB15" s="147" t="str" cm="1">
        <f t="array" ref="AB15">IFERROR(INDEX(Table_RiskNameLookup[RISK ID],MATCH(TableExposure[[#This Row],[Risk (for Cross Cutter only)]],Table_RiskNameLookup[Risk/Cross Cutting Factor Name],0)),RiskID)</f>
        <v>WLDFR</v>
      </c>
    </row>
    <row r="16" spans="1:28" ht="15" customHeight="1" x14ac:dyDescent="0.25">
      <c r="B16" s="312" t="str">
        <f>IFERROR(INDEX('Summary of Programs'!A:A,MATCH(TableExposure[[#This Row],[Program]],'Summary of Programs'!B:B,0)),"No match in Summary of Programs tab")</f>
        <v>7.3.6.8</v>
      </c>
      <c r="C16" s="312" t="str">
        <f>IFERROR(INDEX('Summary of Programs'!C:C,MATCH(TableExposure[[#This Row],[Program]],'Summary of Programs'!B:B,0)),"No match in Summary of Programs tab")</f>
        <v>Mitigation</v>
      </c>
      <c r="D16" s="138" t="s">
        <v>243</v>
      </c>
      <c r="E16" s="138"/>
      <c r="F16" s="114" t="s">
        <v>463</v>
      </c>
      <c r="G16" s="255">
        <f>INDEX(TableTranche[[#All],[Exposure]], MATCH(TableExposure[[#This Row],[Tranche]], TableTranche[[#All],[Tranche]], 0))</f>
        <v>543.10388899999998</v>
      </c>
      <c r="H16" s="256" t="str">
        <f>INDEX(TableTranche[[#All],[Unit]], MATCH(TableExposure[[#This Row],[Tranche]], TableTranche[[#All],[Tranche]], 0))</f>
        <v>Miles</v>
      </c>
      <c r="I16" s="257"/>
      <c r="J16" s="258"/>
      <c r="K16" s="314">
        <f>TableExposure[[#This Row],[Tranche Exposure]]</f>
        <v>543.10388899999998</v>
      </c>
      <c r="L16" s="315">
        <f>TableExposure[[#This Row],[Tranche Exposure]]</f>
        <v>543.10388899999998</v>
      </c>
      <c r="M16" s="138"/>
      <c r="N16" s="138"/>
      <c r="O16" s="114"/>
      <c r="P16" s="139" t="s">
        <v>728</v>
      </c>
      <c r="Q16" s="4"/>
      <c r="R16" s="4"/>
      <c r="S16" s="4"/>
      <c r="T16" s="4"/>
      <c r="U16" s="4"/>
      <c r="V16" s="4"/>
      <c r="W16" s="4"/>
      <c r="X16" s="4"/>
      <c r="Y16" s="4"/>
      <c r="Z16" s="4"/>
      <c r="AA16" s="313" t="str">
        <f>IF(AND(MAX(TableExposure[[#This Row],[Program Exposure 2020]:[Program Exposure 2026]])&gt;1,TableExposure[[#This Row],[Unit for Program Exposure]]="% of tranche exposure"),"Format not percent","")</f>
        <v/>
      </c>
      <c r="AB16" s="147" t="str" cm="1">
        <f t="array" ref="AB16">IFERROR(INDEX(Table_RiskNameLookup[RISK ID],MATCH(TableExposure[[#This Row],[Risk (for Cross Cutter only)]],Table_RiskNameLookup[Risk/Cross Cutting Factor Name],0)),RiskID)</f>
        <v>WLDFR</v>
      </c>
    </row>
    <row r="17" spans="2:28" ht="15" customHeight="1" x14ac:dyDescent="0.25">
      <c r="B17" s="312" t="str">
        <f>IFERROR(INDEX('Summary of Programs'!A:A,MATCH(TableExposure[[#This Row],[Program]],'Summary of Programs'!B:B,0)),"No match in Summary of Programs tab")</f>
        <v>7.3.6.8</v>
      </c>
      <c r="C17" s="312" t="str">
        <f>IFERROR(INDEX('Summary of Programs'!C:C,MATCH(TableExposure[[#This Row],[Program]],'Summary of Programs'!B:B,0)),"No match in Summary of Programs tab")</f>
        <v>Mitigation</v>
      </c>
      <c r="D17" s="138" t="s">
        <v>243</v>
      </c>
      <c r="E17" s="138"/>
      <c r="F17" s="114" t="s">
        <v>464</v>
      </c>
      <c r="G17" s="255">
        <f>INDEX(TableTranche[[#All],[Exposure]], MATCH(TableExposure[[#This Row],[Tranche]], TableTranche[[#All],[Tranche]], 0))</f>
        <v>946.57651899999996</v>
      </c>
      <c r="H17" s="256" t="str">
        <f>INDEX(TableTranche[[#All],[Unit]], MATCH(TableExposure[[#This Row],[Tranche]], TableTranche[[#All],[Tranche]], 0))</f>
        <v>Miles</v>
      </c>
      <c r="I17" s="257"/>
      <c r="J17" s="258"/>
      <c r="K17" s="314">
        <f>TableExposure[[#This Row],[Tranche Exposure]]</f>
        <v>946.57651899999996</v>
      </c>
      <c r="L17" s="315">
        <f>TableExposure[[#This Row],[Tranche Exposure]]</f>
        <v>946.57651899999996</v>
      </c>
      <c r="M17" s="138"/>
      <c r="N17" s="138"/>
      <c r="O17" s="114"/>
      <c r="P17" s="139" t="s">
        <v>728</v>
      </c>
      <c r="Q17" s="4"/>
      <c r="R17" s="4"/>
      <c r="S17" s="4"/>
      <c r="T17" s="4"/>
      <c r="U17" s="4"/>
      <c r="V17" s="4"/>
      <c r="W17" s="4"/>
      <c r="X17" s="4"/>
      <c r="Y17" s="4"/>
      <c r="Z17" s="4"/>
      <c r="AA17" s="313" t="str">
        <f>IF(AND(MAX(TableExposure[[#This Row],[Program Exposure 2020]:[Program Exposure 2026]])&gt;1,TableExposure[[#This Row],[Unit for Program Exposure]]="% of tranche exposure"),"Format not percent","")</f>
        <v/>
      </c>
      <c r="AB17" s="147" t="str" cm="1">
        <f t="array" ref="AB17">IFERROR(INDEX(Table_RiskNameLookup[RISK ID],MATCH(TableExposure[[#This Row],[Risk (for Cross Cutter only)]],Table_RiskNameLookup[Risk/Cross Cutting Factor Name],0)),RiskID)</f>
        <v>WLDFR</v>
      </c>
    </row>
    <row r="18" spans="2:28" ht="14.25" customHeight="1" x14ac:dyDescent="0.25">
      <c r="B18" s="312" t="str">
        <f>IFERROR(INDEX('Summary of Programs'!A:A,MATCH(TableExposure[[#This Row],[Program]],'Summary of Programs'!B:B,0)),"No match in Summary of Programs tab")</f>
        <v>7.3.6.8</v>
      </c>
      <c r="C18" s="312" t="str">
        <f>IFERROR(INDEX('Summary of Programs'!C:C,MATCH(TableExposure[[#This Row],[Program]],'Summary of Programs'!B:B,0)),"No match in Summary of Programs tab")</f>
        <v>Mitigation</v>
      </c>
      <c r="D18" s="138" t="s">
        <v>243</v>
      </c>
      <c r="E18" s="138"/>
      <c r="F18" s="114" t="s">
        <v>465</v>
      </c>
      <c r="G18" s="255">
        <f>INDEX(TableTranche[[#All],[Exposure]], MATCH(TableExposure[[#This Row],[Tranche]], TableTranche[[#All],[Tranche]], 0))</f>
        <v>1078.98245</v>
      </c>
      <c r="H18" s="256" t="str">
        <f>INDEX(TableTranche[[#All],[Unit]], MATCH(TableExposure[[#This Row],[Tranche]], TableTranche[[#All],[Tranche]], 0))</f>
        <v>Miles</v>
      </c>
      <c r="I18" s="257"/>
      <c r="J18" s="258"/>
      <c r="K18" s="314">
        <f>TableExposure[[#This Row],[Tranche Exposure]]</f>
        <v>1078.98245</v>
      </c>
      <c r="L18" s="315">
        <f>TableExposure[[#This Row],[Tranche Exposure]]</f>
        <v>1078.98245</v>
      </c>
      <c r="M18" s="138"/>
      <c r="N18" s="138"/>
      <c r="O18" s="114"/>
      <c r="P18" s="139" t="s">
        <v>728</v>
      </c>
      <c r="Q18" s="4"/>
      <c r="R18" s="4"/>
      <c r="S18" s="4"/>
      <c r="T18" s="4"/>
      <c r="U18" s="4"/>
      <c r="V18" s="4"/>
      <c r="W18" s="4"/>
      <c r="X18" s="4"/>
      <c r="Y18" s="4"/>
      <c r="Z18" s="4"/>
      <c r="AA18" s="313" t="str">
        <f>IF(AND(MAX(TableExposure[[#This Row],[Program Exposure 2020]:[Program Exposure 2026]])&gt;1,TableExposure[[#This Row],[Unit for Program Exposure]]="% of tranche exposure"),"Format not percent","")</f>
        <v/>
      </c>
      <c r="AB18" s="147" t="str" cm="1">
        <f t="array" ref="AB18">IFERROR(INDEX(Table_RiskNameLookup[RISK ID],MATCH(TableExposure[[#This Row],[Risk (for Cross Cutter only)]],Table_RiskNameLookup[Risk/Cross Cutting Factor Name],0)),RiskID)</f>
        <v>WLDFR</v>
      </c>
    </row>
    <row r="19" spans="2:28" ht="15" customHeight="1" x14ac:dyDescent="0.25">
      <c r="B19" s="312" t="str">
        <f>IFERROR(INDEX('Summary of Programs'!A:A,MATCH(TableExposure[[#This Row],[Program]],'Summary of Programs'!B:B,0)),"No match in Summary of Programs tab")</f>
        <v>7.3.6.8</v>
      </c>
      <c r="C19" s="312" t="str">
        <f>IFERROR(INDEX('Summary of Programs'!C:C,MATCH(TableExposure[[#This Row],[Program]],'Summary of Programs'!B:B,0)),"No match in Summary of Programs tab")</f>
        <v>Mitigation</v>
      </c>
      <c r="D19" s="138" t="s">
        <v>243</v>
      </c>
      <c r="E19" s="138"/>
      <c r="F19" s="114" t="s">
        <v>466</v>
      </c>
      <c r="G19" s="255">
        <f>INDEX(TableTranche[[#All],[Exposure]], MATCH(TableExposure[[#This Row],[Tranche]], TableTranche[[#All],[Tranche]], 0))</f>
        <v>1464.915305</v>
      </c>
      <c r="H19" s="256" t="str">
        <f>INDEX(TableTranche[[#All],[Unit]], MATCH(TableExposure[[#This Row],[Tranche]], TableTranche[[#All],[Tranche]], 0))</f>
        <v>Miles</v>
      </c>
      <c r="I19" s="257"/>
      <c r="J19" s="258"/>
      <c r="K19" s="314">
        <f>TableExposure[[#This Row],[Tranche Exposure]]</f>
        <v>1464.915305</v>
      </c>
      <c r="L19" s="315">
        <f>TableExposure[[#This Row],[Tranche Exposure]]</f>
        <v>1464.915305</v>
      </c>
      <c r="M19" s="138"/>
      <c r="N19" s="138"/>
      <c r="O19" s="114"/>
      <c r="P19" s="139" t="s">
        <v>728</v>
      </c>
      <c r="Q19" s="4"/>
      <c r="R19" s="4"/>
      <c r="S19" s="4"/>
      <c r="T19" s="4"/>
      <c r="U19" s="4"/>
      <c r="V19" s="4"/>
      <c r="W19" s="4"/>
      <c r="X19" s="4"/>
      <c r="Y19" s="4"/>
      <c r="Z19" s="4"/>
      <c r="AA19" s="313" t="str">
        <f>IF(AND(MAX(TableExposure[[#This Row],[Program Exposure 2020]:[Program Exposure 2026]])&gt;1,TableExposure[[#This Row],[Unit for Program Exposure]]="% of tranche exposure"),"Format not percent","")</f>
        <v/>
      </c>
      <c r="AB19" s="147" t="str" cm="1">
        <f t="array" ref="AB19">IFERROR(INDEX(Table_RiskNameLookup[RISK ID],MATCH(TableExposure[[#This Row],[Risk (for Cross Cutter only)]],Table_RiskNameLookup[Risk/Cross Cutting Factor Name],0)),RiskID)</f>
        <v>WLDFR</v>
      </c>
    </row>
    <row r="20" spans="2:28" ht="15" customHeight="1" x14ac:dyDescent="0.25">
      <c r="B20" s="312" t="str">
        <f>IFERROR(INDEX('Summary of Programs'!A:A,MATCH(TableExposure[[#This Row],[Program]],'Summary of Programs'!B:B,0)),"No match in Summary of Programs tab")</f>
        <v>7.3.6.8</v>
      </c>
      <c r="C20" s="312" t="str">
        <f>IFERROR(INDEX('Summary of Programs'!C:C,MATCH(TableExposure[[#This Row],[Program]],'Summary of Programs'!B:B,0)),"No match in Summary of Programs tab")</f>
        <v>Mitigation</v>
      </c>
      <c r="D20" s="138" t="s">
        <v>243</v>
      </c>
      <c r="E20" s="138"/>
      <c r="F20" s="114" t="s">
        <v>467</v>
      </c>
      <c r="G20" s="255">
        <f>INDEX(TableTranche[[#All],[Exposure]], MATCH(TableExposure[[#This Row],[Tranche]], TableTranche[[#All],[Tranche]], 0))</f>
        <v>489.62727599999999</v>
      </c>
      <c r="H20" s="256" t="str">
        <f>INDEX(TableTranche[[#All],[Unit]], MATCH(TableExposure[[#This Row],[Tranche]], TableTranche[[#All],[Tranche]], 0))</f>
        <v>Miles</v>
      </c>
      <c r="I20" s="257"/>
      <c r="J20" s="258"/>
      <c r="K20" s="314">
        <f>TableExposure[[#This Row],[Tranche Exposure]]</f>
        <v>489.62727599999999</v>
      </c>
      <c r="L20" s="315">
        <f>TableExposure[[#This Row],[Tranche Exposure]]</f>
        <v>489.62727599999999</v>
      </c>
      <c r="M20" s="138"/>
      <c r="N20" s="138"/>
      <c r="O20" s="114"/>
      <c r="P20" s="139" t="s">
        <v>728</v>
      </c>
      <c r="Q20" s="4"/>
      <c r="R20" s="4"/>
      <c r="S20" s="4"/>
      <c r="T20" s="4"/>
      <c r="U20" s="4"/>
      <c r="V20" s="4"/>
      <c r="W20" s="4"/>
      <c r="X20" s="4"/>
      <c r="Y20" s="4"/>
      <c r="Z20" s="4"/>
      <c r="AA20" s="313" t="str">
        <f>IF(AND(MAX(TableExposure[[#This Row],[Program Exposure 2020]:[Program Exposure 2026]])&gt;1,TableExposure[[#This Row],[Unit for Program Exposure]]="% of tranche exposure"),"Format not percent","")</f>
        <v/>
      </c>
      <c r="AB20" s="147" t="str" cm="1">
        <f t="array" ref="AB20">IFERROR(INDEX(Table_RiskNameLookup[RISK ID],MATCH(TableExposure[[#This Row],[Risk (for Cross Cutter only)]],Table_RiskNameLookup[Risk/Cross Cutting Factor Name],0)),RiskID)</f>
        <v>WLDFR</v>
      </c>
    </row>
    <row r="21" spans="2:28" ht="15" customHeight="1" x14ac:dyDescent="0.25">
      <c r="B21" s="312" t="str">
        <f>IFERROR(INDEX('Summary of Programs'!A:A,MATCH(TableExposure[[#This Row],[Program]],'Summary of Programs'!B:B,0)),"No match in Summary of Programs tab")</f>
        <v>7.3.6.8</v>
      </c>
      <c r="C21" s="312" t="str">
        <f>IFERROR(INDEX('Summary of Programs'!C:C,MATCH(TableExposure[[#This Row],[Program]],'Summary of Programs'!B:B,0)),"No match in Summary of Programs tab")</f>
        <v>Mitigation</v>
      </c>
      <c r="D21" s="138" t="s">
        <v>243</v>
      </c>
      <c r="E21" s="138"/>
      <c r="F21" s="114" t="s">
        <v>468</v>
      </c>
      <c r="G21" s="255">
        <f>INDEX(TableTranche[[#All],[Exposure]], MATCH(TableExposure[[#This Row],[Tranche]], TableTranche[[#All],[Tranche]], 0))</f>
        <v>791.13768800000003</v>
      </c>
      <c r="H21" s="256" t="str">
        <f>INDEX(TableTranche[[#All],[Unit]], MATCH(TableExposure[[#This Row],[Tranche]], TableTranche[[#All],[Tranche]], 0))</f>
        <v>Miles</v>
      </c>
      <c r="I21" s="257"/>
      <c r="J21" s="258"/>
      <c r="K21" s="314">
        <f>TableExposure[[#This Row],[Tranche Exposure]]</f>
        <v>791.13768800000003</v>
      </c>
      <c r="L21" s="315">
        <f>TableExposure[[#This Row],[Tranche Exposure]]</f>
        <v>791.13768800000003</v>
      </c>
      <c r="M21" s="138"/>
      <c r="N21" s="138"/>
      <c r="O21" s="114"/>
      <c r="P21" s="139" t="s">
        <v>728</v>
      </c>
      <c r="Q21" s="4"/>
      <c r="R21" s="4"/>
      <c r="S21" s="4"/>
      <c r="T21" s="4"/>
      <c r="U21" s="4"/>
      <c r="V21" s="4"/>
      <c r="W21" s="4"/>
      <c r="X21" s="4"/>
      <c r="Y21" s="4"/>
      <c r="Z21" s="4"/>
      <c r="AA21" s="313" t="str">
        <f>IF(AND(MAX(TableExposure[[#This Row],[Program Exposure 2020]:[Program Exposure 2026]])&gt;1,TableExposure[[#This Row],[Unit for Program Exposure]]="% of tranche exposure"),"Format not percent","")</f>
        <v/>
      </c>
      <c r="AB21" s="147" t="str" cm="1">
        <f t="array" ref="AB21">IFERROR(INDEX(Table_RiskNameLookup[RISK ID],MATCH(TableExposure[[#This Row],[Risk (for Cross Cutter only)]],Table_RiskNameLookup[Risk/Cross Cutting Factor Name],0)),RiskID)</f>
        <v>WLDFR</v>
      </c>
    </row>
    <row r="22" spans="2:28" s="115" customFormat="1" ht="14.25" customHeight="1" x14ac:dyDescent="0.25">
      <c r="B22" s="312" t="str">
        <f>IFERROR(INDEX('Summary of Programs'!A:A,MATCH(TableExposure[[#This Row],[Program]],'Summary of Programs'!B:B,0)),"No match in Summary of Programs tab")</f>
        <v>7.3.6.8</v>
      </c>
      <c r="C22" s="312" t="str">
        <f>IFERROR(INDEX('Summary of Programs'!C:C,MATCH(TableExposure[[#This Row],[Program]],'Summary of Programs'!B:B,0)),"No match in Summary of Programs tab")</f>
        <v>Mitigation</v>
      </c>
      <c r="D22" s="138" t="s">
        <v>243</v>
      </c>
      <c r="E22" s="138"/>
      <c r="F22" s="114" t="s">
        <v>469</v>
      </c>
      <c r="G22" s="255">
        <f>INDEX(TableTranche[[#All],[Exposure]], MATCH(TableExposure[[#This Row],[Tranche]], TableTranche[[#All],[Tranche]], 0))</f>
        <v>791.18754999999999</v>
      </c>
      <c r="H22" s="256" t="str">
        <f>INDEX(TableTranche[[#All],[Unit]], MATCH(TableExposure[[#This Row],[Tranche]], TableTranche[[#All],[Tranche]], 0))</f>
        <v>Miles</v>
      </c>
      <c r="I22" s="257"/>
      <c r="J22" s="258"/>
      <c r="K22" s="314">
        <f>TableExposure[[#This Row],[Tranche Exposure]]</f>
        <v>791.18754999999999</v>
      </c>
      <c r="L22" s="315">
        <f>TableExposure[[#This Row],[Tranche Exposure]]</f>
        <v>791.18754999999999</v>
      </c>
      <c r="M22" s="138"/>
      <c r="N22" s="138"/>
      <c r="O22" s="114"/>
      <c r="P22" s="139" t="s">
        <v>728</v>
      </c>
      <c r="Q22" s="4"/>
      <c r="R22" s="4"/>
      <c r="S22" s="4"/>
      <c r="T22" s="4"/>
      <c r="U22" s="4"/>
      <c r="V22" s="4"/>
      <c r="W22" s="4"/>
      <c r="X22" s="4"/>
      <c r="Y22" s="4"/>
      <c r="Z22" s="4"/>
      <c r="AA22" s="313" t="str">
        <f>IF(AND(MAX(TableExposure[[#This Row],[Program Exposure 2020]:[Program Exposure 2026]])&gt;1,TableExposure[[#This Row],[Unit for Program Exposure]]="% of tranche exposure"),"Format not percent","")</f>
        <v/>
      </c>
      <c r="AB22" s="147" t="str" cm="1">
        <f t="array" ref="AB22">IFERROR(INDEX(Table_RiskNameLookup[RISK ID],MATCH(TableExposure[[#This Row],[Risk (for Cross Cutter only)]],Table_RiskNameLookup[Risk/Cross Cutting Factor Name],0)),RiskID)</f>
        <v>WLDFR</v>
      </c>
    </row>
    <row r="23" spans="2:28" s="115" customFormat="1" ht="14.25" customHeight="1" x14ac:dyDescent="0.25">
      <c r="B23" s="312" t="str">
        <f>IFERROR(INDEX('Summary of Programs'!A:A,MATCH(TableExposure[[#This Row],[Program]],'Summary of Programs'!B:B,0)),"No match in Summary of Programs tab")</f>
        <v>7.3.6.8</v>
      </c>
      <c r="C23" s="312" t="str">
        <f>IFERROR(INDEX('Summary of Programs'!C:C,MATCH(TableExposure[[#This Row],[Program]],'Summary of Programs'!B:B,0)),"No match in Summary of Programs tab")</f>
        <v>Mitigation</v>
      </c>
      <c r="D23" s="138" t="s">
        <v>243</v>
      </c>
      <c r="E23" s="138"/>
      <c r="F23" s="114" t="s">
        <v>470</v>
      </c>
      <c r="G23" s="255">
        <f>INDEX(TableTranche[[#All],[Exposure]], MATCH(TableExposure[[#This Row],[Tranche]], TableTranche[[#All],[Tranche]], 0))</f>
        <v>741.58787499999903</v>
      </c>
      <c r="H23" s="256" t="str">
        <f>INDEX(TableTranche[[#All],[Unit]], MATCH(TableExposure[[#This Row],[Tranche]], TableTranche[[#All],[Tranche]], 0))</f>
        <v>Miles</v>
      </c>
      <c r="I23" s="257"/>
      <c r="J23" s="258"/>
      <c r="K23" s="314">
        <f>TableExposure[[#This Row],[Tranche Exposure]]</f>
        <v>741.58787499999903</v>
      </c>
      <c r="L23" s="315">
        <f>TableExposure[[#This Row],[Tranche Exposure]]</f>
        <v>741.58787499999903</v>
      </c>
      <c r="M23" s="138"/>
      <c r="N23" s="138"/>
      <c r="O23" s="114"/>
      <c r="P23" s="139" t="s">
        <v>728</v>
      </c>
      <c r="Q23" s="4"/>
      <c r="R23" s="4"/>
      <c r="S23" s="4"/>
      <c r="T23" s="4"/>
      <c r="U23" s="4"/>
      <c r="V23" s="4"/>
      <c r="W23" s="4"/>
      <c r="X23" s="4"/>
      <c r="Y23" s="4"/>
      <c r="Z23" s="4"/>
      <c r="AA23" s="313" t="str">
        <f>IF(AND(MAX(TableExposure[[#This Row],[Program Exposure 2020]:[Program Exposure 2026]])&gt;1,TableExposure[[#This Row],[Unit for Program Exposure]]="% of tranche exposure"),"Format not percent","")</f>
        <v/>
      </c>
      <c r="AB23" s="147" t="str" cm="1">
        <f t="array" ref="AB23">IFERROR(INDEX(Table_RiskNameLookup[RISK ID],MATCH(TableExposure[[#This Row],[Risk (for Cross Cutter only)]],Table_RiskNameLookup[Risk/Cross Cutting Factor Name],0)),RiskID)</f>
        <v>WLDFR</v>
      </c>
    </row>
    <row r="24" spans="2:28" s="115" customFormat="1" ht="14.25" customHeight="1" x14ac:dyDescent="0.25">
      <c r="B24" s="312" t="str">
        <f>IFERROR(INDEX('Summary of Programs'!A:A,MATCH(TableExposure[[#This Row],[Program]],'Summary of Programs'!B:B,0)),"No match in Summary of Programs tab")</f>
        <v>7.3.6.8</v>
      </c>
      <c r="C24" s="312" t="str">
        <f>IFERROR(INDEX('Summary of Programs'!C:C,MATCH(TableExposure[[#This Row],[Program]],'Summary of Programs'!B:B,0)),"No match in Summary of Programs tab")</f>
        <v>Mitigation</v>
      </c>
      <c r="D24" s="138" t="s">
        <v>243</v>
      </c>
      <c r="E24" s="138"/>
      <c r="F24" s="114" t="s">
        <v>471</v>
      </c>
      <c r="G24" s="255">
        <f>INDEX(TableTranche[[#All],[Exposure]], MATCH(TableExposure[[#This Row],[Tranche]], TableTranche[[#All],[Tranche]], 0))</f>
        <v>715.84650899999997</v>
      </c>
      <c r="H24" s="256" t="str">
        <f>INDEX(TableTranche[[#All],[Unit]], MATCH(TableExposure[[#This Row],[Tranche]], TableTranche[[#All],[Tranche]], 0))</f>
        <v>Miles</v>
      </c>
      <c r="I24" s="257"/>
      <c r="J24" s="258"/>
      <c r="K24" s="314">
        <f>TableExposure[[#This Row],[Tranche Exposure]]</f>
        <v>715.84650899999997</v>
      </c>
      <c r="L24" s="315">
        <f>TableExposure[[#This Row],[Tranche Exposure]]</f>
        <v>715.84650899999997</v>
      </c>
      <c r="M24" s="138"/>
      <c r="N24" s="138"/>
      <c r="O24" s="114"/>
      <c r="P24" s="139" t="s">
        <v>728</v>
      </c>
      <c r="Q24" s="4"/>
      <c r="R24" s="4"/>
      <c r="S24" s="4"/>
      <c r="T24" s="4"/>
      <c r="U24" s="4"/>
      <c r="V24" s="4"/>
      <c r="W24" s="4"/>
      <c r="X24" s="4"/>
      <c r="Y24" s="4"/>
      <c r="Z24" s="4"/>
      <c r="AA24" s="313" t="str">
        <f>IF(AND(MAX(TableExposure[[#This Row],[Program Exposure 2020]:[Program Exposure 2026]])&gt;1,TableExposure[[#This Row],[Unit for Program Exposure]]="% of tranche exposure"),"Format not percent","")</f>
        <v/>
      </c>
      <c r="AB24" s="147" t="str" cm="1">
        <f t="array" ref="AB24">IFERROR(INDEX(Table_RiskNameLookup[RISK ID],MATCH(TableExposure[[#This Row],[Risk (for Cross Cutter only)]],Table_RiskNameLookup[Risk/Cross Cutting Factor Name],0)),RiskID)</f>
        <v>WLDFR</v>
      </c>
    </row>
    <row r="25" spans="2:28" s="115" customFormat="1" ht="15" customHeight="1" x14ac:dyDescent="0.25">
      <c r="B25" s="312" t="str">
        <f>IFERROR(INDEX('Summary of Programs'!A:A,MATCH(TableExposure[[#This Row],[Program]],'Summary of Programs'!B:B,0)),"No match in Summary of Programs tab")</f>
        <v>7.3.6.8</v>
      </c>
      <c r="C25" s="312" t="str">
        <f>IFERROR(INDEX('Summary of Programs'!C:C,MATCH(TableExposure[[#This Row],[Program]],'Summary of Programs'!B:B,0)),"No match in Summary of Programs tab")</f>
        <v>Mitigation</v>
      </c>
      <c r="D25" s="138" t="s">
        <v>243</v>
      </c>
      <c r="E25" s="138"/>
      <c r="F25" s="114" t="s">
        <v>472</v>
      </c>
      <c r="G25" s="255">
        <f>INDEX(TableTranche[[#All],[Exposure]], MATCH(TableExposure[[#This Row],[Tranche]], TableTranche[[#All],[Tranche]], 0))</f>
        <v>772.10664199999997</v>
      </c>
      <c r="H25" s="256" t="str">
        <f>INDEX(TableTranche[[#All],[Unit]], MATCH(TableExposure[[#This Row],[Tranche]], TableTranche[[#All],[Tranche]], 0))</f>
        <v>Miles</v>
      </c>
      <c r="I25" s="257"/>
      <c r="J25" s="258"/>
      <c r="K25" s="314">
        <f>TableExposure[[#This Row],[Tranche Exposure]]</f>
        <v>772.10664199999997</v>
      </c>
      <c r="L25" s="315">
        <f>TableExposure[[#This Row],[Tranche Exposure]]</f>
        <v>772.10664199999997</v>
      </c>
      <c r="M25" s="138"/>
      <c r="N25" s="138"/>
      <c r="O25" s="114"/>
      <c r="P25" s="139" t="s">
        <v>728</v>
      </c>
      <c r="Q25" s="4"/>
      <c r="R25" s="4"/>
      <c r="S25" s="4"/>
      <c r="T25" s="4"/>
      <c r="U25" s="4"/>
      <c r="V25" s="4"/>
      <c r="W25" s="4"/>
      <c r="X25" s="4"/>
      <c r="Y25" s="4"/>
      <c r="Z25" s="4"/>
      <c r="AA25" s="313" t="str">
        <f>IF(AND(MAX(TableExposure[[#This Row],[Program Exposure 2020]:[Program Exposure 2026]])&gt;1,TableExposure[[#This Row],[Unit for Program Exposure]]="% of tranche exposure"),"Format not percent","")</f>
        <v/>
      </c>
      <c r="AB25" s="147" t="str" cm="1">
        <f t="array" ref="AB25">IFERROR(INDEX(Table_RiskNameLookup[RISK ID],MATCH(TableExposure[[#This Row],[Risk (for Cross Cutter only)]],Table_RiskNameLookup[Risk/Cross Cutting Factor Name],0)),RiskID)</f>
        <v>WLDFR</v>
      </c>
    </row>
    <row r="26" spans="2:28" ht="14.25" customHeight="1" x14ac:dyDescent="0.25">
      <c r="B26" s="312" t="str">
        <f>IFERROR(INDEX('Summary of Programs'!A:A,MATCH(TableExposure[[#This Row],[Program]],'Summary of Programs'!B:B,0)),"No match in Summary of Programs tab")</f>
        <v>7.3.6.8</v>
      </c>
      <c r="C26" s="312" t="str">
        <f>IFERROR(INDEX('Summary of Programs'!C:C,MATCH(TableExposure[[#This Row],[Program]],'Summary of Programs'!B:B,0)),"No match in Summary of Programs tab")</f>
        <v>Mitigation</v>
      </c>
      <c r="D26" s="138" t="s">
        <v>243</v>
      </c>
      <c r="E26" s="138"/>
      <c r="F26" s="114" t="s">
        <v>473</v>
      </c>
      <c r="G26" s="255">
        <f>INDEX(TableTranche[[#All],[Exposure]], MATCH(TableExposure[[#This Row],[Tranche]], TableTranche[[#All],[Tranche]], 0))</f>
        <v>522.21774600000003</v>
      </c>
      <c r="H26" s="256" t="str">
        <f>INDEX(TableTranche[[#All],[Unit]], MATCH(TableExposure[[#This Row],[Tranche]], TableTranche[[#All],[Tranche]], 0))</f>
        <v>Miles</v>
      </c>
      <c r="I26" s="257"/>
      <c r="J26" s="258"/>
      <c r="K26" s="314">
        <f>TableExposure[[#This Row],[Tranche Exposure]]</f>
        <v>522.21774600000003</v>
      </c>
      <c r="L26" s="315">
        <f>TableExposure[[#This Row],[Tranche Exposure]]</f>
        <v>522.21774600000003</v>
      </c>
      <c r="M26" s="138"/>
      <c r="N26" s="138"/>
      <c r="O26" s="114"/>
      <c r="P26" s="139" t="s">
        <v>728</v>
      </c>
      <c r="Q26" s="4"/>
      <c r="R26" s="4"/>
      <c r="S26" s="4"/>
      <c r="T26" s="4"/>
      <c r="U26" s="4"/>
      <c r="V26" s="4"/>
      <c r="W26" s="4"/>
      <c r="X26" s="4"/>
      <c r="Y26" s="4"/>
      <c r="Z26" s="4"/>
      <c r="AA26" s="313" t="str">
        <f>IF(AND(MAX(TableExposure[[#This Row],[Program Exposure 2020]:[Program Exposure 2026]])&gt;1,TableExposure[[#This Row],[Unit for Program Exposure]]="% of tranche exposure"),"Format not percent","")</f>
        <v/>
      </c>
      <c r="AB26" s="147" t="str" cm="1">
        <f t="array" ref="AB26">IFERROR(INDEX(Table_RiskNameLookup[RISK ID],MATCH(TableExposure[[#This Row],[Risk (for Cross Cutter only)]],Table_RiskNameLookup[Risk/Cross Cutting Factor Name],0)),RiskID)</f>
        <v>WLDFR</v>
      </c>
    </row>
    <row r="27" spans="2:28" ht="15" customHeight="1" x14ac:dyDescent="0.25">
      <c r="B27" s="312" t="str">
        <f>IFERROR(INDEX('Summary of Programs'!A:A,MATCH(TableExposure[[#This Row],[Program]],'Summary of Programs'!B:B,0)),"No match in Summary of Programs tab")</f>
        <v>7.3.6.8</v>
      </c>
      <c r="C27" s="312" t="str">
        <f>IFERROR(INDEX('Summary of Programs'!C:C,MATCH(TableExposure[[#This Row],[Program]],'Summary of Programs'!B:B,0)),"No match in Summary of Programs tab")</f>
        <v>Mitigation</v>
      </c>
      <c r="D27" s="138" t="s">
        <v>243</v>
      </c>
      <c r="E27" s="138"/>
      <c r="F27" s="114" t="s">
        <v>474</v>
      </c>
      <c r="G27" s="255">
        <f>INDEX(TableTranche[[#All],[Exposure]], MATCH(TableExposure[[#This Row],[Tranche]], TableTranche[[#All],[Tranche]], 0))</f>
        <v>750.22866599999998</v>
      </c>
      <c r="H27" s="256" t="str">
        <f>INDEX(TableTranche[[#All],[Unit]], MATCH(TableExposure[[#This Row],[Tranche]], TableTranche[[#All],[Tranche]], 0))</f>
        <v>Miles</v>
      </c>
      <c r="I27" s="257"/>
      <c r="J27" s="258"/>
      <c r="K27" s="314">
        <f>TableExposure[[#This Row],[Tranche Exposure]]</f>
        <v>750.22866599999998</v>
      </c>
      <c r="L27" s="315">
        <f>TableExposure[[#This Row],[Tranche Exposure]]</f>
        <v>750.22866599999998</v>
      </c>
      <c r="M27" s="138"/>
      <c r="N27" s="138"/>
      <c r="O27" s="114"/>
      <c r="P27" s="139" t="s">
        <v>728</v>
      </c>
      <c r="Q27" s="4"/>
      <c r="R27" s="4"/>
      <c r="S27" s="4"/>
      <c r="T27" s="4"/>
      <c r="U27" s="4"/>
      <c r="V27" s="4"/>
      <c r="W27" s="4"/>
      <c r="X27" s="4"/>
      <c r="Y27" s="4"/>
      <c r="Z27" s="4"/>
      <c r="AA27" s="313" t="str">
        <f>IF(AND(MAX(TableExposure[[#This Row],[Program Exposure 2020]:[Program Exposure 2026]])&gt;1,TableExposure[[#This Row],[Unit for Program Exposure]]="% of tranche exposure"),"Format not percent","")</f>
        <v/>
      </c>
      <c r="AB27" s="147" t="str" cm="1">
        <f t="array" ref="AB27">IFERROR(INDEX(Table_RiskNameLookup[RISK ID],MATCH(TableExposure[[#This Row],[Risk (for Cross Cutter only)]],Table_RiskNameLookup[Risk/Cross Cutting Factor Name],0)),RiskID)</f>
        <v>WLDFR</v>
      </c>
    </row>
    <row r="28" spans="2:28" ht="15" customHeight="1" x14ac:dyDescent="0.25">
      <c r="B28" s="312" t="str">
        <f>IFERROR(INDEX('Summary of Programs'!A:A,MATCH(TableExposure[[#This Row],[Program]],'Summary of Programs'!B:B,0)),"No match in Summary of Programs tab")</f>
        <v>7.3.6.8</v>
      </c>
      <c r="C28" s="312" t="str">
        <f>IFERROR(INDEX('Summary of Programs'!C:C,MATCH(TableExposure[[#This Row],[Program]],'Summary of Programs'!B:B,0)),"No match in Summary of Programs tab")</f>
        <v>Mitigation</v>
      </c>
      <c r="D28" s="138" t="s">
        <v>243</v>
      </c>
      <c r="E28" s="138"/>
      <c r="F28" s="114" t="s">
        <v>475</v>
      </c>
      <c r="G28" s="255">
        <f>INDEX(TableTranche[[#All],[Exposure]], MATCH(TableExposure[[#This Row],[Tranche]], TableTranche[[#All],[Tranche]], 0))</f>
        <v>696.14731500000005</v>
      </c>
      <c r="H28" s="256" t="str">
        <f>INDEX(TableTranche[[#All],[Unit]], MATCH(TableExposure[[#This Row],[Tranche]], TableTranche[[#All],[Tranche]], 0))</f>
        <v>Miles</v>
      </c>
      <c r="I28" s="257"/>
      <c r="J28" s="258"/>
      <c r="K28" s="314">
        <f>TableExposure[[#This Row],[Tranche Exposure]]</f>
        <v>696.14731500000005</v>
      </c>
      <c r="L28" s="315">
        <f>TableExposure[[#This Row],[Tranche Exposure]]</f>
        <v>696.14731500000005</v>
      </c>
      <c r="M28" s="138"/>
      <c r="N28" s="138"/>
      <c r="O28" s="114"/>
      <c r="P28" s="139" t="s">
        <v>728</v>
      </c>
      <c r="Q28" s="4"/>
      <c r="R28" s="4"/>
      <c r="S28" s="4"/>
      <c r="T28" s="4"/>
      <c r="U28" s="4"/>
      <c r="V28" s="4"/>
      <c r="W28" s="4"/>
      <c r="X28" s="4"/>
      <c r="Y28" s="4"/>
      <c r="Z28" s="4"/>
      <c r="AA28" s="313" t="str">
        <f>IF(AND(MAX(TableExposure[[#This Row],[Program Exposure 2020]:[Program Exposure 2026]])&gt;1,TableExposure[[#This Row],[Unit for Program Exposure]]="% of tranche exposure"),"Format not percent","")</f>
        <v/>
      </c>
      <c r="AB28" s="147" t="str" cm="1">
        <f t="array" ref="AB28">IFERROR(INDEX(Table_RiskNameLookup[RISK ID],MATCH(TableExposure[[#This Row],[Risk (for Cross Cutter only)]],Table_RiskNameLookup[Risk/Cross Cutting Factor Name],0)),RiskID)</f>
        <v>WLDFR</v>
      </c>
    </row>
    <row r="29" spans="2:28" ht="15" customHeight="1" x14ac:dyDescent="0.25">
      <c r="B29" s="312" t="str">
        <f>IFERROR(INDEX('Summary of Programs'!A:A,MATCH(TableExposure[[#This Row],[Program]],'Summary of Programs'!B:B,0)),"No match in Summary of Programs tab")</f>
        <v>7.3.6.8</v>
      </c>
      <c r="C29" s="312" t="str">
        <f>IFERROR(INDEX('Summary of Programs'!C:C,MATCH(TableExposure[[#This Row],[Program]],'Summary of Programs'!B:B,0)),"No match in Summary of Programs tab")</f>
        <v>Mitigation</v>
      </c>
      <c r="D29" s="138" t="s">
        <v>243</v>
      </c>
      <c r="E29" s="138"/>
      <c r="F29" s="114" t="s">
        <v>476</v>
      </c>
      <c r="G29" s="255">
        <f>INDEX(TableTranche[[#All],[Exposure]], MATCH(TableExposure[[#This Row],[Tranche]], TableTranche[[#All],[Tranche]], 0))</f>
        <v>470.83598899999998</v>
      </c>
      <c r="H29" s="256" t="str">
        <f>INDEX(TableTranche[[#All],[Unit]], MATCH(TableExposure[[#This Row],[Tranche]], TableTranche[[#All],[Tranche]], 0))</f>
        <v>Miles</v>
      </c>
      <c r="I29" s="257"/>
      <c r="J29" s="258"/>
      <c r="K29" s="314">
        <f>TableExposure[[#This Row],[Tranche Exposure]]</f>
        <v>470.83598899999998</v>
      </c>
      <c r="L29" s="315">
        <f>TableExposure[[#This Row],[Tranche Exposure]]</f>
        <v>470.83598899999998</v>
      </c>
      <c r="M29" s="138"/>
      <c r="N29" s="138"/>
      <c r="O29" s="114"/>
      <c r="P29" s="139" t="s">
        <v>728</v>
      </c>
      <c r="Q29" s="4"/>
      <c r="R29" s="4"/>
      <c r="S29" s="4"/>
      <c r="T29" s="4"/>
      <c r="U29" s="4"/>
      <c r="V29" s="4"/>
      <c r="W29" s="4"/>
      <c r="X29" s="4"/>
      <c r="Y29" s="4"/>
      <c r="Z29" s="4"/>
      <c r="AA29" s="313" t="str">
        <f>IF(AND(MAX(TableExposure[[#This Row],[Program Exposure 2020]:[Program Exposure 2026]])&gt;1,TableExposure[[#This Row],[Unit for Program Exposure]]="% of tranche exposure"),"Format not percent","")</f>
        <v/>
      </c>
      <c r="AB29" s="147" t="str" cm="1">
        <f t="array" ref="AB29">IFERROR(INDEX(Table_RiskNameLookup[RISK ID],MATCH(TableExposure[[#This Row],[Risk (for Cross Cutter only)]],Table_RiskNameLookup[Risk/Cross Cutting Factor Name],0)),RiskID)</f>
        <v>WLDFR</v>
      </c>
    </row>
    <row r="30" spans="2:28" ht="15" customHeight="1" x14ac:dyDescent="0.25">
      <c r="B30" s="312" t="str">
        <f>IFERROR(INDEX('Summary of Programs'!A:A,MATCH(TableExposure[[#This Row],[Program]],'Summary of Programs'!B:B,0)),"No match in Summary of Programs tab")</f>
        <v>7.3.6.8</v>
      </c>
      <c r="C30" s="312" t="str">
        <f>IFERROR(INDEX('Summary of Programs'!C:C,MATCH(TableExposure[[#This Row],[Program]],'Summary of Programs'!B:B,0)),"No match in Summary of Programs tab")</f>
        <v>Mitigation</v>
      </c>
      <c r="D30" s="138" t="s">
        <v>243</v>
      </c>
      <c r="E30" s="138"/>
      <c r="F30" s="114" t="s">
        <v>477</v>
      </c>
      <c r="G30" s="255">
        <f>INDEX(TableTranche[[#All],[Exposure]], MATCH(TableExposure[[#This Row],[Tranche]], TableTranche[[#All],[Tranche]], 0))</f>
        <v>752.64009799999997</v>
      </c>
      <c r="H30" s="256" t="str">
        <f>INDEX(TableTranche[[#All],[Unit]], MATCH(TableExposure[[#This Row],[Tranche]], TableTranche[[#All],[Tranche]], 0))</f>
        <v>Miles</v>
      </c>
      <c r="I30" s="257"/>
      <c r="J30" s="258"/>
      <c r="K30" s="314">
        <f>TableExposure[[#This Row],[Tranche Exposure]]</f>
        <v>752.64009799999997</v>
      </c>
      <c r="L30" s="315">
        <f>TableExposure[[#This Row],[Tranche Exposure]]</f>
        <v>752.64009799999997</v>
      </c>
      <c r="M30" s="138"/>
      <c r="N30" s="138"/>
      <c r="O30" s="114"/>
      <c r="P30" s="139" t="s">
        <v>728</v>
      </c>
      <c r="Q30" s="4"/>
      <c r="R30" s="4"/>
      <c r="S30" s="4"/>
      <c r="T30" s="4"/>
      <c r="U30" s="4"/>
      <c r="V30" s="4"/>
      <c r="W30" s="4"/>
      <c r="X30" s="4"/>
      <c r="Y30" s="4"/>
      <c r="Z30" s="4"/>
      <c r="AA30" s="313" t="str">
        <f>IF(AND(MAX(TableExposure[[#This Row],[Program Exposure 2020]:[Program Exposure 2026]])&gt;1,TableExposure[[#This Row],[Unit for Program Exposure]]="% of tranche exposure"),"Format not percent","")</f>
        <v/>
      </c>
      <c r="AB30" s="147" t="str" cm="1">
        <f t="array" ref="AB30">IFERROR(INDEX(Table_RiskNameLookup[RISK ID],MATCH(TableExposure[[#This Row],[Risk (for Cross Cutter only)]],Table_RiskNameLookup[Risk/Cross Cutting Factor Name],0)),RiskID)</f>
        <v>WLDFR</v>
      </c>
    </row>
    <row r="31" spans="2:28" ht="15" customHeight="1" x14ac:dyDescent="0.25">
      <c r="B31" s="312" t="str">
        <f>IFERROR(INDEX('Summary of Programs'!A:A,MATCH(TableExposure[[#This Row],[Program]],'Summary of Programs'!B:B,0)),"No match in Summary of Programs tab")</f>
        <v>7.3.6.8</v>
      </c>
      <c r="C31" s="312" t="str">
        <f>IFERROR(INDEX('Summary of Programs'!C:C,MATCH(TableExposure[[#This Row],[Program]],'Summary of Programs'!B:B,0)),"No match in Summary of Programs tab")</f>
        <v>Mitigation</v>
      </c>
      <c r="D31" s="138" t="s">
        <v>243</v>
      </c>
      <c r="E31" s="138"/>
      <c r="F31" s="114" t="s">
        <v>478</v>
      </c>
      <c r="G31" s="255">
        <f>INDEX(TableTranche[[#All],[Exposure]], MATCH(TableExposure[[#This Row],[Tranche]], TableTranche[[#All],[Tranche]], 0))</f>
        <v>768.46680600000002</v>
      </c>
      <c r="H31" s="256" t="str">
        <f>INDEX(TableTranche[[#All],[Unit]], MATCH(TableExposure[[#This Row],[Tranche]], TableTranche[[#All],[Tranche]], 0))</f>
        <v>Miles</v>
      </c>
      <c r="I31" s="257"/>
      <c r="J31" s="258"/>
      <c r="K31" s="314">
        <f>TableExposure[[#This Row],[Tranche Exposure]]</f>
        <v>768.46680600000002</v>
      </c>
      <c r="L31" s="315">
        <f>TableExposure[[#This Row],[Tranche Exposure]]</f>
        <v>768.46680600000002</v>
      </c>
      <c r="M31" s="138"/>
      <c r="N31" s="138"/>
      <c r="O31" s="114"/>
      <c r="P31" s="139" t="s">
        <v>728</v>
      </c>
      <c r="Q31" s="4"/>
      <c r="R31" s="4"/>
      <c r="S31" s="4"/>
      <c r="T31" s="4"/>
      <c r="U31" s="4"/>
      <c r="V31" s="4"/>
      <c r="W31" s="4"/>
      <c r="X31" s="4"/>
      <c r="Y31" s="4"/>
      <c r="Z31" s="4"/>
      <c r="AA31" s="313" t="str">
        <f>IF(AND(MAX(TableExposure[[#This Row],[Program Exposure 2020]:[Program Exposure 2026]])&gt;1,TableExposure[[#This Row],[Unit for Program Exposure]]="% of tranche exposure"),"Format not percent","")</f>
        <v/>
      </c>
      <c r="AB31" s="147" t="str" cm="1">
        <f t="array" ref="AB31">IFERROR(INDEX(Table_RiskNameLookup[RISK ID],MATCH(TableExposure[[#This Row],[Risk (for Cross Cutter only)]],Table_RiskNameLookup[Risk/Cross Cutting Factor Name],0)),RiskID)</f>
        <v>WLDFR</v>
      </c>
    </row>
    <row r="32" spans="2:28" ht="15" customHeight="1" x14ac:dyDescent="0.25">
      <c r="B32" s="312" t="str">
        <f>IFERROR(INDEX('Summary of Programs'!A:A,MATCH(TableExposure[[#This Row],[Program]],'Summary of Programs'!B:B,0)),"No match in Summary of Programs tab")</f>
        <v>7.3.6.8</v>
      </c>
      <c r="C32" s="312" t="str">
        <f>IFERROR(INDEX('Summary of Programs'!C:C,MATCH(TableExposure[[#This Row],[Program]],'Summary of Programs'!B:B,0)),"No match in Summary of Programs tab")</f>
        <v>Mitigation</v>
      </c>
      <c r="D32" s="138" t="s">
        <v>243</v>
      </c>
      <c r="E32" s="138"/>
      <c r="F32" s="114" t="s">
        <v>479</v>
      </c>
      <c r="G32" s="255">
        <f>INDEX(TableTranche[[#All],[Exposure]], MATCH(TableExposure[[#This Row],[Tranche]], TableTranche[[#All],[Tranche]], 0))</f>
        <v>467.05010499999997</v>
      </c>
      <c r="H32" s="256" t="str">
        <f>INDEX(TableTranche[[#All],[Unit]], MATCH(TableExposure[[#This Row],[Tranche]], TableTranche[[#All],[Tranche]], 0))</f>
        <v>Miles</v>
      </c>
      <c r="I32" s="257"/>
      <c r="J32" s="258"/>
      <c r="K32" s="314">
        <f>TableExposure[[#This Row],[Tranche Exposure]]</f>
        <v>467.05010499999997</v>
      </c>
      <c r="L32" s="315">
        <f>TableExposure[[#This Row],[Tranche Exposure]]</f>
        <v>467.05010499999997</v>
      </c>
      <c r="M32" s="138"/>
      <c r="N32" s="138"/>
      <c r="O32" s="114"/>
      <c r="P32" s="139" t="s">
        <v>728</v>
      </c>
      <c r="Q32" s="4"/>
      <c r="R32" s="4"/>
      <c r="S32" s="4"/>
      <c r="T32" s="4"/>
      <c r="U32" s="4"/>
      <c r="V32" s="4"/>
      <c r="W32" s="4"/>
      <c r="X32" s="4"/>
      <c r="Y32" s="4"/>
      <c r="Z32" s="4"/>
      <c r="AA32" s="313" t="str">
        <f>IF(AND(MAX(TableExposure[[#This Row],[Program Exposure 2020]:[Program Exposure 2026]])&gt;1,TableExposure[[#This Row],[Unit for Program Exposure]]="% of tranche exposure"),"Format not percent","")</f>
        <v/>
      </c>
      <c r="AB32" s="147" t="str" cm="1">
        <f t="array" ref="AB32">IFERROR(INDEX(Table_RiskNameLookup[RISK ID],MATCH(TableExposure[[#This Row],[Risk (for Cross Cutter only)]],Table_RiskNameLookup[Risk/Cross Cutting Factor Name],0)),RiskID)</f>
        <v>WLDFR</v>
      </c>
    </row>
    <row r="33" spans="2:28" ht="15" customHeight="1" x14ac:dyDescent="0.25">
      <c r="B33" s="312" t="str">
        <f>IFERROR(INDEX('Summary of Programs'!A:A,MATCH(TableExposure[[#This Row],[Program]],'Summary of Programs'!B:B,0)),"No match in Summary of Programs tab")</f>
        <v>7.3.6.8</v>
      </c>
      <c r="C33" s="312" t="str">
        <f>IFERROR(INDEX('Summary of Programs'!C:C,MATCH(TableExposure[[#This Row],[Program]],'Summary of Programs'!B:B,0)),"No match in Summary of Programs tab")</f>
        <v>Mitigation</v>
      </c>
      <c r="D33" s="138" t="s">
        <v>243</v>
      </c>
      <c r="E33" s="138"/>
      <c r="F33" s="114" t="s">
        <v>480</v>
      </c>
      <c r="G33" s="255">
        <f>INDEX(TableTranche[[#All],[Exposure]], MATCH(TableExposure[[#This Row],[Tranche]], TableTranche[[#All],[Tranche]], 0))</f>
        <v>347.265826</v>
      </c>
      <c r="H33" s="256" t="str">
        <f>INDEX(TableTranche[[#All],[Unit]], MATCH(TableExposure[[#This Row],[Tranche]], TableTranche[[#All],[Tranche]], 0))</f>
        <v>Miles</v>
      </c>
      <c r="I33" s="257"/>
      <c r="J33" s="258"/>
      <c r="K33" s="314">
        <f>TableExposure[[#This Row],[Tranche Exposure]]</f>
        <v>347.265826</v>
      </c>
      <c r="L33" s="315">
        <f>TableExposure[[#This Row],[Tranche Exposure]]</f>
        <v>347.265826</v>
      </c>
      <c r="M33" s="138"/>
      <c r="N33" s="138"/>
      <c r="O33" s="114"/>
      <c r="P33" s="139" t="s">
        <v>728</v>
      </c>
      <c r="Q33" s="4"/>
      <c r="R33" s="4"/>
      <c r="S33" s="4"/>
      <c r="T33" s="4"/>
      <c r="U33" s="4"/>
      <c r="V33" s="4"/>
      <c r="W33" s="4"/>
      <c r="X33" s="4"/>
      <c r="Y33" s="4"/>
      <c r="Z33" s="4"/>
      <c r="AA33" s="313" t="str">
        <f>IF(AND(MAX(TableExposure[[#This Row],[Program Exposure 2020]:[Program Exposure 2026]])&gt;1,TableExposure[[#This Row],[Unit for Program Exposure]]="% of tranche exposure"),"Format not percent","")</f>
        <v/>
      </c>
      <c r="AB33" s="147" t="str" cm="1">
        <f t="array" ref="AB33">IFERROR(INDEX(Table_RiskNameLookup[RISK ID],MATCH(TableExposure[[#This Row],[Risk (for Cross Cutter only)]],Table_RiskNameLookup[Risk/Cross Cutting Factor Name],0)),RiskID)</f>
        <v>WLDFR</v>
      </c>
    </row>
    <row r="34" spans="2:28" s="115" customFormat="1" ht="15" customHeight="1" x14ac:dyDescent="0.25">
      <c r="B34" s="312" t="str">
        <f>IFERROR(INDEX('Summary of Programs'!A:A,MATCH(TableExposure[[#This Row],[Program]],'Summary of Programs'!B:B,0)),"No match in Summary of Programs tab")</f>
        <v>7.3.6.8</v>
      </c>
      <c r="C34" s="312" t="str">
        <f>IFERROR(INDEX('Summary of Programs'!C:C,MATCH(TableExposure[[#This Row],[Program]],'Summary of Programs'!B:B,0)),"No match in Summary of Programs tab")</f>
        <v>Mitigation</v>
      </c>
      <c r="D34" s="138" t="s">
        <v>243</v>
      </c>
      <c r="E34" s="138"/>
      <c r="F34" s="114" t="s">
        <v>481</v>
      </c>
      <c r="G34" s="255">
        <f>INDEX(TableTranche[[#All],[Exposure]], MATCH(TableExposure[[#This Row],[Tranche]], TableTranche[[#All],[Tranche]], 0))</f>
        <v>406.89927699999998</v>
      </c>
      <c r="H34" s="256" t="str">
        <f>INDEX(TableTranche[[#All],[Unit]], MATCH(TableExposure[[#This Row],[Tranche]], TableTranche[[#All],[Tranche]], 0))</f>
        <v>Miles</v>
      </c>
      <c r="I34" s="257"/>
      <c r="J34" s="258"/>
      <c r="K34" s="314">
        <f>TableExposure[[#This Row],[Tranche Exposure]]</f>
        <v>406.89927699999998</v>
      </c>
      <c r="L34" s="315">
        <f>TableExposure[[#This Row],[Tranche Exposure]]</f>
        <v>406.89927699999998</v>
      </c>
      <c r="M34" s="138"/>
      <c r="N34" s="138"/>
      <c r="O34" s="114"/>
      <c r="P34" s="139" t="s">
        <v>728</v>
      </c>
      <c r="Q34" s="4"/>
      <c r="R34" s="4"/>
      <c r="S34" s="4"/>
      <c r="T34" s="4"/>
      <c r="U34" s="4"/>
      <c r="V34" s="4"/>
      <c r="W34" s="4"/>
      <c r="X34" s="4"/>
      <c r="Y34" s="4"/>
      <c r="Z34" s="4"/>
      <c r="AA34" s="313" t="str">
        <f>IF(AND(MAX(TableExposure[[#This Row],[Program Exposure 2020]:[Program Exposure 2026]])&gt;1,TableExposure[[#This Row],[Unit for Program Exposure]]="% of tranche exposure"),"Format not percent","")</f>
        <v/>
      </c>
      <c r="AB34" s="147" t="str" cm="1">
        <f t="array" ref="AB34">IFERROR(INDEX(Table_RiskNameLookup[RISK ID],MATCH(TableExposure[[#This Row],[Risk (for Cross Cutter only)]],Table_RiskNameLookup[Risk/Cross Cutting Factor Name],0)),RiskID)</f>
        <v>WLDFR</v>
      </c>
    </row>
    <row r="35" spans="2:28" s="115" customFormat="1" ht="15" customHeight="1" x14ac:dyDescent="0.25">
      <c r="B35" s="312" t="str">
        <f>IFERROR(INDEX('Summary of Programs'!A:A,MATCH(TableExposure[[#This Row],[Program]],'Summary of Programs'!B:B,0)),"No match in Summary of Programs tab")</f>
        <v>7.3.6.8</v>
      </c>
      <c r="C35" s="312" t="str">
        <f>IFERROR(INDEX('Summary of Programs'!C:C,MATCH(TableExposure[[#This Row],[Program]],'Summary of Programs'!B:B,0)),"No match in Summary of Programs tab")</f>
        <v>Mitigation</v>
      </c>
      <c r="D35" s="138" t="s">
        <v>243</v>
      </c>
      <c r="E35" s="138"/>
      <c r="F35" s="114" t="s">
        <v>482</v>
      </c>
      <c r="G35" s="255">
        <f>INDEX(TableTranche[[#All],[Exposure]], MATCH(TableExposure[[#This Row],[Tranche]], TableTranche[[#All],[Tranche]], 0))</f>
        <v>58.722189999999998</v>
      </c>
      <c r="H35" s="256" t="str">
        <f>INDEX(TableTranche[[#All],[Unit]], MATCH(TableExposure[[#This Row],[Tranche]], TableTranche[[#All],[Tranche]], 0))</f>
        <v>Miles</v>
      </c>
      <c r="I35" s="257"/>
      <c r="J35" s="258"/>
      <c r="K35" s="314">
        <f>TableExposure[[#This Row],[Tranche Exposure]]</f>
        <v>58.722189999999998</v>
      </c>
      <c r="L35" s="315">
        <f>TableExposure[[#This Row],[Tranche Exposure]]</f>
        <v>58.722189999999998</v>
      </c>
      <c r="M35" s="138"/>
      <c r="N35" s="138"/>
      <c r="O35" s="114"/>
      <c r="P35" s="139" t="s">
        <v>728</v>
      </c>
      <c r="Q35" s="4"/>
      <c r="R35" s="4"/>
      <c r="S35" s="4"/>
      <c r="T35" s="4"/>
      <c r="U35" s="4"/>
      <c r="V35" s="4"/>
      <c r="W35" s="4"/>
      <c r="X35" s="4"/>
      <c r="Y35" s="4"/>
      <c r="Z35" s="4"/>
      <c r="AA35" s="313" t="str">
        <f>IF(AND(MAX(TableExposure[[#This Row],[Program Exposure 2020]:[Program Exposure 2026]])&gt;1,TableExposure[[#This Row],[Unit for Program Exposure]]="% of tranche exposure"),"Format not percent","")</f>
        <v/>
      </c>
      <c r="AB35" s="147" t="str" cm="1">
        <f t="array" ref="AB35">IFERROR(INDEX(Table_RiskNameLookup[RISK ID],MATCH(TableExposure[[#This Row],[Risk (for Cross Cutter only)]],Table_RiskNameLookup[Risk/Cross Cutting Factor Name],0)),RiskID)</f>
        <v>WLDFR</v>
      </c>
    </row>
    <row r="36" spans="2:28" s="115" customFormat="1" ht="15" customHeight="1" x14ac:dyDescent="0.25">
      <c r="B36" s="312" t="str">
        <f>IFERROR(INDEX('Summary of Programs'!A:A,MATCH(TableExposure[[#This Row],[Program]],'Summary of Programs'!B:B,0)),"No match in Summary of Programs tab")</f>
        <v>7.3.6.8</v>
      </c>
      <c r="C36" s="312" t="str">
        <f>IFERROR(INDEX('Summary of Programs'!C:C,MATCH(TableExposure[[#This Row],[Program]],'Summary of Programs'!B:B,0)),"No match in Summary of Programs tab")</f>
        <v>Mitigation</v>
      </c>
      <c r="D36" s="138" t="s">
        <v>243</v>
      </c>
      <c r="E36" s="138"/>
      <c r="F36" s="114" t="s">
        <v>483</v>
      </c>
      <c r="G36" s="255">
        <f>INDEX(TableTranche[[#All],[Exposure]], MATCH(TableExposure[[#This Row],[Tranche]], TableTranche[[#All],[Tranche]], 0))</f>
        <v>156.56609700000001</v>
      </c>
      <c r="H36" s="256" t="str">
        <f>INDEX(TableTranche[[#All],[Unit]], MATCH(TableExposure[[#This Row],[Tranche]], TableTranche[[#All],[Tranche]], 0))</f>
        <v>Miles</v>
      </c>
      <c r="I36" s="257"/>
      <c r="J36" s="258"/>
      <c r="K36" s="314">
        <f>TableExposure[[#This Row],[Tranche Exposure]]</f>
        <v>156.56609700000001</v>
      </c>
      <c r="L36" s="315">
        <f>TableExposure[[#This Row],[Tranche Exposure]]</f>
        <v>156.56609700000001</v>
      </c>
      <c r="M36" s="138"/>
      <c r="N36" s="138"/>
      <c r="O36" s="114"/>
      <c r="P36" s="139" t="s">
        <v>728</v>
      </c>
      <c r="Q36" s="4"/>
      <c r="R36" s="4"/>
      <c r="S36" s="4"/>
      <c r="T36" s="4"/>
      <c r="U36" s="4"/>
      <c r="V36" s="4"/>
      <c r="W36" s="4"/>
      <c r="X36" s="4"/>
      <c r="Y36" s="4"/>
      <c r="Z36" s="4"/>
      <c r="AA36" s="313" t="str">
        <f>IF(AND(MAX(TableExposure[[#This Row],[Program Exposure 2020]:[Program Exposure 2026]])&gt;1,TableExposure[[#This Row],[Unit for Program Exposure]]="% of tranche exposure"),"Format not percent","")</f>
        <v/>
      </c>
      <c r="AB36" s="147" t="str" cm="1">
        <f t="array" ref="AB36">IFERROR(INDEX(Table_RiskNameLookup[RISK ID],MATCH(TableExposure[[#This Row],[Risk (for Cross Cutter only)]],Table_RiskNameLookup[Risk/Cross Cutting Factor Name],0)),RiskID)</f>
        <v>WLDFR</v>
      </c>
    </row>
    <row r="37" spans="2:28" s="115" customFormat="1" ht="15" customHeight="1" x14ac:dyDescent="0.25">
      <c r="B37" s="312" t="str">
        <f>IFERROR(INDEX('Summary of Programs'!A:A,MATCH(TableExposure[[#This Row],[Program]],'Summary of Programs'!B:B,0)),"No match in Summary of Programs tab")</f>
        <v>7.3.6.8</v>
      </c>
      <c r="C37" s="312" t="str">
        <f>IFERROR(INDEX('Summary of Programs'!C:C,MATCH(TableExposure[[#This Row],[Program]],'Summary of Programs'!B:B,0)),"No match in Summary of Programs tab")</f>
        <v>Mitigation</v>
      </c>
      <c r="D37" s="138" t="s">
        <v>243</v>
      </c>
      <c r="E37" s="138"/>
      <c r="F37" s="114" t="s">
        <v>484</v>
      </c>
      <c r="G37" s="255">
        <f>INDEX(TableTranche[[#All],[Exposure]], MATCH(TableExposure[[#This Row],[Tranche]], TableTranche[[#All],[Tranche]], 0))</f>
        <v>56.2393649999999</v>
      </c>
      <c r="H37" s="256" t="str">
        <f>INDEX(TableTranche[[#All],[Unit]], MATCH(TableExposure[[#This Row],[Tranche]], TableTranche[[#All],[Tranche]], 0))</f>
        <v>Miles</v>
      </c>
      <c r="I37" s="257"/>
      <c r="J37" s="258"/>
      <c r="K37" s="314">
        <f>TableExposure[[#This Row],[Tranche Exposure]]</f>
        <v>56.2393649999999</v>
      </c>
      <c r="L37" s="315">
        <f>TableExposure[[#This Row],[Tranche Exposure]]</f>
        <v>56.2393649999999</v>
      </c>
      <c r="M37" s="138"/>
      <c r="N37" s="138"/>
      <c r="O37" s="114"/>
      <c r="P37" s="139" t="s">
        <v>728</v>
      </c>
      <c r="Q37" s="4"/>
      <c r="R37" s="4"/>
      <c r="S37" s="4"/>
      <c r="T37" s="4"/>
      <c r="U37" s="4"/>
      <c r="V37" s="4"/>
      <c r="W37" s="4"/>
      <c r="X37" s="4"/>
      <c r="Y37" s="4"/>
      <c r="Z37" s="4"/>
      <c r="AA37" s="313" t="str">
        <f>IF(AND(MAX(TableExposure[[#This Row],[Program Exposure 2020]:[Program Exposure 2026]])&gt;1,TableExposure[[#This Row],[Unit for Program Exposure]]="% of tranche exposure"),"Format not percent","")</f>
        <v/>
      </c>
      <c r="AB37" s="147" t="str" cm="1">
        <f t="array" ref="AB37">IFERROR(INDEX(Table_RiskNameLookup[RISK ID],MATCH(TableExposure[[#This Row],[Risk (for Cross Cutter only)]],Table_RiskNameLookup[Risk/Cross Cutting Factor Name],0)),RiskID)</f>
        <v>WLDFR</v>
      </c>
    </row>
    <row r="38" spans="2:28" ht="15" customHeight="1" x14ac:dyDescent="0.25">
      <c r="B38" s="312" t="str">
        <f>IFERROR(INDEX('Summary of Programs'!A:A,MATCH(TableExposure[[#This Row],[Program]],'Summary of Programs'!B:B,0)),"No match in Summary of Programs tab")</f>
        <v>7.3.6.8</v>
      </c>
      <c r="C38" s="312" t="str">
        <f>IFERROR(INDEX('Summary of Programs'!C:C,MATCH(TableExposure[[#This Row],[Program]],'Summary of Programs'!B:B,0)),"No match in Summary of Programs tab")</f>
        <v>Mitigation</v>
      </c>
      <c r="D38" s="138" t="s">
        <v>243</v>
      </c>
      <c r="E38" s="138"/>
      <c r="F38" s="114" t="s">
        <v>485</v>
      </c>
      <c r="G38" s="255">
        <f>INDEX(TableTranche[[#All],[Exposure]], MATCH(TableExposure[[#This Row],[Tranche]], TableTranche[[#All],[Tranche]], 0))</f>
        <v>111.286027</v>
      </c>
      <c r="H38" s="256" t="str">
        <f>INDEX(TableTranche[[#All],[Unit]], MATCH(TableExposure[[#This Row],[Tranche]], TableTranche[[#All],[Tranche]], 0))</f>
        <v>Miles</v>
      </c>
      <c r="I38" s="257"/>
      <c r="J38" s="258"/>
      <c r="K38" s="314">
        <f>TableExposure[[#This Row],[Tranche Exposure]]</f>
        <v>111.286027</v>
      </c>
      <c r="L38" s="315">
        <f>TableExposure[[#This Row],[Tranche Exposure]]</f>
        <v>111.286027</v>
      </c>
      <c r="M38" s="138"/>
      <c r="N38" s="138"/>
      <c r="O38" s="114"/>
      <c r="P38" s="139" t="s">
        <v>728</v>
      </c>
      <c r="Q38" s="4"/>
      <c r="R38" s="4"/>
      <c r="S38" s="4"/>
      <c r="T38" s="4"/>
      <c r="U38" s="4"/>
      <c r="V38" s="4"/>
      <c r="W38" s="4"/>
      <c r="X38" s="4"/>
      <c r="Y38" s="4"/>
      <c r="Z38" s="4"/>
      <c r="AA38" s="313" t="str">
        <f>IF(AND(MAX(TableExposure[[#This Row],[Program Exposure 2020]:[Program Exposure 2026]])&gt;1,TableExposure[[#This Row],[Unit for Program Exposure]]="% of tranche exposure"),"Format not percent","")</f>
        <v/>
      </c>
      <c r="AB38" s="147" t="str" cm="1">
        <f t="array" ref="AB38">IFERROR(INDEX(Table_RiskNameLookup[RISK ID],MATCH(TableExposure[[#This Row],[Risk (for Cross Cutter only)]],Table_RiskNameLookup[Risk/Cross Cutting Factor Name],0)),RiskID)</f>
        <v>WLDFR</v>
      </c>
    </row>
    <row r="39" spans="2:28" ht="13.5" customHeight="1" x14ac:dyDescent="0.25">
      <c r="B39" s="312" t="str">
        <f>IFERROR(INDEX('Summary of Programs'!A:A,MATCH(TableExposure[[#This Row],[Program]],'Summary of Programs'!B:B,0)),"No match in Summary of Programs tab")</f>
        <v>7.3.6.8</v>
      </c>
      <c r="C39" s="312" t="str">
        <f>IFERROR(INDEX('Summary of Programs'!C:C,MATCH(TableExposure[[#This Row],[Program]],'Summary of Programs'!B:B,0)),"No match in Summary of Programs tab")</f>
        <v>Mitigation</v>
      </c>
      <c r="D39" s="138" t="s">
        <v>243</v>
      </c>
      <c r="E39" s="138"/>
      <c r="F39" s="114" t="s">
        <v>486</v>
      </c>
      <c r="G39" s="255">
        <f>INDEX(TableTranche[[#All],[Exposure]], MATCH(TableExposure[[#This Row],[Tranche]], TableTranche[[#All],[Tranche]], 0))</f>
        <v>65.840746999999993</v>
      </c>
      <c r="H39" s="256" t="str">
        <f>INDEX(TableTranche[[#All],[Unit]], MATCH(TableExposure[[#This Row],[Tranche]], TableTranche[[#All],[Tranche]], 0))</f>
        <v>Miles</v>
      </c>
      <c r="I39" s="257"/>
      <c r="J39" s="258"/>
      <c r="K39" s="314">
        <f>TableExposure[[#This Row],[Tranche Exposure]]</f>
        <v>65.840746999999993</v>
      </c>
      <c r="L39" s="315">
        <f>TableExposure[[#This Row],[Tranche Exposure]]</f>
        <v>65.840746999999993</v>
      </c>
      <c r="M39" s="138"/>
      <c r="N39" s="138"/>
      <c r="O39" s="114"/>
      <c r="P39" s="139" t="s">
        <v>728</v>
      </c>
      <c r="Q39" s="4"/>
      <c r="R39" s="4"/>
      <c r="S39" s="4"/>
      <c r="T39" s="4"/>
      <c r="U39" s="4"/>
      <c r="V39" s="4"/>
      <c r="W39" s="4"/>
      <c r="X39" s="4"/>
      <c r="Y39" s="4"/>
      <c r="Z39" s="4"/>
      <c r="AA39" s="313" t="str">
        <f>IF(AND(MAX(TableExposure[[#This Row],[Program Exposure 2020]:[Program Exposure 2026]])&gt;1,TableExposure[[#This Row],[Unit for Program Exposure]]="% of tranche exposure"),"Format not percent","")</f>
        <v/>
      </c>
      <c r="AB39" s="147" t="str" cm="1">
        <f t="array" ref="AB39">IFERROR(INDEX(Table_RiskNameLookup[RISK ID],MATCH(TableExposure[[#This Row],[Risk (for Cross Cutter only)]],Table_RiskNameLookup[Risk/Cross Cutting Factor Name],0)),RiskID)</f>
        <v>WLDFR</v>
      </c>
    </row>
    <row r="40" spans="2:28" ht="15" customHeight="1" x14ac:dyDescent="0.25">
      <c r="B40" s="312" t="str">
        <f>IFERROR(INDEX('Summary of Programs'!A:A,MATCH(TableExposure[[#This Row],[Program]],'Summary of Programs'!B:B,0)),"No match in Summary of Programs tab")</f>
        <v>7.3.6.8</v>
      </c>
      <c r="C40" s="312" t="str">
        <f>IFERROR(INDEX('Summary of Programs'!C:C,MATCH(TableExposure[[#This Row],[Program]],'Summary of Programs'!B:B,0)),"No match in Summary of Programs tab")</f>
        <v>Mitigation</v>
      </c>
      <c r="D40" s="138" t="s">
        <v>243</v>
      </c>
      <c r="E40" s="138"/>
      <c r="F40" s="114" t="s">
        <v>487</v>
      </c>
      <c r="G40" s="255">
        <f>INDEX(TableTranche[[#All],[Exposure]], MATCH(TableExposure[[#This Row],[Tranche]], TableTranche[[#All],[Tranche]], 0))</f>
        <v>184.126498</v>
      </c>
      <c r="H40" s="256" t="str">
        <f>INDEX(TableTranche[[#All],[Unit]], MATCH(TableExposure[[#This Row],[Tranche]], TableTranche[[#All],[Tranche]], 0))</f>
        <v>Miles</v>
      </c>
      <c r="I40" s="257"/>
      <c r="J40" s="258"/>
      <c r="K40" s="314">
        <f>TableExposure[[#This Row],[Tranche Exposure]]</f>
        <v>184.126498</v>
      </c>
      <c r="L40" s="315">
        <f>TableExposure[[#This Row],[Tranche Exposure]]</f>
        <v>184.126498</v>
      </c>
      <c r="M40" s="138"/>
      <c r="N40" s="138"/>
      <c r="O40" s="114"/>
      <c r="P40" s="139" t="s">
        <v>728</v>
      </c>
      <c r="Q40" s="4"/>
      <c r="R40" s="4"/>
      <c r="S40" s="4"/>
      <c r="T40" s="4"/>
      <c r="U40" s="4"/>
      <c r="V40" s="4"/>
      <c r="W40" s="4"/>
      <c r="X40" s="4"/>
      <c r="Y40" s="4"/>
      <c r="Z40" s="4"/>
      <c r="AA40" s="313" t="str">
        <f>IF(AND(MAX(TableExposure[[#This Row],[Program Exposure 2020]:[Program Exposure 2026]])&gt;1,TableExposure[[#This Row],[Unit for Program Exposure]]="% of tranche exposure"),"Format not percent","")</f>
        <v/>
      </c>
      <c r="AB40" s="147" t="str" cm="1">
        <f t="array" ref="AB40">IFERROR(INDEX(Table_RiskNameLookup[RISK ID],MATCH(TableExposure[[#This Row],[Risk (for Cross Cutter only)]],Table_RiskNameLookup[Risk/Cross Cutting Factor Name],0)),RiskID)</f>
        <v>WLDFR</v>
      </c>
    </row>
    <row r="41" spans="2:28" ht="15" customHeight="1" x14ac:dyDescent="0.25">
      <c r="B41" s="312" t="str">
        <f>IFERROR(INDEX('Summary of Programs'!A:A,MATCH(TableExposure[[#This Row],[Program]],'Summary of Programs'!B:B,0)),"No match in Summary of Programs tab")</f>
        <v>7.3.6.8</v>
      </c>
      <c r="C41" s="312" t="str">
        <f>IFERROR(INDEX('Summary of Programs'!C:C,MATCH(TableExposure[[#This Row],[Program]],'Summary of Programs'!B:B,0)),"No match in Summary of Programs tab")</f>
        <v>Mitigation</v>
      </c>
      <c r="D41" s="138" t="s">
        <v>243</v>
      </c>
      <c r="E41" s="138"/>
      <c r="F41" s="114" t="s">
        <v>488</v>
      </c>
      <c r="G41" s="255">
        <f>INDEX(TableTranche[[#All],[Exposure]], MATCH(TableExposure[[#This Row],[Tranche]], TableTranche[[#All],[Tranche]], 0))</f>
        <v>264.45738399999999</v>
      </c>
      <c r="H41" s="256" t="str">
        <f>INDEX(TableTranche[[#All],[Unit]], MATCH(TableExposure[[#This Row],[Tranche]], TableTranche[[#All],[Tranche]], 0))</f>
        <v>Miles</v>
      </c>
      <c r="I41" s="257"/>
      <c r="J41" s="258"/>
      <c r="K41" s="314">
        <f>TableExposure[[#This Row],[Tranche Exposure]]</f>
        <v>264.45738399999999</v>
      </c>
      <c r="L41" s="315">
        <f>TableExposure[[#This Row],[Tranche Exposure]]</f>
        <v>264.45738399999999</v>
      </c>
      <c r="M41" s="138"/>
      <c r="N41" s="138"/>
      <c r="O41" s="114"/>
      <c r="P41" s="139" t="s">
        <v>728</v>
      </c>
      <c r="Q41" s="4"/>
      <c r="R41" s="4"/>
      <c r="S41" s="4"/>
      <c r="T41" s="4"/>
      <c r="U41" s="4"/>
      <c r="V41" s="4"/>
      <c r="W41" s="4"/>
      <c r="X41" s="4"/>
      <c r="Y41" s="4"/>
      <c r="Z41" s="4"/>
      <c r="AA41" s="313" t="str">
        <f>IF(AND(MAX(TableExposure[[#This Row],[Program Exposure 2020]:[Program Exposure 2026]])&gt;1,TableExposure[[#This Row],[Unit for Program Exposure]]="% of tranche exposure"),"Format not percent","")</f>
        <v/>
      </c>
      <c r="AB41" s="147" t="str" cm="1">
        <f t="array" ref="AB41">IFERROR(INDEX(Table_RiskNameLookup[RISK ID],MATCH(TableExposure[[#This Row],[Risk (for Cross Cutter only)]],Table_RiskNameLookup[Risk/Cross Cutting Factor Name],0)),RiskID)</f>
        <v>WLDFR</v>
      </c>
    </row>
    <row r="42" spans="2:28" ht="15" customHeight="1" x14ac:dyDescent="0.25">
      <c r="B42" s="312" t="str">
        <f>IFERROR(INDEX('Summary of Programs'!A:A,MATCH(TableExposure[[#This Row],[Program]],'Summary of Programs'!B:B,0)),"No match in Summary of Programs tab")</f>
        <v>7.3.6.8</v>
      </c>
      <c r="C42" s="312" t="str">
        <f>IFERROR(INDEX('Summary of Programs'!C:C,MATCH(TableExposure[[#This Row],[Program]],'Summary of Programs'!B:B,0)),"No match in Summary of Programs tab")</f>
        <v>Mitigation</v>
      </c>
      <c r="D42" s="138" t="s">
        <v>243</v>
      </c>
      <c r="E42" s="138"/>
      <c r="F42" s="114" t="s">
        <v>489</v>
      </c>
      <c r="G42" s="255">
        <f>INDEX(TableTranche[[#All],[Exposure]], MATCH(TableExposure[[#This Row],[Tranche]], TableTranche[[#All],[Tranche]], 0))</f>
        <v>279.293116</v>
      </c>
      <c r="H42" s="256" t="str">
        <f>INDEX(TableTranche[[#All],[Unit]], MATCH(TableExposure[[#This Row],[Tranche]], TableTranche[[#All],[Tranche]], 0))</f>
        <v>Miles</v>
      </c>
      <c r="I42" s="257"/>
      <c r="J42" s="258"/>
      <c r="K42" s="314">
        <f>TableExposure[[#This Row],[Tranche Exposure]]</f>
        <v>279.293116</v>
      </c>
      <c r="L42" s="315">
        <f>TableExposure[[#This Row],[Tranche Exposure]]</f>
        <v>279.293116</v>
      </c>
      <c r="M42" s="138"/>
      <c r="N42" s="138"/>
      <c r="O42" s="114"/>
      <c r="P42" s="139" t="s">
        <v>728</v>
      </c>
      <c r="Q42" s="4"/>
      <c r="R42" s="4"/>
      <c r="S42" s="4"/>
      <c r="T42" s="4"/>
      <c r="U42" s="4"/>
      <c r="V42" s="4"/>
      <c r="W42" s="4"/>
      <c r="X42" s="4"/>
      <c r="Y42" s="4"/>
      <c r="Z42" s="4"/>
      <c r="AA42" s="313" t="str">
        <f>IF(AND(MAX(TableExposure[[#This Row],[Program Exposure 2020]:[Program Exposure 2026]])&gt;1,TableExposure[[#This Row],[Unit for Program Exposure]]="% of tranche exposure"),"Format not percent","")</f>
        <v/>
      </c>
      <c r="AB42" s="147" t="str" cm="1">
        <f t="array" ref="AB42">IFERROR(INDEX(Table_RiskNameLookup[RISK ID],MATCH(TableExposure[[#This Row],[Risk (for Cross Cutter only)]],Table_RiskNameLookup[Risk/Cross Cutting Factor Name],0)),RiskID)</f>
        <v>WLDFR</v>
      </c>
    </row>
    <row r="43" spans="2:28" ht="15" customHeight="1" x14ac:dyDescent="0.25">
      <c r="B43" s="312" t="str">
        <f>IFERROR(INDEX('Summary of Programs'!A:A,MATCH(TableExposure[[#This Row],[Program]],'Summary of Programs'!B:B,0)),"No match in Summary of Programs tab")</f>
        <v>7.3.6.8</v>
      </c>
      <c r="C43" s="312" t="str">
        <f>IFERROR(INDEX('Summary of Programs'!C:C,MATCH(TableExposure[[#This Row],[Program]],'Summary of Programs'!B:B,0)),"No match in Summary of Programs tab")</f>
        <v>Mitigation</v>
      </c>
      <c r="D43" s="138" t="s">
        <v>243</v>
      </c>
      <c r="E43" s="138"/>
      <c r="F43" s="114" t="s">
        <v>490</v>
      </c>
      <c r="G43" s="255">
        <f>INDEX(TableTranche[[#All],[Exposure]], MATCH(TableExposure[[#This Row],[Tranche]], TableTranche[[#All],[Tranche]], 0))</f>
        <v>108.742718</v>
      </c>
      <c r="H43" s="256" t="str">
        <f>INDEX(TableTranche[[#All],[Unit]], MATCH(TableExposure[[#This Row],[Tranche]], TableTranche[[#All],[Tranche]], 0))</f>
        <v>Miles</v>
      </c>
      <c r="I43" s="257"/>
      <c r="J43" s="258"/>
      <c r="K43" s="314">
        <f>TableExposure[[#This Row],[Tranche Exposure]]</f>
        <v>108.742718</v>
      </c>
      <c r="L43" s="315">
        <f>TableExposure[[#This Row],[Tranche Exposure]]</f>
        <v>108.742718</v>
      </c>
      <c r="M43" s="138"/>
      <c r="N43" s="138"/>
      <c r="O43" s="114"/>
      <c r="P43" s="139" t="s">
        <v>728</v>
      </c>
      <c r="Q43" s="4"/>
      <c r="R43" s="4"/>
      <c r="S43" s="4"/>
      <c r="T43" s="4"/>
      <c r="U43" s="4"/>
      <c r="V43" s="4"/>
      <c r="W43" s="4"/>
      <c r="X43" s="4"/>
      <c r="Y43" s="4"/>
      <c r="Z43" s="4"/>
      <c r="AA43" s="313" t="str">
        <f>IF(AND(MAX(TableExposure[[#This Row],[Program Exposure 2020]:[Program Exposure 2026]])&gt;1,TableExposure[[#This Row],[Unit for Program Exposure]]="% of tranche exposure"),"Format not percent","")</f>
        <v/>
      </c>
      <c r="AB43" s="147" t="str" cm="1">
        <f t="array" ref="AB43">IFERROR(INDEX(Table_RiskNameLookup[RISK ID],MATCH(TableExposure[[#This Row],[Risk (for Cross Cutter only)]],Table_RiskNameLookup[Risk/Cross Cutting Factor Name],0)),RiskID)</f>
        <v>WLDFR</v>
      </c>
    </row>
    <row r="44" spans="2:28" s="112" customFormat="1" ht="13.5" customHeight="1" x14ac:dyDescent="0.25">
      <c r="B44" s="312" t="str">
        <f>IFERROR(INDEX('Summary of Programs'!A:A,MATCH(TableExposure[[#This Row],[Program]],'Summary of Programs'!B:B,0)),"No match in Summary of Programs tab")</f>
        <v>7.3.6.8</v>
      </c>
      <c r="C44" s="312" t="str">
        <f>IFERROR(INDEX('Summary of Programs'!C:C,MATCH(TableExposure[[#This Row],[Program]],'Summary of Programs'!B:B,0)),"No match in Summary of Programs tab")</f>
        <v>Mitigation</v>
      </c>
      <c r="D44" s="138" t="s">
        <v>243</v>
      </c>
      <c r="E44" s="138"/>
      <c r="F44" s="114" t="s">
        <v>491</v>
      </c>
      <c r="G44" s="255">
        <f>INDEX(TableTranche[[#All],[Exposure]], MATCH(TableExposure[[#This Row],[Tranche]], TableTranche[[#All],[Tranche]], 0))</f>
        <v>22.722390999999998</v>
      </c>
      <c r="H44" s="256" t="str">
        <f>INDEX(TableTranche[[#All],[Unit]], MATCH(TableExposure[[#This Row],[Tranche]], TableTranche[[#All],[Tranche]], 0))</f>
        <v>Miles</v>
      </c>
      <c r="I44" s="257"/>
      <c r="J44" s="258"/>
      <c r="K44" s="314">
        <f>TableExposure[[#This Row],[Tranche Exposure]]</f>
        <v>22.722390999999998</v>
      </c>
      <c r="L44" s="315">
        <f>TableExposure[[#This Row],[Tranche Exposure]]</f>
        <v>22.722390999999998</v>
      </c>
      <c r="M44" s="138"/>
      <c r="N44" s="138"/>
      <c r="O44" s="114"/>
      <c r="P44" s="139" t="s">
        <v>728</v>
      </c>
      <c r="Q44" s="4"/>
      <c r="R44" s="4"/>
      <c r="S44" s="4"/>
      <c r="T44" s="4"/>
      <c r="U44" s="4"/>
      <c r="V44" s="4"/>
      <c r="W44" s="4"/>
      <c r="X44" s="4"/>
      <c r="Y44" s="4"/>
      <c r="Z44" s="4"/>
      <c r="AA44" s="313" t="str">
        <f>IF(AND(MAX(TableExposure[[#This Row],[Program Exposure 2020]:[Program Exposure 2026]])&gt;1,TableExposure[[#This Row],[Unit for Program Exposure]]="% of tranche exposure"),"Format not percent","")</f>
        <v/>
      </c>
      <c r="AB44" s="147" t="str" cm="1">
        <f t="array" ref="AB44">IFERROR(INDEX(Table_RiskNameLookup[RISK ID],MATCH(TableExposure[[#This Row],[Risk (for Cross Cutter only)]],Table_RiskNameLookup[Risk/Cross Cutting Factor Name],0)),RiskID)</f>
        <v>WLDFR</v>
      </c>
    </row>
    <row r="45" spans="2:28" s="112" customFormat="1" ht="15" customHeight="1" x14ac:dyDescent="0.25">
      <c r="B45" s="312" t="str">
        <f>IFERROR(INDEX('Summary of Programs'!A:A,MATCH(TableExposure[[#This Row],[Program]],'Summary of Programs'!B:B,0)),"No match in Summary of Programs tab")</f>
        <v>7.3.6.8</v>
      </c>
      <c r="C45" s="312" t="str">
        <f>IFERROR(INDEX('Summary of Programs'!C:C,MATCH(TableExposure[[#This Row],[Program]],'Summary of Programs'!B:B,0)),"No match in Summary of Programs tab")</f>
        <v>Mitigation</v>
      </c>
      <c r="D45" s="138" t="s">
        <v>243</v>
      </c>
      <c r="E45" s="138"/>
      <c r="F45" s="114" t="s">
        <v>492</v>
      </c>
      <c r="G45" s="255">
        <f>INDEX(TableTranche[[#All],[Exposure]], MATCH(TableExposure[[#This Row],[Tranche]], TableTranche[[#All],[Tranche]], 0))</f>
        <v>423.20244300000002</v>
      </c>
      <c r="H45" s="256" t="str">
        <f>INDEX(TableTranche[[#All],[Unit]], MATCH(TableExposure[[#This Row],[Tranche]], TableTranche[[#All],[Tranche]], 0))</f>
        <v>Miles</v>
      </c>
      <c r="I45" s="257"/>
      <c r="J45" s="258"/>
      <c r="K45" s="314">
        <f>TableExposure[[#This Row],[Tranche Exposure]]</f>
        <v>423.20244300000002</v>
      </c>
      <c r="L45" s="315">
        <f>TableExposure[[#This Row],[Tranche Exposure]]</f>
        <v>423.20244300000002</v>
      </c>
      <c r="M45" s="138"/>
      <c r="N45" s="138"/>
      <c r="O45" s="114"/>
      <c r="P45" s="139" t="s">
        <v>728</v>
      </c>
      <c r="Q45" s="4"/>
      <c r="R45" s="4"/>
      <c r="S45" s="4"/>
      <c r="T45" s="4"/>
      <c r="U45" s="4"/>
      <c r="V45" s="4"/>
      <c r="W45" s="4"/>
      <c r="X45" s="4"/>
      <c r="Y45" s="4"/>
      <c r="Z45" s="4"/>
      <c r="AA45" s="313" t="str">
        <f>IF(AND(MAX(TableExposure[[#This Row],[Program Exposure 2020]:[Program Exposure 2026]])&gt;1,TableExposure[[#This Row],[Unit for Program Exposure]]="% of tranche exposure"),"Format not percent","")</f>
        <v/>
      </c>
      <c r="AB45" s="147" t="str" cm="1">
        <f t="array" ref="AB45">IFERROR(INDEX(Table_RiskNameLookup[RISK ID],MATCH(TableExposure[[#This Row],[Risk (for Cross Cutter only)]],Table_RiskNameLookup[Risk/Cross Cutting Factor Name],0)),RiskID)</f>
        <v>WLDFR</v>
      </c>
    </row>
    <row r="46" spans="2:28" s="112" customFormat="1" ht="15" customHeight="1" x14ac:dyDescent="0.25">
      <c r="B46" s="312" t="str">
        <f>IFERROR(INDEX('Summary of Programs'!A:A,MATCH(TableExposure[[#This Row],[Program]],'Summary of Programs'!B:B,0)),"No match in Summary of Programs tab")</f>
        <v>7.3.6.8</v>
      </c>
      <c r="C46" s="312" t="str">
        <f>IFERROR(INDEX('Summary of Programs'!C:C,MATCH(TableExposure[[#This Row],[Program]],'Summary of Programs'!B:B,0)),"No match in Summary of Programs tab")</f>
        <v>Mitigation</v>
      </c>
      <c r="D46" s="138" t="s">
        <v>243</v>
      </c>
      <c r="E46" s="138"/>
      <c r="F46" s="114" t="s">
        <v>493</v>
      </c>
      <c r="G46" s="255">
        <f>INDEX(TableTranche[[#All],[Exposure]], MATCH(TableExposure[[#This Row],[Tranche]], TableTranche[[#All],[Tranche]], 0))</f>
        <v>595.34789999999998</v>
      </c>
      <c r="H46" s="256" t="str">
        <f>INDEX(TableTranche[[#All],[Unit]], MATCH(TableExposure[[#This Row],[Tranche]], TableTranche[[#All],[Tranche]], 0))</f>
        <v>Miles</v>
      </c>
      <c r="I46" s="257"/>
      <c r="J46" s="258"/>
      <c r="K46" s="314">
        <f>TableExposure[[#This Row],[Tranche Exposure]]</f>
        <v>595.34789999999998</v>
      </c>
      <c r="L46" s="315">
        <f>TableExposure[[#This Row],[Tranche Exposure]]</f>
        <v>595.34789999999998</v>
      </c>
      <c r="M46" s="138"/>
      <c r="N46" s="138"/>
      <c r="O46" s="114"/>
      <c r="P46" s="139" t="s">
        <v>728</v>
      </c>
      <c r="Q46" s="4"/>
      <c r="R46" s="4"/>
      <c r="S46" s="4"/>
      <c r="T46" s="4"/>
      <c r="U46" s="4"/>
      <c r="V46" s="4"/>
      <c r="W46" s="4"/>
      <c r="X46" s="4"/>
      <c r="Y46" s="4"/>
      <c r="Z46" s="4"/>
      <c r="AA46" s="313" t="str">
        <f>IF(AND(MAX(TableExposure[[#This Row],[Program Exposure 2020]:[Program Exposure 2026]])&gt;1,TableExposure[[#This Row],[Unit for Program Exposure]]="% of tranche exposure"),"Format not percent","")</f>
        <v/>
      </c>
      <c r="AB46" s="147" t="str" cm="1">
        <f t="array" ref="AB46">IFERROR(INDEX(Table_RiskNameLookup[RISK ID],MATCH(TableExposure[[#This Row],[Risk (for Cross Cutter only)]],Table_RiskNameLookup[Risk/Cross Cutting Factor Name],0)),RiskID)</f>
        <v>WLDFR</v>
      </c>
    </row>
    <row r="47" spans="2:28" s="112" customFormat="1" ht="15" customHeight="1" x14ac:dyDescent="0.25">
      <c r="B47" s="312" t="str">
        <f>IFERROR(INDEX('Summary of Programs'!A:A,MATCH(TableExposure[[#This Row],[Program]],'Summary of Programs'!B:B,0)),"No match in Summary of Programs tab")</f>
        <v>7.3.6.8</v>
      </c>
      <c r="C47" s="312" t="str">
        <f>IFERROR(INDEX('Summary of Programs'!C:C,MATCH(TableExposure[[#This Row],[Program]],'Summary of Programs'!B:B,0)),"No match in Summary of Programs tab")</f>
        <v>Mitigation</v>
      </c>
      <c r="D47" s="138" t="s">
        <v>243</v>
      </c>
      <c r="E47" s="138"/>
      <c r="F47" s="114" t="s">
        <v>494</v>
      </c>
      <c r="G47" s="255">
        <f>INDEX(TableTranche[[#All],[Exposure]], MATCH(TableExposure[[#This Row],[Tranche]], TableTranche[[#All],[Tranche]], 0))</f>
        <v>215.526205</v>
      </c>
      <c r="H47" s="256" t="str">
        <f>INDEX(TableTranche[[#All],[Unit]], MATCH(TableExposure[[#This Row],[Tranche]], TableTranche[[#All],[Tranche]], 0))</f>
        <v>Miles</v>
      </c>
      <c r="I47" s="257"/>
      <c r="J47" s="258"/>
      <c r="K47" s="314">
        <f>TableExposure[[#This Row],[Tranche Exposure]]</f>
        <v>215.526205</v>
      </c>
      <c r="L47" s="315">
        <f>TableExposure[[#This Row],[Tranche Exposure]]</f>
        <v>215.526205</v>
      </c>
      <c r="M47" s="138"/>
      <c r="N47" s="138"/>
      <c r="O47" s="114"/>
      <c r="P47" s="139" t="s">
        <v>728</v>
      </c>
      <c r="Q47" s="4"/>
      <c r="R47" s="4"/>
      <c r="S47" s="4"/>
      <c r="T47" s="4"/>
      <c r="U47" s="4"/>
      <c r="V47" s="4"/>
      <c r="W47" s="4"/>
      <c r="X47" s="4"/>
      <c r="Y47" s="4"/>
      <c r="Z47" s="4"/>
      <c r="AA47" s="313" t="str">
        <f>IF(AND(MAX(TableExposure[[#This Row],[Program Exposure 2020]:[Program Exposure 2026]])&gt;1,TableExposure[[#This Row],[Unit for Program Exposure]]="% of tranche exposure"),"Format not percent","")</f>
        <v/>
      </c>
      <c r="AB47" s="147" t="str" cm="1">
        <f t="array" ref="AB47">IFERROR(INDEX(Table_RiskNameLookup[RISK ID],MATCH(TableExposure[[#This Row],[Risk (for Cross Cutter only)]],Table_RiskNameLookup[Risk/Cross Cutting Factor Name],0)),RiskID)</f>
        <v>WLDFR</v>
      </c>
    </row>
    <row r="48" spans="2:28" ht="15" customHeight="1" x14ac:dyDescent="0.25">
      <c r="B48" s="312" t="str">
        <f>IFERROR(INDEX('Summary of Programs'!A:A,MATCH(TableExposure[[#This Row],[Program]],'Summary of Programs'!B:B,0)),"No match in Summary of Programs tab")</f>
        <v>7.3.6.8</v>
      </c>
      <c r="C48" s="312" t="str">
        <f>IFERROR(INDEX('Summary of Programs'!C:C,MATCH(TableExposure[[#This Row],[Program]],'Summary of Programs'!B:B,0)),"No match in Summary of Programs tab")</f>
        <v>Mitigation</v>
      </c>
      <c r="D48" s="138" t="s">
        <v>243</v>
      </c>
      <c r="E48" s="138"/>
      <c r="F48" s="114" t="s">
        <v>495</v>
      </c>
      <c r="G48" s="255">
        <f>INDEX(TableTranche[[#All],[Exposure]], MATCH(TableExposure[[#This Row],[Tranche]], TableTranche[[#All],[Tranche]], 0))</f>
        <v>223.345383</v>
      </c>
      <c r="H48" s="256" t="str">
        <f>INDEX(TableTranche[[#All],[Unit]], MATCH(TableExposure[[#This Row],[Tranche]], TableTranche[[#All],[Tranche]], 0))</f>
        <v>Miles</v>
      </c>
      <c r="I48" s="257"/>
      <c r="J48" s="258"/>
      <c r="K48" s="314">
        <f>TableExposure[[#This Row],[Tranche Exposure]]</f>
        <v>223.345383</v>
      </c>
      <c r="L48" s="315">
        <f>TableExposure[[#This Row],[Tranche Exposure]]</f>
        <v>223.345383</v>
      </c>
      <c r="M48" s="138"/>
      <c r="N48" s="138"/>
      <c r="O48" s="114"/>
      <c r="P48" s="139" t="s">
        <v>728</v>
      </c>
      <c r="Q48" s="4"/>
      <c r="R48" s="4"/>
      <c r="S48" s="4"/>
      <c r="T48" s="4"/>
      <c r="U48" s="4"/>
      <c r="V48" s="4"/>
      <c r="W48" s="4"/>
      <c r="X48" s="4"/>
      <c r="Y48" s="4"/>
      <c r="Z48" s="4"/>
      <c r="AA48" s="313" t="str">
        <f>IF(AND(MAX(TableExposure[[#This Row],[Program Exposure 2020]:[Program Exposure 2026]])&gt;1,TableExposure[[#This Row],[Unit for Program Exposure]]="% of tranche exposure"),"Format not percent","")</f>
        <v/>
      </c>
      <c r="AB48" s="147" t="str" cm="1">
        <f t="array" ref="AB48">IFERROR(INDEX(Table_RiskNameLookup[RISK ID],MATCH(TableExposure[[#This Row],[Risk (for Cross Cutter only)]],Table_RiskNameLookup[Risk/Cross Cutting Factor Name],0)),RiskID)</f>
        <v>WLDFR</v>
      </c>
    </row>
    <row r="49" spans="2:28" ht="15" customHeight="1" x14ac:dyDescent="0.25">
      <c r="B49" s="312" t="str">
        <f>IFERROR(INDEX('Summary of Programs'!A:A,MATCH(TableExposure[[#This Row],[Program]],'Summary of Programs'!B:B,0)),"No match in Summary of Programs tab")</f>
        <v>7.3.6.8</v>
      </c>
      <c r="C49" s="312" t="str">
        <f>IFERROR(INDEX('Summary of Programs'!C:C,MATCH(TableExposure[[#This Row],[Program]],'Summary of Programs'!B:B,0)),"No match in Summary of Programs tab")</f>
        <v>Mitigation</v>
      </c>
      <c r="D49" s="138" t="s">
        <v>243</v>
      </c>
      <c r="E49" s="138"/>
      <c r="F49" s="114" t="s">
        <v>496</v>
      </c>
      <c r="G49" s="255">
        <f>INDEX(TableTranche[[#All],[Exposure]], MATCH(TableExposure[[#This Row],[Tranche]], TableTranche[[#All],[Tranche]], 0))</f>
        <v>134.356416</v>
      </c>
      <c r="H49" s="256" t="str">
        <f>INDEX(TableTranche[[#All],[Unit]], MATCH(TableExposure[[#This Row],[Tranche]], TableTranche[[#All],[Tranche]], 0))</f>
        <v>Miles</v>
      </c>
      <c r="I49" s="257"/>
      <c r="J49" s="258"/>
      <c r="K49" s="314">
        <f>TableExposure[[#This Row],[Tranche Exposure]]</f>
        <v>134.356416</v>
      </c>
      <c r="L49" s="315">
        <f>TableExposure[[#This Row],[Tranche Exposure]]</f>
        <v>134.356416</v>
      </c>
      <c r="M49" s="138"/>
      <c r="N49" s="138"/>
      <c r="O49" s="114"/>
      <c r="P49" s="139" t="s">
        <v>728</v>
      </c>
      <c r="Q49" s="4"/>
      <c r="R49" s="4"/>
      <c r="S49" s="4"/>
      <c r="T49" s="4"/>
      <c r="U49" s="4"/>
      <c r="V49" s="4"/>
      <c r="W49" s="4"/>
      <c r="X49" s="4"/>
      <c r="Y49" s="4"/>
      <c r="Z49" s="4"/>
      <c r="AA49" s="313" t="str">
        <f>IF(AND(MAX(TableExposure[[#This Row],[Program Exposure 2020]:[Program Exposure 2026]])&gt;1,TableExposure[[#This Row],[Unit for Program Exposure]]="% of tranche exposure"),"Format not percent","")</f>
        <v/>
      </c>
      <c r="AB49" s="147" t="str" cm="1">
        <f t="array" ref="AB49">IFERROR(INDEX(Table_RiskNameLookup[RISK ID],MATCH(TableExposure[[#This Row],[Risk (for Cross Cutter only)]],Table_RiskNameLookup[Risk/Cross Cutting Factor Name],0)),RiskID)</f>
        <v>WLDFR</v>
      </c>
    </row>
    <row r="50" spans="2:28" ht="15" customHeight="1" x14ac:dyDescent="0.25">
      <c r="B50" s="312" t="str">
        <f>IFERROR(INDEX('Summary of Programs'!A:A,MATCH(TableExposure[[#This Row],[Program]],'Summary of Programs'!B:B,0)),"No match in Summary of Programs tab")</f>
        <v>7.3.6.8</v>
      </c>
      <c r="C50" s="312" t="str">
        <f>IFERROR(INDEX('Summary of Programs'!C:C,MATCH(TableExposure[[#This Row],[Program]],'Summary of Programs'!B:B,0)),"No match in Summary of Programs tab")</f>
        <v>Mitigation</v>
      </c>
      <c r="D50" s="138" t="s">
        <v>243</v>
      </c>
      <c r="E50" s="138"/>
      <c r="F50" s="114" t="s">
        <v>497</v>
      </c>
      <c r="G50" s="255">
        <f>INDEX(TableTranche[[#All],[Exposure]], MATCH(TableExposure[[#This Row],[Tranche]], TableTranche[[#All],[Tranche]], 0))</f>
        <v>607.61344999999994</v>
      </c>
      <c r="H50" s="256" t="str">
        <f>INDEX(TableTranche[[#All],[Unit]], MATCH(TableExposure[[#This Row],[Tranche]], TableTranche[[#All],[Tranche]], 0))</f>
        <v>Miles</v>
      </c>
      <c r="I50" s="257"/>
      <c r="J50" s="258"/>
      <c r="K50" s="314">
        <f>TableExposure[[#This Row],[Tranche Exposure]]</f>
        <v>607.61344999999994</v>
      </c>
      <c r="L50" s="315">
        <f>TableExposure[[#This Row],[Tranche Exposure]]</f>
        <v>607.61344999999994</v>
      </c>
      <c r="M50" s="138"/>
      <c r="N50" s="138"/>
      <c r="O50" s="114"/>
      <c r="P50" s="139" t="s">
        <v>728</v>
      </c>
      <c r="Q50" s="4"/>
      <c r="R50" s="4"/>
      <c r="S50" s="4"/>
      <c r="T50" s="4"/>
      <c r="U50" s="4"/>
      <c r="V50" s="4"/>
      <c r="W50" s="4"/>
      <c r="X50" s="4"/>
      <c r="Y50" s="4"/>
      <c r="Z50" s="4"/>
      <c r="AA50" s="313" t="str">
        <f>IF(AND(MAX(TableExposure[[#This Row],[Program Exposure 2020]:[Program Exposure 2026]])&gt;1,TableExposure[[#This Row],[Unit for Program Exposure]]="% of tranche exposure"),"Format not percent","")</f>
        <v/>
      </c>
      <c r="AB50" s="147" t="str" cm="1">
        <f t="array" ref="AB50">IFERROR(INDEX(Table_RiskNameLookup[RISK ID],MATCH(TableExposure[[#This Row],[Risk (for Cross Cutter only)]],Table_RiskNameLookup[Risk/Cross Cutting Factor Name],0)),RiskID)</f>
        <v>WLDFR</v>
      </c>
    </row>
    <row r="51" spans="2:28" ht="15" customHeight="1" x14ac:dyDescent="0.25">
      <c r="B51" s="312" t="str">
        <f>IFERROR(INDEX('Summary of Programs'!A:A,MATCH(TableExposure[[#This Row],[Program]],'Summary of Programs'!B:B,0)),"No match in Summary of Programs tab")</f>
        <v>7.3.6.8</v>
      </c>
      <c r="C51" s="312" t="str">
        <f>IFERROR(INDEX('Summary of Programs'!C:C,MATCH(TableExposure[[#This Row],[Program]],'Summary of Programs'!B:B,0)),"No match in Summary of Programs tab")</f>
        <v>Mitigation</v>
      </c>
      <c r="D51" s="138" t="s">
        <v>243</v>
      </c>
      <c r="E51" s="138"/>
      <c r="F51" s="114" t="s">
        <v>498</v>
      </c>
      <c r="G51" s="255">
        <f>INDEX(TableTranche[[#All],[Exposure]], MATCH(TableExposure[[#This Row],[Tranche]], TableTranche[[#All],[Tranche]], 0))</f>
        <v>572.00630799999999</v>
      </c>
      <c r="H51" s="256" t="str">
        <f>INDEX(TableTranche[[#All],[Unit]], MATCH(TableExposure[[#This Row],[Tranche]], TableTranche[[#All],[Tranche]], 0))</f>
        <v>Miles</v>
      </c>
      <c r="I51" s="257"/>
      <c r="J51" s="258"/>
      <c r="K51" s="314">
        <f>TableExposure[[#This Row],[Tranche Exposure]]</f>
        <v>572.00630799999999</v>
      </c>
      <c r="L51" s="315">
        <f>TableExposure[[#This Row],[Tranche Exposure]]</f>
        <v>572.00630799999999</v>
      </c>
      <c r="M51" s="138"/>
      <c r="N51" s="138"/>
      <c r="O51" s="114"/>
      <c r="P51" s="139" t="s">
        <v>728</v>
      </c>
      <c r="Q51" s="4"/>
      <c r="R51" s="4"/>
      <c r="S51" s="4"/>
      <c r="T51" s="4"/>
      <c r="U51" s="4"/>
      <c r="V51" s="4"/>
      <c r="W51" s="4"/>
      <c r="X51" s="4"/>
      <c r="Y51" s="4"/>
      <c r="Z51" s="4"/>
      <c r="AA51" s="313" t="str">
        <f>IF(AND(MAX(TableExposure[[#This Row],[Program Exposure 2020]:[Program Exposure 2026]])&gt;1,TableExposure[[#This Row],[Unit for Program Exposure]]="% of tranche exposure"),"Format not percent","")</f>
        <v/>
      </c>
      <c r="AB51" s="147" t="str" cm="1">
        <f t="array" ref="AB51">IFERROR(INDEX(Table_RiskNameLookup[RISK ID],MATCH(TableExposure[[#This Row],[Risk (for Cross Cutter only)]],Table_RiskNameLookup[Risk/Cross Cutting Factor Name],0)),RiskID)</f>
        <v>WLDFR</v>
      </c>
    </row>
    <row r="52" spans="2:28" ht="15" customHeight="1" x14ac:dyDescent="0.25">
      <c r="B52" s="312" t="str">
        <f>IFERROR(INDEX('Summary of Programs'!A:A,MATCH(TableExposure[[#This Row],[Program]],'Summary of Programs'!B:B,0)),"No match in Summary of Programs tab")</f>
        <v>7.3.6.8</v>
      </c>
      <c r="C52" s="312" t="str">
        <f>IFERROR(INDEX('Summary of Programs'!C:C,MATCH(TableExposure[[#This Row],[Program]],'Summary of Programs'!B:B,0)),"No match in Summary of Programs tab")</f>
        <v>Mitigation</v>
      </c>
      <c r="D52" s="138" t="s">
        <v>243</v>
      </c>
      <c r="E52" s="138"/>
      <c r="F52" s="114" t="s">
        <v>499</v>
      </c>
      <c r="G52" s="255">
        <f>INDEX(TableTranche[[#All],[Exposure]], MATCH(TableExposure[[#This Row],[Tranche]], TableTranche[[#All],[Tranche]], 0))</f>
        <v>384.77045900000002</v>
      </c>
      <c r="H52" s="256" t="str">
        <f>INDEX(TableTranche[[#All],[Unit]], MATCH(TableExposure[[#This Row],[Tranche]], TableTranche[[#All],[Tranche]], 0))</f>
        <v>Miles</v>
      </c>
      <c r="I52" s="257"/>
      <c r="J52" s="258"/>
      <c r="K52" s="314">
        <f>TableExposure[[#This Row],[Tranche Exposure]]</f>
        <v>384.77045900000002</v>
      </c>
      <c r="L52" s="315">
        <f>TableExposure[[#This Row],[Tranche Exposure]]</f>
        <v>384.77045900000002</v>
      </c>
      <c r="M52" s="138"/>
      <c r="N52" s="138"/>
      <c r="O52" s="114"/>
      <c r="P52" s="139" t="s">
        <v>728</v>
      </c>
      <c r="Q52" s="4"/>
      <c r="R52" s="4"/>
      <c r="S52" s="4"/>
      <c r="T52" s="4"/>
      <c r="U52" s="4"/>
      <c r="V52" s="4"/>
      <c r="W52" s="4"/>
      <c r="X52" s="4"/>
      <c r="Y52" s="4"/>
      <c r="Z52" s="4"/>
      <c r="AA52" s="313" t="str">
        <f>IF(AND(MAX(TableExposure[[#This Row],[Program Exposure 2020]:[Program Exposure 2026]])&gt;1,TableExposure[[#This Row],[Unit for Program Exposure]]="% of tranche exposure"),"Format not percent","")</f>
        <v/>
      </c>
      <c r="AB52" s="147" t="str" cm="1">
        <f t="array" ref="AB52">IFERROR(INDEX(Table_RiskNameLookup[RISK ID],MATCH(TableExposure[[#This Row],[Risk (for Cross Cutter only)]],Table_RiskNameLookup[Risk/Cross Cutting Factor Name],0)),RiskID)</f>
        <v>WLDFR</v>
      </c>
    </row>
    <row r="53" spans="2:28" ht="15" customHeight="1" x14ac:dyDescent="0.25">
      <c r="B53" s="312" t="str">
        <f>IFERROR(INDEX('Summary of Programs'!A:A,MATCH(TableExposure[[#This Row],[Program]],'Summary of Programs'!B:B,0)),"No match in Summary of Programs tab")</f>
        <v>7.3.6.8</v>
      </c>
      <c r="C53" s="312" t="str">
        <f>IFERROR(INDEX('Summary of Programs'!C:C,MATCH(TableExposure[[#This Row],[Program]],'Summary of Programs'!B:B,0)),"No match in Summary of Programs tab")</f>
        <v>Mitigation</v>
      </c>
      <c r="D53" s="138" t="s">
        <v>243</v>
      </c>
      <c r="E53" s="138"/>
      <c r="F53" s="114" t="s">
        <v>500</v>
      </c>
      <c r="G53" s="255">
        <f>INDEX(TableTranche[[#All],[Exposure]], MATCH(TableExposure[[#This Row],[Tranche]], TableTranche[[#All],[Tranche]], 0))</f>
        <v>202.88398699999999</v>
      </c>
      <c r="H53" s="256" t="str">
        <f>INDEX(TableTranche[[#All],[Unit]], MATCH(TableExposure[[#This Row],[Tranche]], TableTranche[[#All],[Tranche]], 0))</f>
        <v>Miles</v>
      </c>
      <c r="I53" s="257"/>
      <c r="J53" s="258"/>
      <c r="K53" s="314">
        <f>TableExposure[[#This Row],[Tranche Exposure]]</f>
        <v>202.88398699999999</v>
      </c>
      <c r="L53" s="315">
        <f>TableExposure[[#This Row],[Tranche Exposure]]</f>
        <v>202.88398699999999</v>
      </c>
      <c r="M53" s="138"/>
      <c r="N53" s="138"/>
      <c r="O53" s="114"/>
      <c r="P53" s="139" t="s">
        <v>728</v>
      </c>
      <c r="Q53" s="4"/>
      <c r="R53" s="4"/>
      <c r="S53" s="4"/>
      <c r="T53" s="4"/>
      <c r="U53" s="4"/>
      <c r="V53" s="4"/>
      <c r="W53" s="4"/>
      <c r="X53" s="4"/>
      <c r="Y53" s="4"/>
      <c r="Z53" s="4"/>
      <c r="AA53" s="313" t="str">
        <f>IF(AND(MAX(TableExposure[[#This Row],[Program Exposure 2020]:[Program Exposure 2026]])&gt;1,TableExposure[[#This Row],[Unit for Program Exposure]]="% of tranche exposure"),"Format not percent","")</f>
        <v/>
      </c>
      <c r="AB53" s="147" t="str" cm="1">
        <f t="array" ref="AB53">IFERROR(INDEX(Table_RiskNameLookup[RISK ID],MATCH(TableExposure[[#This Row],[Risk (for Cross Cutter only)]],Table_RiskNameLookup[Risk/Cross Cutting Factor Name],0)),RiskID)</f>
        <v>WLDFR</v>
      </c>
    </row>
    <row r="54" spans="2:28" ht="15" customHeight="1" x14ac:dyDescent="0.25">
      <c r="B54" s="312" t="str">
        <f>IFERROR(INDEX('Summary of Programs'!A:A,MATCH(TableExposure[[#This Row],[Program]],'Summary of Programs'!B:B,0)),"No match in Summary of Programs tab")</f>
        <v>7.3.6.8</v>
      </c>
      <c r="C54" s="312" t="str">
        <f>IFERROR(INDEX('Summary of Programs'!C:C,MATCH(TableExposure[[#This Row],[Program]],'Summary of Programs'!B:B,0)),"No match in Summary of Programs tab")</f>
        <v>Mitigation</v>
      </c>
      <c r="D54" s="138" t="s">
        <v>243</v>
      </c>
      <c r="E54" s="138"/>
      <c r="F54" s="114" t="s">
        <v>501</v>
      </c>
      <c r="G54" s="255">
        <f>INDEX(TableTranche[[#All],[Exposure]], MATCH(TableExposure[[#This Row],[Tranche]], TableTranche[[#All],[Tranche]], 0))</f>
        <v>117.327833</v>
      </c>
      <c r="H54" s="256" t="str">
        <f>INDEX(TableTranche[[#All],[Unit]], MATCH(TableExposure[[#This Row],[Tranche]], TableTranche[[#All],[Tranche]], 0))</f>
        <v>Miles</v>
      </c>
      <c r="I54" s="257"/>
      <c r="J54" s="258"/>
      <c r="K54" s="314">
        <f>TableExposure[[#This Row],[Tranche Exposure]]</f>
        <v>117.327833</v>
      </c>
      <c r="L54" s="315">
        <f>TableExposure[[#This Row],[Tranche Exposure]]</f>
        <v>117.327833</v>
      </c>
      <c r="M54" s="138"/>
      <c r="N54" s="138"/>
      <c r="O54" s="114"/>
      <c r="P54" s="139" t="s">
        <v>728</v>
      </c>
      <c r="Q54" s="4"/>
      <c r="R54" s="4"/>
      <c r="S54" s="4"/>
      <c r="T54" s="4"/>
      <c r="U54" s="4"/>
      <c r="V54" s="4"/>
      <c r="W54" s="4"/>
      <c r="X54" s="4"/>
      <c r="Y54" s="4"/>
      <c r="Z54" s="4"/>
      <c r="AA54" s="313" t="str">
        <f>IF(AND(MAX(TableExposure[[#This Row],[Program Exposure 2020]:[Program Exposure 2026]])&gt;1,TableExposure[[#This Row],[Unit for Program Exposure]]="% of tranche exposure"),"Format not percent","")</f>
        <v/>
      </c>
      <c r="AB54" s="147" t="str" cm="1">
        <f t="array" ref="AB54">IFERROR(INDEX(Table_RiskNameLookup[RISK ID],MATCH(TableExposure[[#This Row],[Risk (for Cross Cutter only)]],Table_RiskNameLookup[Risk/Cross Cutting Factor Name],0)),RiskID)</f>
        <v>WLDFR</v>
      </c>
    </row>
    <row r="55" spans="2:28" ht="15" customHeight="1" x14ac:dyDescent="0.25">
      <c r="B55" s="312" t="str">
        <f>IFERROR(INDEX('Summary of Programs'!A:A,MATCH(TableExposure[[#This Row],[Program]],'Summary of Programs'!B:B,0)),"No match in Summary of Programs tab")</f>
        <v>7.3.6.8</v>
      </c>
      <c r="C55" s="312" t="str">
        <f>IFERROR(INDEX('Summary of Programs'!C:C,MATCH(TableExposure[[#This Row],[Program]],'Summary of Programs'!B:B,0)),"No match in Summary of Programs tab")</f>
        <v>Mitigation</v>
      </c>
      <c r="D55" s="138" t="s">
        <v>243</v>
      </c>
      <c r="E55" s="138"/>
      <c r="F55" s="114" t="s">
        <v>502</v>
      </c>
      <c r="G55" s="255">
        <f>INDEX(TableTranche[[#All],[Exposure]], MATCH(TableExposure[[#This Row],[Tranche]], TableTranche[[#All],[Tranche]], 0))</f>
        <v>1430.0123410000001</v>
      </c>
      <c r="H55" s="256" t="str">
        <f>INDEX(TableTranche[[#All],[Unit]], MATCH(TableExposure[[#This Row],[Tranche]], TableTranche[[#All],[Tranche]], 0))</f>
        <v>Miles</v>
      </c>
      <c r="I55" s="257"/>
      <c r="J55" s="258"/>
      <c r="K55" s="314">
        <f>TableExposure[[#This Row],[Tranche Exposure]]</f>
        <v>1430.0123410000001</v>
      </c>
      <c r="L55" s="315">
        <f>TableExposure[[#This Row],[Tranche Exposure]]</f>
        <v>1430.0123410000001</v>
      </c>
      <c r="M55" s="138"/>
      <c r="N55" s="138"/>
      <c r="O55" s="114"/>
      <c r="P55" s="139" t="s">
        <v>728</v>
      </c>
      <c r="Q55" s="4"/>
      <c r="R55" s="4"/>
      <c r="S55" s="4"/>
      <c r="T55" s="4"/>
      <c r="U55" s="4"/>
      <c r="V55" s="4"/>
      <c r="W55" s="4"/>
      <c r="X55" s="4"/>
      <c r="Y55" s="4"/>
      <c r="Z55" s="4"/>
      <c r="AA55" s="313" t="str">
        <f>IF(AND(MAX(TableExposure[[#This Row],[Program Exposure 2020]:[Program Exposure 2026]])&gt;1,TableExposure[[#This Row],[Unit for Program Exposure]]="% of tranche exposure"),"Format not percent","")</f>
        <v/>
      </c>
      <c r="AB55" s="147" t="str" cm="1">
        <f t="array" ref="AB55">IFERROR(INDEX(Table_RiskNameLookup[RISK ID],MATCH(TableExposure[[#This Row],[Risk (for Cross Cutter only)]],Table_RiskNameLookup[Risk/Cross Cutting Factor Name],0)),RiskID)</f>
        <v>WLDFR</v>
      </c>
    </row>
    <row r="56" spans="2:28" ht="15" customHeight="1" x14ac:dyDescent="0.25">
      <c r="B56" s="312" t="str">
        <f>IFERROR(INDEX('Summary of Programs'!A:A,MATCH(TableExposure[[#This Row],[Program]],'Summary of Programs'!B:B,0)),"No match in Summary of Programs tab")</f>
        <v>7.3.6.8</v>
      </c>
      <c r="C56" s="312" t="str">
        <f>IFERROR(INDEX('Summary of Programs'!C:C,MATCH(TableExposure[[#This Row],[Program]],'Summary of Programs'!B:B,0)),"No match in Summary of Programs tab")</f>
        <v>Mitigation</v>
      </c>
      <c r="D56" s="138" t="s">
        <v>243</v>
      </c>
      <c r="E56" s="138"/>
      <c r="F56" s="114" t="s">
        <v>503</v>
      </c>
      <c r="G56" s="255">
        <f>INDEX(TableTranche[[#All],[Exposure]], MATCH(TableExposure[[#This Row],[Tranche]], TableTranche[[#All],[Tranche]], 0))</f>
        <v>527.12748999999997</v>
      </c>
      <c r="H56" s="256" t="str">
        <f>INDEX(TableTranche[[#All],[Unit]], MATCH(TableExposure[[#This Row],[Tranche]], TableTranche[[#All],[Tranche]], 0))</f>
        <v>Miles</v>
      </c>
      <c r="I56" s="257"/>
      <c r="J56" s="258"/>
      <c r="K56" s="314">
        <f>TableExposure[[#This Row],[Tranche Exposure]]</f>
        <v>527.12748999999997</v>
      </c>
      <c r="L56" s="315">
        <f>TableExposure[[#This Row],[Tranche Exposure]]</f>
        <v>527.12748999999997</v>
      </c>
      <c r="M56" s="138"/>
      <c r="N56" s="138"/>
      <c r="O56" s="114"/>
      <c r="P56" s="139" t="s">
        <v>728</v>
      </c>
      <c r="Q56" s="4"/>
      <c r="R56" s="4"/>
      <c r="S56" s="4"/>
      <c r="T56" s="4"/>
      <c r="U56" s="4"/>
      <c r="V56" s="4"/>
      <c r="W56" s="4"/>
      <c r="X56" s="4"/>
      <c r="Y56" s="4"/>
      <c r="Z56" s="4"/>
      <c r="AA56" s="313" t="str">
        <f>IF(AND(MAX(TableExposure[[#This Row],[Program Exposure 2020]:[Program Exposure 2026]])&gt;1,TableExposure[[#This Row],[Unit for Program Exposure]]="% of tranche exposure"),"Format not percent","")</f>
        <v/>
      </c>
      <c r="AB56" s="147" t="str" cm="1">
        <f t="array" ref="AB56">IFERROR(INDEX(Table_RiskNameLookup[RISK ID],MATCH(TableExposure[[#This Row],[Risk (for Cross Cutter only)]],Table_RiskNameLookup[Risk/Cross Cutting Factor Name],0)),RiskID)</f>
        <v>WLDFR</v>
      </c>
    </row>
    <row r="57" spans="2:28" ht="15.75" customHeight="1" x14ac:dyDescent="0.25">
      <c r="B57" s="312" t="str">
        <f>IFERROR(INDEX('Summary of Programs'!A:A,MATCH(TableExposure[[#This Row],[Program]],'Summary of Programs'!B:B,0)),"No match in Summary of Programs tab")</f>
        <v>7.3.6.8</v>
      </c>
      <c r="C57" s="312" t="str">
        <f>IFERROR(INDEX('Summary of Programs'!C:C,MATCH(TableExposure[[#This Row],[Program]],'Summary of Programs'!B:B,0)),"No match in Summary of Programs tab")</f>
        <v>Mitigation</v>
      </c>
      <c r="D57" s="138" t="s">
        <v>243</v>
      </c>
      <c r="E57" s="138"/>
      <c r="F57" s="114" t="s">
        <v>504</v>
      </c>
      <c r="G57" s="255">
        <f>INDEX(TableTranche[[#All],[Exposure]], MATCH(TableExposure[[#This Row],[Tranche]], TableTranche[[#All],[Tranche]], 0))</f>
        <v>190.71772999999999</v>
      </c>
      <c r="H57" s="256" t="str">
        <f>INDEX(TableTranche[[#All],[Unit]], MATCH(TableExposure[[#This Row],[Tranche]], TableTranche[[#All],[Tranche]], 0))</f>
        <v>Miles</v>
      </c>
      <c r="I57" s="257"/>
      <c r="J57" s="258"/>
      <c r="K57" s="314">
        <f>TableExposure[[#This Row],[Tranche Exposure]]</f>
        <v>190.71772999999999</v>
      </c>
      <c r="L57" s="315">
        <f>TableExposure[[#This Row],[Tranche Exposure]]</f>
        <v>190.71772999999999</v>
      </c>
      <c r="M57" s="138"/>
      <c r="N57" s="138"/>
      <c r="O57" s="114"/>
      <c r="P57" s="139" t="s">
        <v>728</v>
      </c>
      <c r="Q57" s="4"/>
      <c r="R57" s="4"/>
      <c r="S57" s="4"/>
      <c r="T57" s="4"/>
      <c r="U57" s="4"/>
      <c r="V57" s="4"/>
      <c r="W57" s="4"/>
      <c r="X57" s="4"/>
      <c r="Y57" s="4"/>
      <c r="Z57" s="4"/>
      <c r="AA57" s="313" t="str">
        <f>IF(AND(MAX(TableExposure[[#This Row],[Program Exposure 2020]:[Program Exposure 2026]])&gt;1,TableExposure[[#This Row],[Unit for Program Exposure]]="% of tranche exposure"),"Format not percent","")</f>
        <v/>
      </c>
      <c r="AB57" s="147" t="str" cm="1">
        <f t="array" ref="AB57">IFERROR(INDEX(Table_RiskNameLookup[RISK ID],MATCH(TableExposure[[#This Row],[Risk (for Cross Cutter only)]],Table_RiskNameLookup[Risk/Cross Cutting Factor Name],0)),RiskID)</f>
        <v>WLDFR</v>
      </c>
    </row>
    <row r="58" spans="2:28" ht="15" customHeight="1" x14ac:dyDescent="0.25">
      <c r="B58" s="312" t="str">
        <f>IFERROR(INDEX('Summary of Programs'!A:A,MATCH(TableExposure[[#This Row],[Program]],'Summary of Programs'!B:B,0)),"No match in Summary of Programs tab")</f>
        <v>7.3.6.8</v>
      </c>
      <c r="C58" s="312" t="str">
        <f>IFERROR(INDEX('Summary of Programs'!C:C,MATCH(TableExposure[[#This Row],[Program]],'Summary of Programs'!B:B,0)),"No match in Summary of Programs tab")</f>
        <v>Mitigation</v>
      </c>
      <c r="D58" s="138" t="s">
        <v>243</v>
      </c>
      <c r="E58" s="138"/>
      <c r="F58" s="114" t="s">
        <v>505</v>
      </c>
      <c r="G58" s="255">
        <f>INDEX(TableTranche[[#All],[Exposure]], MATCH(TableExposure[[#This Row],[Tranche]], TableTranche[[#All],[Tranche]], 0))</f>
        <v>95.154668999999998</v>
      </c>
      <c r="H58" s="256" t="str">
        <f>INDEX(TableTranche[[#All],[Unit]], MATCH(TableExposure[[#This Row],[Tranche]], TableTranche[[#All],[Tranche]], 0))</f>
        <v>Miles</v>
      </c>
      <c r="I58" s="257"/>
      <c r="J58" s="258"/>
      <c r="K58" s="314">
        <f>TableExposure[[#This Row],[Tranche Exposure]]</f>
        <v>95.154668999999998</v>
      </c>
      <c r="L58" s="315">
        <f>TableExposure[[#This Row],[Tranche Exposure]]</f>
        <v>95.154668999999998</v>
      </c>
      <c r="M58" s="138"/>
      <c r="N58" s="138"/>
      <c r="O58" s="114"/>
      <c r="P58" s="139" t="s">
        <v>728</v>
      </c>
      <c r="Q58" s="4"/>
      <c r="R58" s="4"/>
      <c r="S58" s="4"/>
      <c r="T58" s="4"/>
      <c r="U58" s="4"/>
      <c r="V58" s="4"/>
      <c r="W58" s="4"/>
      <c r="X58" s="4"/>
      <c r="Y58" s="4"/>
      <c r="Z58" s="4"/>
      <c r="AA58" s="313" t="str">
        <f>IF(AND(MAX(TableExposure[[#This Row],[Program Exposure 2020]:[Program Exposure 2026]])&gt;1,TableExposure[[#This Row],[Unit for Program Exposure]]="% of tranche exposure"),"Format not percent","")</f>
        <v/>
      </c>
      <c r="AB58" s="147" t="str" cm="1">
        <f t="array" ref="AB58">IFERROR(INDEX(Table_RiskNameLookup[RISK ID],MATCH(TableExposure[[#This Row],[Risk (for Cross Cutter only)]],Table_RiskNameLookup[Risk/Cross Cutting Factor Name],0)),RiskID)</f>
        <v>WLDFR</v>
      </c>
    </row>
    <row r="59" spans="2:28" ht="15" customHeight="1" x14ac:dyDescent="0.25">
      <c r="B59" s="312" t="str">
        <f>IFERROR(INDEX('Summary of Programs'!A:A,MATCH(TableExposure[[#This Row],[Program]],'Summary of Programs'!B:B,0)),"No match in Summary of Programs tab")</f>
        <v>7.3.6.8</v>
      </c>
      <c r="C59" s="312" t="str">
        <f>IFERROR(INDEX('Summary of Programs'!C:C,MATCH(TableExposure[[#This Row],[Program]],'Summary of Programs'!B:B,0)),"No match in Summary of Programs tab")</f>
        <v>Mitigation</v>
      </c>
      <c r="D59" s="138" t="s">
        <v>243</v>
      </c>
      <c r="E59" s="138"/>
      <c r="F59" s="114" t="s">
        <v>507</v>
      </c>
      <c r="G59" s="255">
        <f>INDEX(TableTranche[[#All],[Exposure]], MATCH(TableExposure[[#This Row],[Tranche]], TableTranche[[#All],[Tranche]], 0))</f>
        <v>97.362482</v>
      </c>
      <c r="H59" s="256" t="str">
        <f>INDEX(TableTranche[[#All],[Unit]], MATCH(TableExposure[[#This Row],[Tranche]], TableTranche[[#All],[Tranche]], 0))</f>
        <v>Miles</v>
      </c>
      <c r="I59" s="257"/>
      <c r="J59" s="258"/>
      <c r="K59" s="314">
        <f>TableExposure[[#This Row],[Tranche Exposure]]</f>
        <v>97.362482</v>
      </c>
      <c r="L59" s="315">
        <f>TableExposure[[#This Row],[Tranche Exposure]]</f>
        <v>97.362482</v>
      </c>
      <c r="M59" s="138"/>
      <c r="N59" s="138"/>
      <c r="O59" s="114"/>
      <c r="P59" s="139" t="s">
        <v>728</v>
      </c>
      <c r="Q59" s="4"/>
      <c r="R59" s="4"/>
      <c r="S59" s="4"/>
      <c r="T59" s="4"/>
      <c r="U59" s="4"/>
      <c r="V59" s="4"/>
      <c r="W59" s="4"/>
      <c r="X59" s="4"/>
      <c r="Y59" s="4"/>
      <c r="Z59" s="4"/>
      <c r="AA59" s="313" t="str">
        <f>IF(AND(MAX(TableExposure[[#This Row],[Program Exposure 2020]:[Program Exposure 2026]])&gt;1,TableExposure[[#This Row],[Unit for Program Exposure]]="% of tranche exposure"),"Format not percent","")</f>
        <v/>
      </c>
      <c r="AB59" s="147" t="str" cm="1">
        <f t="array" ref="AB59">IFERROR(INDEX(Table_RiskNameLookup[RISK ID],MATCH(TableExposure[[#This Row],[Risk (for Cross Cutter only)]],Table_RiskNameLookup[Risk/Cross Cutting Factor Name],0)),RiskID)</f>
        <v>WLDFR</v>
      </c>
    </row>
    <row r="60" spans="2:28" ht="15" customHeight="1" x14ac:dyDescent="0.25">
      <c r="B60" s="312" t="str">
        <f>IFERROR(INDEX('Summary of Programs'!A:A,MATCH(TableExposure[[#This Row],[Program]],'Summary of Programs'!B:B,0)),"No match in Summary of Programs tab")</f>
        <v>7.3.6.8</v>
      </c>
      <c r="C60" s="312" t="str">
        <f>IFERROR(INDEX('Summary of Programs'!C:C,MATCH(TableExposure[[#This Row],[Program]],'Summary of Programs'!B:B,0)),"No match in Summary of Programs tab")</f>
        <v>Mitigation</v>
      </c>
      <c r="D60" s="138" t="s">
        <v>243</v>
      </c>
      <c r="E60" s="138"/>
      <c r="F60" s="114" t="s">
        <v>508</v>
      </c>
      <c r="G60" s="255">
        <f>INDEX(TableTranche[[#All],[Exposure]], MATCH(TableExposure[[#This Row],[Tranche]], TableTranche[[#All],[Tranche]], 0))</f>
        <v>0.187832</v>
      </c>
      <c r="H60" s="256" t="str">
        <f>INDEX(TableTranche[[#All],[Unit]], MATCH(TableExposure[[#This Row],[Tranche]], TableTranche[[#All],[Tranche]], 0))</f>
        <v>Miles</v>
      </c>
      <c r="I60" s="257"/>
      <c r="J60" s="258"/>
      <c r="K60" s="314">
        <f>TableExposure[[#This Row],[Tranche Exposure]]</f>
        <v>0.187832</v>
      </c>
      <c r="L60" s="315">
        <f>TableExposure[[#This Row],[Tranche Exposure]]</f>
        <v>0.187832</v>
      </c>
      <c r="M60" s="138"/>
      <c r="N60" s="138"/>
      <c r="O60" s="114"/>
      <c r="P60" s="139" t="s">
        <v>728</v>
      </c>
      <c r="Q60" s="4"/>
      <c r="R60" s="4"/>
      <c r="S60" s="4"/>
      <c r="T60" s="4"/>
      <c r="U60" s="4"/>
      <c r="V60" s="4"/>
      <c r="W60" s="4"/>
      <c r="X60" s="4"/>
      <c r="Y60" s="4"/>
      <c r="Z60" s="4"/>
      <c r="AA60" s="313" t="str">
        <f>IF(AND(MAX(TableExposure[[#This Row],[Program Exposure 2020]:[Program Exposure 2026]])&gt;1,TableExposure[[#This Row],[Unit for Program Exposure]]="% of tranche exposure"),"Format not percent","")</f>
        <v/>
      </c>
      <c r="AB60" s="147" t="str" cm="1">
        <f t="array" ref="AB60">IFERROR(INDEX(Table_RiskNameLookup[RISK ID],MATCH(TableExposure[[#This Row],[Risk (for Cross Cutter only)]],Table_RiskNameLookup[Risk/Cross Cutting Factor Name],0)),RiskID)</f>
        <v>WLDFR</v>
      </c>
    </row>
    <row r="61" spans="2:28" ht="15" customHeight="1" x14ac:dyDescent="0.25">
      <c r="B61" s="312" t="str">
        <f>IFERROR(INDEX('Summary of Programs'!A:A,MATCH(TableExposure[[#This Row],[Program]],'Summary of Programs'!B:B,0)),"No match in Summary of Programs tab")</f>
        <v>7.3.6.8</v>
      </c>
      <c r="C61" s="312" t="str">
        <f>IFERROR(INDEX('Summary of Programs'!C:C,MATCH(TableExposure[[#This Row],[Program]],'Summary of Programs'!B:B,0)),"No match in Summary of Programs tab")</f>
        <v>Mitigation</v>
      </c>
      <c r="D61" s="138" t="s">
        <v>243</v>
      </c>
      <c r="E61" s="138"/>
      <c r="F61" s="114" t="s">
        <v>509</v>
      </c>
      <c r="G61" s="255">
        <f>INDEX(TableTranche[[#All],[Exposure]], MATCH(TableExposure[[#This Row],[Tranche]], TableTranche[[#All],[Tranche]], 0))</f>
        <v>0.13441700000000001</v>
      </c>
      <c r="H61" s="256" t="str">
        <f>INDEX(TableTranche[[#All],[Unit]], MATCH(TableExposure[[#This Row],[Tranche]], TableTranche[[#All],[Tranche]], 0))</f>
        <v>Miles</v>
      </c>
      <c r="I61" s="257"/>
      <c r="J61" s="258"/>
      <c r="K61" s="314">
        <f>TableExposure[[#This Row],[Tranche Exposure]]</f>
        <v>0.13441700000000001</v>
      </c>
      <c r="L61" s="315">
        <f>TableExposure[[#This Row],[Tranche Exposure]]</f>
        <v>0.13441700000000001</v>
      </c>
      <c r="M61" s="138"/>
      <c r="N61" s="138"/>
      <c r="O61" s="114"/>
      <c r="P61" s="139" t="s">
        <v>728</v>
      </c>
      <c r="Q61" s="4"/>
      <c r="R61" s="4"/>
      <c r="S61" s="4"/>
      <c r="T61" s="4"/>
      <c r="U61" s="4"/>
      <c r="V61" s="4"/>
      <c r="W61" s="4"/>
      <c r="X61" s="4"/>
      <c r="Y61" s="4"/>
      <c r="Z61" s="4"/>
      <c r="AA61" s="313" t="str">
        <f>IF(AND(MAX(TableExposure[[#This Row],[Program Exposure 2020]:[Program Exposure 2026]])&gt;1,TableExposure[[#This Row],[Unit for Program Exposure]]="% of tranche exposure"),"Format not percent","")</f>
        <v/>
      </c>
      <c r="AB61" s="147" t="str" cm="1">
        <f t="array" ref="AB61">IFERROR(INDEX(Table_RiskNameLookup[RISK ID],MATCH(TableExposure[[#This Row],[Risk (for Cross Cutter only)]],Table_RiskNameLookup[Risk/Cross Cutting Factor Name],0)),RiskID)</f>
        <v>WLDFR</v>
      </c>
    </row>
    <row r="62" spans="2:28" ht="15" customHeight="1" x14ac:dyDescent="0.25">
      <c r="B62" s="312" t="str">
        <f>IFERROR(INDEX('Summary of Programs'!A:A,MATCH(TableExposure[[#This Row],[Program]],'Summary of Programs'!B:B,0)),"No match in Summary of Programs tab")</f>
        <v>7.3.6.8</v>
      </c>
      <c r="C62" s="312" t="str">
        <f>IFERROR(INDEX('Summary of Programs'!C:C,MATCH(TableExposure[[#This Row],[Program]],'Summary of Programs'!B:B,0)),"No match in Summary of Programs tab")</f>
        <v>Mitigation</v>
      </c>
      <c r="D62" s="138" t="s">
        <v>243</v>
      </c>
      <c r="E62" s="138"/>
      <c r="F62" s="114" t="s">
        <v>510</v>
      </c>
      <c r="G62" s="255">
        <f>INDEX(TableTranche[[#All],[Exposure]], MATCH(TableExposure[[#This Row],[Tranche]], TableTranche[[#All],[Tranche]], 0))</f>
        <v>10.015393</v>
      </c>
      <c r="H62" s="256" t="str">
        <f>INDEX(TableTranche[[#All],[Unit]], MATCH(TableExposure[[#This Row],[Tranche]], TableTranche[[#All],[Tranche]], 0))</f>
        <v>Miles</v>
      </c>
      <c r="I62" s="257"/>
      <c r="J62" s="258"/>
      <c r="K62" s="314">
        <f>TableExposure[[#This Row],[Tranche Exposure]]</f>
        <v>10.015393</v>
      </c>
      <c r="L62" s="315">
        <f>TableExposure[[#This Row],[Tranche Exposure]]</f>
        <v>10.015393</v>
      </c>
      <c r="M62" s="138"/>
      <c r="N62" s="138"/>
      <c r="O62" s="114"/>
      <c r="P62" s="139" t="s">
        <v>728</v>
      </c>
      <c r="Q62" s="4"/>
      <c r="R62" s="4"/>
      <c r="S62" s="4"/>
      <c r="T62" s="4"/>
      <c r="U62" s="4"/>
      <c r="V62" s="4"/>
      <c r="W62" s="4"/>
      <c r="X62" s="4"/>
      <c r="Y62" s="4"/>
      <c r="Z62" s="4"/>
      <c r="AA62" s="313" t="str">
        <f>IF(AND(MAX(TableExposure[[#This Row],[Program Exposure 2020]:[Program Exposure 2026]])&gt;1,TableExposure[[#This Row],[Unit for Program Exposure]]="% of tranche exposure"),"Format not percent","")</f>
        <v/>
      </c>
      <c r="AB62" s="147" t="str" cm="1">
        <f t="array" ref="AB62">IFERROR(INDEX(Table_RiskNameLookup[RISK ID],MATCH(TableExposure[[#This Row],[Risk (for Cross Cutter only)]],Table_RiskNameLookup[Risk/Cross Cutting Factor Name],0)),RiskID)</f>
        <v>WLDFR</v>
      </c>
    </row>
    <row r="63" spans="2:28" ht="15" customHeight="1" x14ac:dyDescent="0.25">
      <c r="B63" s="312" t="str">
        <f>IFERROR(INDEX('Summary of Programs'!A:A,MATCH(TableExposure[[#This Row],[Program]],'Summary of Programs'!B:B,0)),"No match in Summary of Programs tab")</f>
        <v>7.3.6.8</v>
      </c>
      <c r="C63" s="312" t="str">
        <f>IFERROR(INDEX('Summary of Programs'!C:C,MATCH(TableExposure[[#This Row],[Program]],'Summary of Programs'!B:B,0)),"No match in Summary of Programs tab")</f>
        <v>Mitigation</v>
      </c>
      <c r="D63" s="138" t="s">
        <v>243</v>
      </c>
      <c r="E63" s="138"/>
      <c r="F63" s="114" t="s">
        <v>511</v>
      </c>
      <c r="G63" s="255">
        <f>INDEX(TableTranche[[#All],[Exposure]], MATCH(TableExposure[[#This Row],[Tranche]], TableTranche[[#All],[Tranche]], 0))</f>
        <v>0.27821800000000002</v>
      </c>
      <c r="H63" s="256" t="str">
        <f>INDEX(TableTranche[[#All],[Unit]], MATCH(TableExposure[[#This Row],[Tranche]], TableTranche[[#All],[Tranche]], 0))</f>
        <v>Miles</v>
      </c>
      <c r="I63" s="257"/>
      <c r="J63" s="258"/>
      <c r="K63" s="314">
        <f>TableExposure[[#This Row],[Tranche Exposure]]</f>
        <v>0.27821800000000002</v>
      </c>
      <c r="L63" s="315">
        <f>TableExposure[[#This Row],[Tranche Exposure]]</f>
        <v>0.27821800000000002</v>
      </c>
      <c r="M63" s="138"/>
      <c r="N63" s="138"/>
      <c r="O63" s="114"/>
      <c r="P63" s="139" t="s">
        <v>728</v>
      </c>
      <c r="Q63" s="4"/>
      <c r="R63" s="4"/>
      <c r="S63" s="4"/>
      <c r="T63" s="4"/>
      <c r="U63" s="4"/>
      <c r="V63" s="4"/>
      <c r="W63" s="4"/>
      <c r="X63" s="4"/>
      <c r="Y63" s="4"/>
      <c r="Z63" s="4"/>
      <c r="AA63" s="313" t="str">
        <f>IF(AND(MAX(TableExposure[[#This Row],[Program Exposure 2020]:[Program Exposure 2026]])&gt;1,TableExposure[[#This Row],[Unit for Program Exposure]]="% of tranche exposure"),"Format not percent","")</f>
        <v/>
      </c>
      <c r="AB63" s="147" t="str" cm="1">
        <f t="array" ref="AB63">IFERROR(INDEX(Table_RiskNameLookup[RISK ID],MATCH(TableExposure[[#This Row],[Risk (for Cross Cutter only)]],Table_RiskNameLookup[Risk/Cross Cutting Factor Name],0)),RiskID)</f>
        <v>WLDFR</v>
      </c>
    </row>
    <row r="64" spans="2:28"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34" ht="16.5" customHeight="1" x14ac:dyDescent="0.25"/>
    <row r="135" ht="16.5" customHeight="1" x14ac:dyDescent="0.25"/>
    <row r="137" ht="17.25" customHeight="1" x14ac:dyDescent="0.25"/>
    <row r="138" ht="15" customHeight="1" x14ac:dyDescent="0.25"/>
    <row r="139" ht="19.5" customHeight="1" x14ac:dyDescent="0.25"/>
    <row r="144" ht="15" customHeight="1" x14ac:dyDescent="0.25"/>
  </sheetData>
  <sheetProtection formatCells="0" formatColumns="0" formatRows="0" insertRows="0" deleteRows="0" sort="0" autoFilter="0" pivotTables="0"/>
  <phoneticPr fontId="14" type="noConversion"/>
  <conditionalFormatting sqref="AA8:AA63">
    <cfRule type="notContainsBlanks" dxfId="470" priority="1">
      <formula>LEN(TRIM(AA8))&gt;0</formula>
    </cfRule>
  </conditionalFormatting>
  <dataValidations count="5">
    <dataValidation allowBlank="1" showInputMessage="1" showErrorMessage="1" sqref="Q8:Y63" xr:uid="{EDC1D96C-8507-4028-8731-E2186BD18414}"/>
    <dataValidation type="list" allowBlank="1" showInputMessage="1" showErrorMessage="1" sqref="F8:F63" xr:uid="{370D58AD-6B47-4898-A4A1-3D34179E582E}">
      <formula1>INDIRECT("TableTranche[Tranche]")</formula1>
    </dataValidation>
    <dataValidation type="list" allowBlank="1" showInputMessage="1" showErrorMessage="1" sqref="P8:P63" xr:uid="{D15FF13B-5850-461B-BFF5-9792060EF085}">
      <formula1>INDIRECT("TableProgExpDropdown[Program Exposure Options]")</formula1>
    </dataValidation>
    <dataValidation type="list" allowBlank="1" showInputMessage="1" showErrorMessage="1" sqref="E8:E63" xr:uid="{56ED3E2D-91C7-4F14-98E5-363B6B86E7C7}">
      <formula1>INDIRECT("Table_RiskNameLookup[Risk/Cross Cutting Factor Name]")</formula1>
    </dataValidation>
    <dataValidation type="list" allowBlank="1" showInputMessage="1" showErrorMessage="1" sqref="D8:D63" xr:uid="{5AD0E2B8-C08E-4C81-B0B6-FA39853ADE7C}">
      <formula1>INDIRECT("TableSummary[Program]")</formula1>
    </dataValidation>
  </dataValidations>
  <pageMargins left="0.25" right="0.25" top="0.75" bottom="0.75" header="0.3" footer="0.3"/>
  <pageSetup paperSize="17" scale="36" fitToHeight="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5D64F-98F1-484A-A91C-E5B4E4E12B93}">
  <sheetPr codeName="Sheet6">
    <tabColor theme="9" tint="0.39997558519241921"/>
  </sheetPr>
  <dimension ref="A1:AH57"/>
  <sheetViews>
    <sheetView showGridLines="0" topLeftCell="A5" zoomScaleNormal="100" workbookViewId="0">
      <selection activeCell="F9" sqref="F9"/>
    </sheetView>
  </sheetViews>
  <sheetFormatPr defaultColWidth="9.140625" defaultRowHeight="15" x14ac:dyDescent="0.25"/>
  <cols>
    <col min="1" max="1" width="8.7109375" style="74" customWidth="1"/>
    <col min="2" max="2" width="22.42578125" style="74" customWidth="1"/>
    <col min="3" max="3" width="16.5703125" style="74" customWidth="1"/>
    <col min="4" max="4" width="56.7109375" style="74" customWidth="1"/>
    <col min="5" max="5" width="17.42578125" style="74" customWidth="1"/>
    <col min="6" max="6" width="30.7109375" style="74" customWidth="1"/>
    <col min="7" max="11" width="20.42578125" style="74" customWidth="1"/>
    <col min="12" max="12" width="20.42578125" style="118" customWidth="1"/>
    <col min="13" max="13" width="24.42578125" style="118" bestFit="1" customWidth="1"/>
    <col min="14" max="14" width="25.28515625" style="118" bestFit="1" customWidth="1"/>
    <col min="15" max="16" width="21.5703125" style="118" customWidth="1"/>
    <col min="17" max="17" width="23.7109375" style="118" customWidth="1"/>
    <col min="18" max="18" width="23.42578125" style="118" customWidth="1"/>
    <col min="19" max="19" width="20.7109375" style="118" customWidth="1"/>
    <col min="20" max="20" width="41.5703125" style="74" bestFit="1" customWidth="1"/>
    <col min="21" max="21" width="15.85546875" style="74" customWidth="1"/>
    <col min="22" max="22" width="14.140625" style="74" customWidth="1"/>
    <col min="23" max="23" width="16.5703125" style="74" bestFit="1" customWidth="1"/>
    <col min="24" max="24" width="16.5703125" style="74" customWidth="1"/>
    <col min="25" max="25" width="10.7109375" style="74" customWidth="1"/>
    <col min="26" max="26" width="10.5703125" style="74" customWidth="1"/>
    <col min="27" max="16384" width="9.140625" style="74"/>
  </cols>
  <sheetData>
    <row r="1" spans="2:30" x14ac:dyDescent="0.25">
      <c r="B1" s="96" t="s">
        <v>263</v>
      </c>
    </row>
    <row r="2" spans="2:30" x14ac:dyDescent="0.25">
      <c r="G2" s="118"/>
      <c r="H2" s="118"/>
      <c r="I2" s="118"/>
      <c r="J2" s="118"/>
      <c r="K2" s="118"/>
    </row>
    <row r="3" spans="2:30" x14ac:dyDescent="0.25">
      <c r="M3" s="74"/>
      <c r="N3" s="74"/>
      <c r="O3" s="74"/>
      <c r="P3" s="74"/>
      <c r="Q3" s="74"/>
      <c r="R3" s="74"/>
      <c r="S3" s="74"/>
    </row>
    <row r="4" spans="2:30" x14ac:dyDescent="0.25">
      <c r="H4" s="118"/>
      <c r="M4" s="74"/>
      <c r="N4" s="74"/>
      <c r="O4" s="74"/>
      <c r="P4" s="74"/>
      <c r="Q4" s="74"/>
      <c r="R4" s="74"/>
      <c r="S4" s="74"/>
    </row>
    <row r="5" spans="2:30" x14ac:dyDescent="0.25">
      <c r="H5" s="118"/>
      <c r="M5" s="74"/>
      <c r="N5" s="74"/>
      <c r="O5" s="74"/>
      <c r="P5" s="74"/>
      <c r="Q5" s="74"/>
      <c r="R5" s="74"/>
      <c r="S5" s="74"/>
    </row>
    <row r="6" spans="2:30" x14ac:dyDescent="0.25">
      <c r="G6" s="116"/>
      <c r="H6" s="116"/>
      <c r="I6" s="116"/>
      <c r="L6" s="74"/>
      <c r="M6" s="74"/>
      <c r="N6" s="74"/>
      <c r="O6" s="74"/>
      <c r="P6" s="74"/>
      <c r="Q6" s="74"/>
      <c r="R6" s="74"/>
      <c r="S6" s="74"/>
    </row>
    <row r="7" spans="2:30" x14ac:dyDescent="0.25">
      <c r="C7" s="119"/>
      <c r="G7" s="120"/>
      <c r="H7" s="120"/>
      <c r="I7" s="120"/>
      <c r="N7" s="74"/>
      <c r="O7" s="74"/>
      <c r="P7" s="74"/>
      <c r="Q7" s="74"/>
    </row>
    <row r="8" spans="2:30" ht="57.75" customHeight="1" x14ac:dyDescent="0.25">
      <c r="B8" t="s">
        <v>87</v>
      </c>
      <c r="C8" t="s">
        <v>49</v>
      </c>
      <c r="D8" t="s">
        <v>51</v>
      </c>
      <c r="E8" t="s">
        <v>264</v>
      </c>
      <c r="F8" s="32" t="s">
        <v>110</v>
      </c>
      <c r="G8" s="32" t="s">
        <v>111</v>
      </c>
      <c r="H8" s="32" t="s">
        <v>112</v>
      </c>
      <c r="I8" s="32" t="s">
        <v>113</v>
      </c>
      <c r="J8" s="32" t="s">
        <v>114</v>
      </c>
      <c r="K8" s="32" t="s">
        <v>115</v>
      </c>
      <c r="L8" s="32" t="s">
        <v>116</v>
      </c>
      <c r="M8" s="161" t="s">
        <v>117</v>
      </c>
      <c r="N8" s="161" t="s">
        <v>118</v>
      </c>
      <c r="O8" s="161" t="s">
        <v>119</v>
      </c>
      <c r="P8" s="161" t="s">
        <v>120</v>
      </c>
      <c r="Q8" s="161" t="s">
        <v>121</v>
      </c>
      <c r="R8" s="161" t="s">
        <v>122</v>
      </c>
      <c r="S8" s="161" t="s">
        <v>123</v>
      </c>
      <c r="T8" s="32" t="s">
        <v>265</v>
      </c>
      <c r="U8" s="32" t="s">
        <v>266</v>
      </c>
      <c r="V8" s="161" t="s">
        <v>267</v>
      </c>
      <c r="W8" s="161" t="s">
        <v>268</v>
      </c>
      <c r="X8" s="32" t="s">
        <v>269</v>
      </c>
      <c r="Y8" s="161" t="s">
        <v>270</v>
      </c>
      <c r="Z8" s="161" t="s">
        <v>109</v>
      </c>
      <c r="AA8" s="161" t="s">
        <v>271</v>
      </c>
      <c r="AB8" s="161" t="s">
        <v>272</v>
      </c>
      <c r="AC8" s="161" t="s">
        <v>273</v>
      </c>
    </row>
    <row r="9" spans="2:30" ht="15.75" customHeight="1" x14ac:dyDescent="0.25">
      <c r="B9" s="254" t="str">
        <f>IFERROR(INDEX('Summary of Programs'!A:A,MATCH(TableProgSpend[[#This Row],[Program]],'Summary of Programs'!B:B,0)),"No match in Summary of Programs")</f>
        <v>7.3.6.2</v>
      </c>
      <c r="C9" s="254" t="str">
        <f>IFERROR(INDEX('Summary of Programs'!C:C,MATCH(TableProgSpend[[#This Row],[Program]],'Summary of Programs'!B:B,0)),"No match in Summary of Programs tab")</f>
        <v>Mitigation</v>
      </c>
      <c r="D9" s="138" t="s">
        <v>214</v>
      </c>
      <c r="E9" s="121"/>
      <c r="F9" s="122">
        <f>'7.3.6.2_Financials'!K7</f>
        <v>752355.12600000005</v>
      </c>
      <c r="G9" s="122">
        <f>'7.3.6.2_Financials'!L7</f>
        <v>35123.297999999995</v>
      </c>
      <c r="H9" s="122">
        <f>'7.3.6.2_Financials'!M7</f>
        <v>690037.68000420008</v>
      </c>
      <c r="I9" s="122">
        <f>'7.3.6.2_Financials'!N7</f>
        <v>143499.47466959999</v>
      </c>
      <c r="J9" s="122"/>
      <c r="K9" s="122"/>
      <c r="L9" s="122"/>
      <c r="M9" s="260">
        <f>'7.3.6.2_Financials'!F7</f>
        <v>9205141.5840000007</v>
      </c>
      <c r="N9" s="260">
        <f>'7.3.6.2_Financials'!G7</f>
        <v>10267207.626</v>
      </c>
      <c r="O9" s="260">
        <f>'7.3.6.2_Financials'!H7</f>
        <v>14524014.939642599</v>
      </c>
      <c r="P9" s="260">
        <f>'7.3.6.2_Financials'!I7</f>
        <v>15083277.911961598</v>
      </c>
      <c r="Q9" s="122"/>
      <c r="R9" s="122"/>
      <c r="S9" s="122"/>
      <c r="T9" s="122"/>
      <c r="U9" s="261" t="e">
        <f>IF(SUM(TableProgSpend[[#This Row],[CapEx USD 2020]:[CapEx USD 2026]])&gt;0,INDEX(TablePVRR[PVRR Multiplier (no O&amp;M)],MATCH(TableProgSpend[[#This Row],[Asset Type]],TablePVRR[Asset Group],0)),"")</f>
        <v>#N/A</v>
      </c>
      <c r="V9" s="262"/>
      <c r="W9" s="263" t="e">
        <f>IF(SUM(TableProgSpend[[#This Row],[CapEx USD 2020]:[CapEx USD 2026]])&gt;0,INDEX(TablePVRR[Lifetime O&amp;M as % of PVRR],MATCH(TableProgSpend[[#This Row],[Asset Type]],TablePVRR[Asset Group],0)),"")</f>
        <v>#N/A</v>
      </c>
      <c r="X9" s="262"/>
      <c r="Y9" s="264" t="e">
        <f>IF(TableProgSpend[[#This Row],[Custom Lifetime Incremental O&amp;M PVRR Multiplier (optional; specify if 0)]]&lt;&gt;"",TableProgSpend[[#This Row],[Custom Lifetime Incremental O&amp;M PVRR Multiplier (optional; specify if 0)]],TableProgSpend[[#This Row],[Generic Lifetime Incremental O&amp;M PVRR Multiplier]])</f>
        <v>#N/A</v>
      </c>
      <c r="Z9" s="265">
        <f>IFERROR(IF(TableProgSpend[[#This Row],[Asset Type]]="Custom",TableProgSpend[[#This Row],[Custom Capital PVRR Multiplier]],TableProgSpend[[#This Row],[Generic Capital PVRR Multiplier]])+TableProgSpend[[#This Row],[Lifetime Incremental O&amp;M PVRR Multiplier]],0)</f>
        <v>0</v>
      </c>
      <c r="AA9" s="266" t="b">
        <f>ISNUMBER(MATCH(TableProgSpend[[#This Row],[Program]],TableExposure[Program],0))</f>
        <v>1</v>
      </c>
      <c r="AB9" s="267" t="b">
        <f>ISNUMBER(MATCH(TableProgSpend[[#This Row],[Program]],TableTranchSpend[Program],0))</f>
        <v>1</v>
      </c>
      <c r="AC9" s="267" t="b">
        <f>OR(ISNUMBER(MATCH(TableProgSpend[[#This Row],[Program]],TableFreqPrograms[Program],0)),ISNUMBER(MATCH(TableProgSpend[[#This Row],[Program]],TableConseqPrograms[Program],0)))</f>
        <v>1</v>
      </c>
    </row>
    <row r="10" spans="2:30" ht="15.75" customHeight="1" x14ac:dyDescent="0.25">
      <c r="B10" s="254" t="str">
        <f>IFERROR(INDEX('Summary of Programs'!A:A,MATCH(TableProgSpend[[#This Row],[Program]],'Summary of Programs'!B:B,0)),"No match in Summary of Programs")</f>
        <v>7.3.6.6</v>
      </c>
      <c r="C10" s="254" t="str">
        <f>IFERROR(INDEX('Summary of Programs'!C:C,MATCH(TableProgSpend[[#This Row],[Program]],'Summary of Programs'!B:B,0)),"No match in Summary of Programs tab")</f>
        <v>Mitigation</v>
      </c>
      <c r="D10" s="138" t="s">
        <v>237</v>
      </c>
      <c r="E10" s="121"/>
      <c r="F10" s="122">
        <f>'7.3.6.6_Financials'!K7</f>
        <v>250785.04200000004</v>
      </c>
      <c r="G10" s="122">
        <f>'7.3.6.6_Financials'!L7</f>
        <v>11707.766</v>
      </c>
      <c r="H10" s="122">
        <f>'7.3.6.6_Financials'!M7</f>
        <v>230012.56000140004</v>
      </c>
      <c r="I10" s="122">
        <f>'7.3.6.6_Financials'!N7</f>
        <v>47833.1582232</v>
      </c>
      <c r="J10" s="122"/>
      <c r="K10" s="122"/>
      <c r="L10" s="122"/>
      <c r="M10" s="260">
        <f>'7.3.6.6_Financials'!F7</f>
        <v>3068380.5280000004</v>
      </c>
      <c r="N10" s="260">
        <f>'7.3.6.6_Financials'!G7</f>
        <v>3422402.5420000004</v>
      </c>
      <c r="O10" s="260">
        <f>'7.3.6.6_Financials'!H7</f>
        <v>4841338.3132142005</v>
      </c>
      <c r="P10" s="260">
        <f>'7.3.6.6_Financials'!I7</f>
        <v>5027759.3039872004</v>
      </c>
      <c r="Q10" s="122"/>
      <c r="R10" s="122"/>
      <c r="S10" s="122"/>
      <c r="T10" s="122"/>
      <c r="U10" s="261" t="e">
        <f>IF(SUM(TableProgSpend[[#This Row],[CapEx USD 2020]:[CapEx USD 2026]])&gt;0,INDEX(TablePVRR[PVRR Multiplier (no O&amp;M)],MATCH(TableProgSpend[[#This Row],[Asset Type]],TablePVRR[Asset Group],0)),"")</f>
        <v>#N/A</v>
      </c>
      <c r="V10" s="262"/>
      <c r="W10" s="263" t="e">
        <f>IF(SUM(TableProgSpend[[#This Row],[CapEx USD 2020]:[CapEx USD 2026]])&gt;0,INDEX(TablePVRR[Lifetime O&amp;M as % of PVRR],MATCH(TableProgSpend[[#This Row],[Asset Type]],TablePVRR[Asset Group],0)),"")</f>
        <v>#N/A</v>
      </c>
      <c r="X10" s="262"/>
      <c r="Y10" s="264" t="e">
        <f>IF(TableProgSpend[[#This Row],[Custom Lifetime Incremental O&amp;M PVRR Multiplier (optional; specify if 0)]]&lt;&gt;"",TableProgSpend[[#This Row],[Custom Lifetime Incremental O&amp;M PVRR Multiplier (optional; specify if 0)]],TableProgSpend[[#This Row],[Generic Lifetime Incremental O&amp;M PVRR Multiplier]])</f>
        <v>#N/A</v>
      </c>
      <c r="Z10" s="265">
        <f>IFERROR(IF(TableProgSpend[[#This Row],[Asset Type]]="Custom",TableProgSpend[[#This Row],[Custom Capital PVRR Multiplier]],TableProgSpend[[#This Row],[Generic Capital PVRR Multiplier]])+TableProgSpend[[#This Row],[Lifetime Incremental O&amp;M PVRR Multiplier]],0)</f>
        <v>0</v>
      </c>
      <c r="AA10" s="266" t="b">
        <f>ISNUMBER(MATCH(TableProgSpend[[#This Row],[Program]],TableExposure[Program],0))</f>
        <v>1</v>
      </c>
      <c r="AB10" s="267" t="b">
        <f>ISNUMBER(MATCH(TableProgSpend[[#This Row],[Program]],TableTranchSpend[Program],0))</f>
        <v>1</v>
      </c>
      <c r="AC10" s="267" t="b">
        <f>OR(ISNUMBER(MATCH(TableProgSpend[[#This Row],[Program]],TableFreqPrograms[Program],0)),ISNUMBER(MATCH(TableProgSpend[[#This Row],[Program]],TableConseqPrograms[Program],0)))</f>
        <v>1</v>
      </c>
      <c r="AD10" s="118"/>
    </row>
    <row r="11" spans="2:30" ht="15.75" customHeight="1" x14ac:dyDescent="0.25">
      <c r="B11" s="254" t="str">
        <f>IFERROR(INDEX('Summary of Programs'!A:A,MATCH(TableProgSpend[[#This Row],[Program]],'Summary of Programs'!B:B,0)),"No match in Summary of Programs")</f>
        <v>7.3.6.8</v>
      </c>
      <c r="C11" s="312" t="str">
        <f>IFERROR(INDEX('Summary of Programs'!C:C,MATCH(TableProgSpend[[#This Row],[Program]],'Summary of Programs'!B:B,0)),"No match in Summary of Programs tab")</f>
        <v>Mitigation</v>
      </c>
      <c r="D11" s="138" t="s">
        <v>243</v>
      </c>
      <c r="E11" s="121"/>
      <c r="F11" s="122"/>
      <c r="G11" s="122"/>
      <c r="H11" s="122"/>
      <c r="I11" s="122"/>
      <c r="J11" s="122"/>
      <c r="K11" s="122"/>
      <c r="L11" s="122"/>
      <c r="M11" s="316"/>
      <c r="N11" s="316"/>
      <c r="O11" s="316">
        <f>'7.3.6.8_Financials'!H7</f>
        <v>148921000</v>
      </c>
      <c r="P11" s="316">
        <f>'7.3.6.8_Financials'!I7</f>
        <v>151128764.60000002</v>
      </c>
      <c r="Q11" s="122"/>
      <c r="R11" s="122"/>
      <c r="S11" s="122"/>
      <c r="T11" s="317" t="s">
        <v>888</v>
      </c>
      <c r="U11" s="261" t="str">
        <f>IF(SUM(TableProgSpend[[#This Row],[CapEx USD 2020]:[CapEx USD 2026]])&gt;0,INDEX(TablePVRR[PVRR Multiplier (no O&amp;M)],MATCH(TableProgSpend[[#This Row],[Asset Type]],TablePVRR[Asset Group],0)),"")</f>
        <v/>
      </c>
      <c r="V11" s="262"/>
      <c r="W11" s="263" t="str">
        <f>IF(SUM(TableProgSpend[[#This Row],[CapEx USD 2020]:[CapEx USD 2026]])&gt;0,INDEX(TablePVRR[Lifetime O&amp;M as % of PVRR],MATCH(TableProgSpend[[#This Row],[Asset Type]],TablePVRR[Asset Group],0)),"")</f>
        <v/>
      </c>
      <c r="X11" s="262"/>
      <c r="Y11" s="264" t="str">
        <f>IF(TableProgSpend[[#This Row],[Custom Lifetime Incremental O&amp;M PVRR Multiplier (optional; specify if 0)]]&lt;&gt;"",TableProgSpend[[#This Row],[Custom Lifetime Incremental O&amp;M PVRR Multiplier (optional; specify if 0)]],TableProgSpend[[#This Row],[Generic Lifetime Incremental O&amp;M PVRR Multiplier]])</f>
        <v/>
      </c>
      <c r="Z11" s="265">
        <f>IFERROR(IF(TableProgSpend[[#This Row],[Asset Type]]="Custom",TableProgSpend[[#This Row],[Custom Capital PVRR Multiplier]],TableProgSpend[[#This Row],[Generic Capital PVRR Multiplier]])+TableProgSpend[[#This Row],[Lifetime Incremental O&amp;M PVRR Multiplier]],0)</f>
        <v>0</v>
      </c>
      <c r="AA11" s="266" t="b">
        <f>ISNUMBER(MATCH(TableProgSpend[[#This Row],[Program]],TableExposure[Program],0))</f>
        <v>1</v>
      </c>
      <c r="AB11" s="267" t="b">
        <f>ISNUMBER(MATCH(TableProgSpend[[#This Row],[Program]],TableTranchSpend[Program],0))</f>
        <v>1</v>
      </c>
      <c r="AC11" s="267" t="b">
        <f>OR(ISNUMBER(MATCH(TableProgSpend[[#This Row],[Program]],TableFreqPrograms[Program],0)),ISNUMBER(MATCH(TableProgSpend[[#This Row],[Program]],TableConseqPrograms[Program],0)))</f>
        <v>1</v>
      </c>
    </row>
    <row r="12" spans="2:30" ht="15.75" customHeight="1" x14ac:dyDescent="0.25">
      <c r="B12" s="96" t="s">
        <v>274</v>
      </c>
      <c r="G12" s="111"/>
      <c r="H12" s="111"/>
      <c r="I12" s="111"/>
      <c r="J12" s="111"/>
      <c r="K12" s="111"/>
      <c r="L12" s="111"/>
      <c r="U12" s="112"/>
      <c r="V12" s="112"/>
      <c r="W12" s="125"/>
      <c r="X12" s="112"/>
      <c r="Y12" s="112"/>
      <c r="Z12" s="112"/>
      <c r="AA12" s="112"/>
      <c r="AB12" s="112"/>
      <c r="AC12" s="112"/>
    </row>
    <row r="13" spans="2:30" ht="16.149999999999999" customHeight="1" x14ac:dyDescent="0.25">
      <c r="W13" s="123"/>
    </row>
    <row r="14" spans="2:30" ht="15.75" customHeight="1" x14ac:dyDescent="0.25">
      <c r="B14" t="s">
        <v>87</v>
      </c>
      <c r="C14" t="s">
        <v>49</v>
      </c>
      <c r="D14" t="s">
        <v>51</v>
      </c>
      <c r="E14" t="s">
        <v>264</v>
      </c>
      <c r="F14" s="32" t="s">
        <v>275</v>
      </c>
      <c r="G14" t="s">
        <v>54</v>
      </c>
      <c r="H14" s="32" t="s">
        <v>276</v>
      </c>
      <c r="I14" s="32" t="s">
        <v>277</v>
      </c>
      <c r="J14" s="32" t="s">
        <v>278</v>
      </c>
      <c r="K14" s="32" t="s">
        <v>279</v>
      </c>
      <c r="L14" s="32" t="s">
        <v>280</v>
      </c>
      <c r="M14" s="32" t="s">
        <v>281</v>
      </c>
      <c r="N14" s="161" t="s">
        <v>282</v>
      </c>
      <c r="T14" s="118"/>
      <c r="U14" s="118"/>
      <c r="Y14" s="123"/>
    </row>
    <row r="15" spans="2:30" ht="15.75" customHeight="1" x14ac:dyDescent="0.25">
      <c r="B15" s="254" t="str">
        <f>IFERROR(INDEX('Summary of Programs'!A:A,MATCH(TableTranchSpend[[#This Row],[Program]],'Summary of Programs'!B:B,0)),"No match in Summary of Programs")</f>
        <v>7.3.6.2</v>
      </c>
      <c r="C15" s="254" t="str">
        <f>IFERROR(INDEX('Summary of Programs'!C:C,MATCH(TableTranchSpend[[#This Row],[Program]],'Summary of Programs'!B:B,0)),"No match in Summary of Programs tab")</f>
        <v>Mitigation</v>
      </c>
      <c r="D15" s="138" t="s">
        <v>214</v>
      </c>
      <c r="F15" s="138" t="s">
        <v>283</v>
      </c>
      <c r="G15" s="234"/>
      <c r="T15" s="118"/>
      <c r="U15" s="118"/>
      <c r="Y15" s="123"/>
    </row>
    <row r="16" spans="2:30" ht="15.75" customHeight="1" x14ac:dyDescent="0.25">
      <c r="B16" s="254" t="str">
        <f>IFERROR(INDEX('Summary of Programs'!A:A,MATCH(TableTranchSpend[[#This Row],[Program]],'Summary of Programs'!B:B,0)),"No match in Summary of Programs")</f>
        <v>7.3.6.6</v>
      </c>
      <c r="C16" s="254" t="str">
        <f>IFERROR(INDEX('Summary of Programs'!C:C,MATCH(TableTranchSpend[[#This Row],[Program]],'Summary of Programs'!B:B,0)),"No match in Summary of Programs tab")</f>
        <v>Mitigation</v>
      </c>
      <c r="D16" s="138" t="s">
        <v>237</v>
      </c>
      <c r="F16" s="138" t="s">
        <v>283</v>
      </c>
      <c r="G16" s="234"/>
      <c r="T16" s="118"/>
      <c r="U16" s="118"/>
      <c r="Y16" s="123"/>
    </row>
    <row r="17" spans="1:32" ht="15.75" customHeight="1" x14ac:dyDescent="0.25">
      <c r="B17" s="312" t="str">
        <f>IFERROR(INDEX('Summary of Programs'!A:A,MATCH(TableTranchSpend[[#This Row],[Program]],'Summary of Programs'!B:B,0)),"No match in Summary of Programs")</f>
        <v>7.3.6.8</v>
      </c>
      <c r="C17" s="312" t="str">
        <f>IFERROR(INDEX('Summary of Programs'!C:C,MATCH(TableTranchSpend[[#This Row],[Program]],'Summary of Programs'!B:B,0)),"No match in Summary of Programs tab")</f>
        <v>Mitigation</v>
      </c>
      <c r="D17" s="138" t="s">
        <v>243</v>
      </c>
      <c r="E17" s="318"/>
      <c r="F17" s="138" t="s">
        <v>283</v>
      </c>
      <c r="G17" s="319"/>
      <c r="H17" s="318"/>
      <c r="I17" s="318"/>
      <c r="J17" s="318"/>
      <c r="K17" s="318"/>
      <c r="L17" s="320"/>
      <c r="M17" s="320"/>
      <c r="N17" s="320"/>
      <c r="T17" s="118"/>
      <c r="U17" s="118"/>
      <c r="Y17" s="123"/>
    </row>
    <row r="18" spans="1:32" ht="15.75" customHeight="1" x14ac:dyDescent="0.25">
      <c r="T18" s="118"/>
      <c r="U18" s="118"/>
      <c r="Y18" s="123"/>
    </row>
    <row r="19" spans="1:32" ht="15.75" customHeight="1" x14ac:dyDescent="0.25">
      <c r="T19" s="118"/>
      <c r="U19" s="118"/>
      <c r="Y19" s="123"/>
    </row>
    <row r="20" spans="1:32" ht="15.75" customHeight="1" x14ac:dyDescent="0.25">
      <c r="T20" s="118"/>
      <c r="U20" s="118"/>
      <c r="Y20" s="123"/>
    </row>
    <row r="21" spans="1:32" x14ac:dyDescent="0.25">
      <c r="T21" s="118"/>
      <c r="U21" s="118"/>
      <c r="Y21" s="123"/>
    </row>
    <row r="22" spans="1:32" x14ac:dyDescent="0.25">
      <c r="T22" s="118"/>
      <c r="U22" s="118"/>
      <c r="Y22" s="123"/>
    </row>
    <row r="23" spans="1:32" x14ac:dyDescent="0.25">
      <c r="T23" s="118"/>
      <c r="U23" s="118"/>
      <c r="Y23" s="123"/>
    </row>
    <row r="24" spans="1:32" x14ac:dyDescent="0.25">
      <c r="T24" s="118"/>
      <c r="U24" s="118"/>
      <c r="Y24" s="123"/>
    </row>
    <row r="25" spans="1:32" ht="15.75" customHeight="1" x14ac:dyDescent="0.25">
      <c r="T25" s="118"/>
      <c r="U25" s="118"/>
      <c r="Y25" s="123"/>
    </row>
    <row r="26" spans="1:32" x14ac:dyDescent="0.25">
      <c r="T26" s="118"/>
      <c r="U26" s="118"/>
      <c r="Y26" s="123"/>
    </row>
    <row r="27" spans="1:32" x14ac:dyDescent="0.25">
      <c r="T27" s="118"/>
      <c r="U27" s="118"/>
      <c r="Y27" s="108"/>
    </row>
    <row r="28" spans="1:32" x14ac:dyDescent="0.25">
      <c r="T28" s="118"/>
      <c r="U28" s="118"/>
      <c r="Y28" s="108"/>
    </row>
    <row r="29" spans="1:32" ht="14.25" customHeight="1" x14ac:dyDescent="0.25">
      <c r="A29" s="108"/>
      <c r="T29" s="118"/>
      <c r="U29" s="118"/>
    </row>
    <row r="30" spans="1:32" x14ac:dyDescent="0.25">
      <c r="T30" s="118"/>
      <c r="U30" s="118"/>
      <c r="AF30" s="123"/>
    </row>
    <row r="31" spans="1:32" x14ac:dyDescent="0.25">
      <c r="T31" s="118"/>
      <c r="U31" s="118"/>
      <c r="AF31" s="123"/>
    </row>
    <row r="32" spans="1:32" x14ac:dyDescent="0.25">
      <c r="T32" s="118"/>
      <c r="U32" s="118"/>
      <c r="AF32" s="123"/>
    </row>
    <row r="33" spans="2:34" x14ac:dyDescent="0.25">
      <c r="T33" s="118"/>
      <c r="U33" s="118"/>
      <c r="AF33" s="123"/>
    </row>
    <row r="34" spans="2:34" x14ac:dyDescent="0.25">
      <c r="T34" s="118"/>
      <c r="U34" s="118"/>
      <c r="AF34" s="123"/>
    </row>
    <row r="35" spans="2:34" x14ac:dyDescent="0.25">
      <c r="T35" s="118"/>
      <c r="U35" s="118"/>
      <c r="AF35" s="123"/>
    </row>
    <row r="36" spans="2:34" x14ac:dyDescent="0.25">
      <c r="T36" s="118"/>
      <c r="U36" s="118"/>
      <c r="AF36" s="123"/>
    </row>
    <row r="37" spans="2:34" x14ac:dyDescent="0.25">
      <c r="T37" s="118"/>
      <c r="U37" s="118"/>
      <c r="AF37" s="123"/>
    </row>
    <row r="38" spans="2:34" x14ac:dyDescent="0.25">
      <c r="T38" s="118"/>
      <c r="U38" s="118"/>
      <c r="AF38" s="123"/>
    </row>
    <row r="39" spans="2:34" s="112" customFormat="1" x14ac:dyDescent="0.25">
      <c r="B39" s="74"/>
      <c r="C39" s="74"/>
      <c r="D39" s="74"/>
      <c r="E39" s="74"/>
      <c r="F39" s="74"/>
      <c r="G39" s="74"/>
      <c r="H39" s="74"/>
      <c r="I39" s="74"/>
      <c r="J39" s="74"/>
      <c r="K39" s="74"/>
      <c r="L39" s="118"/>
      <c r="M39" s="118"/>
      <c r="N39" s="118"/>
      <c r="O39" s="118"/>
      <c r="P39" s="118"/>
      <c r="Q39" s="118"/>
      <c r="R39" s="118"/>
      <c r="S39" s="118"/>
      <c r="T39" s="118"/>
      <c r="U39" s="118"/>
      <c r="V39" s="74"/>
      <c r="W39" s="74"/>
      <c r="X39" s="74"/>
      <c r="Y39" s="74"/>
      <c r="Z39" s="74"/>
      <c r="AA39" s="74"/>
      <c r="AB39" s="74"/>
      <c r="AC39" s="74"/>
    </row>
    <row r="40" spans="2:34" x14ac:dyDescent="0.25">
      <c r="T40" s="118"/>
      <c r="U40" s="118"/>
      <c r="AD40" s="102"/>
      <c r="AH40" s="124"/>
    </row>
    <row r="41" spans="2:34" x14ac:dyDescent="0.25">
      <c r="AH41" s="124"/>
    </row>
    <row r="42" spans="2:34" x14ac:dyDescent="0.25">
      <c r="AH42" s="124"/>
    </row>
    <row r="43" spans="2:34" x14ac:dyDescent="0.25">
      <c r="AH43" s="124"/>
    </row>
    <row r="44" spans="2:34" x14ac:dyDescent="0.25">
      <c r="AH44" s="124"/>
    </row>
    <row r="45" spans="2:34" x14ac:dyDescent="0.25">
      <c r="AH45" s="124"/>
    </row>
    <row r="57" spans="1:1" x14ac:dyDescent="0.25">
      <c r="A57" s="96"/>
    </row>
  </sheetData>
  <sheetProtection formatCells="0" formatColumns="0" formatRows="0" insertRows="0" deleteRows="0" sort="0" autoFilter="0" pivotTables="0"/>
  <phoneticPr fontId="14" type="noConversion"/>
  <conditionalFormatting sqref="G15:N17">
    <cfRule type="expression" dxfId="439" priority="12">
      <formula>$F15="% of Total Cost (specify to the right)"</formula>
    </cfRule>
  </conditionalFormatting>
  <conditionalFormatting sqref="AA9:AC11">
    <cfRule type="cellIs" dxfId="438" priority="4" operator="equal">
      <formula>FALSE</formula>
    </cfRule>
  </conditionalFormatting>
  <conditionalFormatting sqref="U9:Z11">
    <cfRule type="expression" dxfId="437" priority="3">
      <formula>SUM($F9:$L9)=0</formula>
    </cfRule>
  </conditionalFormatting>
  <conditionalFormatting sqref="V9:V11">
    <cfRule type="expression" dxfId="436" priority="2">
      <formula>$T9&lt;&gt;"Custom"</formula>
    </cfRule>
  </conditionalFormatting>
  <dataValidations count="4">
    <dataValidation type="list" allowBlank="1" showInputMessage="1" showErrorMessage="1" sqref="D15:D17 D9:D11" xr:uid="{A844FD34-EBC0-4BFD-9100-F1CC21D99F73}">
      <formula1>INDIRECT("TableSummary[Program]")</formula1>
    </dataValidation>
    <dataValidation type="list" allowBlank="1" showInputMessage="1" showErrorMessage="1" sqref="T9:T11" xr:uid="{07DC4220-F1C1-49F6-ADF4-43EA825B5FB7}">
      <formula1>INDIRECT("TablePVRR[Asset Group]")</formula1>
    </dataValidation>
    <dataValidation type="list" allowBlank="1" showInputMessage="1" showErrorMessage="1" sqref="F15:F17" xr:uid="{F920D974-F405-4352-A8FC-D3D0B01DA3DC}">
      <formula1>INDIRECT("TableProgCostDropdown[Program Cost Options]")</formula1>
    </dataValidation>
    <dataValidation type="list" allowBlank="1" showInputMessage="1" showErrorMessage="1" sqref="G15:G17" xr:uid="{3DD57DC4-AD1A-4E69-9F67-A6F138B24CB4}">
      <formula1>INDIRECT("TableTranche[Tranche]")</formula1>
    </dataValidation>
  </dataValidations>
  <pageMargins left="0.25" right="0.25" top="0.75" bottom="0.75" header="0.3" footer="0.3"/>
  <pageSetup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Button 1">
              <controlPr defaultSize="0" print="0" autoFill="0" autoPict="0" macro="[0]!UpdateCost">
                <anchor moveWithCells="1" sizeWithCells="1">
                  <from>
                    <xdr:col>3</xdr:col>
                    <xdr:colOff>3181350</xdr:colOff>
                    <xdr:row>4</xdr:row>
                    <xdr:rowOff>95250</xdr:rowOff>
                  </from>
                  <to>
                    <xdr:col>5</xdr:col>
                    <xdr:colOff>1171575</xdr:colOff>
                    <xdr:row>6</xdr:row>
                    <xdr:rowOff>66675</xdr:rowOff>
                  </to>
                </anchor>
              </controlPr>
            </control>
          </mc:Choice>
        </mc:AlternateContent>
      </controls>
    </mc:Choice>
  </mc:AlternateContent>
  <tableParts count="2">
    <tablePart r:id="rId5"/>
    <tablePart r:id="rId6"/>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92F3B-CDA7-4FC5-A718-4F943E3236EB}">
  <sheetPr codeName="Sheet7">
    <tabColor theme="9" tint="0.39997558519241921"/>
  </sheetPr>
  <dimension ref="B1:AI46"/>
  <sheetViews>
    <sheetView showGridLines="0" zoomScaleNormal="100" workbookViewId="0">
      <selection activeCell="D9" sqref="D9"/>
    </sheetView>
  </sheetViews>
  <sheetFormatPr defaultColWidth="9.140625" defaultRowHeight="15" outlineLevelCol="1" x14ac:dyDescent="0.25"/>
  <cols>
    <col min="1" max="1" width="4.5703125" style="74" customWidth="1"/>
    <col min="2" max="2" width="18.28515625" style="74" customWidth="1"/>
    <col min="3" max="3" width="19.28515625" style="74" customWidth="1"/>
    <col min="4" max="4" width="47.42578125" style="74" customWidth="1"/>
    <col min="5" max="5" width="10" style="74" customWidth="1"/>
    <col min="6" max="6" width="21.140625" style="74" customWidth="1"/>
    <col min="7" max="7" width="29.28515625" style="74" customWidth="1"/>
    <col min="8" max="8" width="18.85546875" style="74" customWidth="1"/>
    <col min="9" max="9" width="20.42578125" style="74" customWidth="1"/>
    <col min="10" max="10" width="14.28515625" style="74" customWidth="1"/>
    <col min="11" max="11" width="13.140625" style="105" customWidth="1"/>
    <col min="12" max="16" width="15.85546875" style="74" customWidth="1" outlineLevel="1"/>
    <col min="17" max="17" width="10.7109375" style="74" customWidth="1"/>
    <col min="18" max="18" width="13.5703125" style="74" customWidth="1"/>
    <col min="19" max="19" width="8.85546875" style="74" customWidth="1"/>
    <col min="20" max="20" width="15.28515625" style="74" customWidth="1"/>
    <col min="21" max="21" width="61.140625" style="74" customWidth="1"/>
    <col min="22" max="22" width="13.140625" style="74" customWidth="1" outlineLevel="1"/>
    <col min="23" max="23" width="18.85546875" style="74" customWidth="1"/>
    <col min="24" max="24" width="10.85546875" style="74" customWidth="1"/>
    <col min="25" max="26" width="14" style="74" customWidth="1"/>
    <col min="27" max="27" width="26.42578125" style="74" customWidth="1"/>
    <col min="28" max="29" width="14" style="74" customWidth="1"/>
    <col min="30" max="30" width="9.28515625" style="74" customWidth="1"/>
    <col min="31" max="32" width="17.28515625" style="74" customWidth="1"/>
    <col min="33" max="33" width="47.5703125" style="74" customWidth="1"/>
    <col min="34" max="34" width="17.28515625" style="74" customWidth="1"/>
    <col min="35" max="35" width="14" style="74" customWidth="1"/>
    <col min="36" max="16384" width="9.140625" style="74"/>
  </cols>
  <sheetData>
    <row r="1" spans="2:35" x14ac:dyDescent="0.25">
      <c r="B1" s="96" t="s">
        <v>284</v>
      </c>
      <c r="K1" s="74"/>
      <c r="Y1" s="96" t="s">
        <v>285</v>
      </c>
    </row>
    <row r="2" spans="2:35" x14ac:dyDescent="0.25">
      <c r="B2" s="74" t="s">
        <v>286</v>
      </c>
      <c r="K2" s="74"/>
    </row>
    <row r="3" spans="2:35" x14ac:dyDescent="0.25">
      <c r="K3" s="74"/>
    </row>
    <row r="4" spans="2:35" x14ac:dyDescent="0.25">
      <c r="B4" s="74" t="s">
        <v>287</v>
      </c>
      <c r="K4" s="74"/>
      <c r="O4" s="186"/>
    </row>
    <row r="5" spans="2:35" x14ac:dyDescent="0.25">
      <c r="J5" s="126"/>
      <c r="K5" s="126"/>
      <c r="P5" s="115"/>
    </row>
    <row r="6" spans="2:35" x14ac:dyDescent="0.25">
      <c r="B6" s="107" t="s">
        <v>288</v>
      </c>
      <c r="G6" s="127"/>
      <c r="K6" s="74"/>
      <c r="L6" s="108"/>
      <c r="Z6" s="128" t="s">
        <v>289</v>
      </c>
      <c r="AA6" s="128"/>
      <c r="AB6" s="128"/>
      <c r="AC6" s="128"/>
      <c r="AE6" s="107" t="s">
        <v>290</v>
      </c>
    </row>
    <row r="7" spans="2:35" ht="45" customHeight="1" x14ac:dyDescent="0.25">
      <c r="B7" s="162" t="s">
        <v>47</v>
      </c>
      <c r="C7" s="162" t="s">
        <v>49</v>
      </c>
      <c r="D7" s="162" t="s">
        <v>51</v>
      </c>
      <c r="E7" s="163" t="s">
        <v>251</v>
      </c>
      <c r="F7" s="162" t="s">
        <v>54</v>
      </c>
      <c r="G7" s="162" t="s">
        <v>127</v>
      </c>
      <c r="H7" s="164" t="s">
        <v>128</v>
      </c>
      <c r="I7" s="164" t="s">
        <v>58</v>
      </c>
      <c r="J7" s="162" t="s">
        <v>64</v>
      </c>
      <c r="K7" s="162" t="s">
        <v>56</v>
      </c>
      <c r="L7" s="162" t="s">
        <v>291</v>
      </c>
      <c r="M7" s="162" t="s">
        <v>292</v>
      </c>
      <c r="N7" s="162" t="s">
        <v>293</v>
      </c>
      <c r="O7" s="162" t="s">
        <v>294</v>
      </c>
      <c r="P7" s="162" t="s">
        <v>295</v>
      </c>
      <c r="Q7" s="165" t="s">
        <v>129</v>
      </c>
      <c r="R7" s="165" t="s">
        <v>70</v>
      </c>
      <c r="S7" s="164" t="s">
        <v>74</v>
      </c>
      <c r="T7" s="164" t="s">
        <v>78</v>
      </c>
      <c r="U7" s="166" t="s">
        <v>82</v>
      </c>
      <c r="V7" s="162" t="s">
        <v>296</v>
      </c>
      <c r="W7" s="162" t="s">
        <v>259</v>
      </c>
      <c r="X7" s="129"/>
      <c r="Y7" s="32" t="s">
        <v>297</v>
      </c>
      <c r="Z7" s="171" t="s">
        <v>298</v>
      </c>
      <c r="AA7" s="171" t="s">
        <v>299</v>
      </c>
      <c r="AB7" s="171" t="s">
        <v>300</v>
      </c>
      <c r="AC7" s="171" t="s">
        <v>301</v>
      </c>
      <c r="AE7" s="130" t="s">
        <v>51</v>
      </c>
      <c r="AF7" s="130" t="s">
        <v>54</v>
      </c>
      <c r="AG7" s="130" t="s">
        <v>127</v>
      </c>
      <c r="AH7" s="130" t="s">
        <v>128</v>
      </c>
      <c r="AI7" s="130" t="s">
        <v>58</v>
      </c>
    </row>
    <row r="8" spans="2:35" x14ac:dyDescent="0.25">
      <c r="B8" s="147" t="str">
        <f>IFERROR(INDEX('Summary of Programs'!A:A,MATCH(TableFreqPrograms[[#This Row],[Program]],'Summary of Programs'!B:B,0)),"No match in Program Cost tab")</f>
        <v>7.3.6.8</v>
      </c>
      <c r="C8" s="147" t="str">
        <f>IFERROR(INDEX('Summary of Programs'!C:C,MATCH(TableFreqPrograms[[#This Row],[Program]],'Summary of Programs'!B:B,0)),"No match in Summary of Programs tab")</f>
        <v>Mitigation</v>
      </c>
      <c r="D8" s="131" t="s">
        <v>243</v>
      </c>
      <c r="E8" s="132"/>
      <c r="F8" s="132"/>
      <c r="G8" s="138"/>
      <c r="H8" s="138"/>
      <c r="I8" s="138"/>
      <c r="J8" s="133" t="b">
        <v>0</v>
      </c>
      <c r="K8" s="141">
        <v>0.67816091954022983</v>
      </c>
      <c r="L8" s="138"/>
      <c r="M8" s="138"/>
      <c r="N8" s="138"/>
      <c r="O8" s="167" t="str">
        <f>IF(TableFreqPrograms[[#This Row],[Does this use qualitative measure?]],INDEX(TableQualFreqEff[],MATCH(TableFreqPrograms[[#This Row],[Category]],TableQualFreqEff[Program Category],0),MATCH(TableFreqPrograms[[#This Row],[Risk driver primarily due to…]],TableQualFreqEff[#Headers],0)),"")</f>
        <v/>
      </c>
      <c r="P8" s="167" t="str">
        <f ca="1">IFERROR(IF(AND(TableFreqPrograms[[#This Row],[Does this use qualitative measure?]],TableFreqPrograms[[#This Row],[Type]]="Control"),INDIRECT("'Maturity Factor - " &amp; TableFreqPrograms[[#This Row],[ID]] &amp; "'!EffFactor"),""),"Cannot find Maturity Factor - " &amp; TableFreqPrograms[[#This Row],[ID]] &amp; " tab.")</f>
        <v/>
      </c>
      <c r="Q8" s="168">
        <f>IFERROR(IF(TableFreqPrograms[[#This Row],[Does this use qualitative measure?]],TableFreqPrograms[[#This Row],[Effectiveness Cap (Ec)]]*MIN(TableFreqPrograms[[#This Row],[Maturity Factor (Mf)]],1),TableFreqPrograms[[#This Row],[Effectiveness - Quantitative]]),0)</f>
        <v>0.67816091954022983</v>
      </c>
      <c r="R8" s="117">
        <v>1</v>
      </c>
      <c r="S8" s="138"/>
      <c r="T8" s="138"/>
      <c r="U8" s="114">
        <f>_xlfn.XLOOKUP(D8,TableSummary[Program],TableSummary[Justification for Benefit Length])</f>
        <v>0</v>
      </c>
      <c r="V8" s="147" t="b" cm="1">
        <f t="array" ref="V8">SUMPRODUCT(((TableFreqPrograms[Program]=TableFreqPrograms[[#This Row],[Program]]))/COUNTIFS(TableFreqPrograms[Program],TableFreqPrograms[Program]&amp;"",TableFreqPrograms[Benefit Length (yrs)],TableFreqPrograms[Benefit Length (yrs)]&amp;"",TableFreqPrograms[Effectiveness Degradation Rate],TableFreqPrograms[Effectiveness Degradation Rate]&amp;"",TableFreqPrograms[Effectiveness Degradation Method],TableFreqPrograms[Effectiveness Degradation Method]&amp;""))=1</f>
        <v>1</v>
      </c>
      <c r="W8" s="147" t="str">
        <f>IFERROR(INDEX(Table_RiskNameLookup[RISK ID],MATCH(TableFreqPrograms[[#This Row],[Risk (for Cross Cutter only)]],Table_RiskNameLookup[Risk/Cross Cutting Factor Name],0)),RiskID)</f>
        <v>WLDFR</v>
      </c>
      <c r="Y8" t="s">
        <v>303</v>
      </c>
      <c r="Z8" s="170">
        <v>0.9</v>
      </c>
      <c r="AA8" s="170">
        <v>0.9</v>
      </c>
      <c r="AB8" s="170">
        <v>0.9</v>
      </c>
      <c r="AC8" s="170">
        <v>0.9</v>
      </c>
      <c r="AE8" s="135"/>
    </row>
    <row r="9" spans="2:35" x14ac:dyDescent="0.25">
      <c r="B9" s="231" t="str">
        <f>IFERROR(INDEX('Summary of Programs'!A:A,MATCH(TableFreqPrograms[[#This Row],[Program]],'Summary of Programs'!B:B,0)),"No match in Program Cost tab")</f>
        <v>No match in Program Cost tab</v>
      </c>
      <c r="C9" s="231" t="str">
        <f>IFERROR(INDEX('Summary of Programs'!C:C,MATCH(TableFreqPrograms[[#This Row],[Program]],'Summary of Programs'!B:B,0)),"No match in Summary of Programs tab")</f>
        <v>No match in Summary of Programs tab</v>
      </c>
      <c r="D9" s="138"/>
      <c r="E9" s="138"/>
      <c r="F9" s="138"/>
      <c r="G9" s="138"/>
      <c r="H9" s="138"/>
      <c r="I9" s="138"/>
      <c r="J9" s="139"/>
      <c r="K9" s="232"/>
      <c r="L9" s="140"/>
      <c r="M9" s="138"/>
      <c r="N9" s="138"/>
      <c r="O9" s="233" t="str">
        <f>IF(TableFreqPrograms[[#This Row],[Does this use qualitative measure?]],INDEX(TableQualFreqEff[],MATCH(TableFreqPrograms[[#This Row],[Category]],TableQualFreqEff[Program Category],0),MATCH(TableFreqPrograms[[#This Row],[Risk driver primarily due to…]],TableQualFreqEff[#Headers],0)),"")</f>
        <v/>
      </c>
      <c r="P9" s="234" t="str">
        <f ca="1">IFERROR(IF(AND(TableFreqPrograms[[#This Row],[Does this use qualitative measure?]],TableFreqPrograms[[#This Row],[Type]]="Control"),INDIRECT("'Maturity Factor - " &amp; TableFreqPrograms[[#This Row],[ID]] &amp; "'!EffFactor"),""),"Cannot find Maturity Factor - " &amp; TableFreqPrograms[[#This Row],[ID]] &amp; " tab.")</f>
        <v/>
      </c>
      <c r="Q9" s="168">
        <f>IFERROR(IF(TableFreqPrograms[[#This Row],[Does this use qualitative measure?]],TableFreqPrograms[[#This Row],[Effectiveness Cap (Ec)]]*MIN(TableFreqPrograms[[#This Row],[Maturity Factor (Mf)]],1),TableFreqPrograms[[#This Row],[Effectiveness - Quantitative]]),0)</f>
        <v>0</v>
      </c>
      <c r="R9" s="139"/>
      <c r="S9" s="138"/>
      <c r="T9" s="138"/>
      <c r="U9" s="114" t="e">
        <f>_xlfn.XLOOKUP(D9,TableSummary[Program],TableSummary[Justification for Benefit Length])</f>
        <v>#N/A</v>
      </c>
      <c r="V9" s="147" t="b" cm="1">
        <f t="array" ref="V9">SUMPRODUCT(((TableFreqPrograms[Program]=TableFreqPrograms[[#This Row],[Program]]))/COUNTIFS(TableFreqPrograms[Program],TableFreqPrograms[Program]&amp;"",TableFreqPrograms[Benefit Length (yrs)],TableFreqPrograms[Benefit Length (yrs)]&amp;"",TableFreqPrograms[Effectiveness Degradation Rate],TableFreqPrograms[Effectiveness Degradation Rate]&amp;"",TableFreqPrograms[Effectiveness Degradation Method],TableFreqPrograms[Effectiveness Degradation Method]&amp;""))=1</f>
        <v>1</v>
      </c>
      <c r="W9" s="147" t="str">
        <f>IFERROR(INDEX(Table_RiskNameLookup[RISK ID],MATCH(TableFreqPrograms[[#This Row],[Risk (for Cross Cutter only)]],Table_RiskNameLookup[Risk/Cross Cutting Factor Name],0)),RiskID)</f>
        <v>WLDFR</v>
      </c>
      <c r="Y9" t="s">
        <v>304</v>
      </c>
      <c r="Z9" s="170">
        <v>0.9</v>
      </c>
      <c r="AA9" s="170">
        <v>0.75</v>
      </c>
      <c r="AB9" s="170">
        <v>0.5</v>
      </c>
      <c r="AC9" s="170">
        <v>0.5</v>
      </c>
      <c r="AE9" s="136"/>
    </row>
    <row r="10" spans="2:35" x14ac:dyDescent="0.25">
      <c r="Y10" t="s">
        <v>305</v>
      </c>
      <c r="Z10" s="170">
        <v>0.75</v>
      </c>
      <c r="AA10" s="170">
        <v>0.5</v>
      </c>
      <c r="AB10" s="170">
        <v>0.5</v>
      </c>
      <c r="AC10" s="170">
        <v>0</v>
      </c>
      <c r="AE10" s="136"/>
    </row>
    <row r="11" spans="2:35" x14ac:dyDescent="0.25">
      <c r="Y11" t="s">
        <v>306</v>
      </c>
      <c r="Z11" s="170">
        <v>0.3</v>
      </c>
      <c r="AA11" s="170">
        <v>0</v>
      </c>
      <c r="AB11" s="170">
        <v>0</v>
      </c>
      <c r="AC11" s="170">
        <v>0</v>
      </c>
      <c r="AE11" s="136"/>
    </row>
    <row r="12" spans="2:35" x14ac:dyDescent="0.25">
      <c r="Y12" t="s">
        <v>307</v>
      </c>
      <c r="Z12" s="170">
        <v>0.2</v>
      </c>
      <c r="AA12" s="170">
        <v>0</v>
      </c>
      <c r="AB12" s="170">
        <v>0</v>
      </c>
      <c r="AC12" s="170">
        <v>0.15</v>
      </c>
      <c r="AE12" s="136"/>
    </row>
    <row r="13" spans="2:35" x14ac:dyDescent="0.25">
      <c r="Y13" t="s">
        <v>308</v>
      </c>
      <c r="Z13" s="170">
        <v>0.1</v>
      </c>
      <c r="AA13" s="170">
        <v>0.1</v>
      </c>
      <c r="AB13" s="170">
        <v>0.25</v>
      </c>
      <c r="AC13" s="170">
        <v>0.1</v>
      </c>
      <c r="AE13" s="136"/>
    </row>
    <row r="14" spans="2:35" x14ac:dyDescent="0.25">
      <c r="Y14" t="s">
        <v>309</v>
      </c>
      <c r="Z14" s="170">
        <v>0</v>
      </c>
      <c r="AA14" s="170">
        <v>0.25</v>
      </c>
      <c r="AB14" s="170">
        <v>0.05</v>
      </c>
      <c r="AC14" s="170">
        <v>0.05</v>
      </c>
      <c r="AE14" s="136"/>
    </row>
    <row r="15" spans="2:35" ht="14.25" customHeight="1" x14ac:dyDescent="0.25">
      <c r="Z15" s="134"/>
      <c r="AA15" s="134"/>
      <c r="AB15" s="134"/>
      <c r="AC15" s="134"/>
      <c r="AE15" s="136"/>
    </row>
    <row r="16" spans="2:35" x14ac:dyDescent="0.25">
      <c r="AE16" s="136"/>
    </row>
    <row r="17" spans="31:31" x14ac:dyDescent="0.25">
      <c r="AE17" s="136"/>
    </row>
    <row r="18" spans="31:31" x14ac:dyDescent="0.25">
      <c r="AE18" s="136"/>
    </row>
    <row r="19" spans="31:31" x14ac:dyDescent="0.25">
      <c r="AE19" s="136"/>
    </row>
    <row r="20" spans="31:31" x14ac:dyDescent="0.25">
      <c r="AE20" s="136"/>
    </row>
    <row r="21" spans="31:31" x14ac:dyDescent="0.25">
      <c r="AE21" s="136"/>
    </row>
    <row r="22" spans="31:31" x14ac:dyDescent="0.25">
      <c r="AE22" s="136"/>
    </row>
    <row r="23" spans="31:31" x14ac:dyDescent="0.25">
      <c r="AE23" s="136"/>
    </row>
    <row r="24" spans="31:31" x14ac:dyDescent="0.25">
      <c r="AE24" s="136"/>
    </row>
    <row r="25" spans="31:31" x14ac:dyDescent="0.25">
      <c r="AE25" s="136"/>
    </row>
    <row r="26" spans="31:31" x14ac:dyDescent="0.25">
      <c r="AE26" s="136"/>
    </row>
    <row r="27" spans="31:31" x14ac:dyDescent="0.25">
      <c r="AE27" s="136"/>
    </row>
    <row r="28" spans="31:31" x14ac:dyDescent="0.25">
      <c r="AE28" s="136"/>
    </row>
    <row r="29" spans="31:31" x14ac:dyDescent="0.25">
      <c r="AE29" s="136"/>
    </row>
    <row r="30" spans="31:31" x14ac:dyDescent="0.25">
      <c r="AE30" s="136"/>
    </row>
    <row r="31" spans="31:31" x14ac:dyDescent="0.25">
      <c r="AE31" s="136"/>
    </row>
    <row r="32" spans="31:31" x14ac:dyDescent="0.25">
      <c r="AE32" s="136"/>
    </row>
    <row r="33" spans="24:31" x14ac:dyDescent="0.25">
      <c r="AE33" s="136"/>
    </row>
    <row r="34" spans="24:31" x14ac:dyDescent="0.25">
      <c r="AE34" s="136"/>
    </row>
    <row r="35" spans="24:31" x14ac:dyDescent="0.25">
      <c r="AE35" s="136"/>
    </row>
    <row r="36" spans="24:31" x14ac:dyDescent="0.25">
      <c r="X36" s="137"/>
      <c r="AE36" s="136"/>
    </row>
    <row r="37" spans="24:31" x14ac:dyDescent="0.25">
      <c r="X37" s="137"/>
      <c r="AE37" s="136"/>
    </row>
    <row r="38" spans="24:31" x14ac:dyDescent="0.25">
      <c r="X38" s="137"/>
      <c r="AE38" s="136"/>
    </row>
    <row r="39" spans="24:31" x14ac:dyDescent="0.25">
      <c r="X39" s="137"/>
      <c r="AE39" s="136"/>
    </row>
    <row r="40" spans="24:31" x14ac:dyDescent="0.25">
      <c r="AE40" s="136"/>
    </row>
    <row r="41" spans="24:31" x14ac:dyDescent="0.25">
      <c r="AE41" s="136"/>
    </row>
    <row r="42" spans="24:31" x14ac:dyDescent="0.25">
      <c r="AE42" s="136"/>
    </row>
    <row r="43" spans="24:31" ht="12.75" customHeight="1" x14ac:dyDescent="0.25">
      <c r="AE43" s="136"/>
    </row>
    <row r="45" spans="24:31" x14ac:dyDescent="0.25">
      <c r="X45" s="137"/>
    </row>
    <row r="46" spans="24:31" x14ac:dyDescent="0.25">
      <c r="X46" s="137"/>
    </row>
  </sheetData>
  <sheetProtection formatCells="0" formatColumns="0" formatRows="0" insertRows="0" deleteRows="0" sort="0" autoFilter="0" pivotTables="0"/>
  <phoneticPr fontId="14" type="noConversion"/>
  <conditionalFormatting sqref="K8:K9">
    <cfRule type="expression" dxfId="390" priority="2">
      <formula>$J8</formula>
    </cfRule>
  </conditionalFormatting>
  <conditionalFormatting sqref="L8:P9">
    <cfRule type="expression" dxfId="389" priority="1">
      <formula>NOT($J8)</formula>
    </cfRule>
  </conditionalFormatting>
  <dataValidations count="9">
    <dataValidation type="list" allowBlank="1" showInputMessage="1" showErrorMessage="1" sqref="E8" xr:uid="{F9F7EE21-3C4D-4A23-824E-4CF8A2F384D2}">
      <formula1>INDIRECT("Table_RiskNameLookup[Risk/Cross Cutting Factor Name]")</formula1>
    </dataValidation>
    <dataValidation type="list" allowBlank="1" showInputMessage="1" showErrorMessage="1" sqref="M8" xr:uid="{C598DE15-E29C-4E37-96E7-E608956C3495}">
      <formula1>$Z$7:$AC$7</formula1>
    </dataValidation>
    <dataValidation type="list" allowBlank="1" showInputMessage="1" showErrorMessage="1" sqref="J8:J9" xr:uid="{767554D3-6ECD-4C81-AF0F-CC4EB6B82CE1}">
      <formula1>"TRUE, FALSE"</formula1>
    </dataValidation>
    <dataValidation type="list" allowBlank="1" showInputMessage="1" showErrorMessage="1" sqref="H8:H9" xr:uid="{3006510D-E2E5-494B-9EC8-35603EA2EA04}">
      <formula1>INDIRECT("TableDriverSubdriver[Subdriver]")</formula1>
    </dataValidation>
    <dataValidation type="list" allowBlank="1" showInputMessage="1" showErrorMessage="1" sqref="G8:G9" xr:uid="{B7DCC3C6-88A2-4C59-BCF8-C260AF9E282B}">
      <formula1>INDIRECT("TableDriverSubdriver[Driver]")</formula1>
    </dataValidation>
    <dataValidation type="list" allowBlank="1" showInputMessage="1" showErrorMessage="1" sqref="F8:F9" xr:uid="{2B8AAF93-D1B3-4EA5-AB26-FD8D8FA64DFB}">
      <formula1>INDIRECT("TableTranche[Tranche]")</formula1>
    </dataValidation>
    <dataValidation type="list" allowBlank="1" showInputMessage="1" showErrorMessage="1" sqref="D8:D9" xr:uid="{AFA6399C-383F-41FF-AB3B-9CE5C81455B8}">
      <formula1>INDIRECT("TableSummary[Program]")</formula1>
    </dataValidation>
    <dataValidation type="list" allowBlank="1" showInputMessage="1" showErrorMessage="1" sqref="I8:I9" xr:uid="{712D01A8-971D-47DC-83D3-CC288175ABD8}">
      <formula1>INDIRECT("TableOutcome[Outcome]")</formula1>
    </dataValidation>
    <dataValidation type="list" allowBlank="1" showInputMessage="1" showErrorMessage="1" sqref="L8:L9" xr:uid="{27766642-5B15-48F5-9D44-8AA9DBF9D4B0}">
      <formula1>INDIRECT("TableQualFreqEff[Program Category]")</formula1>
    </dataValidation>
  </dataValidations>
  <pageMargins left="0.25" right="0.25" top="0.75" bottom="0.75" header="0.3" footer="0.3"/>
  <pageSetup paperSize="17" fitToHeight="0" orientation="landscape" r:id="rId1"/>
  <ignoredErrors>
    <ignoredError sqref="O8" unlockedFormula="1"/>
  </ignoredErrors>
  <tableParts count="3">
    <tablePart r:id="rId2"/>
    <tablePart r:id="rId3"/>
    <tablePart r:id="rId4"/>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505D2-6836-4472-90E2-A9F9C80330D4}">
  <sheetPr codeName="Sheet8">
    <tabColor theme="9" tint="0.39997558519241921"/>
  </sheetPr>
  <dimension ref="B1:AG27"/>
  <sheetViews>
    <sheetView showGridLines="0" topLeftCell="A7" zoomScaleNormal="100" workbookViewId="0">
      <selection activeCell="D14" sqref="D14"/>
    </sheetView>
  </sheetViews>
  <sheetFormatPr defaultColWidth="9.140625" defaultRowHeight="15" outlineLevelCol="1" x14ac:dyDescent="0.25"/>
  <cols>
    <col min="1" max="1" width="4.5703125" style="74" customWidth="1"/>
    <col min="2" max="2" width="13.140625" style="74" customWidth="1"/>
    <col min="3" max="3" width="11.42578125" style="74" customWidth="1"/>
    <col min="4" max="4" width="47.85546875" style="74" bestFit="1" customWidth="1"/>
    <col min="5" max="6" width="25.7109375" style="74" customWidth="1"/>
    <col min="7" max="7" width="42.85546875" style="74" customWidth="1"/>
    <col min="8" max="8" width="21.5703125" style="74" customWidth="1"/>
    <col min="9" max="9" width="18.28515625" style="74" customWidth="1"/>
    <col min="10" max="10" width="23.7109375" style="74" customWidth="1"/>
    <col min="11" max="11" width="18.85546875" style="74" hidden="1" customWidth="1" outlineLevel="1"/>
    <col min="12" max="12" width="14.7109375" style="74" hidden="1" customWidth="1" outlineLevel="1"/>
    <col min="13" max="13" width="15.7109375" style="74" hidden="1" customWidth="1" outlineLevel="1"/>
    <col min="14" max="14" width="14.28515625" style="74" hidden="1" customWidth="1" outlineLevel="1"/>
    <col min="15" max="15" width="17.28515625" style="74" hidden="1" customWidth="1" outlineLevel="1"/>
    <col min="16" max="16" width="16.5703125" style="74" customWidth="1" collapsed="1"/>
    <col min="17" max="17" width="26.85546875" style="74" customWidth="1"/>
    <col min="18" max="18" width="24.140625" style="74" customWidth="1"/>
    <col min="19" max="19" width="23" style="74" customWidth="1"/>
    <col min="20" max="20" width="27.28515625" style="74" customWidth="1"/>
    <col min="21" max="21" width="14.42578125" style="74" customWidth="1" outlineLevel="1"/>
    <col min="22" max="25" width="11.85546875" style="74" customWidth="1"/>
    <col min="26" max="26" width="20.85546875" style="74" customWidth="1"/>
    <col min="27" max="27" width="16" style="74" customWidth="1"/>
    <col min="28" max="28" width="17.28515625" style="74" customWidth="1"/>
    <col min="29" max="29" width="17" style="74" customWidth="1"/>
    <col min="30" max="30" width="41.85546875" style="74" customWidth="1"/>
    <col min="31" max="31" width="12.85546875" style="74" bestFit="1" customWidth="1"/>
    <col min="32" max="34" width="16.28515625" style="74" customWidth="1"/>
    <col min="35" max="35" width="15.7109375" style="74" customWidth="1"/>
    <col min="36" max="16384" width="9.140625" style="74"/>
  </cols>
  <sheetData>
    <row r="1" spans="2:33" x14ac:dyDescent="0.25">
      <c r="B1" s="96" t="s">
        <v>310</v>
      </c>
      <c r="L1" s="96"/>
      <c r="O1" s="96"/>
      <c r="P1" s="96"/>
      <c r="Q1" s="96"/>
      <c r="R1" s="96"/>
      <c r="Z1" s="96" t="s">
        <v>285</v>
      </c>
      <c r="AA1" s="96"/>
    </row>
    <row r="2" spans="2:33" x14ac:dyDescent="0.25">
      <c r="B2" s="74" t="s">
        <v>286</v>
      </c>
    </row>
    <row r="4" spans="2:33" x14ac:dyDescent="0.25">
      <c r="B4" s="74" t="s">
        <v>287</v>
      </c>
    </row>
    <row r="6" spans="2:33" x14ac:dyDescent="0.25">
      <c r="B6" s="107" t="s">
        <v>288</v>
      </c>
      <c r="Z6" s="142"/>
      <c r="AA6" s="143" t="s">
        <v>311</v>
      </c>
      <c r="AB6" s="143"/>
      <c r="AD6" s="107" t="s">
        <v>290</v>
      </c>
    </row>
    <row r="7" spans="2:33" ht="75" x14ac:dyDescent="0.25">
      <c r="B7" s="162" t="s">
        <v>47</v>
      </c>
      <c r="C7" s="162" t="s">
        <v>49</v>
      </c>
      <c r="D7" s="162" t="s">
        <v>51</v>
      </c>
      <c r="E7" s="163" t="s">
        <v>251</v>
      </c>
      <c r="F7" s="162" t="s">
        <v>54</v>
      </c>
      <c r="G7" s="162" t="s">
        <v>58</v>
      </c>
      <c r="H7" s="162" t="s">
        <v>130</v>
      </c>
      <c r="I7" s="162" t="s">
        <v>64</v>
      </c>
      <c r="J7" s="162" t="s">
        <v>56</v>
      </c>
      <c r="K7" s="162" t="s">
        <v>291</v>
      </c>
      <c r="L7" s="162" t="s">
        <v>312</v>
      </c>
      <c r="M7" s="162" t="s">
        <v>313</v>
      </c>
      <c r="N7" s="162" t="s">
        <v>294</v>
      </c>
      <c r="O7" s="162" t="s">
        <v>295</v>
      </c>
      <c r="P7" s="165" t="s">
        <v>129</v>
      </c>
      <c r="Q7" s="169" t="s">
        <v>70</v>
      </c>
      <c r="R7" s="164" t="s">
        <v>74</v>
      </c>
      <c r="S7" s="164" t="s">
        <v>78</v>
      </c>
      <c r="T7" s="166" t="s">
        <v>314</v>
      </c>
      <c r="U7" s="162" t="s">
        <v>296</v>
      </c>
      <c r="V7" s="162" t="s">
        <v>259</v>
      </c>
      <c r="W7" s="129"/>
      <c r="X7" s="129"/>
      <c r="Y7" s="129"/>
      <c r="Z7" s="32" t="s">
        <v>315</v>
      </c>
      <c r="AA7" s="172" t="s">
        <v>316</v>
      </c>
      <c r="AB7" s="172" t="s">
        <v>317</v>
      </c>
      <c r="AD7" s="130" t="s">
        <v>51</v>
      </c>
      <c r="AE7" s="130" t="s">
        <v>54</v>
      </c>
      <c r="AF7" s="130" t="s">
        <v>130</v>
      </c>
      <c r="AG7" s="130" t="s">
        <v>58</v>
      </c>
    </row>
    <row r="8" spans="2:33" ht="14.25" customHeight="1" x14ac:dyDescent="0.25">
      <c r="B8" s="268" t="str">
        <f>IFERROR(INDEX('Summary of Programs'!A:A,MATCH(TableConseqPrograms[[#This Row],[Program]],'Summary of Programs'!B:B,0)),"No match in Program Cost tab")</f>
        <v>7.3.6.2</v>
      </c>
      <c r="C8" s="268" t="str">
        <f>IFERROR(INDEX('Summary of Programs'!C:C,MATCH(TableConseqPrograms[[#This Row],[Program]],'Summary of Programs'!B:B,0)),"No match in Summary of Programs tab")</f>
        <v>Mitigation</v>
      </c>
      <c r="D8" s="138" t="s">
        <v>214</v>
      </c>
      <c r="E8" s="138"/>
      <c r="F8" s="138"/>
      <c r="G8" s="138" t="s">
        <v>318</v>
      </c>
      <c r="H8" s="114"/>
      <c r="I8" s="139" t="b">
        <v>0</v>
      </c>
      <c r="J8" s="141">
        <f>'7.3.6.2_Effectiveness'!$B$21</f>
        <v>4.5503999999999996E-3</v>
      </c>
      <c r="K8" s="138"/>
      <c r="L8" s="113"/>
      <c r="M8" s="138"/>
      <c r="N8" s="269" t="str">
        <f>IF(TableConseqPrograms[[#This Row],[Does this use qualitative measure?]],INDEX(TableQualConseqEff[],MATCH(TableConseqPrograms[[#This Row],[Category]],TableQualConseqEff[Control Program Category],0),MATCH(TableConseqPrograms[[#This Row],[Consequence develops…]],TableQualConseqEff[#Headers],0)),"")</f>
        <v/>
      </c>
      <c r="O8"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8" s="271">
        <f>IFERROR(IF(TableConseqPrograms[[#This Row],[Does this use qualitative measure?]],TableConseqPrograms[[#This Row],[Effectiveness Cap (Ec)]]*MIN(TableConseqPrograms[[#This Row],[Maturity Factor (Mf)]],1),TableConseqPrograms[[#This Row],[Effectiveness - Quantitative]]),0)</f>
        <v>4.5503999999999996E-3</v>
      </c>
      <c r="Q8" s="140">
        <v>1</v>
      </c>
      <c r="R8" s="138"/>
      <c r="S8" s="138"/>
      <c r="T8" s="272" t="str">
        <f>_xlfn.XLOOKUP(D8,TableSummary[Program],TableSummary[Justification for Benefit Length])</f>
        <v xml:space="preserve">SIPT crews treat poles before a wildfire to prevent them from being damaged during the wildfire. The benefit length is when the wildfire occurs. </v>
      </c>
      <c r="U8" s="254" t="b" cm="1">
        <f t="array" ref="U8">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8" s="254" t="str">
        <f>IFERROR(INDEX(Table_RiskNameLookup[RISK ID],MATCH(TableFreqPrograms[[#This Row],[Risk (for Cross Cutter only)]],Table_RiskNameLookup[Risk/Cross Cutting Factor Name],0)),RiskID)</f>
        <v>WLDFR</v>
      </c>
      <c r="Z8" s="32" t="s">
        <v>319</v>
      </c>
      <c r="AA8" s="170">
        <v>0.9</v>
      </c>
      <c r="AB8" s="170">
        <v>1</v>
      </c>
      <c r="AD8" s="136"/>
      <c r="AE8" s="136"/>
      <c r="AF8" s="136"/>
      <c r="AG8" s="136"/>
    </row>
    <row r="9" spans="2:33" x14ac:dyDescent="0.25">
      <c r="B9" s="268" t="str">
        <f>IFERROR(INDEX('Summary of Programs'!A:A,MATCH(TableConseqPrograms[[#This Row],[Program]],'Summary of Programs'!B:B,0)),"No match in Program Cost tab")</f>
        <v>7.3.6.2</v>
      </c>
      <c r="C9" s="268" t="str">
        <f>IFERROR(INDEX('Summary of Programs'!C:C,MATCH(TableConseqPrograms[[#This Row],[Program]],'Summary of Programs'!B:B,0)),"No match in Summary of Programs tab")</f>
        <v>Mitigation</v>
      </c>
      <c r="D9" s="138" t="s">
        <v>214</v>
      </c>
      <c r="E9" s="138"/>
      <c r="F9" s="138"/>
      <c r="G9" s="138" t="s">
        <v>320</v>
      </c>
      <c r="H9" s="114"/>
      <c r="I9" s="139" t="b">
        <v>0</v>
      </c>
      <c r="J9" s="141">
        <f>'7.3.6.2_Effectiveness'!$B$21</f>
        <v>4.5503999999999996E-3</v>
      </c>
      <c r="K9" s="138"/>
      <c r="L9" s="113"/>
      <c r="M9" s="138"/>
      <c r="N9" s="269" t="str">
        <f>IF(TableConseqPrograms[[#This Row],[Does this use qualitative measure?]],INDEX(TableQualConseqEff[],MATCH(TableConseqPrograms[[#This Row],[Category]],TableQualConseqEff[Control Program Category],0),MATCH(TableConseqPrograms[[#This Row],[Consequence develops…]],TableQualConseqEff[#Headers],0)),"")</f>
        <v/>
      </c>
      <c r="O9"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9" s="271">
        <f>IFERROR(IF(TableConseqPrograms[[#This Row],[Does this use qualitative measure?]],TableConseqPrograms[[#This Row],[Effectiveness Cap (Ec)]]*MIN(TableConseqPrograms[[#This Row],[Maturity Factor (Mf)]],1),TableConseqPrograms[[#This Row],[Effectiveness - Quantitative]]),0)</f>
        <v>4.5503999999999996E-3</v>
      </c>
      <c r="Q9" s="140">
        <v>1</v>
      </c>
      <c r="R9" s="138"/>
      <c r="S9" s="138"/>
      <c r="T9" s="272" t="str">
        <f>_xlfn.XLOOKUP(D9,TableSummary[Program],TableSummary[Justification for Benefit Length])</f>
        <v xml:space="preserve">SIPT crews treat poles before a wildfire to prevent them from being damaged during the wildfire. The benefit length is when the wildfire occurs. </v>
      </c>
      <c r="U9" s="254" t="b" cm="1">
        <f t="array" ref="U9">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9" s="254" t="str">
        <f>IFERROR(INDEX(Table_RiskNameLookup[RISK ID],MATCH(TableFreqPrograms[[#This Row],[Risk (for Cross Cutter only)]],Table_RiskNameLookup[Risk/Cross Cutting Factor Name],0)),RiskID)</f>
        <v>WLDFR</v>
      </c>
      <c r="Z9" t="s">
        <v>304</v>
      </c>
      <c r="AA9" s="170">
        <v>0.5</v>
      </c>
      <c r="AB9" s="170">
        <v>0.75</v>
      </c>
      <c r="AD9" s="136"/>
      <c r="AE9" s="136"/>
      <c r="AF9" s="136"/>
      <c r="AG9" s="136"/>
    </row>
    <row r="10" spans="2:33" x14ac:dyDescent="0.25">
      <c r="B10" s="268" t="str">
        <f>IFERROR(INDEX('Summary of Programs'!A:A,MATCH(TableConseqPrograms[[#This Row],[Program]],'Summary of Programs'!B:B,0)),"No match in Program Cost tab")</f>
        <v>7.3.6.2</v>
      </c>
      <c r="C10" s="268" t="str">
        <f>IFERROR(INDEX('Summary of Programs'!C:C,MATCH(TableConseqPrograms[[#This Row],[Program]],'Summary of Programs'!B:B,0)),"No match in Summary of Programs tab")</f>
        <v>Mitigation</v>
      </c>
      <c r="D10" s="138" t="s">
        <v>214</v>
      </c>
      <c r="E10" s="138"/>
      <c r="F10" s="138"/>
      <c r="G10" s="138" t="s">
        <v>321</v>
      </c>
      <c r="H10" s="114"/>
      <c r="I10" s="139" t="b">
        <v>0</v>
      </c>
      <c r="J10" s="141">
        <f>'7.3.6.2_Effectiveness'!$B$21</f>
        <v>4.5503999999999996E-3</v>
      </c>
      <c r="K10" s="138"/>
      <c r="L10" s="113"/>
      <c r="M10" s="138"/>
      <c r="N10" s="269" t="str">
        <f>IF(TableConseqPrograms[[#This Row],[Does this use qualitative measure?]],INDEX(TableQualConseqEff[],MATCH(TableConseqPrograms[[#This Row],[Category]],TableQualConseqEff[Control Program Category],0),MATCH(TableConseqPrograms[[#This Row],[Consequence develops…]],TableQualConseqEff[#Headers],0)),"")</f>
        <v/>
      </c>
      <c r="O10"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10" s="271">
        <f>IFERROR(IF(TableConseqPrograms[[#This Row],[Does this use qualitative measure?]],TableConseqPrograms[[#This Row],[Effectiveness Cap (Ec)]]*MIN(TableConseqPrograms[[#This Row],[Maturity Factor (Mf)]],1),TableConseqPrograms[[#This Row],[Effectiveness - Quantitative]]),0)</f>
        <v>4.5503999999999996E-3</v>
      </c>
      <c r="Q10" s="140">
        <v>1</v>
      </c>
      <c r="R10" s="138"/>
      <c r="S10" s="138"/>
      <c r="T10" s="272" t="str">
        <f>_xlfn.XLOOKUP(D10,TableSummary[Program],TableSummary[Justification for Benefit Length])</f>
        <v xml:space="preserve">SIPT crews treat poles before a wildfire to prevent them from being damaged during the wildfire. The benefit length is when the wildfire occurs. </v>
      </c>
      <c r="U10" s="254" t="b" cm="1">
        <f t="array" ref="U10">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10" s="254" t="str">
        <f>IFERROR(INDEX(Table_RiskNameLookup[RISK ID],MATCH(TableFreqPrograms[[#This Row],[Risk (for Cross Cutter only)]],Table_RiskNameLookup[Risk/Cross Cutting Factor Name],0)),RiskID)</f>
        <v>WLDFR</v>
      </c>
      <c r="Z10" t="s">
        <v>322</v>
      </c>
      <c r="AA10" s="170">
        <v>0.25</v>
      </c>
      <c r="AB10" s="170">
        <v>0.5</v>
      </c>
      <c r="AD10" s="136"/>
      <c r="AE10" s="136"/>
      <c r="AF10" s="136"/>
      <c r="AG10" s="136"/>
    </row>
    <row r="11" spans="2:33" x14ac:dyDescent="0.25">
      <c r="B11" s="268" t="str">
        <f>IFERROR(INDEX('Summary of Programs'!A:A,MATCH(TableConseqPrograms[[#This Row],[Program]],'Summary of Programs'!B:B,0)),"No match in Program Cost tab")</f>
        <v>7.3.6.2</v>
      </c>
      <c r="C11" s="268" t="str">
        <f>IFERROR(INDEX('Summary of Programs'!C:C,MATCH(TableConseqPrograms[[#This Row],[Program]],'Summary of Programs'!B:B,0)),"No match in Summary of Programs tab")</f>
        <v>Mitigation</v>
      </c>
      <c r="D11" s="138" t="s">
        <v>214</v>
      </c>
      <c r="E11" s="138"/>
      <c r="F11" s="138"/>
      <c r="G11" s="138" t="s">
        <v>323</v>
      </c>
      <c r="H11" s="114"/>
      <c r="I11" s="139" t="b">
        <v>0</v>
      </c>
      <c r="J11" s="141">
        <f>'7.3.6.2_Effectiveness'!$B$21</f>
        <v>4.5503999999999996E-3</v>
      </c>
      <c r="K11" s="138"/>
      <c r="L11" s="113"/>
      <c r="M11" s="138"/>
      <c r="N11" s="269" t="str">
        <f>IF(TableConseqPrograms[[#This Row],[Does this use qualitative measure?]],INDEX(TableQualConseqEff[],MATCH(TableConseqPrograms[[#This Row],[Category]],TableQualConseqEff[Control Program Category],0),MATCH(TableConseqPrograms[[#This Row],[Consequence develops…]],TableQualConseqEff[#Headers],0)),"")</f>
        <v/>
      </c>
      <c r="O11"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11" s="271">
        <f>IFERROR(IF(TableConseqPrograms[[#This Row],[Does this use qualitative measure?]],TableConseqPrograms[[#This Row],[Effectiveness Cap (Ec)]]*MIN(TableConseqPrograms[[#This Row],[Maturity Factor (Mf)]],1),TableConseqPrograms[[#This Row],[Effectiveness - Quantitative]]),0)</f>
        <v>4.5503999999999996E-3</v>
      </c>
      <c r="Q11" s="140">
        <v>1</v>
      </c>
      <c r="R11" s="138"/>
      <c r="S11" s="138"/>
      <c r="T11" s="272" t="str">
        <f>_xlfn.XLOOKUP(D11,TableSummary[Program],TableSummary[Justification for Benefit Length])</f>
        <v xml:space="preserve">SIPT crews treat poles before a wildfire to prevent them from being damaged during the wildfire. The benefit length is when the wildfire occurs. </v>
      </c>
      <c r="U11" s="254" t="b" cm="1">
        <f t="array" ref="U11">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11" s="254" t="str">
        <f>IFERROR(INDEX(Table_RiskNameLookup[RISK ID],MATCH(TableFreqPrograms[[#This Row],[Risk (for Cross Cutter only)]],Table_RiskNameLookup[Risk/Cross Cutting Factor Name],0)),RiskID)</f>
        <v>WLDFR</v>
      </c>
      <c r="Z11" t="s">
        <v>324</v>
      </c>
      <c r="AA11" s="170">
        <v>0.1</v>
      </c>
      <c r="AB11" s="170">
        <v>0.25</v>
      </c>
      <c r="AD11" s="136"/>
      <c r="AE11" s="136"/>
      <c r="AF11" s="136"/>
      <c r="AG11" s="136"/>
    </row>
    <row r="12" spans="2:33" x14ac:dyDescent="0.25">
      <c r="B12" s="268" t="str">
        <f>IFERROR(INDEX('Summary of Programs'!A:A,MATCH(TableConseqPrograms[[#This Row],[Program]],'Summary of Programs'!B:B,0)),"No match in Program Cost tab")</f>
        <v>7.3.6.2</v>
      </c>
      <c r="C12" s="268" t="str">
        <f>IFERROR(INDEX('Summary of Programs'!C:C,MATCH(TableConseqPrograms[[#This Row],[Program]],'Summary of Programs'!B:B,0)),"No match in Summary of Programs tab")</f>
        <v>Mitigation</v>
      </c>
      <c r="D12" s="138" t="s">
        <v>214</v>
      </c>
      <c r="E12" s="138"/>
      <c r="F12" s="138"/>
      <c r="G12" s="138" t="s">
        <v>325</v>
      </c>
      <c r="H12" s="114"/>
      <c r="I12" s="139" t="b">
        <v>0</v>
      </c>
      <c r="J12" s="141">
        <f>'7.3.6.2_Effectiveness'!$B$21</f>
        <v>4.5503999999999996E-3</v>
      </c>
      <c r="K12" s="138"/>
      <c r="L12" s="113"/>
      <c r="M12" s="138"/>
      <c r="N12" s="269" t="str">
        <f>IF(TableConseqPrograms[[#This Row],[Does this use qualitative measure?]],INDEX(TableQualConseqEff[],MATCH(TableConseqPrograms[[#This Row],[Category]],TableQualConseqEff[Control Program Category],0),MATCH(TableConseqPrograms[[#This Row],[Consequence develops…]],TableQualConseqEff[#Headers],0)),"")</f>
        <v/>
      </c>
      <c r="O12"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12" s="271">
        <f>IFERROR(IF(TableConseqPrograms[[#This Row],[Does this use qualitative measure?]],TableConseqPrograms[[#This Row],[Effectiveness Cap (Ec)]]*MIN(TableConseqPrograms[[#This Row],[Maturity Factor (Mf)]],1),TableConseqPrograms[[#This Row],[Effectiveness - Quantitative]]),0)</f>
        <v>4.5503999999999996E-3</v>
      </c>
      <c r="Q12" s="140">
        <v>1</v>
      </c>
      <c r="R12" s="138"/>
      <c r="S12" s="138"/>
      <c r="T12" s="272" t="str">
        <f>_xlfn.XLOOKUP(D12,TableSummary[Program],TableSummary[Justification for Benefit Length])</f>
        <v xml:space="preserve">SIPT crews treat poles before a wildfire to prevent them from being damaged during the wildfire. The benefit length is when the wildfire occurs. </v>
      </c>
      <c r="U12" s="254" t="b" cm="1">
        <f t="array" ref="U12">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12" s="254" t="str">
        <f>IFERROR(INDEX(Table_RiskNameLookup[RISK ID],MATCH(TableFreqPrograms[[#This Row],[Risk (for Cross Cutter only)]],Table_RiskNameLookup[Risk/Cross Cutting Factor Name],0)),RiskID)</f>
        <v>WLDFR</v>
      </c>
      <c r="AA12" s="134"/>
      <c r="AB12" s="134"/>
    </row>
    <row r="13" spans="2:33" x14ac:dyDescent="0.25">
      <c r="B13" s="268" t="str">
        <f>IFERROR(INDEX('Summary of Programs'!A:A,MATCH(TableConseqPrograms[[#This Row],[Program]],'Summary of Programs'!B:B,0)),"No match in Program Cost tab")</f>
        <v>7.3.6.2</v>
      </c>
      <c r="C13" s="268" t="str">
        <f>IFERROR(INDEX('Summary of Programs'!C:C,MATCH(TableConseqPrograms[[#This Row],[Program]],'Summary of Programs'!B:B,0)),"No match in Summary of Programs tab")</f>
        <v>Mitigation</v>
      </c>
      <c r="D13" s="138" t="s">
        <v>214</v>
      </c>
      <c r="E13" s="138"/>
      <c r="F13" s="138"/>
      <c r="G13" s="138" t="s">
        <v>326</v>
      </c>
      <c r="H13" s="114"/>
      <c r="I13" s="139" t="b">
        <v>0</v>
      </c>
      <c r="J13" s="141">
        <f>'7.3.6.2_Effectiveness'!$B$21</f>
        <v>4.5503999999999996E-3</v>
      </c>
      <c r="K13" s="138"/>
      <c r="L13" s="113"/>
      <c r="M13" s="138"/>
      <c r="N13" s="269" t="str">
        <f>IF(TableConseqPrograms[[#This Row],[Does this use qualitative measure?]],INDEX(TableQualConseqEff[],MATCH(TableConseqPrograms[[#This Row],[Category]],TableQualConseqEff[Control Program Category],0),MATCH(TableConseqPrograms[[#This Row],[Consequence develops…]],TableQualConseqEff[#Headers],0)),"")</f>
        <v/>
      </c>
      <c r="O13"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13" s="271">
        <f>IFERROR(IF(TableConseqPrograms[[#This Row],[Does this use qualitative measure?]],TableConseqPrograms[[#This Row],[Effectiveness Cap (Ec)]]*MIN(TableConseqPrograms[[#This Row],[Maturity Factor (Mf)]],1),TableConseqPrograms[[#This Row],[Effectiveness - Quantitative]]),0)</f>
        <v>4.5503999999999996E-3</v>
      </c>
      <c r="Q13" s="140">
        <v>1</v>
      </c>
      <c r="R13" s="138"/>
      <c r="S13" s="138"/>
      <c r="T13" s="272" t="str">
        <f>_xlfn.XLOOKUP(D13,TableSummary[Program],TableSummary[Justification for Benefit Length])</f>
        <v xml:space="preserve">SIPT crews treat poles before a wildfire to prevent them from being damaged during the wildfire. The benefit length is when the wildfire occurs. </v>
      </c>
      <c r="U13" s="254" t="b" cm="1">
        <f t="array" ref="U13">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13" s="254" t="str">
        <f>IFERROR(INDEX(Table_RiskNameLookup[RISK ID],MATCH(TableFreqPrograms[[#This Row],[Risk (for Cross Cutter only)]],Table_RiskNameLookup[Risk/Cross Cutting Factor Name],0)),RiskID)</f>
        <v>WLDFR</v>
      </c>
    </row>
    <row r="14" spans="2:33" x14ac:dyDescent="0.25">
      <c r="B14" s="268" t="str">
        <f>IFERROR(INDEX('Summary of Programs'!A:A,MATCH(TableConseqPrograms[[#This Row],[Program]],'Summary of Programs'!B:B,0)),"No match in Program Cost tab")</f>
        <v>7.3.6.2</v>
      </c>
      <c r="C14" s="268" t="str">
        <f>IFERROR(INDEX('Summary of Programs'!C:C,MATCH(TableConseqPrograms[[#This Row],[Program]],'Summary of Programs'!B:B,0)),"No match in Summary of Programs tab")</f>
        <v>Mitigation</v>
      </c>
      <c r="D14" s="138" t="s">
        <v>214</v>
      </c>
      <c r="E14" s="138"/>
      <c r="F14" s="138"/>
      <c r="G14" s="138" t="s">
        <v>327</v>
      </c>
      <c r="H14" s="114"/>
      <c r="I14" s="139" t="b">
        <v>0</v>
      </c>
      <c r="J14" s="141">
        <f>'7.3.6.2_Effectiveness'!$B$22</f>
        <v>5.9684210526315784E-2</v>
      </c>
      <c r="K14" s="138"/>
      <c r="L14" s="113"/>
      <c r="M14" s="138"/>
      <c r="N14" s="269" t="str">
        <f>IF(TableConseqPrograms[[#This Row],[Does this use qualitative measure?]],INDEX(TableQualConseqEff[],MATCH(TableConseqPrograms[[#This Row],[Category]],TableQualConseqEff[Control Program Category],0),MATCH(TableConseqPrograms[[#This Row],[Consequence develops…]],TableQualConseqEff[#Headers],0)),"")</f>
        <v/>
      </c>
      <c r="O14"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14" s="271">
        <f>IFERROR(IF(TableConseqPrograms[[#This Row],[Does this use qualitative measure?]],TableConseqPrograms[[#This Row],[Effectiveness Cap (Ec)]]*MIN(TableConseqPrograms[[#This Row],[Maturity Factor (Mf)]],1),TableConseqPrograms[[#This Row],[Effectiveness - Quantitative]]),0)</f>
        <v>5.9684210526315784E-2</v>
      </c>
      <c r="Q14" s="140">
        <v>1</v>
      </c>
      <c r="R14" s="138"/>
      <c r="S14" s="138"/>
      <c r="T14" s="272" t="str">
        <f>_xlfn.XLOOKUP(D14,TableSummary[Program],TableSummary[Justification for Benefit Length])</f>
        <v xml:space="preserve">SIPT crews treat poles before a wildfire to prevent them from being damaged during the wildfire. The benefit length is when the wildfire occurs. </v>
      </c>
      <c r="U14" s="254" t="b" cm="1">
        <f t="array" ref="U14">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14" s="254" t="str">
        <f>IFERROR(INDEX(Table_RiskNameLookup[RISK ID],MATCH(TableFreqPrograms[[#This Row],[Risk (for Cross Cutter only)]],Table_RiskNameLookup[Risk/Cross Cutting Factor Name],0)),RiskID)</f>
        <v>WLDFR</v>
      </c>
    </row>
    <row r="15" spans="2:33" x14ac:dyDescent="0.25">
      <c r="B15" s="268" t="str">
        <f>IFERROR(INDEX('Summary of Programs'!A:A,MATCH(TableConseqPrograms[[#This Row],[Program]],'Summary of Programs'!B:B,0)),"No match in Program Cost tab")</f>
        <v>7.3.6.2</v>
      </c>
      <c r="C15" s="268" t="str">
        <f>IFERROR(INDEX('Summary of Programs'!C:C,MATCH(TableConseqPrograms[[#This Row],[Program]],'Summary of Programs'!B:B,0)),"No match in Summary of Programs tab")</f>
        <v>Mitigation</v>
      </c>
      <c r="D15" s="138" t="s">
        <v>214</v>
      </c>
      <c r="E15" s="138"/>
      <c r="F15" s="138"/>
      <c r="G15" s="138" t="s">
        <v>328</v>
      </c>
      <c r="H15" s="114"/>
      <c r="I15" s="139" t="b">
        <v>0</v>
      </c>
      <c r="J15" s="141">
        <f>'7.3.6.2_Effectiveness'!$B$22</f>
        <v>5.9684210526315784E-2</v>
      </c>
      <c r="K15" s="138"/>
      <c r="L15" s="113"/>
      <c r="M15" s="138"/>
      <c r="N15" s="269" t="str">
        <f>IF(TableConseqPrograms[[#This Row],[Does this use qualitative measure?]],INDEX(TableQualConseqEff[],MATCH(TableConseqPrograms[[#This Row],[Category]],TableQualConseqEff[Control Program Category],0),MATCH(TableConseqPrograms[[#This Row],[Consequence develops…]],TableQualConseqEff[#Headers],0)),"")</f>
        <v/>
      </c>
      <c r="O15"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15" s="271">
        <f>IFERROR(IF(TableConseqPrograms[[#This Row],[Does this use qualitative measure?]],TableConseqPrograms[[#This Row],[Effectiveness Cap (Ec)]]*MIN(TableConseqPrograms[[#This Row],[Maturity Factor (Mf)]],1),TableConseqPrograms[[#This Row],[Effectiveness - Quantitative]]),0)</f>
        <v>5.9684210526315784E-2</v>
      </c>
      <c r="Q15" s="140">
        <v>1</v>
      </c>
      <c r="R15" s="138"/>
      <c r="S15" s="138"/>
      <c r="T15" s="272" t="str">
        <f>_xlfn.XLOOKUP(D15,TableSummary[Program],TableSummary[Justification for Benefit Length])</f>
        <v xml:space="preserve">SIPT crews treat poles before a wildfire to prevent them from being damaged during the wildfire. The benefit length is when the wildfire occurs. </v>
      </c>
      <c r="U15" s="254" t="b" cm="1">
        <f t="array" ref="U15">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15" s="254" t="str">
        <f>IFERROR(INDEX(Table_RiskNameLookup[RISK ID],MATCH(TableFreqPrograms[[#This Row],[Risk (for Cross Cutter only)]],Table_RiskNameLookup[Risk/Cross Cutting Factor Name],0)),RiskID)</f>
        <v>WLDFR</v>
      </c>
    </row>
    <row r="16" spans="2:33" x14ac:dyDescent="0.25">
      <c r="B16" s="268" t="str">
        <f>IFERROR(INDEX('Summary of Programs'!A:A,MATCH(TableConseqPrograms[[#This Row],[Program]],'Summary of Programs'!B:B,0)),"No match in Program Cost tab")</f>
        <v>7.3.6.2</v>
      </c>
      <c r="C16" s="268" t="str">
        <f>IFERROR(INDEX('Summary of Programs'!C:C,MATCH(TableConseqPrograms[[#This Row],[Program]],'Summary of Programs'!B:B,0)),"No match in Summary of Programs tab")</f>
        <v>Mitigation</v>
      </c>
      <c r="D16" s="138" t="s">
        <v>214</v>
      </c>
      <c r="E16" s="138"/>
      <c r="F16" s="138"/>
      <c r="G16" s="138" t="s">
        <v>329</v>
      </c>
      <c r="H16" s="114"/>
      <c r="I16" s="139" t="b">
        <v>0</v>
      </c>
      <c r="J16" s="141">
        <f>'7.3.6.2_Effectiveness'!$B$22</f>
        <v>5.9684210526315784E-2</v>
      </c>
      <c r="K16" s="138"/>
      <c r="L16" s="113"/>
      <c r="M16" s="138"/>
      <c r="N16" s="269" t="str">
        <f>IF(TableConseqPrograms[[#This Row],[Does this use qualitative measure?]],INDEX(TableQualConseqEff[],MATCH(TableConseqPrograms[[#This Row],[Category]],TableQualConseqEff[Control Program Category],0),MATCH(TableConseqPrograms[[#This Row],[Consequence develops…]],TableQualConseqEff[#Headers],0)),"")</f>
        <v/>
      </c>
      <c r="O16"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16" s="271">
        <f>IFERROR(IF(TableConseqPrograms[[#This Row],[Does this use qualitative measure?]],TableConseqPrograms[[#This Row],[Effectiveness Cap (Ec)]]*MIN(TableConseqPrograms[[#This Row],[Maturity Factor (Mf)]],1),TableConseqPrograms[[#This Row],[Effectiveness - Quantitative]]),0)</f>
        <v>5.9684210526315784E-2</v>
      </c>
      <c r="Q16" s="140">
        <v>1</v>
      </c>
      <c r="R16" s="138"/>
      <c r="S16" s="138"/>
      <c r="T16" s="272" t="str">
        <f>_xlfn.XLOOKUP(D16,TableSummary[Program],TableSummary[Justification for Benefit Length])</f>
        <v xml:space="preserve">SIPT crews treat poles before a wildfire to prevent them from being damaged during the wildfire. The benefit length is when the wildfire occurs. </v>
      </c>
      <c r="U16" s="254" t="b" cm="1">
        <f t="array" ref="U16">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16" s="254" t="str">
        <f>IFERROR(INDEX(Table_RiskNameLookup[RISK ID],MATCH(TableFreqPrograms[[#This Row],[Risk (for Cross Cutter only)]],Table_RiskNameLookup[Risk/Cross Cutting Factor Name],0)),RiskID)</f>
        <v>WLDFR</v>
      </c>
    </row>
    <row r="17" spans="2:22" x14ac:dyDescent="0.25">
      <c r="B17" s="268" t="str">
        <f>IFERROR(INDEX('Summary of Programs'!A:A,MATCH(TableConseqPrograms[[#This Row],[Program]],'Summary of Programs'!B:B,0)),"No match in Program Cost tab")</f>
        <v>7.3.6.2</v>
      </c>
      <c r="C17" s="268" t="str">
        <f>IFERROR(INDEX('Summary of Programs'!C:C,MATCH(TableConseqPrograms[[#This Row],[Program]],'Summary of Programs'!B:B,0)),"No match in Summary of Programs tab")</f>
        <v>Mitigation</v>
      </c>
      <c r="D17" s="138" t="s">
        <v>214</v>
      </c>
      <c r="E17" s="138"/>
      <c r="F17" s="138"/>
      <c r="G17" s="138" t="s">
        <v>330</v>
      </c>
      <c r="H17" s="114"/>
      <c r="I17" s="139" t="b">
        <v>0</v>
      </c>
      <c r="J17" s="141">
        <f>'7.3.6.2_Effectiveness'!$B$22</f>
        <v>5.9684210526315784E-2</v>
      </c>
      <c r="K17" s="138"/>
      <c r="L17" s="113"/>
      <c r="M17" s="138"/>
      <c r="N17" s="269" t="str">
        <f>IF(TableConseqPrograms[[#This Row],[Does this use qualitative measure?]],INDEX(TableQualConseqEff[],MATCH(TableConseqPrograms[[#This Row],[Category]],TableQualConseqEff[Control Program Category],0),MATCH(TableConseqPrograms[[#This Row],[Consequence develops…]],TableQualConseqEff[#Headers],0)),"")</f>
        <v/>
      </c>
      <c r="O17"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17" s="271">
        <f>IFERROR(IF(TableConseqPrograms[[#This Row],[Does this use qualitative measure?]],TableConseqPrograms[[#This Row],[Effectiveness Cap (Ec)]]*MIN(TableConseqPrograms[[#This Row],[Maturity Factor (Mf)]],1),TableConseqPrograms[[#This Row],[Effectiveness - Quantitative]]),0)</f>
        <v>5.9684210526315784E-2</v>
      </c>
      <c r="Q17" s="140">
        <v>1</v>
      </c>
      <c r="R17" s="138"/>
      <c r="S17" s="138"/>
      <c r="T17" s="272" t="str">
        <f>_xlfn.XLOOKUP(D17,TableSummary[Program],TableSummary[Justification for Benefit Length])</f>
        <v xml:space="preserve">SIPT crews treat poles before a wildfire to prevent them from being damaged during the wildfire. The benefit length is when the wildfire occurs. </v>
      </c>
      <c r="U17" s="254" t="b" cm="1">
        <f t="array" ref="U17">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17" s="254" t="str">
        <f>IFERROR(INDEX(Table_RiskNameLookup[RISK ID],MATCH(TableFreqPrograms[[#This Row],[Risk (for Cross Cutter only)]],Table_RiskNameLookup[Risk/Cross Cutting Factor Name],0)),RiskID)</f>
        <v>WLDFR</v>
      </c>
    </row>
    <row r="18" spans="2:22" x14ac:dyDescent="0.25">
      <c r="B18" s="268" t="str">
        <f>IFERROR(INDEX('Summary of Programs'!A:A,MATCH(TableConseqPrograms[[#This Row],[Program]],'Summary of Programs'!B:B,0)),"No match in Program Cost tab")</f>
        <v>7.3.6.6</v>
      </c>
      <c r="C18" s="268" t="str">
        <f>IFERROR(INDEX('Summary of Programs'!C:C,MATCH(TableConseqPrograms[[#This Row],[Program]],'Summary of Programs'!B:B,0)),"No match in Summary of Programs tab")</f>
        <v>Mitigation</v>
      </c>
      <c r="D18" s="138" t="s">
        <v>237</v>
      </c>
      <c r="E18" s="138"/>
      <c r="F18" s="138"/>
      <c r="G18" s="138" t="s">
        <v>318</v>
      </c>
      <c r="H18" s="114"/>
      <c r="I18" s="139" t="b">
        <v>0</v>
      </c>
      <c r="J18" s="141">
        <f>'7.3.6.6_Effectiveness'!$B$21</f>
        <v>1.5168E-3</v>
      </c>
      <c r="K18" s="138"/>
      <c r="L18" s="113"/>
      <c r="M18" s="138"/>
      <c r="N18" s="269" t="str">
        <f>IF(TableConseqPrograms[[#This Row],[Does this use qualitative measure?]],INDEX(TableQualConseqEff[],MATCH(TableConseqPrograms[[#This Row],[Category]],TableQualConseqEff[Control Program Category],0),MATCH(TableConseqPrograms[[#This Row],[Consequence develops…]],TableQualConseqEff[#Headers],0)),"")</f>
        <v/>
      </c>
      <c r="O18"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18" s="271">
        <f>IFERROR(IF(TableConseqPrograms[[#This Row],[Does this use qualitative measure?]],TableConseqPrograms[[#This Row],[Effectiveness Cap (Ec)]]*MIN(TableConseqPrograms[[#This Row],[Maturity Factor (Mf)]],1),TableConseqPrograms[[#This Row],[Effectiveness - Quantitative]]),0)</f>
        <v>1.5168E-3</v>
      </c>
      <c r="Q18" s="140">
        <v>1</v>
      </c>
      <c r="R18" s="138"/>
      <c r="S18" s="138"/>
      <c r="T18" s="272" t="str">
        <f>_xlfn.XLOOKUP(D18,TableSummary[Program],TableSummary[Justification for Benefit Length])</f>
        <v xml:space="preserve">SIPT crews treat poles before a wildfire to prevent them from being damaged during the wildfire. The benefit length is when the wildfire occurs. </v>
      </c>
      <c r="U18" s="254" t="b" cm="1">
        <f t="array" ref="U18">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18" s="254" t="str">
        <f>IFERROR(INDEX(Table_RiskNameLookup[RISK ID],MATCH(TableFreqPrograms[[#This Row],[Risk (for Cross Cutter only)]],Table_RiskNameLookup[Risk/Cross Cutting Factor Name],0)),RiskID)</f>
        <v>WLDFR</v>
      </c>
    </row>
    <row r="19" spans="2:22" x14ac:dyDescent="0.25">
      <c r="B19" s="268" t="str">
        <f>IFERROR(INDEX('Summary of Programs'!A:A,MATCH(TableConseqPrograms[[#This Row],[Program]],'Summary of Programs'!B:B,0)),"No match in Program Cost tab")</f>
        <v>7.3.6.6</v>
      </c>
      <c r="C19" s="268" t="str">
        <f>IFERROR(INDEX('Summary of Programs'!C:C,MATCH(TableConseqPrograms[[#This Row],[Program]],'Summary of Programs'!B:B,0)),"No match in Summary of Programs tab")</f>
        <v>Mitigation</v>
      </c>
      <c r="D19" s="138" t="s">
        <v>237</v>
      </c>
      <c r="E19" s="138"/>
      <c r="F19" s="138"/>
      <c r="G19" s="138" t="s">
        <v>320</v>
      </c>
      <c r="H19" s="114"/>
      <c r="I19" s="139" t="b">
        <v>0</v>
      </c>
      <c r="J19" s="141">
        <f>'7.3.6.6_Effectiveness'!$B$21</f>
        <v>1.5168E-3</v>
      </c>
      <c r="K19" s="138"/>
      <c r="L19" s="113"/>
      <c r="M19" s="138"/>
      <c r="N19" s="269" t="str">
        <f>IF(TableConseqPrograms[[#This Row],[Does this use qualitative measure?]],INDEX(TableQualConseqEff[],MATCH(TableConseqPrograms[[#This Row],[Category]],TableQualConseqEff[Control Program Category],0),MATCH(TableConseqPrograms[[#This Row],[Consequence develops…]],TableQualConseqEff[#Headers],0)),"")</f>
        <v/>
      </c>
      <c r="O19"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19" s="271">
        <f>IFERROR(IF(TableConseqPrograms[[#This Row],[Does this use qualitative measure?]],TableConseqPrograms[[#This Row],[Effectiveness Cap (Ec)]]*MIN(TableConseqPrograms[[#This Row],[Maturity Factor (Mf)]],1),TableConseqPrograms[[#This Row],[Effectiveness - Quantitative]]),0)</f>
        <v>1.5168E-3</v>
      </c>
      <c r="Q19" s="140">
        <v>1</v>
      </c>
      <c r="R19" s="138"/>
      <c r="S19" s="138"/>
      <c r="T19" s="272" t="str">
        <f>_xlfn.XLOOKUP(D19,TableSummary[Program],TableSummary[Justification for Benefit Length])</f>
        <v xml:space="preserve">SIPT crews treat poles before a wildfire to prevent them from being damaged during the wildfire. The benefit length is when the wildfire occurs. </v>
      </c>
      <c r="U19" s="254" t="b" cm="1">
        <f t="array" ref="U19">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19" s="254" t="str">
        <f>IFERROR(INDEX(Table_RiskNameLookup[RISK ID],MATCH(TableFreqPrograms[[#This Row],[Risk (for Cross Cutter only)]],Table_RiskNameLookup[Risk/Cross Cutting Factor Name],0)),RiskID)</f>
        <v>WLDFR</v>
      </c>
    </row>
    <row r="20" spans="2:22" x14ac:dyDescent="0.25">
      <c r="B20" s="268" t="str">
        <f>IFERROR(INDEX('Summary of Programs'!A:A,MATCH(TableConseqPrograms[[#This Row],[Program]],'Summary of Programs'!B:B,0)),"No match in Program Cost tab")</f>
        <v>7.3.6.6</v>
      </c>
      <c r="C20" s="268" t="str">
        <f>IFERROR(INDEX('Summary of Programs'!C:C,MATCH(TableConseqPrograms[[#This Row],[Program]],'Summary of Programs'!B:B,0)),"No match in Summary of Programs tab")</f>
        <v>Mitigation</v>
      </c>
      <c r="D20" s="138" t="s">
        <v>237</v>
      </c>
      <c r="E20" s="138"/>
      <c r="F20" s="138"/>
      <c r="G20" s="138" t="s">
        <v>321</v>
      </c>
      <c r="H20" s="114"/>
      <c r="I20" s="139" t="b">
        <v>0</v>
      </c>
      <c r="J20" s="141">
        <f>'7.3.6.6_Effectiveness'!$B$21</f>
        <v>1.5168E-3</v>
      </c>
      <c r="K20" s="138"/>
      <c r="L20" s="113"/>
      <c r="M20" s="138"/>
      <c r="N20" s="269" t="str">
        <f>IF(TableConseqPrograms[[#This Row],[Does this use qualitative measure?]],INDEX(TableQualConseqEff[],MATCH(TableConseqPrograms[[#This Row],[Category]],TableQualConseqEff[Control Program Category],0),MATCH(TableConseqPrograms[[#This Row],[Consequence develops…]],TableQualConseqEff[#Headers],0)),"")</f>
        <v/>
      </c>
      <c r="O20"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20" s="271">
        <f>IFERROR(IF(TableConseqPrograms[[#This Row],[Does this use qualitative measure?]],TableConseqPrograms[[#This Row],[Effectiveness Cap (Ec)]]*MIN(TableConseqPrograms[[#This Row],[Maturity Factor (Mf)]],1),TableConseqPrograms[[#This Row],[Effectiveness - Quantitative]]),0)</f>
        <v>1.5168E-3</v>
      </c>
      <c r="Q20" s="140">
        <v>1</v>
      </c>
      <c r="R20" s="138"/>
      <c r="S20" s="138"/>
      <c r="T20" s="272" t="str">
        <f>_xlfn.XLOOKUP(D20,TableSummary[Program],TableSummary[Justification for Benefit Length])</f>
        <v xml:space="preserve">SIPT crews treat poles before a wildfire to prevent them from being damaged during the wildfire. The benefit length is when the wildfire occurs. </v>
      </c>
      <c r="U20" s="254" t="b" cm="1">
        <f t="array" ref="U20">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20" s="254" t="str">
        <f>IFERROR(INDEX(Table_RiskNameLookup[RISK ID],MATCH(TableFreqPrograms[[#This Row],[Risk (for Cross Cutter only)]],Table_RiskNameLookup[Risk/Cross Cutting Factor Name],0)),RiskID)</f>
        <v>WLDFR</v>
      </c>
    </row>
    <row r="21" spans="2:22" x14ac:dyDescent="0.25">
      <c r="B21" s="268" t="str">
        <f>IFERROR(INDEX('Summary of Programs'!A:A,MATCH(TableConseqPrograms[[#This Row],[Program]],'Summary of Programs'!B:B,0)),"No match in Program Cost tab")</f>
        <v>7.3.6.6</v>
      </c>
      <c r="C21" s="268" t="str">
        <f>IFERROR(INDEX('Summary of Programs'!C:C,MATCH(TableConseqPrograms[[#This Row],[Program]],'Summary of Programs'!B:B,0)),"No match in Summary of Programs tab")</f>
        <v>Mitigation</v>
      </c>
      <c r="D21" s="138" t="s">
        <v>237</v>
      </c>
      <c r="E21" s="138"/>
      <c r="F21" s="138"/>
      <c r="G21" s="138" t="s">
        <v>323</v>
      </c>
      <c r="H21" s="114"/>
      <c r="I21" s="139" t="b">
        <v>0</v>
      </c>
      <c r="J21" s="141">
        <f>'7.3.6.6_Effectiveness'!$B$21</f>
        <v>1.5168E-3</v>
      </c>
      <c r="K21" s="138"/>
      <c r="L21" s="113"/>
      <c r="M21" s="138"/>
      <c r="N21" s="269" t="str">
        <f>IF(TableConseqPrograms[[#This Row],[Does this use qualitative measure?]],INDEX(TableQualConseqEff[],MATCH(TableConseqPrograms[[#This Row],[Category]],TableQualConseqEff[Control Program Category],0),MATCH(TableConseqPrograms[[#This Row],[Consequence develops…]],TableQualConseqEff[#Headers],0)),"")</f>
        <v/>
      </c>
      <c r="O21"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21" s="271">
        <f>IFERROR(IF(TableConseqPrograms[[#This Row],[Does this use qualitative measure?]],TableConseqPrograms[[#This Row],[Effectiveness Cap (Ec)]]*MIN(TableConseqPrograms[[#This Row],[Maturity Factor (Mf)]],1),TableConseqPrograms[[#This Row],[Effectiveness - Quantitative]]),0)</f>
        <v>1.5168E-3</v>
      </c>
      <c r="Q21" s="140">
        <v>1</v>
      </c>
      <c r="R21" s="138"/>
      <c r="S21" s="138"/>
      <c r="T21" s="272" t="str">
        <f>_xlfn.XLOOKUP(D21,TableSummary[Program],TableSummary[Justification for Benefit Length])</f>
        <v xml:space="preserve">SIPT crews treat poles before a wildfire to prevent them from being damaged during the wildfire. The benefit length is when the wildfire occurs. </v>
      </c>
      <c r="U21" s="254" t="b" cm="1">
        <f t="array" ref="U21">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21" s="254" t="str">
        <f>IFERROR(INDEX(Table_RiskNameLookup[RISK ID],MATCH(TableFreqPrograms[[#This Row],[Risk (for Cross Cutter only)]],Table_RiskNameLookup[Risk/Cross Cutting Factor Name],0)),RiskID)</f>
        <v>WLDFR</v>
      </c>
    </row>
    <row r="22" spans="2:22" x14ac:dyDescent="0.25">
      <c r="B22" s="268" t="str">
        <f>IFERROR(INDEX('Summary of Programs'!A:A,MATCH(TableConseqPrograms[[#This Row],[Program]],'Summary of Programs'!B:B,0)),"No match in Program Cost tab")</f>
        <v>7.3.6.6</v>
      </c>
      <c r="C22" s="268" t="str">
        <f>IFERROR(INDEX('Summary of Programs'!C:C,MATCH(TableConseqPrograms[[#This Row],[Program]],'Summary of Programs'!B:B,0)),"No match in Summary of Programs tab")</f>
        <v>Mitigation</v>
      </c>
      <c r="D22" s="138" t="s">
        <v>237</v>
      </c>
      <c r="E22" s="138"/>
      <c r="F22" s="138"/>
      <c r="G22" s="138" t="s">
        <v>325</v>
      </c>
      <c r="H22" s="114"/>
      <c r="I22" s="139" t="b">
        <v>0</v>
      </c>
      <c r="J22" s="141">
        <f>'7.3.6.6_Effectiveness'!$B$21</f>
        <v>1.5168E-3</v>
      </c>
      <c r="K22" s="138"/>
      <c r="L22" s="113"/>
      <c r="M22" s="138"/>
      <c r="N22" s="269" t="str">
        <f>IF(TableConseqPrograms[[#This Row],[Does this use qualitative measure?]],INDEX(TableQualConseqEff[],MATCH(TableConseqPrograms[[#This Row],[Category]],TableQualConseqEff[Control Program Category],0),MATCH(TableConseqPrograms[[#This Row],[Consequence develops…]],TableQualConseqEff[#Headers],0)),"")</f>
        <v/>
      </c>
      <c r="O22"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22" s="271">
        <f>IFERROR(IF(TableConseqPrograms[[#This Row],[Does this use qualitative measure?]],TableConseqPrograms[[#This Row],[Effectiveness Cap (Ec)]]*MIN(TableConseqPrograms[[#This Row],[Maturity Factor (Mf)]],1),TableConseqPrograms[[#This Row],[Effectiveness - Quantitative]]),0)</f>
        <v>1.5168E-3</v>
      </c>
      <c r="Q22" s="140">
        <v>1</v>
      </c>
      <c r="R22" s="138"/>
      <c r="S22" s="138"/>
      <c r="T22" s="272" t="str">
        <f>_xlfn.XLOOKUP(D22,TableSummary[Program],TableSummary[Justification for Benefit Length])</f>
        <v xml:space="preserve">SIPT crews treat poles before a wildfire to prevent them from being damaged during the wildfire. The benefit length is when the wildfire occurs. </v>
      </c>
      <c r="U22" s="254" t="b" cm="1">
        <f t="array" ref="U22">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22" s="254" t="str">
        <f>IFERROR(INDEX(Table_RiskNameLookup[RISK ID],MATCH(TableFreqPrograms[[#This Row],[Risk (for Cross Cutter only)]],Table_RiskNameLookup[Risk/Cross Cutting Factor Name],0)),RiskID)</f>
        <v>WLDFR</v>
      </c>
    </row>
    <row r="23" spans="2:22" x14ac:dyDescent="0.25">
      <c r="B23" s="268" t="str">
        <f>IFERROR(INDEX('Summary of Programs'!A:A,MATCH(TableConseqPrograms[[#This Row],[Program]],'Summary of Programs'!B:B,0)),"No match in Program Cost tab")</f>
        <v>7.3.6.6</v>
      </c>
      <c r="C23" s="268" t="str">
        <f>IFERROR(INDEX('Summary of Programs'!C:C,MATCH(TableConseqPrograms[[#This Row],[Program]],'Summary of Programs'!B:B,0)),"No match in Summary of Programs tab")</f>
        <v>Mitigation</v>
      </c>
      <c r="D23" s="138" t="s">
        <v>237</v>
      </c>
      <c r="E23" s="138"/>
      <c r="F23" s="138"/>
      <c r="G23" s="138" t="s">
        <v>326</v>
      </c>
      <c r="H23" s="114"/>
      <c r="I23" s="139" t="b">
        <v>0</v>
      </c>
      <c r="J23" s="141">
        <f>'7.3.6.6_Effectiveness'!$B$21</f>
        <v>1.5168E-3</v>
      </c>
      <c r="K23" s="138"/>
      <c r="L23" s="113"/>
      <c r="M23" s="138"/>
      <c r="N23" s="269" t="str">
        <f>IF(TableConseqPrograms[[#This Row],[Does this use qualitative measure?]],INDEX(TableQualConseqEff[],MATCH(TableConseqPrograms[[#This Row],[Category]],TableQualConseqEff[Control Program Category],0),MATCH(TableConseqPrograms[[#This Row],[Consequence develops…]],TableQualConseqEff[#Headers],0)),"")</f>
        <v/>
      </c>
      <c r="O23"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23" s="271">
        <f>IFERROR(IF(TableConseqPrograms[[#This Row],[Does this use qualitative measure?]],TableConseqPrograms[[#This Row],[Effectiveness Cap (Ec)]]*MIN(TableConseqPrograms[[#This Row],[Maturity Factor (Mf)]],1),TableConseqPrograms[[#This Row],[Effectiveness - Quantitative]]),0)</f>
        <v>1.5168E-3</v>
      </c>
      <c r="Q23" s="140">
        <v>1</v>
      </c>
      <c r="R23" s="138"/>
      <c r="S23" s="138"/>
      <c r="T23" s="272" t="str">
        <f>_xlfn.XLOOKUP(D23,TableSummary[Program],TableSummary[Justification for Benefit Length])</f>
        <v xml:space="preserve">SIPT crews treat poles before a wildfire to prevent them from being damaged during the wildfire. The benefit length is when the wildfire occurs. </v>
      </c>
      <c r="U23" s="254" t="b" cm="1">
        <f t="array" ref="U23">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23" s="254" t="str">
        <f>IFERROR(INDEX(Table_RiskNameLookup[RISK ID],MATCH(TableFreqPrograms[[#This Row],[Risk (for Cross Cutter only)]],Table_RiskNameLookup[Risk/Cross Cutting Factor Name],0)),RiskID)</f>
        <v>WLDFR</v>
      </c>
    </row>
    <row r="24" spans="2:22" x14ac:dyDescent="0.25">
      <c r="B24" s="268" t="str">
        <f>IFERROR(INDEX('Summary of Programs'!A:A,MATCH(TableConseqPrograms[[#This Row],[Program]],'Summary of Programs'!B:B,0)),"No match in Program Cost tab")</f>
        <v>7.3.6.6</v>
      </c>
      <c r="C24" s="268" t="str">
        <f>IFERROR(INDEX('Summary of Programs'!C:C,MATCH(TableConseqPrograms[[#This Row],[Program]],'Summary of Programs'!B:B,0)),"No match in Summary of Programs tab")</f>
        <v>Mitigation</v>
      </c>
      <c r="D24" s="138" t="s">
        <v>237</v>
      </c>
      <c r="E24" s="138"/>
      <c r="F24" s="138"/>
      <c r="G24" s="138" t="s">
        <v>327</v>
      </c>
      <c r="H24" s="114"/>
      <c r="I24" s="139" t="b">
        <v>0</v>
      </c>
      <c r="J24" s="141">
        <f>'7.3.6.6_Effectiveness'!$B$22</f>
        <v>1.9894736842105264E-2</v>
      </c>
      <c r="K24" s="138"/>
      <c r="L24" s="113"/>
      <c r="M24" s="138"/>
      <c r="N24" s="269" t="str">
        <f>IF(TableConseqPrograms[[#This Row],[Does this use qualitative measure?]],INDEX(TableQualConseqEff[],MATCH(TableConseqPrograms[[#This Row],[Category]],TableQualConseqEff[Control Program Category],0),MATCH(TableConseqPrograms[[#This Row],[Consequence develops…]],TableQualConseqEff[#Headers],0)),"")</f>
        <v/>
      </c>
      <c r="O24"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24" s="271">
        <f>IFERROR(IF(TableConseqPrograms[[#This Row],[Does this use qualitative measure?]],TableConseqPrograms[[#This Row],[Effectiveness Cap (Ec)]]*MIN(TableConseqPrograms[[#This Row],[Maturity Factor (Mf)]],1),TableConseqPrograms[[#This Row],[Effectiveness - Quantitative]]),0)</f>
        <v>1.9894736842105264E-2</v>
      </c>
      <c r="Q24" s="140">
        <v>1</v>
      </c>
      <c r="R24" s="138"/>
      <c r="S24" s="138"/>
      <c r="T24" s="272" t="str">
        <f>_xlfn.XLOOKUP(D24,TableSummary[Program],TableSummary[Justification for Benefit Length])</f>
        <v xml:space="preserve">SIPT crews treat poles before a wildfire to prevent them from being damaged during the wildfire. The benefit length is when the wildfire occurs. </v>
      </c>
      <c r="U24" s="254" t="b" cm="1">
        <f t="array" ref="U24">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24" s="254" t="str">
        <f>IFERROR(INDEX(Table_RiskNameLookup[RISK ID],MATCH(TableFreqPrograms[[#This Row],[Risk (for Cross Cutter only)]],Table_RiskNameLookup[Risk/Cross Cutting Factor Name],0)),RiskID)</f>
        <v>WLDFR</v>
      </c>
    </row>
    <row r="25" spans="2:22" x14ac:dyDescent="0.25">
      <c r="B25" s="268" t="str">
        <f>IFERROR(INDEX('Summary of Programs'!A:A,MATCH(TableConseqPrograms[[#This Row],[Program]],'Summary of Programs'!B:B,0)),"No match in Program Cost tab")</f>
        <v>7.3.6.6</v>
      </c>
      <c r="C25" s="268" t="str">
        <f>IFERROR(INDEX('Summary of Programs'!C:C,MATCH(TableConseqPrograms[[#This Row],[Program]],'Summary of Programs'!B:B,0)),"No match in Summary of Programs tab")</f>
        <v>Mitigation</v>
      </c>
      <c r="D25" s="138" t="s">
        <v>237</v>
      </c>
      <c r="E25" s="138"/>
      <c r="F25" s="138"/>
      <c r="G25" s="138" t="s">
        <v>328</v>
      </c>
      <c r="H25" s="114"/>
      <c r="I25" s="139" t="b">
        <v>0</v>
      </c>
      <c r="J25" s="141">
        <f>'7.3.6.6_Effectiveness'!$B$22</f>
        <v>1.9894736842105264E-2</v>
      </c>
      <c r="K25" s="138"/>
      <c r="L25" s="113"/>
      <c r="M25" s="138"/>
      <c r="N25" s="269" t="str">
        <f>IF(TableConseqPrograms[[#This Row],[Does this use qualitative measure?]],INDEX(TableQualConseqEff[],MATCH(TableConseqPrograms[[#This Row],[Category]],TableQualConseqEff[Control Program Category],0),MATCH(TableConseqPrograms[[#This Row],[Consequence develops…]],TableQualConseqEff[#Headers],0)),"")</f>
        <v/>
      </c>
      <c r="O25"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25" s="271">
        <f>IFERROR(IF(TableConseqPrograms[[#This Row],[Does this use qualitative measure?]],TableConseqPrograms[[#This Row],[Effectiveness Cap (Ec)]]*MIN(TableConseqPrograms[[#This Row],[Maturity Factor (Mf)]],1),TableConseqPrograms[[#This Row],[Effectiveness - Quantitative]]),0)</f>
        <v>1.9894736842105264E-2</v>
      </c>
      <c r="Q25" s="140">
        <v>1</v>
      </c>
      <c r="R25" s="138"/>
      <c r="S25" s="138"/>
      <c r="T25" s="272" t="str">
        <f>_xlfn.XLOOKUP(D25,TableSummary[Program],TableSummary[Justification for Benefit Length])</f>
        <v xml:space="preserve">SIPT crews treat poles before a wildfire to prevent them from being damaged during the wildfire. The benefit length is when the wildfire occurs. </v>
      </c>
      <c r="U25" s="254" t="b" cm="1">
        <f t="array" ref="U25">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25" s="254" t="str">
        <f>IFERROR(INDEX(Table_RiskNameLookup[RISK ID],MATCH(TableFreqPrograms[[#This Row],[Risk (for Cross Cutter only)]],Table_RiskNameLookup[Risk/Cross Cutting Factor Name],0)),RiskID)</f>
        <v>WLDFR</v>
      </c>
    </row>
    <row r="26" spans="2:22" x14ac:dyDescent="0.25">
      <c r="B26" s="268" t="str">
        <f>IFERROR(INDEX('Summary of Programs'!A:A,MATCH(TableConseqPrograms[[#This Row],[Program]],'Summary of Programs'!B:B,0)),"No match in Program Cost tab")</f>
        <v>7.3.6.6</v>
      </c>
      <c r="C26" s="268" t="str">
        <f>IFERROR(INDEX('Summary of Programs'!C:C,MATCH(TableConseqPrograms[[#This Row],[Program]],'Summary of Programs'!B:B,0)),"No match in Summary of Programs tab")</f>
        <v>Mitigation</v>
      </c>
      <c r="D26" s="138" t="s">
        <v>237</v>
      </c>
      <c r="E26" s="138"/>
      <c r="F26" s="138"/>
      <c r="G26" s="138" t="s">
        <v>329</v>
      </c>
      <c r="H26" s="114"/>
      <c r="I26" s="139" t="b">
        <v>0</v>
      </c>
      <c r="J26" s="141">
        <f>'7.3.6.6_Effectiveness'!$B$22</f>
        <v>1.9894736842105264E-2</v>
      </c>
      <c r="K26" s="138"/>
      <c r="L26" s="113"/>
      <c r="M26" s="138"/>
      <c r="N26" s="269" t="str">
        <f>IF(TableConseqPrograms[[#This Row],[Does this use qualitative measure?]],INDEX(TableQualConseqEff[],MATCH(TableConseqPrograms[[#This Row],[Category]],TableQualConseqEff[Control Program Category],0),MATCH(TableConseqPrograms[[#This Row],[Consequence develops…]],TableQualConseqEff[#Headers],0)),"")</f>
        <v/>
      </c>
      <c r="O26"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26" s="271">
        <f>IFERROR(IF(TableConseqPrograms[[#This Row],[Does this use qualitative measure?]],TableConseqPrograms[[#This Row],[Effectiveness Cap (Ec)]]*MIN(TableConseqPrograms[[#This Row],[Maturity Factor (Mf)]],1),TableConseqPrograms[[#This Row],[Effectiveness - Quantitative]]),0)</f>
        <v>1.9894736842105264E-2</v>
      </c>
      <c r="Q26" s="140">
        <v>1</v>
      </c>
      <c r="R26" s="138"/>
      <c r="S26" s="138"/>
      <c r="T26" s="272" t="str">
        <f>_xlfn.XLOOKUP(D26,TableSummary[Program],TableSummary[Justification for Benefit Length])</f>
        <v xml:space="preserve">SIPT crews treat poles before a wildfire to prevent them from being damaged during the wildfire. The benefit length is when the wildfire occurs. </v>
      </c>
      <c r="U26" s="254" t="b" cm="1">
        <f t="array" ref="U26">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26" s="254" t="str">
        <f>IFERROR(INDEX(Table_RiskNameLookup[RISK ID],MATCH(TableFreqPrograms[[#This Row],[Risk (for Cross Cutter only)]],Table_RiskNameLookup[Risk/Cross Cutting Factor Name],0)),RiskID)</f>
        <v>WLDFR</v>
      </c>
    </row>
    <row r="27" spans="2:22" x14ac:dyDescent="0.25">
      <c r="B27" s="268" t="str">
        <f>IFERROR(INDEX('Summary of Programs'!A:A,MATCH(TableConseqPrograms[[#This Row],[Program]],'Summary of Programs'!B:B,0)),"No match in Program Cost tab")</f>
        <v>7.3.6.6</v>
      </c>
      <c r="C27" s="268" t="str">
        <f>IFERROR(INDEX('Summary of Programs'!C:C,MATCH(TableConseqPrograms[[#This Row],[Program]],'Summary of Programs'!B:B,0)),"No match in Summary of Programs tab")</f>
        <v>Mitigation</v>
      </c>
      <c r="D27" s="138" t="s">
        <v>237</v>
      </c>
      <c r="E27" s="138"/>
      <c r="F27" s="138"/>
      <c r="G27" s="138" t="s">
        <v>330</v>
      </c>
      <c r="H27" s="114"/>
      <c r="I27" s="139" t="b">
        <v>0</v>
      </c>
      <c r="J27" s="141">
        <f>'7.3.6.6_Effectiveness'!$B$22</f>
        <v>1.9894736842105264E-2</v>
      </c>
      <c r="K27" s="138"/>
      <c r="L27" s="113"/>
      <c r="M27" s="138"/>
      <c r="N27" s="269" t="str">
        <f>IF(TableConseqPrograms[[#This Row],[Does this use qualitative measure?]],INDEX(TableQualConseqEff[],MATCH(TableConseqPrograms[[#This Row],[Category]],TableQualConseqEff[Control Program Category],0),MATCH(TableConseqPrograms[[#This Row],[Consequence develops…]],TableQualConseqEff[#Headers],0)),"")</f>
        <v/>
      </c>
      <c r="O27"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27" s="271">
        <f>IFERROR(IF(TableConseqPrograms[[#This Row],[Does this use qualitative measure?]],TableConseqPrograms[[#This Row],[Effectiveness Cap (Ec)]]*MIN(TableConseqPrograms[[#This Row],[Maturity Factor (Mf)]],1),TableConseqPrograms[[#This Row],[Effectiveness - Quantitative]]),0)</f>
        <v>1.9894736842105264E-2</v>
      </c>
      <c r="Q27" s="140">
        <v>1</v>
      </c>
      <c r="R27" s="138"/>
      <c r="S27" s="138"/>
      <c r="T27" s="272" t="str">
        <f>_xlfn.XLOOKUP(D27,TableSummary[Program],TableSummary[Justification for Benefit Length])</f>
        <v xml:space="preserve">SIPT crews treat poles before a wildfire to prevent them from being damaged during the wildfire. The benefit length is when the wildfire occurs. </v>
      </c>
      <c r="U27" s="254" t="b" cm="1">
        <f t="array" ref="U27">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27" s="254" t="str">
        <f>IFERROR(INDEX(Table_RiskNameLookup[RISK ID],MATCH(TableFreqPrograms[[#This Row],[Risk (for Cross Cutter only)]],Table_RiskNameLookup[Risk/Cross Cutting Factor Name],0)),RiskID)</f>
        <v>WLDFR</v>
      </c>
    </row>
  </sheetData>
  <sheetProtection formatCells="0" formatColumns="0" formatRows="0" insertRows="0" deleteRows="0" sort="0" autoFilter="0" pivotTables="0"/>
  <phoneticPr fontId="14" type="noConversion"/>
  <conditionalFormatting sqref="J8:J27">
    <cfRule type="expression" dxfId="348" priority="2">
      <formula>$I8</formula>
    </cfRule>
  </conditionalFormatting>
  <conditionalFormatting sqref="K8:O27">
    <cfRule type="expression" dxfId="347" priority="1">
      <formula>NOT($I8)</formula>
    </cfRule>
  </conditionalFormatting>
  <dataValidations count="8">
    <dataValidation type="list" allowBlank="1" showInputMessage="1" showErrorMessage="1" sqref="L8:L27" xr:uid="{7D07E829-3621-47C2-A533-61B35259C44F}">
      <formula1>$AA$7:$AB$7</formula1>
    </dataValidation>
    <dataValidation type="list" allowBlank="1" showInputMessage="1" showErrorMessage="1" sqref="I8:I27" xr:uid="{B6902227-D28D-41A1-9E1B-090D605DD01D}">
      <formula1>"TRUE, FALSE"</formula1>
    </dataValidation>
    <dataValidation type="list" allowBlank="1" showInputMessage="1" showErrorMessage="1" sqref="E8:E27" xr:uid="{8CA16C45-8F4A-4BF7-8CE0-0CFFE57D105F}">
      <formula1>INDIRECT("Table_RiskNameLookup[Risk/Cross Cutting Factor Name]")</formula1>
    </dataValidation>
    <dataValidation type="list" allowBlank="1" showInputMessage="1" showErrorMessage="1" sqref="H8:H27" xr:uid="{D0CC7A40-78AF-4A50-8EA7-A2A407835B7A}">
      <formula1>INDIRECT("TableConseqTypeDropdown[Consequence Options]")</formula1>
    </dataValidation>
    <dataValidation type="list" allowBlank="1" showInputMessage="1" showErrorMessage="1" sqref="D8:D27" xr:uid="{027AEEC7-CC69-493C-98C1-2DF62A178E6E}">
      <formula1>INDIRECT("TableSummary[Program]")</formula1>
    </dataValidation>
    <dataValidation type="list" allowBlank="1" showInputMessage="1" showErrorMessage="1" sqref="F8:F27" xr:uid="{96E927BE-C782-4B0A-8F8C-F968D38172C9}">
      <formula1>INDIRECT("TableTranche[Tranche]")</formula1>
    </dataValidation>
    <dataValidation type="list" allowBlank="1" showInputMessage="1" showErrorMessage="1" sqref="G8:G27" xr:uid="{D6907C1E-CD47-4901-9EA1-7D8FB7375757}">
      <formula1>INDIRECT("TableOutcome[Outcome]")</formula1>
    </dataValidation>
    <dataValidation type="list" allowBlank="1" showInputMessage="1" showErrorMessage="1" sqref="K8:K27" xr:uid="{43753915-5F7D-405A-9F86-7B6152A43C37}">
      <formula1>INDIRECT("TableQualConseqEff[Control Program Category]")</formula1>
    </dataValidation>
  </dataValidations>
  <pageMargins left="0.7" right="0.7" top="0.75" bottom="0.75" header="0.3" footer="0.3"/>
  <pageSetup paperSize="17" orientation="landscape" r:id="rId1"/>
  <tableParts count="3">
    <tablePart r:id="rId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7e57212-3e02-407f-8b2d-05f7d7f19b15" xsi:nil="true"/>
    <pgeInformationSecurityClassification xmlns="97e57212-3e02-407f-8b2d-05f7d7f19b15" xsi:nil="true"/>
    <mca9ac2a47d44219b4ff213ace4480ec xmlns="97e57212-3e02-407f-8b2d-05f7d7f19b15">
      <Terms xmlns="http://schemas.microsoft.com/office/infopath/2007/PartnerControls"/>
    </mca9ac2a47d44219b4ff213ace4480ec>
    <pgeRetentionTriggerDate xmlns="97e57212-3e02-407f-8b2d-05f7d7f19b15" xsi:nil="true"/>
    <lcf76f155ced4ddcb4097134ff3c332f xmlns="d72ebb01-2fc3-4dac-9dea-5e872f1c603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41B1EC874A43D45A6CE5885CBB91BA1" ma:contentTypeVersion="21" ma:contentTypeDescription="Create a new document." ma:contentTypeScope="" ma:versionID="f0ecdb7c513a3fa449cc2ba72c39ffe0">
  <xsd:schema xmlns:xsd="http://www.w3.org/2001/XMLSchema" xmlns:xs="http://www.w3.org/2001/XMLSchema" xmlns:p="http://schemas.microsoft.com/office/2006/metadata/properties" xmlns:ns2="97e57212-3e02-407f-8b2d-05f7d7f19b15" xmlns:ns3="d72ebb01-2fc3-4dac-9dea-5e872f1c6030" xmlns:ns4="fdec3331-90b9-49c6-89d0-e2a975630824" targetNamespace="http://schemas.microsoft.com/office/2006/metadata/properties" ma:root="true" ma:fieldsID="1ffac4c1678070d3f9856bd2b0e15dd2" ns2:_="" ns3:_="" ns4:_="">
    <xsd:import namespace="97e57212-3e02-407f-8b2d-05f7d7f19b15"/>
    <xsd:import namespace="d72ebb01-2fc3-4dac-9dea-5e872f1c6030"/>
    <xsd:import namespace="fdec3331-90b9-49c6-89d0-e2a975630824"/>
    <xsd:element name="properties">
      <xsd:complexType>
        <xsd:sequence>
          <xsd:element name="documentManagement">
            <xsd:complexType>
              <xsd:all>
                <xsd:element ref="ns2:pgeInformationSecurityClassification" minOccurs="0"/>
                <xsd:element ref="ns2:mca9ac2a47d44219b4ff213ace4480ec" minOccurs="0"/>
                <xsd:element ref="ns2:TaxCatchAll" minOccurs="0"/>
                <xsd:element ref="ns2:TaxCatchAllLabel" minOccurs="0"/>
                <xsd:element ref="ns2:pgeRetentionTriggerDate"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DateTaken" minOccurs="0"/>
                <xsd:element ref="ns3:MediaServiceOCR" minOccurs="0"/>
                <xsd:element ref="ns3:MediaServiceGenerationTime" minOccurs="0"/>
                <xsd:element ref="ns3:MediaServiceEventHashCode" minOccurs="0"/>
                <xsd:element ref="ns3:lcf76f155ced4ddcb4097134ff3c332f"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InformationSecurityClassification" ma:index="8" nillable="true" ma:displayName="PGE Information Security Classification" ma:description="Confidentiality of the Item (i.e. who can access it.) PG&amp;E uses the following four levels of confidentiality:&#10;• Public: Information available to anyone inside or outside PG&amp;E without restriction. &#10;• Internal: Information intended primarily for use within PG&amp;E.&#10;• Confidential: Information intended for use within PG&amp;E on a “business-need-to-know basis.” &#10;• Restricted: Information that is the most sensitive due to its significant value to the company and requires the maximum level of handling and protection from unauthorized collection, access, use or disclosure&#10;" ma:format="Dropdown" ma:internalName="pgeInformationSecurityClassification">
      <xsd:simpleType>
        <xsd:restriction base="dms:Choice">
          <xsd:enumeration value="Public"/>
          <xsd:enumeration value="Internal"/>
          <xsd:enumeration value="Confidential"/>
          <xsd:enumeration value="Restricted"/>
        </xsd:restriction>
      </xsd:simpleType>
    </xsd:element>
    <xsd:element name="mca9ac2a47d44219b4ff213ace4480ec" ma:index="9"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8307e0e4-bb93-40e3-aba4-33d01e1b06a1}" ma:internalName="TaxCatchAll" ma:showField="CatchAllData" ma:web="fdec3331-90b9-49c6-89d0-e2a975630824">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8307e0e4-bb93-40e3-aba4-33d01e1b06a1}" ma:internalName="TaxCatchAllLabel" ma:readOnly="true" ma:showField="CatchAllDataLabel" ma:web="fdec3331-90b9-49c6-89d0-e2a975630824">
      <xsd:complexType>
        <xsd:complexContent>
          <xsd:extension base="dms:MultiChoiceLookup">
            <xsd:sequence>
              <xsd:element name="Value" type="dms:Lookup" maxOccurs="unbounded" minOccurs="0" nillable="true"/>
            </xsd:sequence>
          </xsd:extension>
        </xsd:complexContent>
      </xsd:complexType>
    </xsd:element>
    <xsd:element name="pgeRetentionTriggerDate" ma:index="13"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d72ebb01-2fc3-4dac-9dea-5e872f1c6030" elementFormDefault="qualified">
    <xsd:import namespace="http://schemas.microsoft.com/office/2006/documentManagement/types"/>
    <xsd:import namespace="http://schemas.microsoft.com/office/infopath/2007/PartnerControls"/>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20" nillable="true" ma:displayName="MediaServiceDateTaken" ma:hidden="true" ma:internalName="MediaServiceDateTake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b06c99b3-cd83-43e5-b4c1-d62f316c1e37"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ec3331-90b9-49c6-89d0-e2a975630824"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a1023ccf-7cb6-4ee1-9475-b660b0644bb5" ContentTypeId="0x0101" PreviousValue="tru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554EC2C-CB22-4724-83E5-30288A9670DE}">
  <ds:schemaRefs>
    <ds:schemaRef ds:uri="http://purl.org/dc/elements/1.1/"/>
    <ds:schemaRef ds:uri="http://schemas.microsoft.com/office/2006/metadata/properties"/>
    <ds:schemaRef ds:uri="d8aa410f-0065-40ad-bd45-25b965d441d6"/>
    <ds:schemaRef ds:uri="http://purl.org/dc/terms/"/>
    <ds:schemaRef ds:uri="97e57212-3e02-407f-8b2d-05f7d7f19b15"/>
    <ds:schemaRef ds:uri="http://schemas.microsoft.com/office/2006/documentManagement/types"/>
    <ds:schemaRef ds:uri="http://schemas.microsoft.com/office/infopath/2007/PartnerControls"/>
    <ds:schemaRef ds:uri="http://schemas.openxmlformats.org/package/2006/metadata/core-properties"/>
    <ds:schemaRef ds:uri="929c8bc2-8beb-4859-b3c9-162a04923ac9"/>
    <ds:schemaRef ds:uri="http://www.w3.org/XML/1998/namespace"/>
    <ds:schemaRef ds:uri="http://purl.org/dc/dcmitype/"/>
  </ds:schemaRefs>
</ds:datastoreItem>
</file>

<file path=customXml/itemProps2.xml><?xml version="1.0" encoding="utf-8"?>
<ds:datastoreItem xmlns:ds="http://schemas.openxmlformats.org/officeDocument/2006/customXml" ds:itemID="{8DAA8079-37F3-4780-B5B0-299AAC109801}"/>
</file>

<file path=customXml/itemProps3.xml><?xml version="1.0" encoding="utf-8"?>
<ds:datastoreItem xmlns:ds="http://schemas.openxmlformats.org/officeDocument/2006/customXml" ds:itemID="{504BE85F-69E1-4BAB-90BA-E3A435E504F5}">
  <ds:schemaRefs>
    <ds:schemaRef ds:uri="Microsoft.SharePoint.Taxonomy.ContentTypeSync"/>
  </ds:schemaRefs>
</ds:datastoreItem>
</file>

<file path=customXml/itemProps4.xml><?xml version="1.0" encoding="utf-8"?>
<ds:datastoreItem xmlns:ds="http://schemas.openxmlformats.org/officeDocument/2006/customXml" ds:itemID="{1469E624-9DB0-4AC1-9699-3BB8B9B5A82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18</vt:i4>
      </vt:variant>
    </vt:vector>
  </HeadingPairs>
  <TitlesOfParts>
    <vt:vector size="40" baseType="lpstr">
      <vt:lpstr>Change Log</vt:lpstr>
      <vt:lpstr>Instructions</vt:lpstr>
      <vt:lpstr>Prog Info</vt:lpstr>
      <vt:lpstr>Data Dictionary</vt:lpstr>
      <vt:lpstr>Summary of Programs</vt:lpstr>
      <vt:lpstr>1-Program Exposure</vt:lpstr>
      <vt:lpstr>2-Program Cost</vt:lpstr>
      <vt:lpstr>3-Eff - Freq Programs</vt:lpstr>
      <vt:lpstr>4-Eff - Conseq Programs</vt:lpstr>
      <vt:lpstr>RSE Lite</vt:lpstr>
      <vt:lpstr>RSE Results</vt:lpstr>
      <vt:lpstr>Table_12_RSE</vt:lpstr>
      <vt:lpstr>7.3.6.2_Financials</vt:lpstr>
      <vt:lpstr>7.3.6.2_Effectiveness</vt:lpstr>
      <vt:lpstr>7.3.6.6_Financials</vt:lpstr>
      <vt:lpstr>7.3.6.6_Effectiveness</vt:lpstr>
      <vt:lpstr>7.3.6.8_Financials</vt:lpstr>
      <vt:lpstr>Match esc definition</vt:lpstr>
      <vt:lpstr> Data &amp; Validation</vt:lpstr>
      <vt:lpstr>BowTie</vt:lpstr>
      <vt:lpstr>HFTD Miles</vt:lpstr>
      <vt:lpstr>TablePVRR</vt:lpstr>
      <vt:lpstr>agg_period</vt:lpstr>
      <vt:lpstr>agg_yrs</vt:lpstr>
      <vt:lpstr>DataFileName</vt:lpstr>
      <vt:lpstr>DataFilePath</vt:lpstr>
      <vt:lpstr>disc_rate</vt:lpstr>
      <vt:lpstr>exepath</vt:lpstr>
      <vt:lpstr>NPV_Year</vt:lpstr>
      <vt:lpstr>'1-Program Exposure'!Print_Titles</vt:lpstr>
      <vt:lpstr>'2-Program Cost'!Print_Titles</vt:lpstr>
      <vt:lpstr>'3-Eff - Freq Programs'!Print_Titles</vt:lpstr>
      <vt:lpstr>'Summary of Programs'!Print_Titles</vt:lpstr>
      <vt:lpstr>ProgramList</vt:lpstr>
      <vt:lpstr>'RSE Lite'!ProgramName</vt:lpstr>
      <vt:lpstr>risk_data_folder</vt:lpstr>
      <vt:lpstr>RiskID</vt:lpstr>
      <vt:lpstr>'RSE Lite'!RunMessage</vt:lpstr>
      <vt:lpstr>'RSE Results'!RunMessage</vt:lpstr>
      <vt:lpstr>templateVersion</vt:lpstr>
    </vt:vector>
  </TitlesOfParts>
  <Manager/>
  <Company>KPMG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Rohan</dc:creator>
  <cp:keywords/>
  <dc:description/>
  <cp:lastModifiedBy>Lau, Nelson</cp:lastModifiedBy>
  <cp:revision/>
  <dcterms:created xsi:type="dcterms:W3CDTF">2020-03-25T05:41:08Z</dcterms:created>
  <dcterms:modified xsi:type="dcterms:W3CDTF">2022-02-25T22:42:39Z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{CC1CB5F2-A23F-4496-8282-B751897D0405}</vt:lpwstr>
  </property>
  <property fmtid="{D5CDD505-2E9C-101B-9397-08002B2CF9AE}" pid="3" name="ContentTypeId">
    <vt:lpwstr>0x010100641B1EC874A43D45A6CE5885CBB91BA1</vt:lpwstr>
  </property>
  <property fmtid="{D5CDD505-2E9C-101B-9397-08002B2CF9AE}" pid="4" name="pgeRecordCategory">
    <vt:lpwstr/>
  </property>
  <property fmtid="{D5CDD505-2E9C-101B-9397-08002B2CF9AE}" pid="5" name="MediaServiceImageTags">
    <vt:lpwstr/>
  </property>
</Properties>
</file>