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namedSheetViews/namedSheetView1.xml" ContentType="application/vnd.ms-excel.namedsheetview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filterPrivacy="1" defaultThemeVersion="166925"/>
  <xr:revisionPtr revIDLastSave="1328" documentId="8_{409D3EDE-A1EF-4D4C-BE25-02CAA44260F7}" xr6:coauthVersionLast="46" xr6:coauthVersionMax="46" xr10:uidLastSave="{F7EE1C84-9D2C-45CF-A3F9-FE2EA0CAA072}"/>
  <bookViews>
    <workbookView xWindow="-28920" yWindow="-90" windowWidth="29040" windowHeight="15840" activeTab="1" xr2:uid="{C73FE6B6-C8BD-4B4F-BDF7-B2BB9A6E0C56}"/>
  </bookViews>
  <sheets>
    <sheet name="READ ME FIRST" sheetId="15" r:id="rId1"/>
    <sheet name="Initiatives" sheetId="1" r:id="rId2"/>
    <sheet name="Initiative mapping-DO NOT EDIT" sheetId="14" state="hidden" r:id="rId3"/>
  </sheets>
  <definedNames>
    <definedName name="_xlnm.Print_Area" localSheetId="1">Initiatives!$A$1:$AI$96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21" i="1" l="1"/>
  <c r="S88" i="1" l="1"/>
  <c r="R88" i="1"/>
  <c r="S33" i="1" l="1"/>
  <c r="S49" i="1" l="1"/>
  <c r="S32" i="1"/>
  <c r="D22" i="1" l="1"/>
  <c r="A22" i="1"/>
  <c r="B22" i="1"/>
  <c r="J22" i="1" s="1"/>
  <c r="G22" i="1"/>
  <c r="S31" i="1"/>
  <c r="S51" i="1"/>
  <c r="D47" i="1" l="1"/>
  <c r="B47" i="1"/>
  <c r="J47" i="1" s="1"/>
  <c r="A47" i="1"/>
  <c r="G47" i="1"/>
  <c r="D24" i="1"/>
  <c r="B24" i="1"/>
  <c r="A24" i="1"/>
  <c r="D23" i="1"/>
  <c r="B23" i="1"/>
  <c r="A23" i="1"/>
  <c r="G23" i="1"/>
  <c r="G24" i="1"/>
  <c r="D18" i="1"/>
  <c r="B18" i="1"/>
  <c r="A18" i="1"/>
  <c r="D17" i="1"/>
  <c r="B17" i="1"/>
  <c r="A17" i="1"/>
  <c r="G17" i="1"/>
  <c r="G18" i="1"/>
  <c r="A9" i="1"/>
  <c r="B9" i="1"/>
  <c r="D9" i="1"/>
  <c r="G9" i="1"/>
  <c r="J17" i="1" l="1"/>
  <c r="J24" i="1"/>
  <c r="J23" i="1"/>
  <c r="J18" i="1"/>
  <c r="J9" i="1"/>
  <c r="Q88" i="1"/>
  <c r="M88" i="1"/>
  <c r="M93" i="1"/>
  <c r="Q93" i="1"/>
  <c r="G32" i="1" l="1"/>
  <c r="D32" i="1"/>
  <c r="B32" i="1"/>
  <c r="J32" i="1" s="1"/>
  <c r="A32" i="1"/>
  <c r="G31" i="1"/>
  <c r="D31" i="1"/>
  <c r="B31" i="1"/>
  <c r="J31" i="1" s="1"/>
  <c r="A31" i="1"/>
  <c r="N33" i="1" l="1"/>
  <c r="N51" i="1" l="1"/>
  <c r="A63" i="1" l="1"/>
  <c r="B63" i="1"/>
  <c r="D63" i="1"/>
  <c r="G63" i="1"/>
  <c r="G56" i="1"/>
  <c r="G57" i="1"/>
  <c r="G58" i="1"/>
  <c r="G59" i="1"/>
  <c r="G60" i="1"/>
  <c r="G61" i="1"/>
  <c r="G62" i="1"/>
  <c r="G64" i="1"/>
  <c r="G65" i="1"/>
  <c r="G66" i="1"/>
  <c r="G67" i="1"/>
  <c r="G68" i="1"/>
  <c r="G69" i="1"/>
  <c r="G70" i="1"/>
  <c r="G71" i="1"/>
  <c r="A94" i="1"/>
  <c r="B94" i="1"/>
  <c r="D94" i="1"/>
  <c r="G94" i="1"/>
  <c r="A95" i="1"/>
  <c r="B95" i="1"/>
  <c r="D95" i="1"/>
  <c r="G95" i="1"/>
  <c r="A96" i="1"/>
  <c r="B96" i="1"/>
  <c r="D96" i="1"/>
  <c r="G96" i="1"/>
  <c r="J96" i="1" l="1"/>
  <c r="J63" i="1"/>
  <c r="J94" i="1"/>
  <c r="J95" i="1"/>
  <c r="A90" i="1"/>
  <c r="B90" i="1"/>
  <c r="D90" i="1"/>
  <c r="G90" i="1"/>
  <c r="A91" i="1"/>
  <c r="B91" i="1"/>
  <c r="D91" i="1"/>
  <c r="G91" i="1"/>
  <c r="A92" i="1"/>
  <c r="B92" i="1"/>
  <c r="D92" i="1"/>
  <c r="G92" i="1"/>
  <c r="A25" i="1"/>
  <c r="A26" i="1"/>
  <c r="A27" i="1"/>
  <c r="A28" i="1"/>
  <c r="A29" i="1"/>
  <c r="A30" i="1"/>
  <c r="A33" i="1"/>
  <c r="A34" i="1"/>
  <c r="A35" i="1"/>
  <c r="A36" i="1"/>
  <c r="A37" i="1"/>
  <c r="A38" i="1"/>
  <c r="A39" i="1"/>
  <c r="A40" i="1"/>
  <c r="A41" i="1"/>
  <c r="A42" i="1"/>
  <c r="A43" i="1"/>
  <c r="A44" i="1"/>
  <c r="A45" i="1"/>
  <c r="A46" i="1"/>
  <c r="A48" i="1"/>
  <c r="B25" i="1"/>
  <c r="B26" i="1"/>
  <c r="B27" i="1"/>
  <c r="B28" i="1"/>
  <c r="B29" i="1"/>
  <c r="B30" i="1"/>
  <c r="B33" i="1"/>
  <c r="B34" i="1"/>
  <c r="B35" i="1"/>
  <c r="B36" i="1"/>
  <c r="B37" i="1"/>
  <c r="B38" i="1"/>
  <c r="B39" i="1"/>
  <c r="B40" i="1"/>
  <c r="B41" i="1"/>
  <c r="B42" i="1"/>
  <c r="B43" i="1"/>
  <c r="B44" i="1"/>
  <c r="B45" i="1"/>
  <c r="B46" i="1"/>
  <c r="B48" i="1"/>
  <c r="D25" i="1"/>
  <c r="D26" i="1"/>
  <c r="D27" i="1"/>
  <c r="D28" i="1"/>
  <c r="D29" i="1"/>
  <c r="D30" i="1"/>
  <c r="D33" i="1"/>
  <c r="D34" i="1"/>
  <c r="D35" i="1"/>
  <c r="D36" i="1"/>
  <c r="D37" i="1"/>
  <c r="D38" i="1"/>
  <c r="D39" i="1"/>
  <c r="D40" i="1"/>
  <c r="D41" i="1"/>
  <c r="D42" i="1"/>
  <c r="D43" i="1"/>
  <c r="D44" i="1"/>
  <c r="D45" i="1"/>
  <c r="D46" i="1"/>
  <c r="D48" i="1"/>
  <c r="G25" i="1"/>
  <c r="G26" i="1"/>
  <c r="G27" i="1"/>
  <c r="G28" i="1"/>
  <c r="G29" i="1"/>
  <c r="G30" i="1"/>
  <c r="G33" i="1"/>
  <c r="G34" i="1"/>
  <c r="G35" i="1"/>
  <c r="G36" i="1"/>
  <c r="G37" i="1"/>
  <c r="G38" i="1"/>
  <c r="G39" i="1"/>
  <c r="G40" i="1"/>
  <c r="G41" i="1"/>
  <c r="G42" i="1"/>
  <c r="G43" i="1"/>
  <c r="G44" i="1"/>
  <c r="G45" i="1"/>
  <c r="G46" i="1"/>
  <c r="G48" i="1"/>
  <c r="A49" i="1"/>
  <c r="A50" i="1"/>
  <c r="A51" i="1"/>
  <c r="A52" i="1"/>
  <c r="A53" i="1"/>
  <c r="A54" i="1"/>
  <c r="A55" i="1"/>
  <c r="A56" i="1"/>
  <c r="A57" i="1"/>
  <c r="A58" i="1"/>
  <c r="A59" i="1"/>
  <c r="A60" i="1"/>
  <c r="A61" i="1"/>
  <c r="A62" i="1"/>
  <c r="A64" i="1"/>
  <c r="A65" i="1"/>
  <c r="A66" i="1"/>
  <c r="A67" i="1"/>
  <c r="A68" i="1"/>
  <c r="A69" i="1"/>
  <c r="B49" i="1"/>
  <c r="B50" i="1"/>
  <c r="B51" i="1"/>
  <c r="B52" i="1"/>
  <c r="B53" i="1"/>
  <c r="B54" i="1"/>
  <c r="B55" i="1"/>
  <c r="B56" i="1"/>
  <c r="B57" i="1"/>
  <c r="B58" i="1"/>
  <c r="B59" i="1"/>
  <c r="B60" i="1"/>
  <c r="B61" i="1"/>
  <c r="B62" i="1"/>
  <c r="B64" i="1"/>
  <c r="B65" i="1"/>
  <c r="B66" i="1"/>
  <c r="B67" i="1"/>
  <c r="B68" i="1"/>
  <c r="B69" i="1"/>
  <c r="D49" i="1"/>
  <c r="D50" i="1"/>
  <c r="D51" i="1"/>
  <c r="D52" i="1"/>
  <c r="D53" i="1"/>
  <c r="D54" i="1"/>
  <c r="D55" i="1"/>
  <c r="D56" i="1"/>
  <c r="D57" i="1"/>
  <c r="D58" i="1"/>
  <c r="D59" i="1"/>
  <c r="D60" i="1"/>
  <c r="D61" i="1"/>
  <c r="D62" i="1"/>
  <c r="D64" i="1"/>
  <c r="D65" i="1"/>
  <c r="D66" i="1"/>
  <c r="D67" i="1"/>
  <c r="D68" i="1"/>
  <c r="D69" i="1"/>
  <c r="G49" i="1"/>
  <c r="G50" i="1"/>
  <c r="G51" i="1"/>
  <c r="G52" i="1"/>
  <c r="G53" i="1"/>
  <c r="G54" i="1"/>
  <c r="G55" i="1"/>
  <c r="A14" i="1"/>
  <c r="A15" i="1"/>
  <c r="A16" i="1"/>
  <c r="A19" i="1"/>
  <c r="A20" i="1"/>
  <c r="A21" i="1"/>
  <c r="A70" i="1"/>
  <c r="A71" i="1"/>
  <c r="A72" i="1"/>
  <c r="B14" i="1"/>
  <c r="B15" i="1"/>
  <c r="B16" i="1"/>
  <c r="B19" i="1"/>
  <c r="B20" i="1"/>
  <c r="B21" i="1"/>
  <c r="B70" i="1"/>
  <c r="B71" i="1"/>
  <c r="B72" i="1"/>
  <c r="D14" i="1"/>
  <c r="D15" i="1"/>
  <c r="D16" i="1"/>
  <c r="D19" i="1"/>
  <c r="D20" i="1"/>
  <c r="D21" i="1"/>
  <c r="D70" i="1"/>
  <c r="D71" i="1"/>
  <c r="D72" i="1"/>
  <c r="G14" i="1"/>
  <c r="G15" i="1"/>
  <c r="G16" i="1"/>
  <c r="G19" i="1"/>
  <c r="G20" i="1"/>
  <c r="G21" i="1"/>
  <c r="G72" i="1"/>
  <c r="A73" i="1"/>
  <c r="A74" i="1"/>
  <c r="A75" i="1"/>
  <c r="A76" i="1"/>
  <c r="A77" i="1"/>
  <c r="A78" i="1"/>
  <c r="A79" i="1"/>
  <c r="A80" i="1"/>
  <c r="A81" i="1"/>
  <c r="B73" i="1"/>
  <c r="B74" i="1"/>
  <c r="B75" i="1"/>
  <c r="B76" i="1"/>
  <c r="B77" i="1"/>
  <c r="B78" i="1"/>
  <c r="B79" i="1"/>
  <c r="B80" i="1"/>
  <c r="B81" i="1"/>
  <c r="D73" i="1"/>
  <c r="D74" i="1"/>
  <c r="D75" i="1"/>
  <c r="D76" i="1"/>
  <c r="D77" i="1"/>
  <c r="D78" i="1"/>
  <c r="D79" i="1"/>
  <c r="D80" i="1"/>
  <c r="D81" i="1"/>
  <c r="G73" i="1"/>
  <c r="G74" i="1"/>
  <c r="G75" i="1"/>
  <c r="G76" i="1"/>
  <c r="G77" i="1"/>
  <c r="G78" i="1"/>
  <c r="G79" i="1"/>
  <c r="G80" i="1"/>
  <c r="G81" i="1"/>
  <c r="A83" i="1"/>
  <c r="A84" i="1"/>
  <c r="A85" i="1"/>
  <c r="B83" i="1"/>
  <c r="B84" i="1"/>
  <c r="B85" i="1"/>
  <c r="D83" i="1"/>
  <c r="D84" i="1"/>
  <c r="D85" i="1"/>
  <c r="G83" i="1"/>
  <c r="G84" i="1"/>
  <c r="G85" i="1"/>
  <c r="A86" i="1"/>
  <c r="B86" i="1"/>
  <c r="D86" i="1"/>
  <c r="G86" i="1"/>
  <c r="A82" i="1"/>
  <c r="B82" i="1"/>
  <c r="D82" i="1"/>
  <c r="G82" i="1"/>
  <c r="A87" i="1"/>
  <c r="B87" i="1"/>
  <c r="D87" i="1"/>
  <c r="G87" i="1"/>
  <c r="A88" i="1"/>
  <c r="B88" i="1"/>
  <c r="D88" i="1"/>
  <c r="G88" i="1"/>
  <c r="A89" i="1"/>
  <c r="B89" i="1"/>
  <c r="D89" i="1"/>
  <c r="G89" i="1"/>
  <c r="A93" i="1"/>
  <c r="B93" i="1"/>
  <c r="D93" i="1"/>
  <c r="G93" i="1"/>
  <c r="J91" i="1" l="1"/>
  <c r="J33" i="1"/>
  <c r="J89" i="1"/>
  <c r="J87" i="1"/>
  <c r="J86" i="1"/>
  <c r="J46" i="1"/>
  <c r="J38" i="1"/>
  <c r="J28" i="1"/>
  <c r="J43" i="1"/>
  <c r="J35" i="1"/>
  <c r="J25" i="1"/>
  <c r="J44" i="1"/>
  <c r="J57" i="1"/>
  <c r="J49" i="1"/>
  <c r="J42" i="1"/>
  <c r="J34" i="1"/>
  <c r="J39" i="1"/>
  <c r="J29" i="1"/>
  <c r="J48" i="1"/>
  <c r="J77" i="1"/>
  <c r="J36" i="1"/>
  <c r="J90" i="1"/>
  <c r="J69" i="1"/>
  <c r="J53" i="1"/>
  <c r="J61" i="1"/>
  <c r="J26" i="1"/>
  <c r="J41" i="1"/>
  <c r="J92" i="1"/>
  <c r="J60" i="1"/>
  <c r="J16" i="1"/>
  <c r="J62" i="1"/>
  <c r="J54" i="1"/>
  <c r="J20" i="1"/>
  <c r="J68" i="1"/>
  <c r="J52" i="1"/>
  <c r="J19" i="1"/>
  <c r="J66" i="1"/>
  <c r="J58" i="1"/>
  <c r="J50" i="1"/>
  <c r="J64" i="1"/>
  <c r="J55" i="1"/>
  <c r="J45" i="1"/>
  <c r="J37" i="1"/>
  <c r="J27" i="1"/>
  <c r="J15" i="1"/>
  <c r="J40" i="1"/>
  <c r="J30" i="1"/>
  <c r="J72" i="1"/>
  <c r="J71" i="1"/>
  <c r="J79" i="1"/>
  <c r="J21" i="1"/>
  <c r="J81" i="1"/>
  <c r="J76" i="1"/>
  <c r="J73" i="1"/>
  <c r="J74" i="1"/>
  <c r="J14" i="1"/>
  <c r="J67" i="1"/>
  <c r="J59" i="1"/>
  <c r="J51" i="1"/>
  <c r="J65" i="1"/>
  <c r="J56" i="1"/>
  <c r="J75" i="1"/>
  <c r="J84" i="1"/>
  <c r="J80" i="1"/>
  <c r="J78" i="1"/>
  <c r="J70" i="1"/>
  <c r="J83" i="1"/>
  <c r="J85" i="1"/>
  <c r="J93" i="1"/>
  <c r="J82" i="1"/>
  <c r="J88" i="1"/>
  <c r="A13" i="1" l="1"/>
  <c r="A12" i="1"/>
  <c r="A11" i="1"/>
  <c r="A10" i="1"/>
  <c r="A8" i="1"/>
  <c r="A7" i="1"/>
  <c r="A6" i="1"/>
  <c r="A5" i="1"/>
  <c r="A4" i="1"/>
  <c r="A3" i="1"/>
  <c r="A2" i="1"/>
  <c r="G2" i="1"/>
  <c r="G3" i="1"/>
  <c r="G4" i="1"/>
  <c r="G5" i="1"/>
  <c r="G6" i="1"/>
  <c r="G7" i="1"/>
  <c r="G8" i="1"/>
  <c r="G10" i="1"/>
  <c r="G11" i="1"/>
  <c r="G12" i="1"/>
  <c r="G13" i="1"/>
  <c r="B13" i="1"/>
  <c r="B12" i="1"/>
  <c r="B11" i="1"/>
  <c r="B10" i="1"/>
  <c r="B8" i="1"/>
  <c r="B7" i="1"/>
  <c r="B6" i="1"/>
  <c r="B5" i="1"/>
  <c r="B4" i="1"/>
  <c r="B3" i="1"/>
  <c r="B2" i="1"/>
  <c r="J2" i="1" l="1"/>
  <c r="J5" i="1"/>
  <c r="J6" i="1"/>
  <c r="J7" i="1"/>
  <c r="J8" i="1"/>
  <c r="J10" i="1"/>
  <c r="J11" i="1"/>
  <c r="J12" i="1"/>
  <c r="J3" i="1"/>
  <c r="J4" i="1"/>
  <c r="J13" i="1"/>
  <c r="D2" i="1"/>
  <c r="D3" i="1"/>
  <c r="D4" i="1"/>
  <c r="D5" i="1"/>
  <c r="D6" i="1"/>
  <c r="D7" i="1"/>
  <c r="D8" i="1"/>
  <c r="D10" i="1"/>
  <c r="D11" i="1"/>
  <c r="D12" i="1"/>
  <c r="D13" i="1"/>
</calcChain>
</file>

<file path=xl/sharedStrings.xml><?xml version="1.0" encoding="utf-8"?>
<sst xmlns="http://schemas.openxmlformats.org/spreadsheetml/2006/main" count="1791" uniqueCount="456">
  <si>
    <t>Quarterly Initiative Update - WMP Initiative Status Updates</t>
  </si>
  <si>
    <t>Instructions for use</t>
  </si>
  <si>
    <r>
      <t xml:space="preserve">Update progress on WMP Initiatives on "Initiatives" sheet by populating columns </t>
    </r>
    <r>
      <rPr>
        <b/>
        <sz val="11"/>
        <color theme="1"/>
        <rFont val="Calibri"/>
        <family val="2"/>
        <scheme val="minor"/>
      </rPr>
      <t>A</t>
    </r>
    <r>
      <rPr>
        <sz val="11"/>
        <color theme="1"/>
        <rFont val="Calibri"/>
        <family val="2"/>
        <scheme val="minor"/>
      </rPr>
      <t xml:space="preserve"> through </t>
    </r>
    <r>
      <rPr>
        <b/>
        <sz val="11"/>
        <color theme="1"/>
        <rFont val="Calibri"/>
        <family val="2"/>
        <scheme val="minor"/>
      </rPr>
      <t>AB</t>
    </r>
    <r>
      <rPr>
        <sz val="11"/>
        <color theme="1"/>
        <rFont val="Calibri"/>
        <family val="2"/>
        <scheme val="minor"/>
      </rPr>
      <t xml:space="preserve">. Progress currently filled in is an </t>
    </r>
    <r>
      <rPr>
        <b/>
        <u/>
        <sz val="11"/>
        <color theme="1"/>
        <rFont val="Calibri"/>
        <family val="2"/>
        <scheme val="minor"/>
      </rPr>
      <t>example</t>
    </r>
    <r>
      <rPr>
        <sz val="11"/>
        <color theme="1"/>
        <rFont val="Calibri"/>
        <family val="2"/>
        <scheme val="minor"/>
      </rPr>
      <t xml:space="preserve">. Yellow cells indicate information that needs to be filled out or confirmed by utility. WMP initiatives that are not already listed in the "Initiatives" sheet shall be added as separate line items on the "Initiatives" sheet. Quantitative information, included initiative targets, the units of said targets and subsequent progress are reported in columns </t>
    </r>
    <r>
      <rPr>
        <b/>
        <sz val="11"/>
        <color theme="1"/>
        <rFont val="Calibri"/>
        <family val="2"/>
        <scheme val="minor"/>
      </rPr>
      <t>L</t>
    </r>
    <r>
      <rPr>
        <sz val="11"/>
        <color theme="1"/>
        <rFont val="Calibri"/>
        <family val="2"/>
        <scheme val="minor"/>
      </rPr>
      <t xml:space="preserve"> through </t>
    </r>
    <r>
      <rPr>
        <b/>
        <sz val="11"/>
        <color theme="1"/>
        <rFont val="Calibri"/>
        <family val="2"/>
        <scheme val="minor"/>
      </rPr>
      <t>U</t>
    </r>
    <r>
      <rPr>
        <sz val="11"/>
        <color theme="1"/>
        <rFont val="Calibri"/>
        <family val="2"/>
        <scheme val="minor"/>
      </rPr>
      <t xml:space="preserve"> with qualitative targets and progress described in columns </t>
    </r>
    <r>
      <rPr>
        <b/>
        <sz val="11"/>
        <color theme="1"/>
        <rFont val="Calibri"/>
        <family val="2"/>
        <scheme val="minor"/>
      </rPr>
      <t>V</t>
    </r>
    <r>
      <rPr>
        <sz val="11"/>
        <color theme="1"/>
        <rFont val="Calibri"/>
        <family val="2"/>
        <scheme val="minor"/>
      </rPr>
      <t xml:space="preserve"> through </t>
    </r>
    <r>
      <rPr>
        <b/>
        <sz val="11"/>
        <color theme="1"/>
        <rFont val="Calibri"/>
        <family val="2"/>
        <scheme val="minor"/>
      </rPr>
      <t>Z</t>
    </r>
    <r>
      <rPr>
        <sz val="11"/>
        <color theme="1"/>
        <rFont val="Calibri"/>
        <family val="2"/>
        <scheme val="minor"/>
      </rPr>
      <t xml:space="preserve">. </t>
    </r>
  </si>
  <si>
    <r>
      <t xml:space="preserve">WSD Compliance will reach out to follow up on which Initiatives require documentation for auditing, indicated in columns </t>
    </r>
    <r>
      <rPr>
        <b/>
        <sz val="11"/>
        <color theme="1"/>
        <rFont val="Calibri"/>
        <family val="2"/>
        <scheme val="minor"/>
      </rPr>
      <t>AD</t>
    </r>
    <r>
      <rPr>
        <sz val="11"/>
        <color theme="1"/>
        <rFont val="Calibri"/>
        <family val="2"/>
        <scheme val="minor"/>
      </rPr>
      <t xml:space="preserve"> and </t>
    </r>
    <r>
      <rPr>
        <b/>
        <sz val="11"/>
        <color theme="1"/>
        <rFont val="Calibri"/>
        <family val="2"/>
        <scheme val="minor"/>
      </rPr>
      <t>AE</t>
    </r>
    <r>
      <rPr>
        <sz val="11"/>
        <color theme="1"/>
        <rFont val="Calibri"/>
        <family val="2"/>
        <scheme val="minor"/>
      </rPr>
      <t xml:space="preserve"> in the "Initiatives" sheet. For those initiatives requiring audit documentation, please fill out columns </t>
    </r>
    <r>
      <rPr>
        <b/>
        <sz val="11"/>
        <color theme="1"/>
        <rFont val="Calibri"/>
        <family val="2"/>
        <scheme val="minor"/>
      </rPr>
      <t>AF</t>
    </r>
    <r>
      <rPr>
        <sz val="11"/>
        <color theme="1"/>
        <rFont val="Calibri"/>
        <family val="2"/>
        <scheme val="minor"/>
      </rPr>
      <t xml:space="preserve"> through </t>
    </r>
    <r>
      <rPr>
        <b/>
        <sz val="11"/>
        <color theme="1"/>
        <rFont val="Calibri"/>
        <family val="2"/>
        <scheme val="minor"/>
      </rPr>
      <t>AH</t>
    </r>
    <r>
      <rPr>
        <sz val="11"/>
        <color theme="1"/>
        <rFont val="Calibri"/>
        <family val="2"/>
        <scheme val="minor"/>
      </rPr>
      <t xml:space="preserve">. Please be sure to </t>
    </r>
    <r>
      <rPr>
        <b/>
        <sz val="11"/>
        <color theme="1"/>
        <rFont val="Calibri"/>
        <family val="2"/>
        <scheme val="minor"/>
      </rPr>
      <t xml:space="preserve">link to a Kiteworks folder </t>
    </r>
    <r>
      <rPr>
        <sz val="11"/>
        <color theme="1"/>
        <rFont val="Calibri"/>
        <family val="2"/>
        <scheme val="minor"/>
      </rPr>
      <t xml:space="preserve">in column </t>
    </r>
    <r>
      <rPr>
        <b/>
        <sz val="11"/>
        <color theme="1"/>
        <rFont val="Calibri"/>
        <family val="2"/>
        <scheme val="minor"/>
      </rPr>
      <t>AF</t>
    </r>
    <r>
      <rPr>
        <sz val="11"/>
        <color theme="1"/>
        <rFont val="Calibri"/>
        <family val="2"/>
        <scheme val="minor"/>
      </rPr>
      <t>.</t>
    </r>
  </si>
  <si>
    <r>
      <t xml:space="preserve">Definitions for each field are provided in the table below starting in row 17 - </t>
    </r>
    <r>
      <rPr>
        <b/>
        <sz val="11"/>
        <color theme="1"/>
        <rFont val="Calibri"/>
        <family val="2"/>
        <scheme val="minor"/>
      </rPr>
      <t>READ BEFORE INPUTTING DATA</t>
    </r>
  </si>
  <si>
    <t>WSD Compliance will contact the electrical corporation with any follow-up questions regarding audits</t>
  </si>
  <si>
    <t>Update the below table to establish which year, quarter, month of the WMP cycle this submission represents</t>
  </si>
  <si>
    <t>Utility</t>
  </si>
  <si>
    <t>BVES</t>
  </si>
  <si>
    <t>Report Year</t>
  </si>
  <si>
    <t>Report Quarter</t>
  </si>
  <si>
    <t>Q4</t>
  </si>
  <si>
    <t>Submission Date</t>
  </si>
  <si>
    <t>Definition of fields</t>
  </si>
  <si>
    <t>Column</t>
  </si>
  <si>
    <t>Column name</t>
  </si>
  <si>
    <t>Definition</t>
  </si>
  <si>
    <t>Input type</t>
  </si>
  <si>
    <t>Submission in which to be completed</t>
  </si>
  <si>
    <t>A</t>
  </si>
  <si>
    <t>UtilityID</t>
  </si>
  <si>
    <t>Standardized ID of utility (PGE, SCE, SDGE, BVES, LU, PC, HWT, or TBC) - auto populated by utility field above</t>
  </si>
  <si>
    <t>Text</t>
  </si>
  <si>
    <t>Q1</t>
  </si>
  <si>
    <t>B</t>
  </si>
  <si>
    <t>Autogenerated based on submission date field above</t>
  </si>
  <si>
    <t>Date</t>
  </si>
  <si>
    <t>C</t>
  </si>
  <si>
    <t>WMPInitiativeCategory</t>
  </si>
  <si>
    <t>One of the 10 initiative categories in the WMP</t>
  </si>
  <si>
    <t>D</t>
  </si>
  <si>
    <t>WMPInitiativeCategory#</t>
  </si>
  <si>
    <t>Autogenerated based on initiative category</t>
  </si>
  <si>
    <t>Numeric</t>
  </si>
  <si>
    <t>E</t>
  </si>
  <si>
    <t>WMPInitiativeActivity</t>
  </si>
  <si>
    <t>The relevant WMP activity classification for the initiative. If this initiative applies to an activity not presented, mark "other"</t>
  </si>
  <si>
    <t>F</t>
  </si>
  <si>
    <t>ActivityNameifOther</t>
  </si>
  <si>
    <t>If activity was "other", then provide the name of the appropriate activity. Should match an activity name in utility's WMP (Table 12)</t>
  </si>
  <si>
    <t>G</t>
  </si>
  <si>
    <t>WMPInitiativeActivity#</t>
  </si>
  <si>
    <t>Autogenerated based on initiative activity. Will be number or name of activity if activity was marked as "other"</t>
  </si>
  <si>
    <t>Numeric/Text</t>
  </si>
  <si>
    <t>H</t>
  </si>
  <si>
    <t>UtilityInitiativeName</t>
  </si>
  <si>
    <t>Utility name for initiative</t>
  </si>
  <si>
    <t>I</t>
  </si>
  <si>
    <t>InitiativeActivityID</t>
  </si>
  <si>
    <t>ID for the utility initiative. Must be unique to a utility's Initiative activity across submissions. If this initiative is also reported in the initiatives feature class for Grid hardening, Asset inspections, or vegetation management and inspections, then this ID should also connect to the ID in the corresponding initiative feature class (Fields "GhlogID", "AiLogID", "VmiLogID", "VmpLogID", and "OiLogID")</t>
  </si>
  <si>
    <t>J</t>
  </si>
  <si>
    <t>WMPInitiativeCode</t>
  </si>
  <si>
    <t>Unique ID of the initiative. Must be unique for each initiative for each utility for each year. Follows the format “[UtilityID]_ [WMPInitiativeCategory]_[ WMPInitiativeActivity]_[InitiativeActivityID]_[Year four digit number (e.g., “2021”)]”. For example the code “PGE_Vegetation Management &amp; Inspections_Substation vegetation management  _001_2021” would be where utility is PG&amp;E, Initiative category is Vegetation Management &amp; Inspections, activity is Substation vegetation management, unique initiative ID is 001 and the year is 2021</t>
  </si>
  <si>
    <t>K</t>
  </si>
  <si>
    <t>WMPPageNumber</t>
  </si>
  <si>
    <t>Page of most recent WMP where initiative is detailed. If the initiative is detailed on multiple pages, put the first page</t>
  </si>
  <si>
    <t>L</t>
  </si>
  <si>
    <t>QuantTargetUnits</t>
  </si>
  <si>
    <t>If initiative has a quantitative target, then report the units for the target. For example, if the initiative is installing covered conductors, then the unit would be "# of covered conductors installed"</t>
  </si>
  <si>
    <t>M</t>
  </si>
  <si>
    <t>AnnualQuantTarget</t>
  </si>
  <si>
    <t>Quantitative target for year</t>
  </si>
  <si>
    <t>N</t>
  </si>
  <si>
    <t>ProjectedQuantProgressQ1</t>
  </si>
  <si>
    <t>Quantitative projected progress by end of Q1: Jan 1 - Mar 31</t>
  </si>
  <si>
    <t>O</t>
  </si>
  <si>
    <t>ProjectedQuantProgressQ1-2</t>
  </si>
  <si>
    <t>Cumulative quantitative projected progress by end of Q2: Jan 1 - June 30. Q1 projected progress + Q2 projected progress</t>
  </si>
  <si>
    <t>P</t>
  </si>
  <si>
    <t>ProjectedQuantProgressQ1-3</t>
  </si>
  <si>
    <t>Cumulative quantitative projected progress by end of Q3: Jan 1 - Sep 30. Q1 projected progress + Q2 projected progress + Q3 projected progress</t>
  </si>
  <si>
    <t>Q</t>
  </si>
  <si>
    <t>ProjectedQuantProgressQ1-4</t>
  </si>
  <si>
    <t>Cumulative quantitative projected progress by end of Q4: Jan 1 - Dec 31. Equal to total annual target</t>
  </si>
  <si>
    <t>R</t>
  </si>
  <si>
    <t>QuantActualProgressQ1</t>
  </si>
  <si>
    <t>Quantitative progress by end of Q1: Jan 1 - Mar 31</t>
  </si>
  <si>
    <t>S</t>
  </si>
  <si>
    <t>QuantActualProgressQ1-2</t>
  </si>
  <si>
    <t>Cumulative quantitative progress by end of Q2: Jan 1 - June 30. Q1 progress + Q2 progress</t>
  </si>
  <si>
    <t>Q2</t>
  </si>
  <si>
    <t>T</t>
  </si>
  <si>
    <t>QuantActualProgressQ1-3</t>
  </si>
  <si>
    <t>Cumulative quantitative progress by end of Q3: Jan 1 - Sep 30. Q1 progress + Q2 progress + Q3 progress</t>
  </si>
  <si>
    <t>Q3</t>
  </si>
  <si>
    <t>U</t>
  </si>
  <si>
    <t>QuantActualProgressQ1-4</t>
  </si>
  <si>
    <t>Cumulative quantitative progress by end of Q4: Jan 1 - Dec 31. Total annual progress</t>
  </si>
  <si>
    <t>V</t>
  </si>
  <si>
    <t>QualTargetAnnual</t>
  </si>
  <si>
    <t>If initiative has a qualitative target, then detail the target. For example, if the initiative is building a centralized data lake, then the target may be "Developing a centralized data lake by end of year"</t>
  </si>
  <si>
    <t>W</t>
  </si>
  <si>
    <t>QualProgressQ1</t>
  </si>
  <si>
    <t>Qualitative progress by end of Q1: Jan 1 - Mar 31</t>
  </si>
  <si>
    <t>X</t>
  </si>
  <si>
    <t>QualProgressQ1-2</t>
  </si>
  <si>
    <t>Qualitative progress by end of Q2: Jan 1 - June 30</t>
  </si>
  <si>
    <t>Y</t>
  </si>
  <si>
    <t>QualProgressQ1-3</t>
  </si>
  <si>
    <t>Qualitative progress by end of Q3: Jan 1 - Sep 30</t>
  </si>
  <si>
    <t>Z</t>
  </si>
  <si>
    <t>QualProgressQ1-4</t>
  </si>
  <si>
    <t>Qualitative progress by end of Q4: Jan 1 - Dec 31. Total annual progress</t>
  </si>
  <si>
    <t>AA</t>
  </si>
  <si>
    <t>Status</t>
  </si>
  <si>
    <t>Status of initiative, can be one of the following: Completed/In Progress/Planned/Delayed/Cancelled</t>
  </si>
  <si>
    <t>Q1, Q2, Q3, Q4</t>
  </si>
  <si>
    <t>AB</t>
  </si>
  <si>
    <t>CorrectiveActionsIfDelayed</t>
  </si>
  <si>
    <t>If initiative is delayed based on reported target vs progress (e.g., reported QuantProgress for Q1 was significantly below the ProjectedQuantProgress for Q1), detail corrective actions</t>
  </si>
  <si>
    <t>As needed</t>
  </si>
  <si>
    <t>AC-onwards is managed by WSD; columns AF-AH will only be completed by utility upon WSD request</t>
  </si>
  <si>
    <t>AnnualQualTarget</t>
  </si>
  <si>
    <t>QualActualProgressQ1</t>
  </si>
  <si>
    <t>QualActualProgressQ1-2</t>
  </si>
  <si>
    <t>QualActualProgressQ1-3</t>
  </si>
  <si>
    <t>QualActualProgressQ1-4</t>
  </si>
  <si>
    <t>REFERENCE: Compliance Branch Requirements --&gt;</t>
  </si>
  <si>
    <t>Audit</t>
  </si>
  <si>
    <t>Audit File Documentation Requested</t>
  </si>
  <si>
    <t>FolderLink</t>
  </si>
  <si>
    <t>PersonInChargeName</t>
  </si>
  <si>
    <t>PersonInChargeEmail</t>
  </si>
  <si>
    <t>Risk Assessment &amp; Mapping</t>
  </si>
  <si>
    <t xml:space="preserve">A summarized risk map that shows the overall ignition probability and estimated wildfire consequence along the electric lines and equipment  </t>
  </si>
  <si>
    <r>
      <t xml:space="preserve">Ignition Probability &amp; Wildfire Consequence Mapping </t>
    </r>
    <r>
      <rPr>
        <b/>
        <sz val="11"/>
        <rFont val="Calibri"/>
        <family val="2"/>
        <scheme val="minor"/>
      </rPr>
      <t>[Primary]</t>
    </r>
  </si>
  <si>
    <t>BVRAM-001-1</t>
  </si>
  <si>
    <t>NA</t>
  </si>
  <si>
    <t>Planned</t>
  </si>
  <si>
    <t xml:space="preserve">Climate-driven risk map and modelling based on various relevant weather scenarios </t>
  </si>
  <si>
    <t>Ignition Probability &amp; Wildfire Consequence Mapping</t>
  </si>
  <si>
    <t>BVRAM-001-2</t>
  </si>
  <si>
    <t xml:space="preserve">Ignition probability mapping showing the probability of ignition along the electric lines and equipment  </t>
  </si>
  <si>
    <t>BVRAM-001-3</t>
  </si>
  <si>
    <t xml:space="preserve">Initiative mapping and estimation of wildfire and PSPS risk-reduction impact </t>
  </si>
  <si>
    <t>BVRAM-001-4</t>
  </si>
  <si>
    <t xml:space="preserve">Match drop simulations showing the potential wildfire consequence of ignitions that occur along the electric lines and equipment  </t>
  </si>
  <si>
    <t>BVRAM-001-5</t>
  </si>
  <si>
    <t>Situational Awareness &amp; Forecasting</t>
  </si>
  <si>
    <t xml:space="preserve">Advanced weather monitoring and weather stations </t>
  </si>
  <si>
    <t>Number of Weather Stations Installed</t>
  </si>
  <si>
    <t xml:space="preserve">Continuous monitoring sensors </t>
  </si>
  <si>
    <t>BVSAF-002</t>
  </si>
  <si>
    <t>Number of HD Cameras Installed</t>
  </si>
  <si>
    <t>In Progress</t>
  </si>
  <si>
    <t xml:space="preserve">Fault indicators for detecting faults on electric lines and equipment  </t>
  </si>
  <si>
    <t xml:space="preserve">Forecast of a fire risk index, fire potential index, or similar  </t>
  </si>
  <si>
    <t xml:space="preserve">Personnel monitoring areas of electric lines and equipment in elevated fire risk conditions  </t>
  </si>
  <si>
    <t>Grid Operations &amp; Protocol</t>
  </si>
  <si>
    <t>Sufficient resources during high risk conditions</t>
  </si>
  <si>
    <t>No high risk events occurred</t>
  </si>
  <si>
    <t xml:space="preserve">Weather forecasting and estimating impacts on electric lines and equipment  </t>
  </si>
  <si>
    <t>Weather Consultant</t>
  </si>
  <si>
    <t>Consulting support for weather forecasting &amp; analysis</t>
  </si>
  <si>
    <t>Support requirement met</t>
  </si>
  <si>
    <t>Grid Design &amp; System Hardening</t>
  </si>
  <si>
    <t xml:space="preserve">Capacitor maintenance and replacement program  </t>
  </si>
  <si>
    <t>Program covered under ongoing maintenance of subtransmission and distribution facilities. There is not a separate WMP initiative.</t>
  </si>
  <si>
    <t>BVGDSH-001</t>
  </si>
  <si>
    <t xml:space="preserve">Circuit breaker maintenance and installation to de-energize lines upon detecting a fault  </t>
  </si>
  <si>
    <t>BVGDSH-002</t>
  </si>
  <si>
    <t xml:space="preserve">Covered conductor installation  </t>
  </si>
  <si>
    <t>Circuit Miles Hardened</t>
  </si>
  <si>
    <t xml:space="preserve">Covered conductor maintenance </t>
  </si>
  <si>
    <t>BVGDSH-004</t>
  </si>
  <si>
    <t xml:space="preserve">Crossarm maintenance, repair, and replacement  </t>
  </si>
  <si>
    <t>BVGDSH-005</t>
  </si>
  <si>
    <t xml:space="preserve">Distribution pole replacement and reinforcement, including with composite poles  </t>
  </si>
  <si>
    <r>
      <t>Pole Loading &amp; Replacement Program</t>
    </r>
    <r>
      <rPr>
        <b/>
        <sz val="11"/>
        <rFont val="Calibri"/>
        <family val="2"/>
        <scheme val="minor"/>
      </rPr>
      <t xml:space="preserve"> </t>
    </r>
  </si>
  <si>
    <t>Number of poles replaced or remediated as a result of failed assessments</t>
  </si>
  <si>
    <t xml:space="preserve">Expulsion fuse replacement  </t>
  </si>
  <si>
    <t>Fuse Replacement Program</t>
  </si>
  <si>
    <t>Number of Fuses Replaced</t>
  </si>
  <si>
    <t xml:space="preserve">Grid topology improvements to mitigate or reduce PSPS events  </t>
  </si>
  <si>
    <r>
      <t xml:space="preserve">Grid Topology Improvements </t>
    </r>
    <r>
      <rPr>
        <b/>
        <sz val="11"/>
        <rFont val="Calibri"/>
        <family val="2"/>
        <scheme val="minor"/>
      </rPr>
      <t>[Primary]</t>
    </r>
  </si>
  <si>
    <t>BVGDSH-008-1</t>
  </si>
  <si>
    <t># of Sectional Devices Installed Divided by # of Sectional Devices Needed</t>
  </si>
  <si>
    <t>Completed</t>
  </si>
  <si>
    <t xml:space="preserve">Installation of system automation equipment </t>
  </si>
  <si>
    <t>Grid Automation Program</t>
  </si>
  <si>
    <t>BVGDSH-009</t>
  </si>
  <si>
    <t xml:space="preserve">Maintenance, repair, and replacement of connectors, including hotline clamps  </t>
  </si>
  <si>
    <t>BVGDSH-010</t>
  </si>
  <si>
    <t xml:space="preserve">Mitigation of impact on customers and other residents affected during PSPS event  </t>
  </si>
  <si>
    <t>Energy Storage Project</t>
  </si>
  <si>
    <t>BVGDSH-011</t>
  </si>
  <si>
    <t xml:space="preserve">Other corrective action  </t>
  </si>
  <si>
    <t xml:space="preserve">Pole loading infrastructure hardening and replacement program based on pole loading assessment program </t>
  </si>
  <si>
    <r>
      <t>Pole Loading &amp; Replacement Program</t>
    </r>
    <r>
      <rPr>
        <b/>
        <sz val="11"/>
        <rFont val="Calibri"/>
        <family val="2"/>
        <scheme val="minor"/>
      </rPr>
      <t xml:space="preserve"> [Primary]</t>
    </r>
  </si>
  <si>
    <t>Number of Poles Assessed</t>
  </si>
  <si>
    <t xml:space="preserve">Transformers maintenance and replacement  </t>
  </si>
  <si>
    <t>BVGDSH-014</t>
  </si>
  <si>
    <t xml:space="preserve">Transmission tower maintenance and replacement  </t>
  </si>
  <si>
    <t>BVES does not have any transmission level assets and maintains a subtransmission line (34.5kV) that is treated as a higher voltage asset.</t>
  </si>
  <si>
    <t xml:space="preserve">Undergrounding of electric lines and/or equipment  </t>
  </si>
  <si>
    <t>BVGDSH-016</t>
  </si>
  <si>
    <t xml:space="preserve">Updates to grid topology to minimize risk of ignition in HFTDs  </t>
  </si>
  <si>
    <t xml:space="preserve">Grid Topology Improvements </t>
  </si>
  <si>
    <t>Asset Management &amp; Inspections</t>
  </si>
  <si>
    <t xml:space="preserve">Detailed inspections of distribution electric lines and equipment  </t>
  </si>
  <si>
    <r>
      <t>Detailed Inspection Program</t>
    </r>
    <r>
      <rPr>
        <b/>
        <sz val="11"/>
        <rFont val="Calibri"/>
        <family val="2"/>
        <scheme val="minor"/>
      </rPr>
      <t xml:space="preserve"> [Primary]</t>
    </r>
  </si>
  <si>
    <t>BVAMI-001-1</t>
  </si>
  <si>
    <t xml:space="preserve">Detailed inspections of transmission electric lines and equipment  </t>
  </si>
  <si>
    <t>BVAMI-002</t>
  </si>
  <si>
    <t xml:space="preserve">Improvement of inspections </t>
  </si>
  <si>
    <t>BVES does not have a unique WMP initiative for this activity at this time.</t>
  </si>
  <si>
    <t>BVAMI-003</t>
  </si>
  <si>
    <t xml:space="preserve">Infrared inspections of distribution electric lines and equipment  </t>
  </si>
  <si>
    <t>BVAMI-004</t>
  </si>
  <si>
    <t>Circuit Miles Inspected</t>
  </si>
  <si>
    <t xml:space="preserve">Infrared inspections of transmission electric lines and equipment  </t>
  </si>
  <si>
    <t>BVAMI-005</t>
  </si>
  <si>
    <t xml:space="preserve">Intrusive pole inspections  </t>
  </si>
  <si>
    <t>Intrusive Pole Inspection Program</t>
  </si>
  <si>
    <t>BVAMI-006</t>
  </si>
  <si>
    <t xml:space="preserve">LiDAR inspections of distribution electric lines and equipment </t>
  </si>
  <si>
    <r>
      <t>LiDAR Inspection Program</t>
    </r>
    <r>
      <rPr>
        <b/>
        <sz val="11"/>
        <rFont val="Calibri"/>
        <family val="2"/>
        <scheme val="minor"/>
      </rPr>
      <t xml:space="preserve"> [Primary]</t>
    </r>
  </si>
  <si>
    <t>BVAMI-007-1</t>
  </si>
  <si>
    <t>Circuit Miles Surveyed</t>
  </si>
  <si>
    <t xml:space="preserve">LiDAR inspections of transmission electric lines and equipment </t>
  </si>
  <si>
    <t>BVAMI-008</t>
  </si>
  <si>
    <t xml:space="preserve">Other discretionary inspection of distribution electric lines and equipment, beyond inspections mandated by rules and regulations  </t>
  </si>
  <si>
    <t>Third Party Ground Patrol</t>
  </si>
  <si>
    <t>BVAMI-009</t>
  </si>
  <si>
    <t xml:space="preserve">Other discretionary inspection of transmission electric lines and </t>
  </si>
  <si>
    <t>BVAMI-010</t>
  </si>
  <si>
    <t xml:space="preserve">Patrol inspections of distribution electric lines and equipment  </t>
  </si>
  <si>
    <r>
      <t>Patrol Inspection Program</t>
    </r>
    <r>
      <rPr>
        <b/>
        <sz val="11"/>
        <rFont val="Calibri"/>
        <family val="2"/>
        <scheme val="minor"/>
      </rPr>
      <t xml:space="preserve"> [Primary]</t>
    </r>
  </si>
  <si>
    <t xml:space="preserve">Patrol inspections of transmission electric lines and equipment  </t>
  </si>
  <si>
    <t>BVAMI-012</t>
  </si>
  <si>
    <t xml:space="preserve">Pole loading assessment program to determine safety factor  </t>
  </si>
  <si>
    <t xml:space="preserve">Quality assurance / quality control of inspections  </t>
  </si>
  <si>
    <t>Quality Control of Inspections</t>
  </si>
  <si>
    <t xml:space="preserve">Substation inspections  </t>
  </si>
  <si>
    <t>Number of Monthly Substations Inspected</t>
  </si>
  <si>
    <t>Vegetation Management &amp; Inspections</t>
  </si>
  <si>
    <t xml:space="preserve">Additional efforts to manage community and environmental impacts </t>
  </si>
  <si>
    <t>BVES does not have a unique WMP initiative for this activity at this time. BVES currently  has not  encountered the need for additional efforts to manage community and environmental  impacts.</t>
  </si>
  <si>
    <t>BVVMI-001</t>
  </si>
  <si>
    <t xml:space="preserve">Detailed inspections of vegetation 
around distribution electric lines and equipment 
</t>
  </si>
  <si>
    <t xml:space="preserve">Detailed inspections of vegetation 
around transmission electric lines and equipment 
</t>
  </si>
  <si>
    <t>BVVMI-003</t>
  </si>
  <si>
    <t xml:space="preserve">Emergency response vegetation management due to red flag warning or other urgent conditions   </t>
  </si>
  <si>
    <t>Emergency Preparedness &amp; Response Program</t>
  </si>
  <si>
    <t>BVEPP-004-7
BVVMI-004</t>
  </si>
  <si>
    <t xml:space="preserve">Fuel management and reduction of “slash” from vegetation management activities </t>
  </si>
  <si>
    <t>Enhanced Vegetation Management Program</t>
  </si>
  <si>
    <t>Contractor removes veg waste as part of contract on daily basis</t>
  </si>
  <si>
    <t xml:space="preserve">LiDAR inspections of vegetation around distribution electric lines and equipment </t>
  </si>
  <si>
    <t>LiDAR Inspection Program</t>
  </si>
  <si>
    <t xml:space="preserve">LiDAR inspections of vegetation around transmission electric lines and equipment 
</t>
  </si>
  <si>
    <t>BVVMI-008</t>
  </si>
  <si>
    <t xml:space="preserve">Other discretionary inspections of vegetation around distribution electric lines and equipment </t>
  </si>
  <si>
    <t>UAV &amp; Ground Patrol</t>
  </si>
  <si>
    <t>BVVMI-009</t>
  </si>
  <si>
    <t xml:space="preserve">Patrol inspections of vegetation around distribution electric lines and equipment </t>
  </si>
  <si>
    <t xml:space="preserve">Patrol inspections of vegetation around transmission electric lines and equipment </t>
  </si>
  <si>
    <t xml:space="preserve">Quality assurance / quality control of vegetation inspections  </t>
  </si>
  <si>
    <t>BVVMI-013</t>
  </si>
  <si>
    <t xml:space="preserve">Recruiting and training of vegetation management personnel  </t>
  </si>
  <si>
    <t>Vegetation Management Program Staffing</t>
  </si>
  <si>
    <t>BVVMI-014</t>
  </si>
  <si>
    <t>No gaps in staffing for veg management</t>
  </si>
  <si>
    <t>Met target</t>
  </si>
  <si>
    <t xml:space="preserve">Remediation of at-risk species  </t>
  </si>
  <si>
    <t>BVES does not have a unique WMP initiative for this activity at this time. BVES has not had an issue and has discussed this with its VM contractor.  BVES will be bringing on a Forester in 2021 to review this initiative more closely</t>
  </si>
  <si>
    <t xml:space="preserve">Removal and remediation of trees with strike potential to electric lines and equipment  </t>
  </si>
  <si>
    <t xml:space="preserve">Substation inspection </t>
  </si>
  <si>
    <t>Number of Substations Inspected</t>
  </si>
  <si>
    <t xml:space="preserve">Substation vegetation management  </t>
  </si>
  <si>
    <t>Substation Vegetation Management Inspections &amp; Corrections</t>
  </si>
  <si>
    <t>Contractor assess and removes vegetation per substation on an annual basis</t>
  </si>
  <si>
    <t xml:space="preserve">inspected substations cleared of vegetation </t>
  </si>
  <si>
    <t xml:space="preserve">Vegetation inventory system </t>
  </si>
  <si>
    <t xml:space="preserve">Vegetation management to achieve clearances around electric lines and equipment  </t>
  </si>
  <si>
    <t>Maintain minimum clearances</t>
  </si>
  <si>
    <t>Grid Operations &amp; Operating Protocols</t>
  </si>
  <si>
    <t xml:space="preserve">Automatic recloser operations  </t>
  </si>
  <si>
    <t xml:space="preserve">Crew-accompanying ignition prevention and suppression resources and services </t>
  </si>
  <si>
    <t>Ongoing compliance with plan</t>
  </si>
  <si>
    <t xml:space="preserve">Personnel work procedures and training in conditions of elevated fire risk  </t>
  </si>
  <si>
    <t>PSPS Program &amp; Procedures</t>
  </si>
  <si>
    <t>Ongoing compliance with program and procedures</t>
  </si>
  <si>
    <t xml:space="preserve">Protocols for PSPS re-energization </t>
  </si>
  <si>
    <t xml:space="preserve">PSPS events and mitigation of PSPS impacts  </t>
  </si>
  <si>
    <r>
      <t xml:space="preserve">PSPS Program &amp; Procedures </t>
    </r>
    <r>
      <rPr>
        <b/>
        <sz val="11"/>
        <rFont val="Calibri"/>
        <family val="2"/>
        <scheme val="minor"/>
      </rPr>
      <t>[Primary]</t>
    </r>
  </si>
  <si>
    <t xml:space="preserve">Stationed and on-call ignition prevention and suppression resources and services </t>
  </si>
  <si>
    <t>Ability to comply with plan and respond to emergencies</t>
  </si>
  <si>
    <t xml:space="preserve">No emergency events occurred </t>
  </si>
  <si>
    <t>Data Governance</t>
  </si>
  <si>
    <t xml:space="preserve">Centralized repository for data </t>
  </si>
  <si>
    <r>
      <t>GIS Data Collection &amp; Sharing</t>
    </r>
    <r>
      <rPr>
        <b/>
        <sz val="11"/>
        <rFont val="Calibri"/>
        <family val="2"/>
        <scheme val="minor"/>
      </rPr>
      <t xml:space="preserve"> [Primary]</t>
    </r>
  </si>
  <si>
    <t>Continued development and storage of GIS Data</t>
  </si>
  <si>
    <t xml:space="preserve">Collaborative research on utility ignition and/or wildfire </t>
  </si>
  <si>
    <t>BVES does not have a unique WMP initiative for this activity at this time. BVES is open to collaborative research on utility ignition and/or wildfire.</t>
  </si>
  <si>
    <t>BVDG-002</t>
  </si>
  <si>
    <t xml:space="preserve">Documentation and disclosure of wildfire-related data and algorithms </t>
  </si>
  <si>
    <t>BVES does not have a unique WMP initiative for this activity at this time. This is captured under normal business operations.</t>
  </si>
  <si>
    <t>BVDG-003</t>
  </si>
  <si>
    <t xml:space="preserve">Tracking and analysis of near miss data </t>
  </si>
  <si>
    <t>WMP Metrics Tracking</t>
  </si>
  <si>
    <t>BVDG-004</t>
  </si>
  <si>
    <t>Program in place and continued compliance with program</t>
  </si>
  <si>
    <t>Resource Allocation Methodology</t>
  </si>
  <si>
    <t xml:space="preserve">Allocation methodology development and application </t>
  </si>
  <si>
    <r>
      <t xml:space="preserve">Resource Allocation Methodology </t>
    </r>
    <r>
      <rPr>
        <b/>
        <sz val="11"/>
        <rFont val="Calibri"/>
        <family val="2"/>
        <scheme val="minor"/>
      </rPr>
      <t>[Primary]</t>
    </r>
  </si>
  <si>
    <t>BVRES-001-1</t>
  </si>
  <si>
    <t xml:space="preserve">Risk reduction scenario development and analysis </t>
  </si>
  <si>
    <t>Risk spend efficiency analysis</t>
  </si>
  <si>
    <t>Emergency Planning &amp; Preparedness</t>
  </si>
  <si>
    <t xml:space="preserve">Adequate and trained workforce for service restoration </t>
  </si>
  <si>
    <t>BVRES-001-2
BVEPP-001</t>
  </si>
  <si>
    <t xml:space="preserve">Community outreach, public awareness, and communications efforts </t>
  </si>
  <si>
    <r>
      <t>Community Outreach Program</t>
    </r>
    <r>
      <rPr>
        <b/>
        <sz val="11"/>
        <rFont val="Calibri"/>
        <family val="2"/>
        <scheme val="minor"/>
      </rPr>
      <t xml:space="preserve"> [Primary]</t>
    </r>
  </si>
  <si>
    <t>BVEPP-002-1</t>
  </si>
  <si>
    <t>Number of Engagements (Radio, Newspaper, Online, Mail)</t>
  </si>
  <si>
    <t xml:space="preserve">Customer support in emergencies </t>
  </si>
  <si>
    <t>Number of Emergencies</t>
  </si>
  <si>
    <t xml:space="preserve">Disaster and emergency preparedness plan </t>
  </si>
  <si>
    <t xml:space="preserve">Preparedness and planning for service restoration </t>
  </si>
  <si>
    <t xml:space="preserve">Protocols in place to learn from wildfire events </t>
  </si>
  <si>
    <t>Stakeholder Cooperation &amp; Community Engagement</t>
  </si>
  <si>
    <t xml:space="preserve">Community engagement </t>
  </si>
  <si>
    <t>Community Outreach Program</t>
  </si>
  <si>
    <t>BVEPP-002-2
BVSCCE-001</t>
  </si>
  <si>
    <t xml:space="preserve">Cooperation and best practice sharing with agencies outside CA </t>
  </si>
  <si>
    <t>BVES does not have a unique WMP initiative for this activity at this time. BVES is actively engaged in reviewing and  learning from T&amp;D industry best practices and new techniques and technologies</t>
  </si>
  <si>
    <t xml:space="preserve">Cooperation with suppression agencies </t>
  </si>
  <si>
    <t xml:space="preserve">Forest service and fuel reduction cooperation and joint roadmap </t>
  </si>
  <si>
    <t>BVSCCE-004</t>
  </si>
  <si>
    <t>WMP Table # / Category</t>
  </si>
  <si>
    <t>WMP Initiative #</t>
  </si>
  <si>
    <t>Initative activity</t>
  </si>
  <si>
    <t>WMP category</t>
  </si>
  <si>
    <t>WMP code</t>
  </si>
  <si>
    <t>5.3.1.</t>
  </si>
  <si>
    <t>PGE</t>
  </si>
  <si>
    <t>5.3.2.</t>
  </si>
  <si>
    <t>SCE</t>
  </si>
  <si>
    <t>5.3.3.</t>
  </si>
  <si>
    <t>SDGE</t>
  </si>
  <si>
    <t>5.3.4.</t>
  </si>
  <si>
    <t>5.3.5.</t>
  </si>
  <si>
    <t>LU</t>
  </si>
  <si>
    <t>5.3.6.</t>
  </si>
  <si>
    <t>PC</t>
  </si>
  <si>
    <t>5.3.7.</t>
  </si>
  <si>
    <t>TBC</t>
  </si>
  <si>
    <t>5.3.8.</t>
  </si>
  <si>
    <t>HWT</t>
  </si>
  <si>
    <t>5.3.9.</t>
  </si>
  <si>
    <t>5.3.10.</t>
  </si>
  <si>
    <t xml:space="preserve">Other discretionary inspections of vegetation around transmission electric lines and equipment 
</t>
  </si>
  <si>
    <t>x</t>
  </si>
  <si>
    <t>Other</t>
  </si>
  <si>
    <t>Situational Awareness Hardware Program</t>
  </si>
  <si>
    <t>Radford Line Replacement Project</t>
  </si>
  <si>
    <t>UAV Thermography Program</t>
  </si>
  <si>
    <t>GO-174 Substation Inspection Program</t>
  </si>
  <si>
    <t>Detailed Inspection Program</t>
  </si>
  <si>
    <t>Patrol Inspection Program</t>
  </si>
  <si>
    <t>GIS Data Collection &amp; Sharing</t>
  </si>
  <si>
    <t>Qualitative assessment of Project Status</t>
  </si>
  <si>
    <t>BVES does not plan to revisit this program following the cancelation determination in 2020</t>
  </si>
  <si>
    <t>Contractor meet requirements</t>
  </si>
  <si>
    <t>System updates as necessary</t>
  </si>
  <si>
    <t>Target Met</t>
  </si>
  <si>
    <t>Adequate</t>
  </si>
  <si>
    <t xml:space="preserve">BVES staffing contract and mutual aid adequate  for service restoration </t>
  </si>
  <si>
    <r>
      <t>Situational Awareness Hardware Program</t>
    </r>
    <r>
      <rPr>
        <b/>
        <sz val="11"/>
        <rFont val="Calibri"/>
        <family val="2"/>
        <scheme val="minor"/>
      </rPr>
      <t xml:space="preserve"> [Primary]</t>
    </r>
  </si>
  <si>
    <t>Evacuation Route Hardening</t>
  </si>
  <si>
    <t>Tree Attachment Removal Program</t>
  </si>
  <si>
    <t>Tree Attachment Removal</t>
  </si>
  <si>
    <t>Poles Hardened</t>
  </si>
  <si>
    <r>
      <t xml:space="preserve">Grid Automation Program </t>
    </r>
    <r>
      <rPr>
        <b/>
        <sz val="11"/>
        <rFont val="Calibri"/>
        <family val="2"/>
        <scheme val="minor"/>
      </rPr>
      <t>[Primary]</t>
    </r>
  </si>
  <si>
    <r>
      <t>GO-174 Substation Inspection Program</t>
    </r>
    <r>
      <rPr>
        <b/>
        <sz val="11"/>
        <rFont val="Calibri"/>
        <family val="2"/>
        <scheme val="minor"/>
      </rPr>
      <t xml:space="preserve"> [Primary]</t>
    </r>
  </si>
  <si>
    <r>
      <t xml:space="preserve">Enhanced Vegetation Management Program </t>
    </r>
    <r>
      <rPr>
        <b/>
        <sz val="11"/>
        <rFont val="Calibri"/>
        <family val="2"/>
        <scheme val="minor"/>
      </rPr>
      <t>[Primary]</t>
    </r>
  </si>
  <si>
    <r>
      <t>Emergency Preparedness &amp; Response Program</t>
    </r>
    <r>
      <rPr>
        <b/>
        <sz val="11"/>
        <rFont val="Calibri"/>
        <family val="2"/>
        <scheme val="minor"/>
      </rPr>
      <t xml:space="preserve"> [Primary]</t>
    </r>
  </si>
  <si>
    <r>
      <t>Quality Control of Inspections</t>
    </r>
    <r>
      <rPr>
        <b/>
        <sz val="11"/>
        <rFont val="Calibri"/>
        <family val="2"/>
        <scheme val="minor"/>
      </rPr>
      <t xml:space="preserve"> [Primary]</t>
    </r>
  </si>
  <si>
    <t>Procure the appropriate contractor for the designated scope of work</t>
  </si>
  <si>
    <t>Internal discussions for siting and permitting needs ahead of construction plan</t>
  </si>
  <si>
    <t>BVDG-001-1</t>
  </si>
  <si>
    <t>BVAMI-011-1</t>
  </si>
  <si>
    <t>BVAMI-014-1</t>
  </si>
  <si>
    <t>BVSAF-001-1</t>
  </si>
  <si>
    <t>BVSAF-001-2</t>
  </si>
  <si>
    <t>BVSAF-001-3</t>
  </si>
  <si>
    <t>BVGDSH-017</t>
  </si>
  <si>
    <t>BVGDSH-018</t>
  </si>
  <si>
    <t>BVGOOP-003-1</t>
  </si>
  <si>
    <t>BVGOOP-003-2</t>
  </si>
  <si>
    <t>BVGOOP-003-3</t>
  </si>
  <si>
    <t>BVEPP-003-2</t>
  </si>
  <si>
    <t>BVEPP-003-1</t>
  </si>
  <si>
    <t>BVEPP-003-3</t>
  </si>
  <si>
    <t>BVEPP-003-4</t>
  </si>
  <si>
    <t>BVAMI-001-2
BVVMI-002</t>
  </si>
  <si>
    <t>BVVMI-005</t>
  </si>
  <si>
    <t>BVAMI-007-2
BVVMI-006</t>
  </si>
  <si>
    <t>BVVMI-007</t>
  </si>
  <si>
    <t>BVAMI-011-2
BVVMI-010</t>
  </si>
  <si>
    <t>BVVMI-011</t>
  </si>
  <si>
    <t>BVAMI-014-2
BVVMI-012</t>
  </si>
  <si>
    <t>BVGDSH-006</t>
  </si>
  <si>
    <t>BVGDSH-007-1</t>
  </si>
  <si>
    <t>BVGDSH-013</t>
  </si>
  <si>
    <t>BVGDSH-015-1</t>
  </si>
  <si>
    <t>BVGDSH-007-2</t>
  </si>
  <si>
    <t>BVGDSH-015-3
BVAMI-013</t>
  </si>
  <si>
    <t>BVGDSH-015-2</t>
  </si>
  <si>
    <t>BVGDSH-008-2
BVGOOP-001</t>
  </si>
  <si>
    <t>BVAMI-015-1</t>
  </si>
  <si>
    <t>BVVMI-015-1</t>
  </si>
  <si>
    <t>BVVMI-015-2</t>
  </si>
  <si>
    <t>BVAMI-015-2
BVVMI-016</t>
  </si>
  <si>
    <t>BVVMI-017</t>
  </si>
  <si>
    <t>BVDG-001-2
BVVMI-018</t>
  </si>
  <si>
    <t>BVEPP-004-5
BVGOOP-002-1</t>
  </si>
  <si>
    <t>BVEPP-004-6
BVGOOP-002-2</t>
  </si>
  <si>
    <t>BVSCCE-002</t>
  </si>
  <si>
    <t>BVSCCE-003</t>
  </si>
  <si>
    <t>Yearly Percent of Overall Program Target</t>
  </si>
  <si>
    <t>BVVMI-015-3
BVVMI-019</t>
  </si>
  <si>
    <t>All trees designated for removal were removed within 30 day window</t>
  </si>
  <si>
    <t>Number of Quality Control Reviews Conducted</t>
  </si>
  <si>
    <t>Determine Plan for Additional Fault Indicators</t>
  </si>
  <si>
    <t>Training, document review, and panel participation</t>
  </si>
  <si>
    <t>Removal of strike potential trees within 30 days of identification</t>
  </si>
  <si>
    <t>Trimmed Trees were entered into GIS</t>
  </si>
  <si>
    <t>Procure the appropriate contractor for the designated work</t>
  </si>
  <si>
    <r>
      <t>Weather Consultant</t>
    </r>
    <r>
      <rPr>
        <b/>
        <sz val="11"/>
        <rFont val="Calibri"/>
        <family val="2"/>
        <scheme val="minor"/>
      </rPr>
      <t xml:space="preserve"> [Primary]</t>
    </r>
  </si>
  <si>
    <t>BVSAF-003-1</t>
  </si>
  <si>
    <t>BVSAF-003-2</t>
  </si>
  <si>
    <t>BVRAM-001-6
BVRES-002</t>
  </si>
  <si>
    <t>BVRAM-001-7
BVRES-003</t>
  </si>
  <si>
    <t>Develop risk model toolkit - contractor developed a summarized risk map; climate-driven map; ignition probaility mapping model; PSPS estimation reduction impact map; and a match drop simulation. These models will be refined in the next quarter.</t>
  </si>
  <si>
    <t>Situational Awareness Hardware Program / Remote Sensor Technology</t>
  </si>
  <si>
    <t>Continue Evaluation of Future Need</t>
  </si>
  <si>
    <t>Continued evlauating; determined no immediate need</t>
  </si>
  <si>
    <t>Determined no current need</t>
  </si>
  <si>
    <t>Developed risk model toolkit with ignition probability/consequence map included</t>
  </si>
  <si>
    <t>Continued refinement for GIS resources</t>
  </si>
  <si>
    <t>Covered Conductor Replacement Program - Radford</t>
  </si>
  <si>
    <t>Covered Conductor Pilot</t>
  </si>
  <si>
    <t xml:space="preserve">Covered Conductor Replacement Program </t>
  </si>
  <si>
    <t>Covered Conductor Project - Radford Line</t>
  </si>
  <si>
    <t>Evacuation Route Hardening Program - Pilot</t>
  </si>
  <si>
    <t>Evacuation Route Hardening Program</t>
  </si>
  <si>
    <t>BVES plans to install a 8MW/4MWh battery storage system in 2023</t>
  </si>
  <si>
    <t>BVAMI-009-1</t>
  </si>
  <si>
    <t>BVGDSH-015-4</t>
  </si>
  <si>
    <t>BVGDSH-015-5</t>
  </si>
  <si>
    <t>BVGDSH-015-6</t>
  </si>
  <si>
    <t>BVGDSH-003-1</t>
  </si>
  <si>
    <t>BVGDSH-003-2</t>
  </si>
  <si>
    <t>BVGDSH-003-3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</si>
</sst>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_);\(#,##0.0\);0.0_);@_)"/>
    <numFmt numFmtId="165" formatCode="\Q0"/>
    <numFmt numFmtId="166" formatCode="0&quot;.&quot;"/>
  </numFmts>
  <fonts count="13" x14ac:knownFonts="1">
    <font>
      <sz val="11"/>
      <color theme="1"/>
      <name val="Calibri"/>
      <family val="2"/>
      <scheme val="minor"/>
    </font>
    <font>
      <b/>
      <sz val="11"/>
      <name val="Calibri"/>
      <family val="2"/>
      <scheme val="minor"/>
    </font>
    <font>
      <sz val="11"/>
      <name val="Calibri"/>
      <family val="2"/>
      <scheme val="minor"/>
    </font>
    <font>
      <b/>
      <sz val="11"/>
      <color theme="1"/>
      <name val="Calibri"/>
      <family val="2"/>
      <scheme val="minor"/>
    </font>
    <font>
      <b/>
      <sz val="11"/>
      <color theme="0"/>
      <name val="Calibri"/>
      <family val="2"/>
      <scheme val="minor"/>
    </font>
    <font>
      <sz val="8"/>
      <name val="Calibri"/>
      <family val="2"/>
      <scheme val="minor"/>
    </font>
    <font>
      <sz val="10"/>
      <name val="Arial"/>
      <family val="2"/>
    </font>
    <font>
      <sz val="20"/>
      <color theme="1"/>
      <name val="Calibri"/>
      <family val="2"/>
      <scheme val="minor"/>
    </font>
    <font>
      <sz val="14"/>
      <color theme="1"/>
      <name val="Calibri"/>
      <family val="2"/>
      <scheme val="minor"/>
    </font>
    <font>
      <u/>
      <sz val="11"/>
      <color theme="4"/>
      <name val="Calibri"/>
      <family val="2"/>
      <scheme val="minor"/>
    </font>
    <font>
      <sz val="11"/>
      <color rgb="FFFF0000"/>
      <name val="Calibri"/>
      <family val="2"/>
      <scheme val="minor"/>
    </font>
    <font>
      <b/>
      <u/>
      <sz val="11"/>
      <color theme="1"/>
      <name val="Calibri"/>
      <family val="2"/>
      <scheme val="minor"/>
    </font>
    <font>
      <b/>
      <i/>
      <sz val="11"/>
      <name val="Calibri"/>
      <family val="2"/>
      <scheme val="minor"/>
    </font>
  </fonts>
  <fills count="12">
    <fill>
      <patternFill patternType="none"/>
    </fill>
    <fill>
      <patternFill patternType="gray125"/>
    </fill>
    <fill>
      <patternFill patternType="solid">
        <fgColor theme="3" tint="0.39997558519241921"/>
        <bgColor indexed="64"/>
      </patternFill>
    </fill>
    <fill>
      <patternFill patternType="solid">
        <fgColor theme="7" tint="0.79998168889431442"/>
        <bgColor indexed="64"/>
      </patternFill>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4" tint="-0.249977111117893"/>
        <bgColor indexed="64"/>
      </patternFill>
    </fill>
    <fill>
      <patternFill patternType="solid">
        <fgColor theme="6" tint="0.59999389629810485"/>
        <bgColor indexed="64"/>
      </patternFill>
    </fill>
  </fills>
  <borders count="11">
    <border>
      <left/>
      <right/>
      <top/>
      <bottom/>
      <diagonal/>
    </border>
    <border>
      <left/>
      <right/>
      <top style="thin">
        <color theme="4" tint="0.3999755851924192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style="thin">
        <color indexed="64"/>
      </top>
      <bottom/>
      <diagonal/>
    </border>
  </borders>
  <cellStyleXfs count="2">
    <xf numFmtId="0" fontId="0" fillId="0" borderId="0"/>
    <xf numFmtId="164" fontId="6" fillId="0" borderId="0"/>
  </cellStyleXfs>
  <cellXfs count="83">
    <xf numFmtId="0" fontId="0" fillId="0" borderId="0" xfId="0"/>
    <xf numFmtId="0" fontId="2" fillId="0" borderId="0" xfId="0" applyFont="1"/>
    <xf numFmtId="0" fontId="2" fillId="0" borderId="0" xfId="0" applyFont="1" applyFill="1"/>
    <xf numFmtId="0" fontId="0" fillId="0" borderId="0" xfId="0"/>
    <xf numFmtId="0" fontId="2" fillId="0" borderId="1" xfId="0" applyFont="1" applyFill="1" applyBorder="1"/>
    <xf numFmtId="0" fontId="1" fillId="4" borderId="0" xfId="0" applyFont="1" applyFill="1" applyBorder="1" applyAlignment="1">
      <alignment wrapText="1"/>
    </xf>
    <xf numFmtId="0" fontId="4" fillId="5" borderId="0" xfId="0" applyFont="1" applyFill="1" applyBorder="1" applyAlignment="1">
      <alignment wrapText="1"/>
    </xf>
    <xf numFmtId="0" fontId="4" fillId="2" borderId="0" xfId="0" applyFont="1" applyFill="1" applyAlignment="1">
      <alignment wrapText="1"/>
    </xf>
    <xf numFmtId="0" fontId="4" fillId="0" borderId="0" xfId="0" applyFont="1" applyAlignment="1">
      <alignment wrapText="1"/>
    </xf>
    <xf numFmtId="0" fontId="0" fillId="4" borderId="0" xfId="0" applyFill="1"/>
    <xf numFmtId="166" fontId="2" fillId="4" borderId="4" xfId="1" applyNumberFormat="1" applyFont="1" applyFill="1" applyBorder="1" applyAlignment="1">
      <alignment horizontal="center" vertical="top"/>
    </xf>
    <xf numFmtId="166" fontId="2" fillId="4" borderId="6" xfId="1" applyNumberFormat="1" applyFont="1" applyFill="1" applyBorder="1" applyAlignment="1">
      <alignment horizontal="center" vertical="top"/>
    </xf>
    <xf numFmtId="0" fontId="1" fillId="6" borderId="2" xfId="0" applyFont="1" applyFill="1" applyBorder="1" applyAlignment="1">
      <alignment horizontal="left" vertical="top"/>
    </xf>
    <xf numFmtId="0" fontId="2" fillId="6" borderId="8" xfId="0" applyFont="1" applyFill="1" applyBorder="1" applyAlignment="1">
      <alignment horizontal="left" vertical="top"/>
    </xf>
    <xf numFmtId="0" fontId="2" fillId="6" borderId="3" xfId="0" applyFont="1" applyFill="1" applyBorder="1" applyAlignment="1">
      <alignment horizontal="left" vertical="top"/>
    </xf>
    <xf numFmtId="0" fontId="3" fillId="4" borderId="0" xfId="0" applyFont="1" applyFill="1"/>
    <xf numFmtId="0" fontId="0" fillId="4" borderId="9" xfId="0" applyFill="1" applyBorder="1"/>
    <xf numFmtId="0" fontId="7" fillId="4" borderId="0" xfId="0" applyFont="1" applyFill="1"/>
    <xf numFmtId="0" fontId="0" fillId="4" borderId="8" xfId="0" applyFill="1" applyBorder="1"/>
    <xf numFmtId="14" fontId="0" fillId="3" borderId="7" xfId="0" applyNumberFormat="1" applyFill="1" applyBorder="1"/>
    <xf numFmtId="0" fontId="8" fillId="4" borderId="0" xfId="0" applyFont="1" applyFill="1"/>
    <xf numFmtId="0" fontId="3" fillId="4" borderId="2" xfId="0" applyFont="1" applyFill="1" applyBorder="1"/>
    <xf numFmtId="0" fontId="3" fillId="4" borderId="4" xfId="0" applyFont="1" applyFill="1" applyBorder="1"/>
    <xf numFmtId="0" fontId="3" fillId="4" borderId="6" xfId="0" applyFont="1" applyFill="1" applyBorder="1"/>
    <xf numFmtId="0" fontId="0" fillId="3" borderId="5" xfId="0" applyFill="1" applyBorder="1"/>
    <xf numFmtId="165" fontId="0" fillId="3" borderId="5" xfId="0" applyNumberFormat="1" applyFill="1" applyBorder="1" applyAlignment="1">
      <alignment horizontal="right"/>
    </xf>
    <xf numFmtId="0" fontId="0" fillId="0" borderId="0" xfId="0" applyProtection="1">
      <protection hidden="1"/>
    </xf>
    <xf numFmtId="0" fontId="4" fillId="2" borderId="0" xfId="0" applyFont="1" applyFill="1" applyAlignment="1" applyProtection="1">
      <alignment wrapText="1"/>
      <protection hidden="1"/>
    </xf>
    <xf numFmtId="0" fontId="2" fillId="0" borderId="0" xfId="0" applyFont="1" applyProtection="1">
      <protection hidden="1"/>
    </xf>
    <xf numFmtId="0" fontId="2" fillId="0" borderId="1" xfId="0" applyFont="1" applyBorder="1" applyAlignment="1" applyProtection="1">
      <alignment wrapText="1"/>
      <protection hidden="1"/>
    </xf>
    <xf numFmtId="0" fontId="10" fillId="3" borderId="1" xfId="0" applyFont="1" applyFill="1" applyBorder="1" applyAlignment="1">
      <alignment wrapText="1"/>
    </xf>
    <xf numFmtId="14" fontId="10" fillId="3" borderId="1" xfId="0" applyNumberFormat="1" applyFont="1" applyFill="1" applyBorder="1"/>
    <xf numFmtId="0" fontId="2" fillId="0" borderId="1" xfId="0" applyFont="1" applyFill="1" applyBorder="1" applyAlignment="1" applyProtection="1">
      <alignment wrapText="1"/>
      <protection hidden="1"/>
    </xf>
    <xf numFmtId="0" fontId="9" fillId="7" borderId="1" xfId="0" applyFont="1" applyFill="1" applyBorder="1" applyAlignment="1">
      <alignment wrapText="1"/>
    </xf>
    <xf numFmtId="0" fontId="10" fillId="7" borderId="1" xfId="0" applyFont="1" applyFill="1" applyBorder="1" applyAlignment="1">
      <alignment wrapText="1"/>
    </xf>
    <xf numFmtId="0" fontId="2" fillId="7" borderId="1" xfId="0" applyFont="1" applyFill="1" applyBorder="1" applyAlignment="1">
      <alignment wrapText="1"/>
    </xf>
    <xf numFmtId="0" fontId="2" fillId="3" borderId="1" xfId="0" applyFont="1" applyFill="1" applyBorder="1" applyAlignment="1">
      <alignment wrapText="1"/>
    </xf>
    <xf numFmtId="0" fontId="2" fillId="3" borderId="1" xfId="0" applyFont="1" applyFill="1" applyBorder="1"/>
    <xf numFmtId="49" fontId="10" fillId="3" borderId="1" xfId="0" applyNumberFormat="1" applyFont="1" applyFill="1" applyBorder="1"/>
    <xf numFmtId="0" fontId="2" fillId="0" borderId="1" xfId="0" applyFont="1" applyFill="1" applyBorder="1" applyAlignment="1">
      <alignment wrapText="1"/>
    </xf>
    <xf numFmtId="0" fontId="2" fillId="0" borderId="1" xfId="0" applyNumberFormat="1" applyFont="1" applyFill="1" applyBorder="1"/>
    <xf numFmtId="0" fontId="4" fillId="10" borderId="0" xfId="0" applyFont="1" applyFill="1" applyBorder="1" applyAlignment="1">
      <alignment wrapText="1"/>
    </xf>
    <xf numFmtId="0" fontId="0" fillId="0" borderId="5" xfId="0" applyBorder="1"/>
    <xf numFmtId="0" fontId="0" fillId="0" borderId="0" xfId="0" applyFill="1" applyBorder="1"/>
    <xf numFmtId="14" fontId="2" fillId="0" borderId="1" xfId="0" applyNumberFormat="1" applyFont="1" applyFill="1" applyBorder="1"/>
    <xf numFmtId="0" fontId="0" fillId="0" borderId="10" xfId="0" applyBorder="1"/>
    <xf numFmtId="0" fontId="0" fillId="0" borderId="10" xfId="0" applyFill="1" applyBorder="1"/>
    <xf numFmtId="0" fontId="0" fillId="3" borderId="3" xfId="0" applyFill="1" applyBorder="1"/>
    <xf numFmtId="0" fontId="0" fillId="4" borderId="0" xfId="0" applyFill="1" applyBorder="1"/>
    <xf numFmtId="0" fontId="0" fillId="0" borderId="0" xfId="0" applyAlignment="1">
      <alignment wrapText="1"/>
    </xf>
    <xf numFmtId="14" fontId="10" fillId="3" borderId="1" xfId="0" applyNumberFormat="1" applyFont="1" applyFill="1" applyBorder="1" applyAlignment="1">
      <alignment wrapText="1"/>
    </xf>
    <xf numFmtId="0" fontId="2" fillId="0" borderId="1" xfId="0" applyNumberFormat="1" applyFont="1" applyFill="1" applyBorder="1" applyAlignment="1">
      <alignment wrapText="1"/>
    </xf>
    <xf numFmtId="0" fontId="0" fillId="0" borderId="0" xfId="0" applyAlignment="1">
      <alignment vertical="top"/>
    </xf>
    <xf numFmtId="0" fontId="3" fillId="0" borderId="0" xfId="0" applyFont="1"/>
    <xf numFmtId="0" fontId="3" fillId="0" borderId="0" xfId="0" applyFont="1" applyFill="1" applyBorder="1"/>
    <xf numFmtId="0" fontId="3" fillId="0" borderId="0" xfId="0" applyFont="1" applyFill="1" applyBorder="1" applyAlignment="1">
      <alignment wrapText="1"/>
    </xf>
    <xf numFmtId="14" fontId="2" fillId="3" borderId="1" xfId="0" applyNumberFormat="1" applyFont="1" applyFill="1" applyBorder="1" applyAlignment="1">
      <alignment wrapText="1"/>
    </xf>
    <xf numFmtId="0" fontId="2" fillId="0" borderId="0" xfId="0" applyFont="1" applyAlignment="1">
      <alignment wrapText="1"/>
    </xf>
    <xf numFmtId="0" fontId="2" fillId="0" borderId="1" xfId="0" applyFont="1" applyBorder="1"/>
    <xf numFmtId="14" fontId="2" fillId="0" borderId="1" xfId="0" applyNumberFormat="1" applyFont="1" applyBorder="1"/>
    <xf numFmtId="0" fontId="2" fillId="0" borderId="1" xfId="0" applyFont="1" applyBorder="1" applyAlignment="1">
      <alignment wrapText="1"/>
    </xf>
    <xf numFmtId="14" fontId="12" fillId="3" borderId="1" xfId="0" applyNumberFormat="1" applyFont="1" applyFill="1" applyBorder="1" applyAlignment="1">
      <alignment wrapText="1"/>
    </xf>
    <xf numFmtId="49" fontId="10" fillId="3" borderId="1" xfId="0" applyNumberFormat="1" applyFont="1" applyFill="1" applyBorder="1" applyAlignment="1">
      <alignment wrapText="1"/>
    </xf>
    <xf numFmtId="0" fontId="0" fillId="4" borderId="9" xfId="0" applyFill="1" applyBorder="1" applyAlignment="1">
      <alignment horizontal="left" vertical="top"/>
    </xf>
    <xf numFmtId="0" fontId="0" fillId="4" borderId="7" xfId="0" applyFill="1" applyBorder="1" applyAlignment="1">
      <alignment horizontal="left" vertical="top"/>
    </xf>
    <xf numFmtId="0" fontId="4" fillId="5" borderId="0" xfId="0" applyFont="1" applyFill="1" applyBorder="1" applyAlignment="1">
      <alignment horizontal="center" wrapText="1"/>
    </xf>
    <xf numFmtId="0" fontId="10" fillId="3" borderId="1" xfId="0" applyFont="1" applyFill="1" applyBorder="1" applyAlignment="1">
      <alignment horizontal="center" wrapText="1"/>
    </xf>
    <xf numFmtId="0" fontId="0" fillId="0" borderId="0" xfId="0" applyAlignment="1">
      <alignment horizontal="center"/>
    </xf>
    <xf numFmtId="0" fontId="2" fillId="0" borderId="0" xfId="0" applyFont="1" applyAlignment="1">
      <alignment horizontal="center"/>
    </xf>
    <xf numFmtId="0" fontId="1" fillId="9" borderId="0" xfId="0" applyFont="1" applyFill="1" applyBorder="1" applyAlignment="1">
      <alignment horizontal="center" wrapText="1"/>
    </xf>
    <xf numFmtId="0" fontId="4" fillId="8" borderId="0" xfId="0" applyFont="1" applyFill="1" applyBorder="1" applyAlignment="1">
      <alignment horizontal="center" wrapText="1"/>
    </xf>
    <xf numFmtId="0" fontId="1" fillId="6" borderId="0" xfId="0" applyFont="1" applyFill="1" applyBorder="1" applyAlignment="1">
      <alignment horizontal="center" wrapText="1"/>
    </xf>
    <xf numFmtId="0" fontId="2" fillId="3" borderId="1" xfId="0" applyFont="1" applyFill="1" applyBorder="1" applyAlignment="1">
      <alignment horizontal="center"/>
    </xf>
    <xf numFmtId="0" fontId="2" fillId="3" borderId="1" xfId="0" applyFont="1" applyFill="1" applyBorder="1" applyAlignment="1">
      <alignment horizontal="center" wrapText="1"/>
    </xf>
    <xf numFmtId="2" fontId="10" fillId="3" borderId="1" xfId="0" applyNumberFormat="1" applyFont="1" applyFill="1" applyBorder="1" applyAlignment="1">
      <alignment horizontal="center" wrapText="1"/>
    </xf>
    <xf numFmtId="0" fontId="0" fillId="3" borderId="0" xfId="0" applyFill="1" applyAlignment="1">
      <alignment horizontal="left" vertical="top" wrapText="1"/>
    </xf>
    <xf numFmtId="0" fontId="0" fillId="3" borderId="5" xfId="0" applyFill="1" applyBorder="1" applyAlignment="1">
      <alignment horizontal="left" vertical="top" wrapText="1"/>
    </xf>
    <xf numFmtId="0" fontId="0" fillId="4" borderId="9" xfId="0" applyFill="1" applyBorder="1" applyAlignment="1">
      <alignment horizontal="left" vertical="top"/>
    </xf>
    <xf numFmtId="0" fontId="0" fillId="4" borderId="7" xfId="0" applyFill="1" applyBorder="1" applyAlignment="1">
      <alignment horizontal="left" vertical="top"/>
    </xf>
    <xf numFmtId="0" fontId="0" fillId="7" borderId="0" xfId="0" applyFill="1" applyAlignment="1">
      <alignment horizontal="left" vertical="top" wrapText="1"/>
    </xf>
    <xf numFmtId="0" fontId="0" fillId="7" borderId="5" xfId="0" applyFill="1" applyBorder="1" applyAlignment="1">
      <alignment horizontal="left" vertical="top" wrapText="1"/>
    </xf>
    <xf numFmtId="0" fontId="0" fillId="11" borderId="0" xfId="0" applyFill="1" applyAlignment="1">
      <alignment horizontal="left" vertical="top" wrapText="1"/>
    </xf>
    <xf numFmtId="0" fontId="0" fillId="11" borderId="5" xfId="0" applyFill="1" applyBorder="1" applyAlignment="1">
      <alignment horizontal="left" vertical="top" wrapText="1"/>
    </xf>
  </cellXfs>
  <cellStyles count="2">
    <cellStyle name="Normal" xfId="0" builtinId="0"/>
    <cellStyle name="Normal 5" xfId="1" xr:uid="{C00B14BD-9165-4D2E-A3FB-A505E9556B6D}"/>
  </cellStyles>
  <dxfs count="37">
    <dxf>
      <font>
        <b val="0"/>
        <i val="0"/>
        <strike val="0"/>
        <condense val="0"/>
        <extend val="0"/>
        <outline val="0"/>
        <shadow val="0"/>
        <u val="none"/>
        <vertAlign val="baseline"/>
        <sz val="11"/>
        <color rgb="FFFF0000"/>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outline="0">
        <left/>
        <right/>
        <top style="thin">
          <color theme="4" tint="0.39997558519241921"/>
        </top>
        <bottom/>
      </border>
    </dxf>
    <dxf>
      <font>
        <strike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rgb="FFFFFF00"/>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rgb="FFFFFF00"/>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numFmt numFmtId="30" formatCode="@"/>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numFmt numFmtId="19" formatCode="m/d/yyyy"/>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numFmt numFmtId="19" formatCode="m/d/yyyy"/>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numFmt numFmtId="19" formatCode="m/d/yyyy"/>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none">
          <fgColor indexed="64"/>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left/>
        <right/>
        <top style="thin">
          <color theme="4" tint="0.39997558519241921"/>
        </top>
        <bottom/>
        <vertical/>
        <horizontal/>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dxf>
    <dxf>
      <font>
        <b/>
        <i val="0"/>
        <strike val="0"/>
        <condense val="0"/>
        <extend val="0"/>
        <outline val="0"/>
        <shadow val="0"/>
        <u val="none"/>
        <vertAlign val="baseline"/>
        <sz val="11"/>
        <color theme="0"/>
        <name val="Calibri"/>
        <family val="2"/>
        <scheme val="minor"/>
      </font>
      <fill>
        <patternFill patternType="none">
          <fgColor indexed="64"/>
          <bgColor auto="1"/>
        </patternFill>
      </fil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343395</xdr:colOff>
      <xdr:row>0</xdr:row>
      <xdr:rowOff>95250</xdr:rowOff>
    </xdr:from>
    <xdr:to>
      <xdr:col>11</xdr:col>
      <xdr:colOff>91837</xdr:colOff>
      <xdr:row>5</xdr:row>
      <xdr:rowOff>130844</xdr:rowOff>
    </xdr:to>
    <xdr:pic>
      <xdr:nvPicPr>
        <xdr:cNvPr id="2" name="Picture 1">
          <a:extLst>
            <a:ext uri="{FF2B5EF4-FFF2-40B4-BE49-F238E27FC236}">
              <a16:creationId xmlns:a16="http://schemas.microsoft.com/office/drawing/2014/main" id="{31A482A8-88EF-4568-9304-6A4C648727E0}"/>
            </a:ext>
          </a:extLst>
        </xdr:cNvPr>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754470" y="95250"/>
          <a:ext cx="1568351" cy="147344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352425</xdr:colOff>
      <xdr:row>97</xdr:row>
      <xdr:rowOff>155222</xdr:rowOff>
    </xdr:from>
    <xdr:to>
      <xdr:col>3</xdr:col>
      <xdr:colOff>286392</xdr:colOff>
      <xdr:row>100</xdr:row>
      <xdr:rowOff>130968</xdr:rowOff>
    </xdr:to>
    <xdr:sp macro="" textlink="">
      <xdr:nvSpPr>
        <xdr:cNvPr id="4" name="TextBox 2">
          <a:extLst>
            <a:ext uri="{FF2B5EF4-FFF2-40B4-BE49-F238E27FC236}">
              <a16:creationId xmlns:a16="http://schemas.microsoft.com/office/drawing/2014/main" id="{8DA3A307-1A44-4252-9C3B-E6D814989CCC}"/>
            </a:ext>
          </a:extLst>
        </xdr:cNvPr>
        <xdr:cNvSpPr txBox="1"/>
      </xdr:nvSpPr>
      <xdr:spPr>
        <a:xfrm>
          <a:off x="352425" y="35544927"/>
          <a:ext cx="2817444" cy="54724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FF0000"/>
              </a:solidFill>
            </a:rPr>
            <a:t>NOTE:</a:t>
          </a:r>
          <a:r>
            <a:rPr lang="en-US" sz="1100" baseline="0">
              <a:solidFill>
                <a:srgbClr val="FF0000"/>
              </a:solidFill>
            </a:rPr>
            <a:t> To add more rows, highlight the current last row of the table, copy, and paste directly below the last row </a:t>
          </a:r>
        </a:p>
      </xdr:txBody>
    </xdr:sp>
    <xdr:clientData/>
  </xdr:twoCellAnchor>
</xdr:wsDr>
</file>

<file path=xl/namedSheetViews/namedSheetView1.xml><?xml version="1.0" encoding="utf-8"?>
<namedSheetViews xmlns="http://schemas.microsoft.com/office/spreadsheetml/2019/namedsheetviews" xmlns:x="http://schemas.openxmlformats.org/spreadsheetml/2006/main">
  <namedSheetView name="View1" id="{6E82F8D0-7140-4EF7-BD8A-121C73C1E6D3}">
    <nsvFilter filterId="{6F179580-66DC-446F-8275-C228154B1D10}" ref="A1:AH96" tableId="2"/>
  </namedSheetView>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3B98BA3-BB55-4CE0-BE6C-42FBB1BF44BC}" name="Table2" displayName="Table2" ref="A1:AH96" totalsRowShown="0" headerRowDxfId="36" dataDxfId="35" tableBorderDxfId="34">
  <autoFilter ref="A1:AH96" xr:uid="{6F179580-66DC-446F-8275-C228154B1D10}"/>
  <tableColumns count="34">
    <tableColumn id="1" xr3:uid="{7CD308CA-CF75-42E7-83CD-995EADFB1660}" name="UtilityID" dataDxfId="33">
      <calculatedColumnFormula>'READ ME FIRST'!$D$12</calculatedColumnFormula>
    </tableColumn>
    <tableColumn id="2" xr3:uid="{EDCF039C-CB72-4939-9915-25F1F7DD4154}" name="Submission Date" dataDxfId="32">
      <calculatedColumnFormula>'READ ME FIRST'!$D$15</calculatedColumnFormula>
    </tableColumn>
    <tableColumn id="24" xr3:uid="{A09D8CCB-E5CC-40A9-B603-E24F9E293C1B}" name="WMPInitiativeCategory" dataDxfId="31"/>
    <tableColumn id="27" xr3:uid="{8A3A81F2-656E-46A0-9FAC-CF1350D741FF}" name="WMPInitiativeCategory#" dataDxfId="30">
      <calculatedColumnFormula>IF(Table2[[#This Row],[WMPInitiativeCategory]]="", "",INDEX('Initiative mapping-DO NOT EDIT'!$H$3:$H$12, MATCH(Table2[[#This Row],[WMPInitiativeCategory]],'Initiative mapping-DO NOT EDIT'!$G$3:$G$12,0)))</calculatedColumnFormula>
    </tableColumn>
    <tableColumn id="22" xr3:uid="{A716A7C6-A265-44B7-8547-DDDBA6C56714}" name="WMPInitiativeActivity" dataDxfId="29"/>
    <tableColumn id="23" xr3:uid="{55917CB9-43FA-44D1-B11D-105AF69299A8}" name="ActivityNameifOther" dataDxfId="28"/>
    <tableColumn id="20" xr3:uid="{5A9FE6D6-4632-48A0-9685-2DCD654AABD0}" name="WMPInitiativeActivity#" dataDxfId="27">
      <calculatedColumnFormula>IF(Table2[[#This Row],[WMPInitiativeActivity]]="","x",IF(Table2[[#This Row],[WMPInitiativeActivity]]="other", Table2[[#This Row],[ActivityNameifOther]], INDEX('Initiative mapping-DO NOT EDIT'!$C$3:$C$89,MATCH(Table2[[#This Row],[WMPInitiativeActivity]],'Initiative mapping-DO NOT EDIT'!$D$3:$D$89,0))))</calculatedColumnFormula>
    </tableColumn>
    <tableColumn id="25" xr3:uid="{1B1FC218-C4C7-4576-AAB1-AF6A46C11DB6}" name="UtilityInitiativeName" dataDxfId="26"/>
    <tableColumn id="26" xr3:uid="{73284CC7-8A25-45CA-AD19-AF51BDF7768E}" name="InitiativeActivityID" dataDxfId="25"/>
    <tableColumn id="10" xr3:uid="{028AF6E4-3AA4-4AF7-B01E-95921E821672}" name="WMPInitiativeCode" dataDxfId="24">
      <calculatedColumnFormula>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calculatedColumnFormula>
    </tableColumn>
    <tableColumn id="12" xr3:uid="{44EC5F77-1B07-481D-9B97-85B6880C38E1}" name="WMPPageNumber" dataDxfId="23"/>
    <tableColumn id="13" xr3:uid="{06F61713-68D1-481D-9DBD-C1474C444AD3}" name="QuantTargetUnits" dataDxfId="22"/>
    <tableColumn id="28" xr3:uid="{978D3C19-4A04-48BD-BC86-E37CA7B75004}" name="AnnualQuantTarget" dataDxfId="21"/>
    <tableColumn id="19" xr3:uid="{56359035-61DA-4671-A4B8-11FBDA3A0D7A}" name="ProjectedQuantProgressQ1" dataDxfId="20"/>
    <tableColumn id="6" xr3:uid="{446F8A61-7F1C-4EBC-979A-6C41A5049A60}" name="ProjectedQuantProgressQ1-2" dataDxfId="19"/>
    <tableColumn id="5" xr3:uid="{6DA46C3E-A428-4A39-8949-8602809D3DFE}" name="ProjectedQuantProgressQ1-3" dataDxfId="18"/>
    <tableColumn id="3" xr3:uid="{B615D7EB-4C27-4CA6-A6CB-B0C5F99807CA}" name="ProjectedQuantProgressQ1-4" dataDxfId="17"/>
    <tableColumn id="29" xr3:uid="{03BFA9E3-C43B-4F24-9EEB-7C00047B6759}" name="QuantActualProgressQ1" dataDxfId="16"/>
    <tableColumn id="33" xr3:uid="{35818375-F598-4C0E-8709-98D5153E5DAB}" name="QuantActualProgressQ1-2" dataDxfId="15"/>
    <tableColumn id="32" xr3:uid="{E329D803-BF5F-42D8-BFE5-11DD19D1725F}" name="QuantActualProgressQ1-3" dataDxfId="14"/>
    <tableColumn id="31" xr3:uid="{6E83DA97-123B-4622-ABE3-9D7AFA066D65}" name="QuantActualProgressQ1-4" dataDxfId="13"/>
    <tableColumn id="37" xr3:uid="{02B6146C-B8E5-40F9-BED2-58C0FF41AC40}" name="AnnualQualTarget" dataDxfId="12"/>
    <tableColumn id="21" xr3:uid="{2030DED1-037A-4EBC-9B4F-BBFCB1ECCB2E}" name="QualActualProgressQ1" dataDxfId="11"/>
    <tableColumn id="17" xr3:uid="{1BD66C6D-A223-452A-8A6B-6816009D567B}" name="QualActualProgressQ1-2" dataDxfId="10"/>
    <tableColumn id="11" xr3:uid="{220CA361-D7E9-4A3A-B469-DED3FE9C90D4}" name="QualActualProgressQ1-3" dataDxfId="9"/>
    <tableColumn id="4" xr3:uid="{C79BDD0F-6D82-4239-A2E3-849DF54D89C9}" name="QualActualProgressQ1-4" dataDxfId="8"/>
    <tableColumn id="36" xr3:uid="{4671B91B-B7A9-40A6-B681-156B3ACE5F03}" name="Status" dataDxfId="7"/>
    <tableColumn id="18" xr3:uid="{CDA9DF38-AB2C-434E-A5D5-F26DCDA27E97}" name="CorrectiveActionsIfDelayed" dataDxfId="6"/>
    <tableColumn id="7" xr3:uid="{B8CC0850-9E3F-48DF-AFA5-57AB7FAFDDEB}" name="REFERENCE: Compliance Branch Requirements --&gt;" dataDxfId="5"/>
    <tableColumn id="9" xr3:uid="{03742BE5-BDBF-4906-9234-3F3FCB6985F9}" name="Audit" dataDxfId="4"/>
    <tableColumn id="8" xr3:uid="{C6B6AD27-BE5A-466A-A260-A90CE1ECE83D}" name="Audit File Documentation Requested" dataDxfId="3"/>
    <tableColumn id="14" xr3:uid="{90CC2BBB-DEF3-4CD8-A081-A39704FCF59A}" name="FolderLink" dataDxfId="2"/>
    <tableColumn id="15" xr3:uid="{03250689-0823-4F33-9AE1-E3B2B4864DDC}" name="PersonInChargeName" dataDxfId="1"/>
    <tableColumn id="16" xr3:uid="{D8C3E3BA-238B-443F-BB92-6305DEEF7DEC}" name="PersonInChargeEmail" dataDxfId="0"/>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microsoft.com/office/2019/04/relationships/namedSheetView" Target="../namedSheetViews/namedSheetView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7591F-C477-4276-A39D-6DF12BDC9432}">
  <sheetPr>
    <tabColor rgb="FFFFC000"/>
    <pageSetUpPr fitToPage="1"/>
  </sheetPr>
  <dimension ref="B1:H50"/>
  <sheetViews>
    <sheetView showGridLines="0" zoomScale="80" zoomScaleNormal="80" workbookViewId="0">
      <selection activeCell="E29" sqref="E29"/>
    </sheetView>
  </sheetViews>
  <sheetFormatPr defaultColWidth="8.6640625" defaultRowHeight="14.4" x14ac:dyDescent="0.3"/>
  <cols>
    <col min="1" max="1" width="7.5546875" style="3" customWidth="1"/>
    <col min="2" max="2" width="19.44140625" style="3" customWidth="1"/>
    <col min="3" max="3" width="22.33203125" style="3" customWidth="1"/>
    <col min="4" max="4" width="33.33203125" style="3" customWidth="1"/>
    <col min="5" max="5" width="112.109375" style="3" customWidth="1"/>
    <col min="6" max="6" width="13.5546875" style="3" customWidth="1"/>
    <col min="7" max="7" width="18.88671875" style="3" customWidth="1"/>
    <col min="8" max="8" width="7.88671875" style="3" customWidth="1"/>
    <col min="9" max="16384" width="8.6640625" style="3"/>
  </cols>
  <sheetData>
    <row r="1" spans="2:8" s="9" customFormat="1" ht="25.8" x14ac:dyDescent="0.5">
      <c r="B1" s="17" t="s">
        <v>0</v>
      </c>
    </row>
    <row r="2" spans="2:8" s="9" customFormat="1" ht="14.4" customHeight="1" x14ac:dyDescent="0.5">
      <c r="B2" s="17"/>
    </row>
    <row r="3" spans="2:8" s="9" customFormat="1" ht="14.4" customHeight="1" thickBot="1" x14ac:dyDescent="0.4">
      <c r="B3" s="20"/>
    </row>
    <row r="4" spans="2:8" s="9" customFormat="1" x14ac:dyDescent="0.3">
      <c r="B4" s="12" t="s">
        <v>1</v>
      </c>
      <c r="C4" s="13"/>
      <c r="D4" s="13"/>
      <c r="E4" s="13"/>
      <c r="F4" s="13"/>
      <c r="G4" s="13"/>
      <c r="H4" s="14"/>
    </row>
    <row r="5" spans="2:8" s="9" customFormat="1" ht="44.4" customHeight="1" x14ac:dyDescent="0.3">
      <c r="B5" s="10">
        <v>1</v>
      </c>
      <c r="C5" s="75" t="s">
        <v>2</v>
      </c>
      <c r="D5" s="75"/>
      <c r="E5" s="75"/>
      <c r="F5" s="75"/>
      <c r="G5" s="75"/>
      <c r="H5" s="76"/>
    </row>
    <row r="6" spans="2:8" s="9" customFormat="1" ht="44.4" customHeight="1" x14ac:dyDescent="0.3">
      <c r="B6" s="10">
        <v>2</v>
      </c>
      <c r="C6" s="79" t="s">
        <v>3</v>
      </c>
      <c r="D6" s="79"/>
      <c r="E6" s="79"/>
      <c r="F6" s="79"/>
      <c r="G6" s="79"/>
      <c r="H6" s="80"/>
    </row>
    <row r="7" spans="2:8" s="9" customFormat="1" ht="44.4" customHeight="1" x14ac:dyDescent="0.3">
      <c r="B7" s="10">
        <v>3</v>
      </c>
      <c r="C7" s="81" t="s">
        <v>4</v>
      </c>
      <c r="D7" s="81"/>
      <c r="E7" s="81"/>
      <c r="F7" s="81"/>
      <c r="G7" s="81"/>
      <c r="H7" s="82"/>
    </row>
    <row r="8" spans="2:8" s="9" customFormat="1" ht="44.4" customHeight="1" thickBot="1" x14ac:dyDescent="0.35">
      <c r="B8" s="11">
        <v>4</v>
      </c>
      <c r="C8" s="77" t="s">
        <v>5</v>
      </c>
      <c r="D8" s="77"/>
      <c r="E8" s="77"/>
      <c r="F8" s="77"/>
      <c r="G8" s="77"/>
      <c r="H8" s="78"/>
    </row>
    <row r="9" spans="2:8" s="9" customFormat="1" ht="26.4" customHeight="1" x14ac:dyDescent="0.3"/>
    <row r="10" spans="2:8" s="9" customFormat="1" ht="18" customHeight="1" x14ac:dyDescent="0.3"/>
    <row r="11" spans="2:8" s="9" customFormat="1" ht="18" customHeight="1" thickBot="1" x14ac:dyDescent="0.35">
      <c r="B11" s="15" t="s">
        <v>6</v>
      </c>
    </row>
    <row r="12" spans="2:8" s="9" customFormat="1" ht="18" customHeight="1" x14ac:dyDescent="0.3">
      <c r="B12" s="21" t="s">
        <v>7</v>
      </c>
      <c r="C12" s="18"/>
      <c r="D12" s="47" t="s">
        <v>8</v>
      </c>
      <c r="E12" s="15"/>
    </row>
    <row r="13" spans="2:8" s="9" customFormat="1" x14ac:dyDescent="0.3">
      <c r="B13" s="22" t="s">
        <v>9</v>
      </c>
      <c r="C13" s="48"/>
      <c r="D13" s="24">
        <v>2021</v>
      </c>
    </row>
    <row r="14" spans="2:8" s="9" customFormat="1" x14ac:dyDescent="0.3">
      <c r="B14" s="22" t="s">
        <v>10</v>
      </c>
      <c r="C14" s="48"/>
      <c r="D14" s="25" t="s">
        <v>80</v>
      </c>
    </row>
    <row r="15" spans="2:8" s="9" customFormat="1" ht="15" thickBot="1" x14ac:dyDescent="0.35">
      <c r="B15" s="23" t="s">
        <v>12</v>
      </c>
      <c r="C15" s="16"/>
      <c r="D15" s="19">
        <v>44410</v>
      </c>
    </row>
    <row r="16" spans="2:8" ht="15" thickBot="1" x14ac:dyDescent="0.35"/>
    <row r="17" spans="2:8" x14ac:dyDescent="0.3">
      <c r="B17" s="12" t="s">
        <v>13</v>
      </c>
      <c r="C17" s="13"/>
      <c r="D17" s="13"/>
      <c r="E17" s="13"/>
      <c r="F17" s="13"/>
      <c r="G17" s="13"/>
      <c r="H17" s="14"/>
    </row>
    <row r="18" spans="2:8" x14ac:dyDescent="0.3">
      <c r="B18" s="10"/>
      <c r="H18" s="42"/>
    </row>
    <row r="19" spans="2:8" ht="28.8" x14ac:dyDescent="0.3">
      <c r="B19" s="10"/>
      <c r="C19" s="53" t="s">
        <v>14</v>
      </c>
      <c r="D19" s="53" t="s">
        <v>15</v>
      </c>
      <c r="E19" s="53" t="s">
        <v>16</v>
      </c>
      <c r="F19" s="54" t="s">
        <v>17</v>
      </c>
      <c r="G19" s="55" t="s">
        <v>18</v>
      </c>
      <c r="H19" s="42"/>
    </row>
    <row r="20" spans="2:8" x14ac:dyDescent="0.3">
      <c r="B20" s="10"/>
      <c r="C20" s="52" t="s">
        <v>19</v>
      </c>
      <c r="D20" s="52" t="s">
        <v>20</v>
      </c>
      <c r="E20" s="49" t="s">
        <v>21</v>
      </c>
      <c r="F20" s="43" t="s">
        <v>22</v>
      </c>
      <c r="G20" s="3" t="s">
        <v>23</v>
      </c>
      <c r="H20" s="42"/>
    </row>
    <row r="21" spans="2:8" x14ac:dyDescent="0.3">
      <c r="B21" s="10"/>
      <c r="C21" s="52" t="s">
        <v>24</v>
      </c>
      <c r="D21" s="52" t="s">
        <v>12</v>
      </c>
      <c r="E21" s="49" t="s">
        <v>25</v>
      </c>
      <c r="F21" s="43" t="s">
        <v>26</v>
      </c>
      <c r="G21" s="3" t="s">
        <v>23</v>
      </c>
      <c r="H21" s="42"/>
    </row>
    <row r="22" spans="2:8" x14ac:dyDescent="0.3">
      <c r="B22" s="10"/>
      <c r="C22" s="52" t="s">
        <v>27</v>
      </c>
      <c r="D22" s="52" t="s">
        <v>28</v>
      </c>
      <c r="E22" s="49" t="s">
        <v>29</v>
      </c>
      <c r="F22" s="43" t="s">
        <v>22</v>
      </c>
      <c r="G22" s="3" t="s">
        <v>23</v>
      </c>
      <c r="H22" s="42"/>
    </row>
    <row r="23" spans="2:8" x14ac:dyDescent="0.3">
      <c r="B23" s="10"/>
      <c r="C23" s="52" t="s">
        <v>30</v>
      </c>
      <c r="D23" s="52" t="s">
        <v>31</v>
      </c>
      <c r="E23" s="49" t="s">
        <v>32</v>
      </c>
      <c r="F23" s="43" t="s">
        <v>33</v>
      </c>
      <c r="G23" s="3" t="s">
        <v>23</v>
      </c>
      <c r="H23" s="42"/>
    </row>
    <row r="24" spans="2:8" x14ac:dyDescent="0.3">
      <c r="B24" s="10"/>
      <c r="C24" s="52" t="s">
        <v>34</v>
      </c>
      <c r="D24" s="52" t="s">
        <v>35</v>
      </c>
      <c r="E24" s="49" t="s">
        <v>36</v>
      </c>
      <c r="F24" s="43" t="s">
        <v>22</v>
      </c>
      <c r="G24" s="3" t="s">
        <v>23</v>
      </c>
      <c r="H24" s="42"/>
    </row>
    <row r="25" spans="2:8" x14ac:dyDescent="0.3">
      <c r="B25" s="10"/>
      <c r="C25" s="52" t="s">
        <v>37</v>
      </c>
      <c r="D25" s="52" t="s">
        <v>38</v>
      </c>
      <c r="E25" s="49" t="s">
        <v>39</v>
      </c>
      <c r="F25" s="43" t="s">
        <v>22</v>
      </c>
      <c r="G25" s="3" t="s">
        <v>23</v>
      </c>
      <c r="H25" s="42"/>
    </row>
    <row r="26" spans="2:8" x14ac:dyDescent="0.3">
      <c r="B26" s="10"/>
      <c r="C26" s="52" t="s">
        <v>40</v>
      </c>
      <c r="D26" s="52" t="s">
        <v>41</v>
      </c>
      <c r="E26" s="49" t="s">
        <v>42</v>
      </c>
      <c r="F26" s="43" t="s">
        <v>43</v>
      </c>
      <c r="G26" s="3" t="s">
        <v>23</v>
      </c>
      <c r="H26" s="42"/>
    </row>
    <row r="27" spans="2:8" x14ac:dyDescent="0.3">
      <c r="B27" s="10"/>
      <c r="C27" s="52" t="s">
        <v>44</v>
      </c>
      <c r="D27" s="52" t="s">
        <v>45</v>
      </c>
      <c r="E27" s="49" t="s">
        <v>46</v>
      </c>
      <c r="F27" s="43" t="s">
        <v>22</v>
      </c>
      <c r="G27" s="3" t="s">
        <v>23</v>
      </c>
      <c r="H27" s="42"/>
    </row>
    <row r="28" spans="2:8" ht="56.4" customHeight="1" x14ac:dyDescent="0.3">
      <c r="B28" s="10"/>
      <c r="C28" s="52" t="s">
        <v>47</v>
      </c>
      <c r="D28" s="52" t="s">
        <v>48</v>
      </c>
      <c r="E28" s="49" t="s">
        <v>49</v>
      </c>
      <c r="F28" s="43" t="s">
        <v>22</v>
      </c>
      <c r="G28" s="3" t="s">
        <v>23</v>
      </c>
      <c r="H28" s="42"/>
    </row>
    <row r="29" spans="2:8" ht="72" x14ac:dyDescent="0.3">
      <c r="B29" s="10"/>
      <c r="C29" s="52" t="s">
        <v>50</v>
      </c>
      <c r="D29" s="52" t="s">
        <v>51</v>
      </c>
      <c r="E29" s="49" t="s">
        <v>52</v>
      </c>
      <c r="F29" s="43" t="s">
        <v>22</v>
      </c>
      <c r="G29" s="3" t="s">
        <v>23</v>
      </c>
      <c r="H29" s="42"/>
    </row>
    <row r="30" spans="2:8" x14ac:dyDescent="0.3">
      <c r="B30" s="10"/>
      <c r="C30" s="52" t="s">
        <v>53</v>
      </c>
      <c r="D30" s="52" t="s">
        <v>54</v>
      </c>
      <c r="E30" s="49" t="s">
        <v>55</v>
      </c>
      <c r="F30" s="43" t="s">
        <v>33</v>
      </c>
      <c r="G30" s="3" t="s">
        <v>23</v>
      </c>
      <c r="H30" s="42"/>
    </row>
    <row r="31" spans="2:8" ht="28.8" x14ac:dyDescent="0.3">
      <c r="B31" s="10"/>
      <c r="C31" s="52" t="s">
        <v>56</v>
      </c>
      <c r="D31" s="52" t="s">
        <v>57</v>
      </c>
      <c r="E31" s="49" t="s">
        <v>58</v>
      </c>
      <c r="F31" s="43" t="s">
        <v>22</v>
      </c>
      <c r="G31" s="3" t="s">
        <v>23</v>
      </c>
      <c r="H31" s="42"/>
    </row>
    <row r="32" spans="2:8" x14ac:dyDescent="0.3">
      <c r="B32" s="10"/>
      <c r="C32" s="52" t="s">
        <v>59</v>
      </c>
      <c r="D32" s="52" t="s">
        <v>60</v>
      </c>
      <c r="E32" s="49" t="s">
        <v>61</v>
      </c>
      <c r="F32" s="43" t="s">
        <v>33</v>
      </c>
      <c r="G32" s="3" t="s">
        <v>23</v>
      </c>
      <c r="H32" s="42"/>
    </row>
    <row r="33" spans="2:8" x14ac:dyDescent="0.3">
      <c r="B33" s="10"/>
      <c r="C33" s="52" t="s">
        <v>62</v>
      </c>
      <c r="D33" s="52" t="s">
        <v>63</v>
      </c>
      <c r="E33" s="49" t="s">
        <v>64</v>
      </c>
      <c r="F33" s="43" t="s">
        <v>33</v>
      </c>
      <c r="G33" s="3" t="s">
        <v>23</v>
      </c>
      <c r="H33" s="42"/>
    </row>
    <row r="34" spans="2:8" x14ac:dyDescent="0.3">
      <c r="B34" s="10"/>
      <c r="C34" s="52" t="s">
        <v>65</v>
      </c>
      <c r="D34" s="52" t="s">
        <v>66</v>
      </c>
      <c r="E34" s="49" t="s">
        <v>67</v>
      </c>
      <c r="F34" s="43" t="s">
        <v>33</v>
      </c>
      <c r="G34" s="3" t="s">
        <v>23</v>
      </c>
      <c r="H34" s="42"/>
    </row>
    <row r="35" spans="2:8" ht="28.8" x14ac:dyDescent="0.3">
      <c r="B35" s="10"/>
      <c r="C35" s="52" t="s">
        <v>68</v>
      </c>
      <c r="D35" s="52" t="s">
        <v>69</v>
      </c>
      <c r="E35" s="49" t="s">
        <v>70</v>
      </c>
      <c r="F35" s="43" t="s">
        <v>33</v>
      </c>
      <c r="G35" s="3" t="s">
        <v>23</v>
      </c>
      <c r="H35" s="42"/>
    </row>
    <row r="36" spans="2:8" x14ac:dyDescent="0.3">
      <c r="B36" s="10"/>
      <c r="C36" s="52" t="s">
        <v>71</v>
      </c>
      <c r="D36" s="52" t="s">
        <v>72</v>
      </c>
      <c r="E36" s="49" t="s">
        <v>73</v>
      </c>
      <c r="F36" s="43" t="s">
        <v>33</v>
      </c>
      <c r="G36" s="3" t="s">
        <v>23</v>
      </c>
      <c r="H36" s="42"/>
    </row>
    <row r="37" spans="2:8" x14ac:dyDescent="0.3">
      <c r="B37" s="10"/>
      <c r="C37" s="52" t="s">
        <v>74</v>
      </c>
      <c r="D37" s="52" t="s">
        <v>75</v>
      </c>
      <c r="E37" s="49" t="s">
        <v>76</v>
      </c>
      <c r="F37" s="43" t="s">
        <v>33</v>
      </c>
      <c r="G37" s="3" t="s">
        <v>23</v>
      </c>
      <c r="H37" s="42"/>
    </row>
    <row r="38" spans="2:8" x14ac:dyDescent="0.3">
      <c r="B38" s="10"/>
      <c r="C38" s="52" t="s">
        <v>77</v>
      </c>
      <c r="D38" s="52" t="s">
        <v>78</v>
      </c>
      <c r="E38" s="49" t="s">
        <v>79</v>
      </c>
      <c r="F38" s="43" t="s">
        <v>33</v>
      </c>
      <c r="G38" s="3" t="s">
        <v>80</v>
      </c>
      <c r="H38" s="42"/>
    </row>
    <row r="39" spans="2:8" x14ac:dyDescent="0.3">
      <c r="B39" s="10"/>
      <c r="C39" s="52" t="s">
        <v>81</v>
      </c>
      <c r="D39" s="52" t="s">
        <v>82</v>
      </c>
      <c r="E39" s="49" t="s">
        <v>83</v>
      </c>
      <c r="F39" s="43" t="s">
        <v>33</v>
      </c>
      <c r="G39" s="3" t="s">
        <v>84</v>
      </c>
      <c r="H39" s="42"/>
    </row>
    <row r="40" spans="2:8" x14ac:dyDescent="0.3">
      <c r="B40" s="10"/>
      <c r="C40" s="52" t="s">
        <v>85</v>
      </c>
      <c r="D40" s="52" t="s">
        <v>86</v>
      </c>
      <c r="E40" s="49" t="s">
        <v>87</v>
      </c>
      <c r="F40" s="43" t="s">
        <v>33</v>
      </c>
      <c r="G40" s="3" t="s">
        <v>11</v>
      </c>
      <c r="H40" s="42"/>
    </row>
    <row r="41" spans="2:8" ht="28.8" x14ac:dyDescent="0.3">
      <c r="B41" s="10"/>
      <c r="C41" s="52" t="s">
        <v>88</v>
      </c>
      <c r="D41" s="52" t="s">
        <v>89</v>
      </c>
      <c r="E41" s="49" t="s">
        <v>90</v>
      </c>
      <c r="F41" s="43" t="s">
        <v>22</v>
      </c>
      <c r="G41" s="3" t="s">
        <v>23</v>
      </c>
      <c r="H41" s="42"/>
    </row>
    <row r="42" spans="2:8" x14ac:dyDescent="0.3">
      <c r="B42" s="10"/>
      <c r="C42" s="52" t="s">
        <v>91</v>
      </c>
      <c r="D42" s="52" t="s">
        <v>92</v>
      </c>
      <c r="E42" s="49" t="s">
        <v>93</v>
      </c>
      <c r="F42" s="43" t="s">
        <v>22</v>
      </c>
      <c r="G42" s="3" t="s">
        <v>23</v>
      </c>
      <c r="H42" s="42"/>
    </row>
    <row r="43" spans="2:8" x14ac:dyDescent="0.3">
      <c r="B43" s="10"/>
      <c r="C43" s="52" t="s">
        <v>94</v>
      </c>
      <c r="D43" s="52" t="s">
        <v>95</v>
      </c>
      <c r="E43" s="49" t="s">
        <v>96</v>
      </c>
      <c r="F43" s="43" t="s">
        <v>22</v>
      </c>
      <c r="G43" s="3" t="s">
        <v>80</v>
      </c>
      <c r="H43" s="42"/>
    </row>
    <row r="44" spans="2:8" x14ac:dyDescent="0.3">
      <c r="B44" s="10"/>
      <c r="C44" s="52" t="s">
        <v>97</v>
      </c>
      <c r="D44" s="52" t="s">
        <v>98</v>
      </c>
      <c r="E44" s="49" t="s">
        <v>99</v>
      </c>
      <c r="F44" s="43" t="s">
        <v>22</v>
      </c>
      <c r="G44" s="3" t="s">
        <v>84</v>
      </c>
      <c r="H44" s="42"/>
    </row>
    <row r="45" spans="2:8" x14ac:dyDescent="0.3">
      <c r="B45" s="10"/>
      <c r="C45" s="52" t="s">
        <v>100</v>
      </c>
      <c r="D45" s="52" t="s">
        <v>101</v>
      </c>
      <c r="E45" s="49" t="s">
        <v>102</v>
      </c>
      <c r="F45" s="43" t="s">
        <v>22</v>
      </c>
      <c r="G45" s="3" t="s">
        <v>11</v>
      </c>
      <c r="H45" s="42"/>
    </row>
    <row r="46" spans="2:8" x14ac:dyDescent="0.3">
      <c r="B46" s="10"/>
      <c r="C46" s="52" t="s">
        <v>103</v>
      </c>
      <c r="D46" s="52" t="s">
        <v>104</v>
      </c>
      <c r="E46" s="49" t="s">
        <v>105</v>
      </c>
      <c r="F46" s="43" t="s">
        <v>22</v>
      </c>
      <c r="G46" s="3" t="s">
        <v>106</v>
      </c>
      <c r="H46" s="42"/>
    </row>
    <row r="47" spans="2:8" ht="28.8" x14ac:dyDescent="0.3">
      <c r="B47" s="10"/>
      <c r="C47" s="52" t="s">
        <v>107</v>
      </c>
      <c r="D47" s="52" t="s">
        <v>108</v>
      </c>
      <c r="E47" s="49" t="s">
        <v>109</v>
      </c>
      <c r="F47" s="43" t="s">
        <v>22</v>
      </c>
      <c r="G47" s="3" t="s">
        <v>110</v>
      </c>
      <c r="H47" s="42"/>
    </row>
    <row r="48" spans="2:8" x14ac:dyDescent="0.3">
      <c r="B48" s="10"/>
      <c r="C48" s="45" t="s">
        <v>111</v>
      </c>
      <c r="D48" s="45"/>
      <c r="E48" s="45"/>
      <c r="F48" s="46"/>
      <c r="H48" s="42"/>
    </row>
    <row r="49" spans="2:8" x14ac:dyDescent="0.3">
      <c r="B49" s="10"/>
      <c r="F49" s="43"/>
      <c r="H49" s="42"/>
    </row>
    <row r="50" spans="2:8" ht="15" thickBot="1" x14ac:dyDescent="0.35">
      <c r="B50" s="11"/>
      <c r="C50" s="63"/>
      <c r="D50" s="63"/>
      <c r="E50" s="63"/>
      <c r="F50" s="63"/>
      <c r="G50" s="63"/>
      <c r="H50" s="64"/>
    </row>
  </sheetData>
  <mergeCells count="4">
    <mergeCell ref="C5:H5"/>
    <mergeCell ref="C8:H8"/>
    <mergeCell ref="C6:H6"/>
    <mergeCell ref="C7:H7"/>
  </mergeCells>
  <phoneticPr fontId="5" type="noConversion"/>
  <pageMargins left="0.7" right="0.7" top="0.75" bottom="0.75" header="0.3" footer="0.3"/>
  <pageSetup scale="46" fitToHeight="0" orientation="landscape" horizontalDpi="90" verticalDpi="9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D8DC67A-CA99-401D-BB82-3759F3B86B06}">
          <x14:formula1>
            <xm:f>'Initiative mapping-DO NOT EDIT'!$J$3:$J$10</xm:f>
          </x14:formula1>
          <xm:sqref>D12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01316-3F18-4B58-A8B1-6017E9906667}">
  <sheetPr>
    <tabColor theme="2" tint="-0.499984740745262"/>
    <pageSetUpPr fitToPage="1"/>
  </sheetPr>
  <dimension ref="A1:AH199"/>
  <sheetViews>
    <sheetView showGridLines="0" tabSelected="1" zoomScale="90" zoomScaleNormal="90" workbookViewId="0">
      <pane ySplit="1" topLeftCell="A2" activePane="bottomLeft" state="frozen"/>
      <selection activeCell="C1" sqref="C1"/>
      <selection pane="bottomLeft" activeCell="Y5" sqref="Y5"/>
    </sheetView>
  </sheetViews>
  <sheetFormatPr defaultColWidth="9.109375" defaultRowHeight="14.4" x14ac:dyDescent="0.3"/>
  <cols>
    <col min="1" max="1" width="6.88671875" style="1" customWidth="1"/>
    <col min="2" max="2" width="10.44140625" style="1" customWidth="1"/>
    <col min="3" max="3" width="10.77734375" style="1" customWidth="1"/>
    <col min="4" max="4" width="10" style="1" customWidth="1"/>
    <col min="5" max="5" width="28" style="49" customWidth="1"/>
    <col min="6" max="6" width="10.5546875" style="3" customWidth="1"/>
    <col min="7" max="7" width="13" style="3" customWidth="1"/>
    <col min="8" max="8" width="31.21875" style="57" customWidth="1"/>
    <col min="9" max="9" width="20.5546875" style="1" customWidth="1"/>
    <col min="10" max="10" width="21.6640625" style="1" customWidth="1"/>
    <col min="11" max="11" width="23.6640625" style="68" customWidth="1"/>
    <col min="12" max="12" width="12.5546875" style="1" customWidth="1"/>
    <col min="13" max="16" width="8.33203125" style="68" customWidth="1"/>
    <col min="17" max="17" width="8.33203125" style="67" customWidth="1"/>
    <col min="18" max="19" width="8.33203125" style="68" customWidth="1"/>
    <col min="20" max="21" width="9.6640625" style="68" customWidth="1"/>
    <col min="22" max="22" width="13.44140625" style="68" customWidth="1"/>
    <col min="23" max="23" width="24.6640625" style="1" customWidth="1"/>
    <col min="24" max="24" width="51.5546875" style="1" customWidth="1"/>
    <col min="25" max="25" width="9.6640625" style="1" customWidth="1"/>
    <col min="26" max="26" width="6" style="28" customWidth="1"/>
    <col min="27" max="27" width="10.88671875" style="1" bestFit="1" customWidth="1"/>
    <col min="28" max="28" width="35.33203125" style="1" customWidth="1"/>
    <col min="29" max="29" width="29.5546875" style="1" customWidth="1"/>
    <col min="30" max="30" width="14.44140625" style="1" customWidth="1"/>
    <col min="31" max="31" width="13.33203125" style="1" customWidth="1"/>
    <col min="32" max="32" width="14.6640625" style="1" customWidth="1"/>
    <col min="33" max="33" width="15.5546875" style="1" customWidth="1"/>
    <col min="34" max="34" width="9.109375" style="1" customWidth="1"/>
    <col min="35" max="16384" width="9.109375" style="1"/>
  </cols>
  <sheetData>
    <row r="1" spans="1:34" s="8" customFormat="1" ht="72" x14ac:dyDescent="0.3">
      <c r="A1" s="6" t="s">
        <v>20</v>
      </c>
      <c r="B1" s="6" t="s">
        <v>12</v>
      </c>
      <c r="C1" s="6" t="s">
        <v>28</v>
      </c>
      <c r="D1" s="6" t="s">
        <v>31</v>
      </c>
      <c r="E1" s="6" t="s">
        <v>35</v>
      </c>
      <c r="F1" s="6" t="s">
        <v>38</v>
      </c>
      <c r="G1" s="6" t="s">
        <v>41</v>
      </c>
      <c r="H1" s="6" t="s">
        <v>45</v>
      </c>
      <c r="I1" s="6" t="s">
        <v>48</v>
      </c>
      <c r="J1" s="6" t="s">
        <v>51</v>
      </c>
      <c r="K1" s="65" t="s">
        <v>54</v>
      </c>
      <c r="L1" s="6" t="s">
        <v>57</v>
      </c>
      <c r="M1" s="69" t="s">
        <v>60</v>
      </c>
      <c r="N1" s="69" t="s">
        <v>63</v>
      </c>
      <c r="O1" s="69" t="s">
        <v>66</v>
      </c>
      <c r="P1" s="69" t="s">
        <v>69</v>
      </c>
      <c r="Q1" s="69" t="s">
        <v>72</v>
      </c>
      <c r="R1" s="70" t="s">
        <v>75</v>
      </c>
      <c r="S1" s="70" t="s">
        <v>78</v>
      </c>
      <c r="T1" s="70" t="s">
        <v>82</v>
      </c>
      <c r="U1" s="70" t="s">
        <v>86</v>
      </c>
      <c r="V1" s="71" t="s">
        <v>112</v>
      </c>
      <c r="W1" s="41" t="s">
        <v>113</v>
      </c>
      <c r="X1" s="41" t="s">
        <v>114</v>
      </c>
      <c r="Y1" s="41" t="s">
        <v>115</v>
      </c>
      <c r="Z1" s="41" t="s">
        <v>116</v>
      </c>
      <c r="AA1" s="6" t="s">
        <v>104</v>
      </c>
      <c r="AB1" s="6" t="s">
        <v>108</v>
      </c>
      <c r="AC1" s="5" t="s">
        <v>117</v>
      </c>
      <c r="AD1" s="7" t="s">
        <v>118</v>
      </c>
      <c r="AE1" s="27" t="s">
        <v>119</v>
      </c>
      <c r="AF1" s="6" t="s">
        <v>120</v>
      </c>
      <c r="AG1" s="6" t="s">
        <v>121</v>
      </c>
      <c r="AH1" s="6" t="s">
        <v>122</v>
      </c>
    </row>
    <row r="2" spans="1:34" s="2" customFormat="1" ht="73.2" customHeight="1" x14ac:dyDescent="0.3">
      <c r="A2" s="4" t="str">
        <f>'READ ME FIRST'!$D$12</f>
        <v>BVES</v>
      </c>
      <c r="B2" s="44">
        <f>'READ ME FIRST'!$D$15</f>
        <v>44410</v>
      </c>
      <c r="C2" s="30" t="s">
        <v>123</v>
      </c>
      <c r="D2" s="39" t="str">
        <f>IF(Table2[[#This Row],[WMPInitiativeCategory]]="", "",INDEX('Initiative mapping-DO NOT EDIT'!$H$3:$H$12, MATCH(Table2[[#This Row],[WMPInitiativeCategory]],'Initiative mapping-DO NOT EDIT'!$G$3:$G$12,0)))</f>
        <v>5.3.1.</v>
      </c>
      <c r="E2" s="50" t="s">
        <v>124</v>
      </c>
      <c r="F2" s="31"/>
      <c r="G2" s="40">
        <f>IF(Table2[[#This Row],[WMPInitiativeActivity]]="","x",IF(Table2[[#This Row],[WMPInitiativeActivity]]="other", Table2[[#This Row],[ActivityNameifOther]], INDEX('Initiative mapping-DO NOT EDIT'!$C$3:$C$89,MATCH(Table2[[#This Row],[WMPInitiativeActivity]],'Initiative mapping-DO NOT EDIT'!$D$3:$D$89,0))))</f>
        <v>1</v>
      </c>
      <c r="H2" s="56" t="s">
        <v>125</v>
      </c>
      <c r="I2" s="38" t="s">
        <v>126</v>
      </c>
      <c r="J2" s="39"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BVES_Risk Assessment &amp; Mapping_A summarized risk map that shows the overall ignition probability and estimated wildfire consequence along the electric lines and equipment  _BVRAM-001-1_2021</v>
      </c>
      <c r="K2" s="66">
        <v>99</v>
      </c>
      <c r="L2" s="36" t="s">
        <v>127</v>
      </c>
      <c r="M2" s="66" t="s">
        <v>127</v>
      </c>
      <c r="N2" s="66" t="s">
        <v>127</v>
      </c>
      <c r="O2" s="66" t="s">
        <v>127</v>
      </c>
      <c r="P2" s="66" t="s">
        <v>127</v>
      </c>
      <c r="Q2" s="72" t="s">
        <v>127</v>
      </c>
      <c r="R2" s="66" t="s">
        <v>127</v>
      </c>
      <c r="S2" s="66" t="s">
        <v>127</v>
      </c>
      <c r="T2" s="66"/>
      <c r="U2" s="66"/>
      <c r="V2" s="66" t="s">
        <v>362</v>
      </c>
      <c r="W2" s="30" t="s">
        <v>379</v>
      </c>
      <c r="X2" s="30" t="s">
        <v>435</v>
      </c>
      <c r="Y2" s="30"/>
      <c r="Z2" s="30"/>
      <c r="AA2" s="37" t="s">
        <v>144</v>
      </c>
      <c r="AB2" s="30" t="s">
        <v>127</v>
      </c>
      <c r="AC2" s="4"/>
      <c r="AD2" s="4"/>
      <c r="AE2" s="29"/>
      <c r="AF2" s="33"/>
      <c r="AG2" s="34"/>
      <c r="AH2" s="34"/>
    </row>
    <row r="3" spans="1:34" s="2" customFormat="1" ht="76.95" customHeight="1" x14ac:dyDescent="0.3">
      <c r="A3" s="4" t="str">
        <f>'READ ME FIRST'!$D$12</f>
        <v>BVES</v>
      </c>
      <c r="B3" s="44">
        <f>'READ ME FIRST'!$D$15</f>
        <v>44410</v>
      </c>
      <c r="C3" s="30" t="s">
        <v>123</v>
      </c>
      <c r="D3" s="39" t="str">
        <f>IF(Table2[[#This Row],[WMPInitiativeCategory]]="", "",INDEX('Initiative mapping-DO NOT EDIT'!$H$3:$H$12, MATCH(Table2[[#This Row],[WMPInitiativeCategory]],'Initiative mapping-DO NOT EDIT'!$G$3:$G$12,0)))</f>
        <v>5.3.1.</v>
      </c>
      <c r="E3" s="50" t="s">
        <v>129</v>
      </c>
      <c r="F3" s="31"/>
      <c r="G3" s="40">
        <f>IF(Table2[[#This Row],[WMPInitiativeActivity]]="","x",IF(Table2[[#This Row],[WMPInitiativeActivity]]="other", Table2[[#This Row],[ActivityNameifOther]], INDEX('Initiative mapping-DO NOT EDIT'!$C$3:$C$89,MATCH(Table2[[#This Row],[WMPInitiativeActivity]],'Initiative mapping-DO NOT EDIT'!$D$3:$D$89,0))))</f>
        <v>2</v>
      </c>
      <c r="H3" s="56" t="s">
        <v>130</v>
      </c>
      <c r="I3" s="38" t="s">
        <v>131</v>
      </c>
      <c r="J3" s="39"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BVES_Risk Assessment &amp; Mapping_Climate-driven risk map and modelling based on various relevant weather scenarios _BVRAM-001-2_2021</v>
      </c>
      <c r="K3" s="66">
        <v>99</v>
      </c>
      <c r="L3" s="36" t="s">
        <v>127</v>
      </c>
      <c r="M3" s="66" t="s">
        <v>127</v>
      </c>
      <c r="N3" s="66" t="s">
        <v>127</v>
      </c>
      <c r="O3" s="66" t="s">
        <v>127</v>
      </c>
      <c r="P3" s="66" t="s">
        <v>127</v>
      </c>
      <c r="Q3" s="72" t="s">
        <v>127</v>
      </c>
      <c r="R3" s="66" t="s">
        <v>127</v>
      </c>
      <c r="S3" s="66" t="s">
        <v>127</v>
      </c>
      <c r="T3" s="66"/>
      <c r="U3" s="66"/>
      <c r="V3" s="66" t="s">
        <v>362</v>
      </c>
      <c r="W3" s="30" t="s">
        <v>379</v>
      </c>
      <c r="X3" s="30" t="s">
        <v>435</v>
      </c>
      <c r="Y3" s="30"/>
      <c r="Z3" s="30"/>
      <c r="AA3" s="37" t="s">
        <v>144</v>
      </c>
      <c r="AB3" s="30" t="s">
        <v>127</v>
      </c>
      <c r="AC3" s="4"/>
      <c r="AD3" s="4"/>
      <c r="AE3" s="29"/>
      <c r="AF3" s="33"/>
      <c r="AG3" s="34"/>
      <c r="AH3" s="34"/>
    </row>
    <row r="4" spans="1:34" s="2" customFormat="1" ht="70.2" customHeight="1" x14ac:dyDescent="0.3">
      <c r="A4" s="4" t="str">
        <f>'READ ME FIRST'!$D$12</f>
        <v>BVES</v>
      </c>
      <c r="B4" s="44">
        <f>'READ ME FIRST'!$D$15</f>
        <v>44410</v>
      </c>
      <c r="C4" s="30" t="s">
        <v>123</v>
      </c>
      <c r="D4" s="39" t="str">
        <f>IF(Table2[[#This Row],[WMPInitiativeCategory]]="", "",INDEX('Initiative mapping-DO NOT EDIT'!$H$3:$H$12, MATCH(Table2[[#This Row],[WMPInitiativeCategory]],'Initiative mapping-DO NOT EDIT'!$G$3:$G$12,0)))</f>
        <v>5.3.1.</v>
      </c>
      <c r="E4" s="50" t="s">
        <v>132</v>
      </c>
      <c r="F4" s="31"/>
      <c r="G4" s="40">
        <f>IF(Table2[[#This Row],[WMPInitiativeActivity]]="","x",IF(Table2[[#This Row],[WMPInitiativeActivity]]="other", Table2[[#This Row],[ActivityNameifOther]], INDEX('Initiative mapping-DO NOT EDIT'!$C$3:$C$89,MATCH(Table2[[#This Row],[WMPInitiativeActivity]],'Initiative mapping-DO NOT EDIT'!$D$3:$D$89,0))))</f>
        <v>3</v>
      </c>
      <c r="H4" s="56" t="s">
        <v>130</v>
      </c>
      <c r="I4" s="38" t="s">
        <v>133</v>
      </c>
      <c r="J4" s="39"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BVES_Risk Assessment &amp; Mapping_Ignition probability mapping showing the probability of ignition along the electric lines and equipment  _BVRAM-001-3_2021</v>
      </c>
      <c r="K4" s="66">
        <v>99</v>
      </c>
      <c r="L4" s="36" t="s">
        <v>127</v>
      </c>
      <c r="M4" s="66" t="s">
        <v>127</v>
      </c>
      <c r="N4" s="66" t="s">
        <v>127</v>
      </c>
      <c r="O4" s="66" t="s">
        <v>127</v>
      </c>
      <c r="P4" s="66" t="s">
        <v>127</v>
      </c>
      <c r="Q4" s="72" t="s">
        <v>127</v>
      </c>
      <c r="R4" s="66" t="s">
        <v>127</v>
      </c>
      <c r="S4" s="66" t="s">
        <v>127</v>
      </c>
      <c r="T4" s="66"/>
      <c r="U4" s="66"/>
      <c r="V4" s="66" t="s">
        <v>362</v>
      </c>
      <c r="W4" s="30" t="s">
        <v>379</v>
      </c>
      <c r="X4" s="30" t="s">
        <v>435</v>
      </c>
      <c r="Y4" s="30"/>
      <c r="Z4" s="30"/>
      <c r="AA4" s="37" t="s">
        <v>144</v>
      </c>
      <c r="AB4" s="30" t="s">
        <v>127</v>
      </c>
      <c r="AC4" s="4"/>
      <c r="AD4" s="4"/>
      <c r="AE4" s="29"/>
      <c r="AF4" s="33"/>
      <c r="AG4" s="34"/>
      <c r="AH4" s="34"/>
    </row>
    <row r="5" spans="1:34" s="2" customFormat="1" ht="105" x14ac:dyDescent="0.3">
      <c r="A5" s="4" t="str">
        <f>'READ ME FIRST'!$D$12</f>
        <v>BVES</v>
      </c>
      <c r="B5" s="44">
        <f>'READ ME FIRST'!$D$15</f>
        <v>44410</v>
      </c>
      <c r="C5" s="30" t="s">
        <v>123</v>
      </c>
      <c r="D5" s="39" t="str">
        <f>IF(Table2[[#This Row],[WMPInitiativeCategory]]="", "",INDEX('Initiative mapping-DO NOT EDIT'!$H$3:$H$12, MATCH(Table2[[#This Row],[WMPInitiativeCategory]],'Initiative mapping-DO NOT EDIT'!$G$3:$G$12,0)))</f>
        <v>5.3.1.</v>
      </c>
      <c r="E5" s="50" t="s">
        <v>134</v>
      </c>
      <c r="F5" s="31"/>
      <c r="G5" s="40">
        <f>IF(Table2[[#This Row],[WMPInitiativeActivity]]="","x",IF(Table2[[#This Row],[WMPInitiativeActivity]]="other", Table2[[#This Row],[ActivityNameifOther]], INDEX('Initiative mapping-DO NOT EDIT'!$C$3:$C$89,MATCH(Table2[[#This Row],[WMPInitiativeActivity]],'Initiative mapping-DO NOT EDIT'!$D$3:$D$89,0))))</f>
        <v>4</v>
      </c>
      <c r="H5" s="56" t="s">
        <v>130</v>
      </c>
      <c r="I5" s="38" t="s">
        <v>135</v>
      </c>
      <c r="J5" s="39"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BVES_Risk Assessment &amp; Mapping_Initiative mapping and estimation of wildfire and PSPS risk-reduction impact _BVRAM-001-4_2021</v>
      </c>
      <c r="K5" s="66">
        <v>99</v>
      </c>
      <c r="L5" s="36" t="s">
        <v>127</v>
      </c>
      <c r="M5" s="66" t="s">
        <v>127</v>
      </c>
      <c r="N5" s="66" t="s">
        <v>127</v>
      </c>
      <c r="O5" s="66" t="s">
        <v>127</v>
      </c>
      <c r="P5" s="66" t="s">
        <v>127</v>
      </c>
      <c r="Q5" s="72" t="s">
        <v>127</v>
      </c>
      <c r="R5" s="66" t="s">
        <v>127</v>
      </c>
      <c r="S5" s="66" t="s">
        <v>127</v>
      </c>
      <c r="T5" s="66"/>
      <c r="U5" s="66"/>
      <c r="V5" s="66" t="s">
        <v>362</v>
      </c>
      <c r="W5" s="30" t="s">
        <v>379</v>
      </c>
      <c r="X5" s="30" t="s">
        <v>435</v>
      </c>
      <c r="Y5" s="30"/>
      <c r="Z5" s="30"/>
      <c r="AA5" s="37" t="s">
        <v>144</v>
      </c>
      <c r="AB5" s="30" t="s">
        <v>127</v>
      </c>
      <c r="AC5" s="4"/>
      <c r="AD5" s="4"/>
      <c r="AE5" s="29"/>
      <c r="AF5" s="33"/>
      <c r="AG5" s="34"/>
      <c r="AH5" s="34"/>
    </row>
    <row r="6" spans="1:34" s="2" customFormat="1" ht="82.95" customHeight="1" x14ac:dyDescent="0.3">
      <c r="A6" s="4" t="str">
        <f>'READ ME FIRST'!$D$12</f>
        <v>BVES</v>
      </c>
      <c r="B6" s="44">
        <f>'READ ME FIRST'!$D$15</f>
        <v>44410</v>
      </c>
      <c r="C6" s="30" t="s">
        <v>123</v>
      </c>
      <c r="D6" s="39" t="str">
        <f>IF(Table2[[#This Row],[WMPInitiativeCategory]]="", "",INDEX('Initiative mapping-DO NOT EDIT'!$H$3:$H$12, MATCH(Table2[[#This Row],[WMPInitiativeCategory]],'Initiative mapping-DO NOT EDIT'!$G$3:$G$12,0)))</f>
        <v>5.3.1.</v>
      </c>
      <c r="E6" s="50" t="s">
        <v>136</v>
      </c>
      <c r="F6" s="31"/>
      <c r="G6" s="40">
        <f>IF(Table2[[#This Row],[WMPInitiativeActivity]]="","x",IF(Table2[[#This Row],[WMPInitiativeActivity]]="other", Table2[[#This Row],[ActivityNameifOther]], INDEX('Initiative mapping-DO NOT EDIT'!$C$3:$C$89,MATCH(Table2[[#This Row],[WMPInitiativeActivity]],'Initiative mapping-DO NOT EDIT'!$D$3:$D$89,0))))</f>
        <v>5</v>
      </c>
      <c r="H6" s="56" t="s">
        <v>130</v>
      </c>
      <c r="I6" s="38" t="s">
        <v>137</v>
      </c>
      <c r="J6" s="39"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BVES_Risk Assessment &amp; Mapping_Match drop simulations showing the potential wildfire consequence of ignitions that occur along the electric lines and equipment  _BVRAM-001-5_2021</v>
      </c>
      <c r="K6" s="66">
        <v>99</v>
      </c>
      <c r="L6" s="36" t="s">
        <v>127</v>
      </c>
      <c r="M6" s="66" t="s">
        <v>127</v>
      </c>
      <c r="N6" s="66" t="s">
        <v>127</v>
      </c>
      <c r="O6" s="66" t="s">
        <v>127</v>
      </c>
      <c r="P6" s="66" t="s">
        <v>127</v>
      </c>
      <c r="Q6" s="72" t="s">
        <v>127</v>
      </c>
      <c r="R6" s="66" t="s">
        <v>127</v>
      </c>
      <c r="S6" s="66" t="s">
        <v>127</v>
      </c>
      <c r="T6" s="66"/>
      <c r="U6" s="66"/>
      <c r="V6" s="66" t="s">
        <v>362</v>
      </c>
      <c r="W6" s="30" t="s">
        <v>379</v>
      </c>
      <c r="X6" s="30" t="s">
        <v>435</v>
      </c>
      <c r="Y6" s="30"/>
      <c r="Z6" s="30"/>
      <c r="AA6" s="37" t="s">
        <v>144</v>
      </c>
      <c r="AB6" s="30" t="s">
        <v>127</v>
      </c>
      <c r="AC6" s="4"/>
      <c r="AD6" s="4"/>
      <c r="AE6" s="29"/>
      <c r="AF6" s="33"/>
      <c r="AG6" s="34"/>
      <c r="AH6" s="34"/>
    </row>
    <row r="7" spans="1:34" s="2" customFormat="1" ht="49.95" customHeight="1" x14ac:dyDescent="0.3">
      <c r="A7" s="4" t="str">
        <f>'READ ME FIRST'!$D$12</f>
        <v>BVES</v>
      </c>
      <c r="B7" s="44">
        <f>'READ ME FIRST'!$D$15</f>
        <v>44410</v>
      </c>
      <c r="C7" s="30" t="s">
        <v>138</v>
      </c>
      <c r="D7" s="39" t="str">
        <f>IF(Table2[[#This Row],[WMPInitiativeCategory]]="", "",INDEX('Initiative mapping-DO NOT EDIT'!$H$3:$H$12, MATCH(Table2[[#This Row],[WMPInitiativeCategory]],'Initiative mapping-DO NOT EDIT'!$G$3:$G$12,0)))</f>
        <v>5.3.2.</v>
      </c>
      <c r="E7" s="50" t="s">
        <v>139</v>
      </c>
      <c r="F7" s="31"/>
      <c r="G7" s="40">
        <f>IF(Table2[[#This Row],[WMPInitiativeActivity]]="","x",IF(Table2[[#This Row],[WMPInitiativeActivity]]="other", Table2[[#This Row],[ActivityNameifOther]], INDEX('Initiative mapping-DO NOT EDIT'!$C$3:$C$89,MATCH(Table2[[#This Row],[WMPInitiativeActivity]],'Initiative mapping-DO NOT EDIT'!$D$3:$D$89,0))))</f>
        <v>1</v>
      </c>
      <c r="H7" s="56" t="s">
        <v>369</v>
      </c>
      <c r="I7" s="38" t="s">
        <v>384</v>
      </c>
      <c r="J7" s="39"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BVES_Situational Awareness &amp; Forecasting_Advanced weather monitoring and weather stations _BVSAF-001-1_2021</v>
      </c>
      <c r="K7" s="66">
        <v>103</v>
      </c>
      <c r="L7" s="36" t="s">
        <v>140</v>
      </c>
      <c r="M7" s="66">
        <v>2</v>
      </c>
      <c r="N7" s="66">
        <v>0</v>
      </c>
      <c r="O7" s="66">
        <v>2</v>
      </c>
      <c r="P7" s="66">
        <v>2</v>
      </c>
      <c r="Q7" s="72">
        <v>2</v>
      </c>
      <c r="R7" s="66">
        <v>0</v>
      </c>
      <c r="S7" s="66">
        <v>1</v>
      </c>
      <c r="T7" s="66"/>
      <c r="U7" s="66"/>
      <c r="V7" s="66" t="s">
        <v>127</v>
      </c>
      <c r="W7" s="30" t="s">
        <v>127</v>
      </c>
      <c r="X7" s="30" t="s">
        <v>127</v>
      </c>
      <c r="Y7" s="30"/>
      <c r="Z7" s="30"/>
      <c r="AA7" s="37" t="s">
        <v>144</v>
      </c>
      <c r="AB7" s="30" t="s">
        <v>127</v>
      </c>
      <c r="AC7" s="4"/>
      <c r="AD7" s="4"/>
      <c r="AE7" s="29"/>
      <c r="AF7" s="33"/>
      <c r="AG7" s="34"/>
      <c r="AH7" s="34"/>
    </row>
    <row r="8" spans="1:34" s="2" customFormat="1" ht="45" customHeight="1" x14ac:dyDescent="0.3">
      <c r="A8" s="4" t="str">
        <f>'READ ME FIRST'!$D$12</f>
        <v>BVES</v>
      </c>
      <c r="B8" s="44">
        <f>'READ ME FIRST'!$D$15</f>
        <v>44410</v>
      </c>
      <c r="C8" s="30" t="s">
        <v>138</v>
      </c>
      <c r="D8" s="39" t="str">
        <f>IF(Table2[[#This Row],[WMPInitiativeCategory]]="", "",INDEX('Initiative mapping-DO NOT EDIT'!$H$3:$H$12, MATCH(Table2[[#This Row],[WMPInitiativeCategory]],'Initiative mapping-DO NOT EDIT'!$G$3:$G$12,0)))</f>
        <v>5.3.2.</v>
      </c>
      <c r="E8" s="50" t="s">
        <v>141</v>
      </c>
      <c r="F8" s="31"/>
      <c r="G8" s="40">
        <f>IF(Table2[[#This Row],[WMPInitiativeActivity]]="","x",IF(Table2[[#This Row],[WMPInitiativeActivity]]="other", Table2[[#This Row],[ActivityNameifOther]], INDEX('Initiative mapping-DO NOT EDIT'!$C$3:$C$89,MATCH(Table2[[#This Row],[WMPInitiativeActivity]],'Initiative mapping-DO NOT EDIT'!$D$3:$D$89,0))))</f>
        <v>2</v>
      </c>
      <c r="H8" s="56" t="s">
        <v>355</v>
      </c>
      <c r="I8" s="38" t="s">
        <v>385</v>
      </c>
      <c r="J8" s="39"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BVES_Situational Awareness &amp; Forecasting_Continuous monitoring sensors _BVSAF-001-2_2021</v>
      </c>
      <c r="K8" s="66">
        <v>104</v>
      </c>
      <c r="L8" s="36" t="s">
        <v>143</v>
      </c>
      <c r="M8" s="66">
        <v>2</v>
      </c>
      <c r="N8" s="66">
        <v>0</v>
      </c>
      <c r="O8" s="66">
        <v>2</v>
      </c>
      <c r="P8" s="66">
        <v>2</v>
      </c>
      <c r="Q8" s="72">
        <v>2</v>
      </c>
      <c r="R8" s="66">
        <v>0</v>
      </c>
      <c r="S8" s="66">
        <v>0</v>
      </c>
      <c r="T8" s="66"/>
      <c r="U8" s="66"/>
      <c r="V8" s="66" t="s">
        <v>127</v>
      </c>
      <c r="W8" s="30" t="s">
        <v>127</v>
      </c>
      <c r="X8" s="30" t="s">
        <v>127</v>
      </c>
      <c r="Y8" s="30"/>
      <c r="Z8" s="30"/>
      <c r="AA8" s="37" t="s">
        <v>144</v>
      </c>
      <c r="AB8" s="30" t="s">
        <v>127</v>
      </c>
      <c r="AC8" s="4"/>
      <c r="AD8" s="4"/>
      <c r="AE8" s="29"/>
      <c r="AF8" s="33"/>
      <c r="AG8" s="34"/>
      <c r="AH8" s="34"/>
    </row>
    <row r="9" spans="1:34" s="2" customFormat="1" ht="60" customHeight="1" x14ac:dyDescent="0.3">
      <c r="A9" s="4" t="str">
        <f>'READ ME FIRST'!$D$12</f>
        <v>BVES</v>
      </c>
      <c r="B9" s="44">
        <f>'READ ME FIRST'!$D$15</f>
        <v>44410</v>
      </c>
      <c r="C9" s="30" t="s">
        <v>138</v>
      </c>
      <c r="D9" s="51" t="str">
        <f>IF(Table2[[#This Row],[WMPInitiativeCategory]]="", "",INDEX('Initiative mapping-DO NOT EDIT'!$H$3:$H$12, MATCH(Table2[[#This Row],[WMPInitiativeCategory]],'Initiative mapping-DO NOT EDIT'!$G$3:$G$12,0)))</f>
        <v>5.3.2.</v>
      </c>
      <c r="E9" s="50" t="s">
        <v>141</v>
      </c>
      <c r="F9" s="31"/>
      <c r="G9" s="40">
        <f>IF(Table2[[#This Row],[WMPInitiativeActivity]]="","x",IF(Table2[[#This Row],[WMPInitiativeActivity]]="other", Table2[[#This Row],[ActivityNameifOther]], INDEX('Initiative mapping-DO NOT EDIT'!$C$3:$C$89,MATCH(Table2[[#This Row],[WMPInitiativeActivity]],'Initiative mapping-DO NOT EDIT'!$D$3:$D$89,0))))</f>
        <v>2</v>
      </c>
      <c r="H9" s="56" t="s">
        <v>436</v>
      </c>
      <c r="I9" s="38" t="s">
        <v>386</v>
      </c>
      <c r="J9"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BVES_Situational Awareness &amp; Forecasting_Continuous monitoring sensors _BVSAF-001-3_2021</v>
      </c>
      <c r="K9" s="66"/>
      <c r="L9" s="36" t="s">
        <v>127</v>
      </c>
      <c r="M9" s="66" t="s">
        <v>127</v>
      </c>
      <c r="N9" s="66" t="s">
        <v>127</v>
      </c>
      <c r="O9" s="66" t="s">
        <v>127</v>
      </c>
      <c r="P9" s="66" t="s">
        <v>127</v>
      </c>
      <c r="Q9" s="73" t="s">
        <v>127</v>
      </c>
      <c r="R9" s="66" t="s">
        <v>127</v>
      </c>
      <c r="S9" s="66" t="s">
        <v>127</v>
      </c>
      <c r="T9" s="66"/>
      <c r="U9" s="66"/>
      <c r="V9" s="66" t="s">
        <v>437</v>
      </c>
      <c r="W9" s="30" t="s">
        <v>438</v>
      </c>
      <c r="X9" s="30" t="s">
        <v>438</v>
      </c>
      <c r="Y9" s="30"/>
      <c r="Z9" s="30"/>
      <c r="AA9" s="37" t="s">
        <v>144</v>
      </c>
      <c r="AB9" s="30" t="s">
        <v>127</v>
      </c>
      <c r="AC9" s="4"/>
      <c r="AD9" s="4"/>
      <c r="AE9" s="32"/>
      <c r="AF9" s="35"/>
      <c r="AG9" s="34"/>
      <c r="AH9" s="34"/>
    </row>
    <row r="10" spans="1:34" s="2" customFormat="1" ht="75" customHeight="1" x14ac:dyDescent="0.3">
      <c r="A10" s="4" t="str">
        <f>'READ ME FIRST'!$D$12</f>
        <v>BVES</v>
      </c>
      <c r="B10" s="44">
        <f>'READ ME FIRST'!$D$15</f>
        <v>44410</v>
      </c>
      <c r="C10" s="30" t="s">
        <v>138</v>
      </c>
      <c r="D10" s="39" t="str">
        <f>IF(Table2[[#This Row],[WMPInitiativeCategory]]="", "",INDEX('Initiative mapping-DO NOT EDIT'!$H$3:$H$12, MATCH(Table2[[#This Row],[WMPInitiativeCategory]],'Initiative mapping-DO NOT EDIT'!$G$3:$G$12,0)))</f>
        <v>5.3.2.</v>
      </c>
      <c r="E10" s="50" t="s">
        <v>145</v>
      </c>
      <c r="F10" s="31"/>
      <c r="G10" s="40">
        <f>IF(Table2[[#This Row],[WMPInitiativeActivity]]="","x",IF(Table2[[#This Row],[WMPInitiativeActivity]]="other", Table2[[#This Row],[ActivityNameifOther]], INDEX('Initiative mapping-DO NOT EDIT'!$C$3:$C$89,MATCH(Table2[[#This Row],[WMPInitiativeActivity]],'Initiative mapping-DO NOT EDIT'!$D$3:$D$89,0))))</f>
        <v>3</v>
      </c>
      <c r="H10" s="56" t="s">
        <v>355</v>
      </c>
      <c r="I10" s="38" t="s">
        <v>386</v>
      </c>
      <c r="J10" s="39"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BVES_Situational Awareness &amp; Forecasting_Fault indicators for detecting faults on electric lines and equipment  _BVSAF-001-3_2021</v>
      </c>
      <c r="K10" s="66">
        <v>130</v>
      </c>
      <c r="L10" s="36" t="s">
        <v>127</v>
      </c>
      <c r="M10" s="66" t="s">
        <v>127</v>
      </c>
      <c r="N10" s="66" t="s">
        <v>127</v>
      </c>
      <c r="O10" s="66" t="s">
        <v>127</v>
      </c>
      <c r="P10" s="66" t="s">
        <v>127</v>
      </c>
      <c r="Q10" s="72" t="s">
        <v>127</v>
      </c>
      <c r="R10" s="66" t="s">
        <v>127</v>
      </c>
      <c r="S10" s="66" t="s">
        <v>127</v>
      </c>
      <c r="T10" s="66"/>
      <c r="U10" s="66"/>
      <c r="V10" s="66" t="s">
        <v>425</v>
      </c>
      <c r="W10" s="30" t="s">
        <v>439</v>
      </c>
      <c r="X10" s="30" t="s">
        <v>439</v>
      </c>
      <c r="Y10" s="30"/>
      <c r="Z10" s="30"/>
      <c r="AA10" s="37" t="s">
        <v>144</v>
      </c>
      <c r="AB10" s="30" t="s">
        <v>127</v>
      </c>
      <c r="AC10" s="4"/>
      <c r="AD10" s="4"/>
      <c r="AE10" s="29"/>
      <c r="AF10" s="33"/>
      <c r="AG10" s="34"/>
      <c r="AH10" s="34"/>
    </row>
    <row r="11" spans="1:34" customFormat="1" ht="100.8" x14ac:dyDescent="0.3">
      <c r="A11" s="4" t="str">
        <f>'READ ME FIRST'!$D$12</f>
        <v>BVES</v>
      </c>
      <c r="B11" s="44">
        <f>'READ ME FIRST'!$D$15</f>
        <v>44410</v>
      </c>
      <c r="C11" s="30" t="s">
        <v>138</v>
      </c>
      <c r="D11" s="39" t="str">
        <f>IF(Table2[[#This Row],[WMPInitiativeCategory]]="", "",INDEX('Initiative mapping-DO NOT EDIT'!$H$3:$H$12, MATCH(Table2[[#This Row],[WMPInitiativeCategory]],'Initiative mapping-DO NOT EDIT'!$G$3:$G$12,0)))</f>
        <v>5.3.2.</v>
      </c>
      <c r="E11" s="50" t="s">
        <v>146</v>
      </c>
      <c r="F11" s="31"/>
      <c r="G11" s="40">
        <f>IF(Table2[[#This Row],[WMPInitiativeActivity]]="","x",IF(Table2[[#This Row],[WMPInitiativeActivity]]="other", Table2[[#This Row],[ActivityNameifOther]], INDEX('Initiative mapping-DO NOT EDIT'!$C$3:$C$89,MATCH(Table2[[#This Row],[WMPInitiativeActivity]],'Initiative mapping-DO NOT EDIT'!$D$3:$D$89,0))))</f>
        <v>4</v>
      </c>
      <c r="H11" s="56" t="s">
        <v>152</v>
      </c>
      <c r="I11" s="62" t="s">
        <v>432</v>
      </c>
      <c r="J11" s="39"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BVES_Situational Awareness &amp; Forecasting_Forecast of a fire risk index, fire potential index, or similar  _BVSAF-003-2_2021</v>
      </c>
      <c r="K11" s="66">
        <v>99</v>
      </c>
      <c r="L11" s="36" t="s">
        <v>127</v>
      </c>
      <c r="M11" s="66" t="s">
        <v>127</v>
      </c>
      <c r="N11" s="66" t="s">
        <v>127</v>
      </c>
      <c r="O11" s="66" t="s">
        <v>127</v>
      </c>
      <c r="P11" s="66" t="s">
        <v>127</v>
      </c>
      <c r="Q11" s="72" t="s">
        <v>127</v>
      </c>
      <c r="R11" s="66" t="s">
        <v>127</v>
      </c>
      <c r="S11" s="66" t="s">
        <v>127</v>
      </c>
      <c r="T11" s="66"/>
      <c r="U11" s="66"/>
      <c r="V11" s="66" t="s">
        <v>362</v>
      </c>
      <c r="W11" s="30" t="s">
        <v>379</v>
      </c>
      <c r="X11" s="30" t="s">
        <v>435</v>
      </c>
      <c r="Y11" s="30"/>
      <c r="Z11" s="30"/>
      <c r="AA11" s="37" t="s">
        <v>144</v>
      </c>
      <c r="AB11" s="30" t="s">
        <v>127</v>
      </c>
      <c r="AC11" s="4"/>
      <c r="AD11" s="4"/>
      <c r="AE11" s="29"/>
      <c r="AF11" s="33"/>
      <c r="AG11" s="34"/>
      <c r="AH11" s="34"/>
    </row>
    <row r="12" spans="1:34" customFormat="1" ht="76.95" customHeight="1" x14ac:dyDescent="0.3">
      <c r="A12" s="4" t="str">
        <f>'READ ME FIRST'!$D$12</f>
        <v>BVES</v>
      </c>
      <c r="B12" s="44">
        <f>'READ ME FIRST'!$D$15</f>
        <v>44410</v>
      </c>
      <c r="C12" s="30" t="s">
        <v>138</v>
      </c>
      <c r="D12" s="39" t="str">
        <f>IF(Table2[[#This Row],[WMPInitiativeCategory]]="", "",INDEX('Initiative mapping-DO NOT EDIT'!$H$3:$H$12, MATCH(Table2[[#This Row],[WMPInitiativeCategory]],'Initiative mapping-DO NOT EDIT'!$G$3:$G$12,0)))</f>
        <v>5.3.2.</v>
      </c>
      <c r="E12" s="50" t="s">
        <v>147</v>
      </c>
      <c r="F12" s="31"/>
      <c r="G12" s="40">
        <f>IF(Table2[[#This Row],[WMPInitiativeActivity]]="","x",IF(Table2[[#This Row],[WMPInitiativeActivity]]="other", Table2[[#This Row],[ActivityNameifOther]], INDEX('Initiative mapping-DO NOT EDIT'!$C$3:$C$89,MATCH(Table2[[#This Row],[WMPInitiativeActivity]],'Initiative mapping-DO NOT EDIT'!$D$3:$D$89,0))))</f>
        <v>5</v>
      </c>
      <c r="H12" s="56" t="s">
        <v>148</v>
      </c>
      <c r="I12" s="38" t="s">
        <v>142</v>
      </c>
      <c r="J12"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BVES_Situational Awareness &amp; Forecasting_Personnel monitoring areas of electric lines and equipment in elevated fire risk conditions  _BVSAF-002_2021</v>
      </c>
      <c r="K12" s="66">
        <v>128</v>
      </c>
      <c r="L12" s="36" t="s">
        <v>127</v>
      </c>
      <c r="M12" s="66" t="s">
        <v>127</v>
      </c>
      <c r="N12" s="66" t="s">
        <v>127</v>
      </c>
      <c r="O12" s="66" t="s">
        <v>127</v>
      </c>
      <c r="P12" s="66" t="s">
        <v>127</v>
      </c>
      <c r="Q12" s="72" t="s">
        <v>127</v>
      </c>
      <c r="R12" s="66" t="s">
        <v>127</v>
      </c>
      <c r="S12" s="66" t="s">
        <v>127</v>
      </c>
      <c r="T12" s="66"/>
      <c r="U12" s="66"/>
      <c r="V12" s="66" t="s">
        <v>149</v>
      </c>
      <c r="W12" s="30" t="s">
        <v>150</v>
      </c>
      <c r="X12" s="30" t="s">
        <v>150</v>
      </c>
      <c r="Y12" s="30"/>
      <c r="Z12" s="30"/>
      <c r="AA12" s="37" t="s">
        <v>177</v>
      </c>
      <c r="AB12" s="30" t="s">
        <v>127</v>
      </c>
      <c r="AC12" s="4"/>
      <c r="AD12" s="4"/>
      <c r="AE12" s="32"/>
      <c r="AF12" s="33"/>
      <c r="AG12" s="34"/>
      <c r="AH12" s="34"/>
    </row>
    <row r="13" spans="1:34" customFormat="1" ht="79.2" customHeight="1" x14ac:dyDescent="0.3">
      <c r="A13" s="4" t="str">
        <f>'READ ME FIRST'!$D$12</f>
        <v>BVES</v>
      </c>
      <c r="B13" s="44">
        <f>'READ ME FIRST'!$D$15</f>
        <v>44410</v>
      </c>
      <c r="C13" s="30" t="s">
        <v>138</v>
      </c>
      <c r="D13" s="39" t="str">
        <f>IF(Table2[[#This Row],[WMPInitiativeCategory]]="", "",INDEX('Initiative mapping-DO NOT EDIT'!$H$3:$H$12, MATCH(Table2[[#This Row],[WMPInitiativeCategory]],'Initiative mapping-DO NOT EDIT'!$G$3:$G$12,0)))</f>
        <v>5.3.2.</v>
      </c>
      <c r="E13" s="50" t="s">
        <v>151</v>
      </c>
      <c r="F13" s="31"/>
      <c r="G13" s="40">
        <f>IF(Table2[[#This Row],[WMPInitiativeActivity]]="","x",IF(Table2[[#This Row],[WMPInitiativeActivity]]="other", Table2[[#This Row],[ActivityNameifOther]], INDEX('Initiative mapping-DO NOT EDIT'!$C$3:$C$89,MATCH(Table2[[#This Row],[WMPInitiativeActivity]],'Initiative mapping-DO NOT EDIT'!$D$3:$D$89,0))))</f>
        <v>6</v>
      </c>
      <c r="H13" s="56" t="s">
        <v>430</v>
      </c>
      <c r="I13" s="38" t="s">
        <v>431</v>
      </c>
      <c r="J13"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BVES_Situational Awareness &amp; Forecasting_Weather forecasting and estimating impacts on electric lines and equipment  _BVSAF-003-1_2021</v>
      </c>
      <c r="K13" s="66">
        <v>130</v>
      </c>
      <c r="L13" s="36" t="s">
        <v>127</v>
      </c>
      <c r="M13" s="66" t="s">
        <v>127</v>
      </c>
      <c r="N13" s="66" t="s">
        <v>127</v>
      </c>
      <c r="O13" s="66" t="s">
        <v>127</v>
      </c>
      <c r="P13" s="66" t="s">
        <v>127</v>
      </c>
      <c r="Q13" s="72" t="s">
        <v>127</v>
      </c>
      <c r="R13" s="66" t="s">
        <v>127</v>
      </c>
      <c r="S13" s="66" t="s">
        <v>127</v>
      </c>
      <c r="T13" s="66"/>
      <c r="U13" s="66"/>
      <c r="V13" s="66" t="s">
        <v>153</v>
      </c>
      <c r="W13" s="30" t="s">
        <v>154</v>
      </c>
      <c r="X13" s="30" t="s">
        <v>154</v>
      </c>
      <c r="Y13" s="30"/>
      <c r="Z13" s="30"/>
      <c r="AA13" s="37" t="s">
        <v>177</v>
      </c>
      <c r="AB13" s="30" t="s">
        <v>127</v>
      </c>
      <c r="AC13" s="4"/>
      <c r="AD13" s="4"/>
      <c r="AE13" s="32"/>
      <c r="AF13" s="33"/>
      <c r="AG13" s="34"/>
      <c r="AH13" s="34"/>
    </row>
    <row r="14" spans="1:34" s="3" customFormat="1" ht="86.4" x14ac:dyDescent="0.3">
      <c r="A14" s="4" t="str">
        <f>'READ ME FIRST'!$D$12</f>
        <v>BVES</v>
      </c>
      <c r="B14" s="44">
        <f>'READ ME FIRST'!$D$15</f>
        <v>44410</v>
      </c>
      <c r="C14" s="50" t="s">
        <v>155</v>
      </c>
      <c r="D14" s="51" t="str">
        <f>IF(Table2[[#This Row],[WMPInitiativeCategory]]="", "",INDEX('Initiative mapping-DO NOT EDIT'!$H$3:$H$12, MATCH(Table2[[#This Row],[WMPInitiativeCategory]],'Initiative mapping-DO NOT EDIT'!$G$3:$G$12,0)))</f>
        <v>5.3.3.</v>
      </c>
      <c r="E14" s="50" t="s">
        <v>156</v>
      </c>
      <c r="F14" s="31"/>
      <c r="G14" s="40">
        <f>IF(Table2[[#This Row],[WMPInitiativeActivity]]="","x",IF(Table2[[#This Row],[WMPInitiativeActivity]]="other", Table2[[#This Row],[ActivityNameifOther]], INDEX('Initiative mapping-DO NOT EDIT'!$C$3:$C$89,MATCH(Table2[[#This Row],[WMPInitiativeActivity]],'Initiative mapping-DO NOT EDIT'!$D$3:$D$89,0))))</f>
        <v>1</v>
      </c>
      <c r="H14" s="61" t="s">
        <v>157</v>
      </c>
      <c r="I14" s="38" t="s">
        <v>158</v>
      </c>
      <c r="J14"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Design &amp; System Hardening_Capacitor maintenance and replacement program  _BVGDSH-001_2021</v>
      </c>
      <c r="K14" s="66" t="s">
        <v>127</v>
      </c>
      <c r="L14" s="36" t="s">
        <v>127</v>
      </c>
      <c r="M14" s="66" t="s">
        <v>127</v>
      </c>
      <c r="N14" s="66" t="s">
        <v>127</v>
      </c>
      <c r="O14" s="66" t="s">
        <v>127</v>
      </c>
      <c r="P14" s="66" t="s">
        <v>127</v>
      </c>
      <c r="Q14" s="72" t="s">
        <v>127</v>
      </c>
      <c r="R14" s="66" t="s">
        <v>127</v>
      </c>
      <c r="S14" s="66" t="s">
        <v>127</v>
      </c>
      <c r="T14" s="66"/>
      <c r="U14" s="66"/>
      <c r="V14" s="66" t="s">
        <v>127</v>
      </c>
      <c r="W14" s="30" t="s">
        <v>127</v>
      </c>
      <c r="X14" s="30" t="s">
        <v>127</v>
      </c>
      <c r="Y14" s="30"/>
      <c r="Z14" s="30"/>
      <c r="AA14" s="37" t="s">
        <v>177</v>
      </c>
      <c r="AB14" s="30" t="s">
        <v>127</v>
      </c>
      <c r="AC14" s="4"/>
      <c r="AD14" s="4"/>
      <c r="AE14" s="32"/>
      <c r="AF14" s="35"/>
      <c r="AG14" s="34"/>
      <c r="AH14" s="34"/>
    </row>
    <row r="15" spans="1:34" s="3" customFormat="1" ht="88.95" customHeight="1" x14ac:dyDescent="0.3">
      <c r="A15" s="4" t="str">
        <f>'READ ME FIRST'!$D$12</f>
        <v>BVES</v>
      </c>
      <c r="B15" s="44">
        <f>'READ ME FIRST'!$D$15</f>
        <v>44410</v>
      </c>
      <c r="C15" s="50" t="s">
        <v>155</v>
      </c>
      <c r="D15" s="51" t="str">
        <f>IF(Table2[[#This Row],[WMPInitiativeCategory]]="", "",INDEX('Initiative mapping-DO NOT EDIT'!$H$3:$H$12, MATCH(Table2[[#This Row],[WMPInitiativeCategory]],'Initiative mapping-DO NOT EDIT'!$G$3:$G$12,0)))</f>
        <v>5.3.3.</v>
      </c>
      <c r="E15" s="50" t="s">
        <v>159</v>
      </c>
      <c r="F15" s="31"/>
      <c r="G15" s="40">
        <f>IF(Table2[[#This Row],[WMPInitiativeActivity]]="","x",IF(Table2[[#This Row],[WMPInitiativeActivity]]="other", Table2[[#This Row],[ActivityNameifOther]], INDEX('Initiative mapping-DO NOT EDIT'!$C$3:$C$89,MATCH(Table2[[#This Row],[WMPInitiativeActivity]],'Initiative mapping-DO NOT EDIT'!$D$3:$D$89,0))))</f>
        <v>2</v>
      </c>
      <c r="H15" s="61" t="s">
        <v>157</v>
      </c>
      <c r="I15" s="38" t="s">
        <v>160</v>
      </c>
      <c r="J15"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Design &amp; System Hardening_Circuit breaker maintenance and installation to de-energize lines upon detecting a fault  _BVGDSH-002_2021</v>
      </c>
      <c r="K15" s="66" t="s">
        <v>127</v>
      </c>
      <c r="L15" s="36" t="s">
        <v>127</v>
      </c>
      <c r="M15" s="66" t="s">
        <v>127</v>
      </c>
      <c r="N15" s="66" t="s">
        <v>127</v>
      </c>
      <c r="O15" s="66" t="s">
        <v>127</v>
      </c>
      <c r="P15" s="66" t="s">
        <v>127</v>
      </c>
      <c r="Q15" s="72" t="s">
        <v>127</v>
      </c>
      <c r="R15" s="66" t="s">
        <v>127</v>
      </c>
      <c r="S15" s="66" t="s">
        <v>127</v>
      </c>
      <c r="T15" s="66"/>
      <c r="U15" s="66"/>
      <c r="V15" s="66" t="s">
        <v>127</v>
      </c>
      <c r="W15" s="30" t="s">
        <v>127</v>
      </c>
      <c r="X15" s="30" t="s">
        <v>127</v>
      </c>
      <c r="Y15" s="30"/>
      <c r="Z15" s="30"/>
      <c r="AA15" s="37" t="s">
        <v>177</v>
      </c>
      <c r="AB15" s="30" t="s">
        <v>127</v>
      </c>
      <c r="AC15" s="4"/>
      <c r="AD15" s="4"/>
      <c r="AE15" s="32"/>
      <c r="AF15" s="35"/>
      <c r="AG15" s="34"/>
      <c r="AH15" s="34"/>
    </row>
    <row r="16" spans="1:34" s="3" customFormat="1" ht="39" customHeight="1" x14ac:dyDescent="0.3">
      <c r="A16" s="4" t="str">
        <f>'READ ME FIRST'!$D$12</f>
        <v>BVES</v>
      </c>
      <c r="B16" s="44">
        <f>'READ ME FIRST'!$D$15</f>
        <v>44410</v>
      </c>
      <c r="C16" s="50" t="s">
        <v>155</v>
      </c>
      <c r="D16" s="51" t="str">
        <f>IF(Table2[[#This Row],[WMPInitiativeCategory]]="", "",INDEX('Initiative mapping-DO NOT EDIT'!$H$3:$H$12, MATCH(Table2[[#This Row],[WMPInitiativeCategory]],'Initiative mapping-DO NOT EDIT'!$G$3:$G$12,0)))</f>
        <v>5.3.3.</v>
      </c>
      <c r="E16" s="50" t="s">
        <v>161</v>
      </c>
      <c r="F16" s="31"/>
      <c r="G16" s="40">
        <f>IF(Table2[[#This Row],[WMPInitiativeActivity]]="","x",IF(Table2[[#This Row],[WMPInitiativeActivity]]="other", Table2[[#This Row],[ActivityNameifOther]], INDEX('Initiative mapping-DO NOT EDIT'!$C$3:$C$89,MATCH(Table2[[#This Row],[WMPInitiativeActivity]],'Initiative mapping-DO NOT EDIT'!$D$3:$D$89,0))))</f>
        <v>3</v>
      </c>
      <c r="H16" s="56" t="s">
        <v>444</v>
      </c>
      <c r="I16" s="38" t="s">
        <v>453</v>
      </c>
      <c r="J16"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Design &amp; System Hardening_Covered conductor installation  _BVGDSH-003-1_2021</v>
      </c>
      <c r="K16" s="66">
        <v>114</v>
      </c>
      <c r="L16" s="36" t="s">
        <v>162</v>
      </c>
      <c r="M16" s="66">
        <v>12.9</v>
      </c>
      <c r="N16" s="66">
        <v>0</v>
      </c>
      <c r="O16" s="66">
        <v>4.3</v>
      </c>
      <c r="P16" s="66">
        <v>8.6</v>
      </c>
      <c r="Q16" s="72">
        <v>12.9</v>
      </c>
      <c r="R16" s="66">
        <v>0</v>
      </c>
      <c r="S16" s="66">
        <v>5.15</v>
      </c>
      <c r="T16" s="74"/>
      <c r="U16" s="74"/>
      <c r="V16" s="66" t="s">
        <v>127</v>
      </c>
      <c r="W16" s="30" t="s">
        <v>127</v>
      </c>
      <c r="X16" s="30" t="s">
        <v>127</v>
      </c>
      <c r="Y16" s="30"/>
      <c r="Z16" s="30"/>
      <c r="AA16" s="37" t="s">
        <v>144</v>
      </c>
      <c r="AB16" s="30" t="s">
        <v>127</v>
      </c>
      <c r="AC16" s="4"/>
      <c r="AD16" s="4"/>
      <c r="AE16" s="32"/>
      <c r="AF16" s="35"/>
      <c r="AG16" s="34"/>
      <c r="AH16" s="34"/>
    </row>
    <row r="17" spans="1:34" s="3" customFormat="1" ht="48.6" customHeight="1" x14ac:dyDescent="0.3">
      <c r="A17" s="4" t="str">
        <f>'READ ME FIRST'!$D$12</f>
        <v>BVES</v>
      </c>
      <c r="B17" s="44">
        <f>'READ ME FIRST'!$D$15</f>
        <v>44410</v>
      </c>
      <c r="C17" s="50" t="s">
        <v>155</v>
      </c>
      <c r="D17" s="51" t="str">
        <f>IF(Table2[[#This Row],[WMPInitiativeCategory]]="", "",INDEX('Initiative mapping-DO NOT EDIT'!$H$3:$H$12, MATCH(Table2[[#This Row],[WMPInitiativeCategory]],'Initiative mapping-DO NOT EDIT'!$G$3:$G$12,0)))</f>
        <v>5.3.3.</v>
      </c>
      <c r="E17" s="50" t="s">
        <v>161</v>
      </c>
      <c r="F17" s="31"/>
      <c r="G17" s="40">
        <f>IF(Table2[[#This Row],[WMPInitiativeActivity]]="","x",IF(Table2[[#This Row],[WMPInitiativeActivity]]="other", Table2[[#This Row],[ActivityNameifOther]], INDEX('Initiative mapping-DO NOT EDIT'!$C$3:$C$89,MATCH(Table2[[#This Row],[WMPInitiativeActivity]],'Initiative mapping-DO NOT EDIT'!$D$3:$D$89,0))))</f>
        <v>3</v>
      </c>
      <c r="H17" s="56" t="s">
        <v>442</v>
      </c>
      <c r="I17" s="38" t="s">
        <v>454</v>
      </c>
      <c r="J17"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Design &amp; System Hardening_Covered conductor installation  _BVGDSH-003-2_2021</v>
      </c>
      <c r="K17" s="66"/>
      <c r="L17" s="36" t="s">
        <v>162</v>
      </c>
      <c r="M17" s="66">
        <v>0</v>
      </c>
      <c r="N17" s="66">
        <v>0</v>
      </c>
      <c r="O17" s="66">
        <v>0</v>
      </c>
      <c r="P17" s="66">
        <v>0</v>
      </c>
      <c r="Q17" s="72">
        <v>0</v>
      </c>
      <c r="R17" s="66">
        <v>0</v>
      </c>
      <c r="S17" s="66">
        <v>0</v>
      </c>
      <c r="T17" s="74"/>
      <c r="U17" s="74"/>
      <c r="V17" s="66" t="s">
        <v>127</v>
      </c>
      <c r="W17" s="30" t="s">
        <v>127</v>
      </c>
      <c r="X17" s="30" t="s">
        <v>127</v>
      </c>
      <c r="Y17" s="30"/>
      <c r="Z17" s="30"/>
      <c r="AA17" s="37" t="s">
        <v>144</v>
      </c>
      <c r="AB17" s="30" t="s">
        <v>127</v>
      </c>
      <c r="AC17" s="4"/>
      <c r="AD17" s="4"/>
      <c r="AE17" s="32"/>
      <c r="AF17" s="35"/>
      <c r="AG17" s="34"/>
      <c r="AH17" s="34"/>
    </row>
    <row r="18" spans="1:34" s="3" customFormat="1" ht="51.6" customHeight="1" x14ac:dyDescent="0.3">
      <c r="A18" s="4" t="str">
        <f>'READ ME FIRST'!$D$12</f>
        <v>BVES</v>
      </c>
      <c r="B18" s="44">
        <f>'READ ME FIRST'!$D$15</f>
        <v>44410</v>
      </c>
      <c r="C18" s="50" t="s">
        <v>155</v>
      </c>
      <c r="D18" s="51" t="str">
        <f>IF(Table2[[#This Row],[WMPInitiativeCategory]]="", "",INDEX('Initiative mapping-DO NOT EDIT'!$H$3:$H$12, MATCH(Table2[[#This Row],[WMPInitiativeCategory]],'Initiative mapping-DO NOT EDIT'!$G$3:$G$12,0)))</f>
        <v>5.3.3.</v>
      </c>
      <c r="E18" s="50" t="s">
        <v>161</v>
      </c>
      <c r="F18" s="31"/>
      <c r="G18" s="40">
        <f>IF(Table2[[#This Row],[WMPInitiativeActivity]]="","x",IF(Table2[[#This Row],[WMPInitiativeActivity]]="other", Table2[[#This Row],[ActivityNameifOther]], INDEX('Initiative mapping-DO NOT EDIT'!$C$3:$C$89,MATCH(Table2[[#This Row],[WMPInitiativeActivity]],'Initiative mapping-DO NOT EDIT'!$D$3:$D$89,0))))</f>
        <v>3</v>
      </c>
      <c r="H18" s="56" t="s">
        <v>443</v>
      </c>
      <c r="I18" s="38" t="s">
        <v>455</v>
      </c>
      <c r="J18"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Design &amp; System Hardening_Covered conductor installation  _BVGDSH-003-3_2021</v>
      </c>
      <c r="K18" s="66"/>
      <c r="L18" s="36" t="s">
        <v>162</v>
      </c>
      <c r="M18" s="66" t="s">
        <v>127</v>
      </c>
      <c r="N18" s="66" t="s">
        <v>127</v>
      </c>
      <c r="O18" s="66" t="s">
        <v>127</v>
      </c>
      <c r="P18" s="66" t="s">
        <v>127</v>
      </c>
      <c r="Q18" s="72" t="s">
        <v>127</v>
      </c>
      <c r="R18" s="66" t="s">
        <v>127</v>
      </c>
      <c r="S18" s="66" t="s">
        <v>127</v>
      </c>
      <c r="T18" s="66"/>
      <c r="U18" s="66"/>
      <c r="V18" s="66" t="s">
        <v>127</v>
      </c>
      <c r="W18" s="30" t="s">
        <v>127</v>
      </c>
      <c r="X18" s="30" t="s">
        <v>127</v>
      </c>
      <c r="Y18" s="30"/>
      <c r="Z18" s="30"/>
      <c r="AA18" s="37" t="s">
        <v>177</v>
      </c>
      <c r="AB18" s="30" t="s">
        <v>127</v>
      </c>
      <c r="AC18" s="4"/>
      <c r="AD18" s="4"/>
      <c r="AE18" s="32"/>
      <c r="AF18" s="35"/>
      <c r="AG18" s="34"/>
      <c r="AH18" s="34"/>
    </row>
    <row r="19" spans="1:34" s="3" customFormat="1" ht="66.599999999999994" customHeight="1" x14ac:dyDescent="0.3">
      <c r="A19" s="4" t="str">
        <f>'READ ME FIRST'!$D$12</f>
        <v>BVES</v>
      </c>
      <c r="B19" s="44">
        <f>'READ ME FIRST'!$D$15</f>
        <v>44410</v>
      </c>
      <c r="C19" s="50" t="s">
        <v>155</v>
      </c>
      <c r="D19" s="51" t="str">
        <f>IF(Table2[[#This Row],[WMPInitiativeCategory]]="", "",INDEX('Initiative mapping-DO NOT EDIT'!$H$3:$H$12, MATCH(Table2[[#This Row],[WMPInitiativeCategory]],'Initiative mapping-DO NOT EDIT'!$G$3:$G$12,0)))</f>
        <v>5.3.3.</v>
      </c>
      <c r="E19" s="50" t="s">
        <v>163</v>
      </c>
      <c r="F19" s="31"/>
      <c r="G19" s="40">
        <f>IF(Table2[[#This Row],[WMPInitiativeActivity]]="","x",IF(Table2[[#This Row],[WMPInitiativeActivity]]="other", Table2[[#This Row],[ActivityNameifOther]], INDEX('Initiative mapping-DO NOT EDIT'!$C$3:$C$89,MATCH(Table2[[#This Row],[WMPInitiativeActivity]],'Initiative mapping-DO NOT EDIT'!$D$3:$D$89,0))))</f>
        <v>4</v>
      </c>
      <c r="H19" s="61" t="s">
        <v>157</v>
      </c>
      <c r="I19" s="38" t="s">
        <v>164</v>
      </c>
      <c r="J19"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Design &amp; System Hardening_Covered conductor maintenance _BVGDSH-004_2021</v>
      </c>
      <c r="K19" s="66" t="s">
        <v>127</v>
      </c>
      <c r="L19" s="36" t="s">
        <v>127</v>
      </c>
      <c r="M19" s="66" t="s">
        <v>127</v>
      </c>
      <c r="N19" s="66" t="s">
        <v>127</v>
      </c>
      <c r="O19" s="66" t="s">
        <v>127</v>
      </c>
      <c r="P19" s="66" t="s">
        <v>127</v>
      </c>
      <c r="Q19" s="72" t="s">
        <v>127</v>
      </c>
      <c r="R19" s="66" t="s">
        <v>127</v>
      </c>
      <c r="S19" s="66" t="s">
        <v>127</v>
      </c>
      <c r="T19" s="66"/>
      <c r="U19" s="66"/>
      <c r="V19" s="66" t="s">
        <v>127</v>
      </c>
      <c r="W19" s="30" t="s">
        <v>127</v>
      </c>
      <c r="X19" s="30" t="s">
        <v>127</v>
      </c>
      <c r="Y19" s="30"/>
      <c r="Z19" s="30"/>
      <c r="AA19" s="37" t="s">
        <v>177</v>
      </c>
      <c r="AB19" s="30" t="s">
        <v>127</v>
      </c>
      <c r="AC19" s="4"/>
      <c r="AD19" s="4"/>
      <c r="AE19" s="32"/>
      <c r="AF19" s="35"/>
      <c r="AG19" s="34"/>
      <c r="AH19" s="34"/>
    </row>
    <row r="20" spans="1:34" s="3" customFormat="1" ht="66" customHeight="1" x14ac:dyDescent="0.3">
      <c r="A20" s="4" t="str">
        <f>'READ ME FIRST'!$D$12</f>
        <v>BVES</v>
      </c>
      <c r="B20" s="44">
        <f>'READ ME FIRST'!$D$15</f>
        <v>44410</v>
      </c>
      <c r="C20" s="50" t="s">
        <v>155</v>
      </c>
      <c r="D20" s="51" t="str">
        <f>IF(Table2[[#This Row],[WMPInitiativeCategory]]="", "",INDEX('Initiative mapping-DO NOT EDIT'!$H$3:$H$12, MATCH(Table2[[#This Row],[WMPInitiativeCategory]],'Initiative mapping-DO NOT EDIT'!$G$3:$G$12,0)))</f>
        <v>5.3.3.</v>
      </c>
      <c r="E20" s="50" t="s">
        <v>165</v>
      </c>
      <c r="F20" s="31"/>
      <c r="G20" s="40">
        <f>IF(Table2[[#This Row],[WMPInitiativeActivity]]="","x",IF(Table2[[#This Row],[WMPInitiativeActivity]]="other", Table2[[#This Row],[ActivityNameifOther]], INDEX('Initiative mapping-DO NOT EDIT'!$C$3:$C$89,MATCH(Table2[[#This Row],[WMPInitiativeActivity]],'Initiative mapping-DO NOT EDIT'!$D$3:$D$89,0))))</f>
        <v>5</v>
      </c>
      <c r="H20" s="61" t="s">
        <v>157</v>
      </c>
      <c r="I20" s="38" t="s">
        <v>166</v>
      </c>
      <c r="J20"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Design &amp; System Hardening_Crossarm maintenance, repair, and replacement  _BVGDSH-005_2021</v>
      </c>
      <c r="K20" s="66" t="s">
        <v>127</v>
      </c>
      <c r="L20" s="36" t="s">
        <v>127</v>
      </c>
      <c r="M20" s="66" t="s">
        <v>127</v>
      </c>
      <c r="N20" s="66" t="s">
        <v>127</v>
      </c>
      <c r="O20" s="66" t="s">
        <v>127</v>
      </c>
      <c r="P20" s="66" t="s">
        <v>127</v>
      </c>
      <c r="Q20" s="72" t="s">
        <v>127</v>
      </c>
      <c r="R20" s="66" t="s">
        <v>127</v>
      </c>
      <c r="S20" s="66" t="s">
        <v>127</v>
      </c>
      <c r="T20" s="66"/>
      <c r="U20" s="66"/>
      <c r="V20" s="66" t="s">
        <v>127</v>
      </c>
      <c r="W20" s="30" t="s">
        <v>127</v>
      </c>
      <c r="X20" s="30" t="s">
        <v>127</v>
      </c>
      <c r="Y20" s="30"/>
      <c r="Z20" s="30"/>
      <c r="AA20" s="37" t="s">
        <v>177</v>
      </c>
      <c r="AB20" s="30" t="s">
        <v>127</v>
      </c>
      <c r="AC20" s="4"/>
      <c r="AD20" s="4"/>
      <c r="AE20" s="32"/>
      <c r="AF20" s="35"/>
      <c r="AG20" s="34"/>
      <c r="AH20" s="34"/>
    </row>
    <row r="21" spans="1:34" s="3" customFormat="1" ht="66" customHeight="1" x14ac:dyDescent="0.3">
      <c r="A21" s="4" t="str">
        <f>'READ ME FIRST'!$D$12</f>
        <v>BVES</v>
      </c>
      <c r="B21" s="44">
        <f>'READ ME FIRST'!$D$15</f>
        <v>44410</v>
      </c>
      <c r="C21" s="50" t="s">
        <v>155</v>
      </c>
      <c r="D21" s="51" t="str">
        <f>IF(Table2[[#This Row],[WMPInitiativeCategory]]="", "",INDEX('Initiative mapping-DO NOT EDIT'!$H$3:$H$12, MATCH(Table2[[#This Row],[WMPInitiativeCategory]],'Initiative mapping-DO NOT EDIT'!$G$3:$G$12,0)))</f>
        <v>5.3.3.</v>
      </c>
      <c r="E21" s="50" t="s">
        <v>167</v>
      </c>
      <c r="F21" s="31"/>
      <c r="G21" s="40">
        <f>IF(Table2[[#This Row],[WMPInitiativeActivity]]="","x",IF(Table2[[#This Row],[WMPInitiativeActivity]]="other", Table2[[#This Row],[ActivityNameifOther]], INDEX('Initiative mapping-DO NOT EDIT'!$C$3:$C$89,MATCH(Table2[[#This Row],[WMPInitiativeActivity]],'Initiative mapping-DO NOT EDIT'!$D$3:$D$89,0))))</f>
        <v>6</v>
      </c>
      <c r="H21" s="56" t="s">
        <v>168</v>
      </c>
      <c r="I21" s="62" t="s">
        <v>409</v>
      </c>
      <c r="J21"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Design &amp; System Hardening_Distribution pole replacement and reinforcement, including with composite poles  _BVGDSH-015-2_2021</v>
      </c>
      <c r="K21" s="66">
        <v>113</v>
      </c>
      <c r="L21" s="36" t="s">
        <v>169</v>
      </c>
      <c r="M21" s="66">
        <v>200</v>
      </c>
      <c r="N21" s="66">
        <v>0</v>
      </c>
      <c r="O21" s="66">
        <v>75</v>
      </c>
      <c r="P21" s="66">
        <v>150</v>
      </c>
      <c r="Q21" s="72">
        <v>200</v>
      </c>
      <c r="R21" s="66">
        <v>48</v>
      </c>
      <c r="S21" s="66">
        <f>Table2[[#This Row],[QuantActualProgressQ1]]+65</f>
        <v>113</v>
      </c>
      <c r="T21" s="66"/>
      <c r="U21" s="66"/>
      <c r="V21" s="66" t="s">
        <v>127</v>
      </c>
      <c r="W21" s="30" t="s">
        <v>127</v>
      </c>
      <c r="X21" s="30" t="s">
        <v>127</v>
      </c>
      <c r="Y21" s="30"/>
      <c r="Z21" s="30"/>
      <c r="AA21" s="37" t="s">
        <v>144</v>
      </c>
      <c r="AB21" s="30" t="s">
        <v>127</v>
      </c>
      <c r="AC21" s="4"/>
      <c r="AD21" s="4"/>
      <c r="AE21" s="32"/>
      <c r="AF21" s="35"/>
      <c r="AG21" s="34"/>
      <c r="AH21" s="34"/>
    </row>
    <row r="22" spans="1:34" s="3" customFormat="1" ht="66" customHeight="1" x14ac:dyDescent="0.3">
      <c r="A22" s="4" t="str">
        <f>'READ ME FIRST'!$D$12</f>
        <v>BVES</v>
      </c>
      <c r="B22" s="44">
        <f>'READ ME FIRST'!$D$15</f>
        <v>44410</v>
      </c>
      <c r="C22" s="50" t="s">
        <v>155</v>
      </c>
      <c r="D22" s="51" t="str">
        <f>IF(Table2[[#This Row],[WMPInitiativeCategory]]="", "",INDEX('Initiative mapping-DO NOT EDIT'!$H$3:$H$12, MATCH(Table2[[#This Row],[WMPInitiativeCategory]],'Initiative mapping-DO NOT EDIT'!$G$3:$G$12,0)))</f>
        <v>5.3.3.</v>
      </c>
      <c r="E22" s="50" t="s">
        <v>167</v>
      </c>
      <c r="F22" s="31"/>
      <c r="G22" s="40">
        <f>IF(Table2[[#This Row],[WMPInitiativeActivity]]="","x",IF(Table2[[#This Row],[WMPInitiativeActivity]]="other", Table2[[#This Row],[ActivityNameifOther]], INDEX('Initiative mapping-DO NOT EDIT'!$C$3:$C$89,MATCH(Table2[[#This Row],[WMPInitiativeActivity]],'Initiative mapping-DO NOT EDIT'!$D$3:$D$89,0))))</f>
        <v>6</v>
      </c>
      <c r="H22" s="56" t="s">
        <v>445</v>
      </c>
      <c r="I22" s="62" t="s">
        <v>450</v>
      </c>
      <c r="J22"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Design &amp; System Hardening_Distribution pole replacement and reinforcement, including with composite poles  _BVGDSH-015-4_2021</v>
      </c>
      <c r="K22" s="66"/>
      <c r="L22" s="36" t="s">
        <v>162</v>
      </c>
      <c r="M22" s="66">
        <v>0</v>
      </c>
      <c r="N22" s="66">
        <v>0</v>
      </c>
      <c r="O22" s="66">
        <v>0</v>
      </c>
      <c r="P22" s="66">
        <v>0</v>
      </c>
      <c r="Q22" s="72">
        <v>0</v>
      </c>
      <c r="R22" s="66">
        <v>0</v>
      </c>
      <c r="S22" s="66">
        <v>0</v>
      </c>
      <c r="T22" s="66"/>
      <c r="U22" s="66"/>
      <c r="V22" s="66" t="s">
        <v>127</v>
      </c>
      <c r="W22" s="30" t="s">
        <v>127</v>
      </c>
      <c r="X22" s="30" t="s">
        <v>127</v>
      </c>
      <c r="Y22" s="30"/>
      <c r="Z22" s="30"/>
      <c r="AA22" s="37" t="s">
        <v>144</v>
      </c>
      <c r="AB22" s="30" t="s">
        <v>127</v>
      </c>
      <c r="AC22" s="4"/>
      <c r="AD22" s="4"/>
      <c r="AE22" s="32"/>
      <c r="AF22" s="35"/>
      <c r="AG22" s="34"/>
      <c r="AH22" s="34"/>
    </row>
    <row r="23" spans="1:34" s="3" customFormat="1" ht="64.95" customHeight="1" x14ac:dyDescent="0.3">
      <c r="A23" s="4" t="str">
        <f>'READ ME FIRST'!$D$12</f>
        <v>BVES</v>
      </c>
      <c r="B23" s="44">
        <f>'READ ME FIRST'!$D$15</f>
        <v>44410</v>
      </c>
      <c r="C23" s="50" t="s">
        <v>155</v>
      </c>
      <c r="D23" s="51" t="str">
        <f>IF(Table2[[#This Row],[WMPInitiativeCategory]]="", "",INDEX('Initiative mapping-DO NOT EDIT'!$H$3:$H$12, MATCH(Table2[[#This Row],[WMPInitiativeCategory]],'Initiative mapping-DO NOT EDIT'!$G$3:$G$12,0)))</f>
        <v>5.3.3.</v>
      </c>
      <c r="E23" s="50" t="s">
        <v>167</v>
      </c>
      <c r="F23" s="31"/>
      <c r="G23" s="40">
        <f>IF(Table2[[#This Row],[WMPInitiativeActivity]]="","x",IF(Table2[[#This Row],[WMPInitiativeActivity]]="other", Table2[[#This Row],[ActivityNameifOther]], INDEX('Initiative mapping-DO NOT EDIT'!$C$3:$C$89,MATCH(Table2[[#This Row],[WMPInitiativeActivity]],'Initiative mapping-DO NOT EDIT'!$D$3:$D$89,0))))</f>
        <v>6</v>
      </c>
      <c r="H23" s="56" t="s">
        <v>446</v>
      </c>
      <c r="I23" s="62" t="s">
        <v>451</v>
      </c>
      <c r="J23"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Design &amp; System Hardening_Distribution pole replacement and reinforcement, including with composite poles  _BVGDSH-015-5_2021</v>
      </c>
      <c r="K23" s="66"/>
      <c r="L23" s="36" t="s">
        <v>373</v>
      </c>
      <c r="M23" s="66">
        <v>5</v>
      </c>
      <c r="N23" s="66">
        <v>0</v>
      </c>
      <c r="O23" s="66">
        <v>0</v>
      </c>
      <c r="P23" s="66">
        <v>5</v>
      </c>
      <c r="Q23" s="72">
        <v>5</v>
      </c>
      <c r="R23" s="66">
        <v>0</v>
      </c>
      <c r="S23" s="66">
        <v>0</v>
      </c>
      <c r="T23" s="66"/>
      <c r="U23" s="66"/>
      <c r="V23" s="66" t="s">
        <v>127</v>
      </c>
      <c r="W23" s="30" t="s">
        <v>127</v>
      </c>
      <c r="X23" s="30" t="s">
        <v>127</v>
      </c>
      <c r="Y23" s="30"/>
      <c r="Z23" s="30"/>
      <c r="AA23" s="37" t="s">
        <v>177</v>
      </c>
      <c r="AB23" s="30" t="s">
        <v>127</v>
      </c>
      <c r="AC23" s="4"/>
      <c r="AD23" s="4"/>
      <c r="AE23" s="32"/>
      <c r="AF23" s="35"/>
      <c r="AG23" s="34"/>
      <c r="AH23" s="34"/>
    </row>
    <row r="24" spans="1:34" s="3" customFormat="1" ht="66" customHeight="1" x14ac:dyDescent="0.3">
      <c r="A24" s="4" t="str">
        <f>'READ ME FIRST'!$D$12</f>
        <v>BVES</v>
      </c>
      <c r="B24" s="44">
        <f>'READ ME FIRST'!$D$15</f>
        <v>44410</v>
      </c>
      <c r="C24" s="50" t="s">
        <v>155</v>
      </c>
      <c r="D24" s="51" t="str">
        <f>IF(Table2[[#This Row],[WMPInitiativeCategory]]="", "",INDEX('Initiative mapping-DO NOT EDIT'!$H$3:$H$12, MATCH(Table2[[#This Row],[WMPInitiativeCategory]],'Initiative mapping-DO NOT EDIT'!$G$3:$G$12,0)))</f>
        <v>5.3.3.</v>
      </c>
      <c r="E24" s="50" t="s">
        <v>167</v>
      </c>
      <c r="F24" s="31"/>
      <c r="G24" s="40">
        <f>IF(Table2[[#This Row],[WMPInitiativeActivity]]="","x",IF(Table2[[#This Row],[WMPInitiativeActivity]]="other", Table2[[#This Row],[ActivityNameifOther]], INDEX('Initiative mapping-DO NOT EDIT'!$C$3:$C$89,MATCH(Table2[[#This Row],[WMPInitiativeActivity]],'Initiative mapping-DO NOT EDIT'!$D$3:$D$89,0))))</f>
        <v>6</v>
      </c>
      <c r="H24" s="56" t="s">
        <v>447</v>
      </c>
      <c r="I24" s="62" t="s">
        <v>452</v>
      </c>
      <c r="J24"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Design &amp; System Hardening_Distribution pole replacement and reinforcement, including with composite poles  _BVGDSH-015-6_2021</v>
      </c>
      <c r="K24" s="66"/>
      <c r="L24" s="36" t="s">
        <v>373</v>
      </c>
      <c r="M24" s="66">
        <v>400</v>
      </c>
      <c r="N24" s="66">
        <v>50</v>
      </c>
      <c r="O24" s="66">
        <v>200</v>
      </c>
      <c r="P24" s="66">
        <v>300</v>
      </c>
      <c r="Q24" s="72">
        <v>400</v>
      </c>
      <c r="R24" s="66">
        <v>79</v>
      </c>
      <c r="S24" s="66">
        <v>400</v>
      </c>
      <c r="T24" s="66"/>
      <c r="U24" s="66"/>
      <c r="V24" s="66" t="s">
        <v>127</v>
      </c>
      <c r="W24" s="30" t="s">
        <v>127</v>
      </c>
      <c r="X24" s="30" t="s">
        <v>127</v>
      </c>
      <c r="Y24" s="30"/>
      <c r="Z24" s="30"/>
      <c r="AA24" s="36" t="s">
        <v>144</v>
      </c>
      <c r="AB24" s="30" t="s">
        <v>127</v>
      </c>
      <c r="AC24" s="4"/>
      <c r="AD24" s="4"/>
      <c r="AE24" s="32"/>
      <c r="AF24" s="35"/>
      <c r="AG24" s="34"/>
      <c r="AH24" s="34"/>
    </row>
    <row r="25" spans="1:34" s="3" customFormat="1" ht="50.4" customHeight="1" x14ac:dyDescent="0.3">
      <c r="A25" s="4" t="str">
        <f>'READ ME FIRST'!$D$12</f>
        <v>BVES</v>
      </c>
      <c r="B25" s="44">
        <f>'READ ME FIRST'!$D$15</f>
        <v>44410</v>
      </c>
      <c r="C25" s="50" t="s">
        <v>155</v>
      </c>
      <c r="D25" s="51" t="str">
        <f>IF(Table2[[#This Row],[WMPInitiativeCategory]]="", "",INDEX('Initiative mapping-DO NOT EDIT'!$H$3:$H$12, MATCH(Table2[[#This Row],[WMPInitiativeCategory]],'Initiative mapping-DO NOT EDIT'!$G$3:$G$12,0)))</f>
        <v>5.3.3.</v>
      </c>
      <c r="E25" s="50" t="s">
        <v>170</v>
      </c>
      <c r="F25" s="31"/>
      <c r="G25" s="40">
        <f>IF(Table2[[#This Row],[WMPInitiativeActivity]]="","x",IF(Table2[[#This Row],[WMPInitiativeActivity]]="other", Table2[[#This Row],[ActivityNameifOther]], INDEX('Initiative mapping-DO NOT EDIT'!$C$3:$C$89,MATCH(Table2[[#This Row],[WMPInitiativeActivity]],'Initiative mapping-DO NOT EDIT'!$D$3:$D$89,0))))</f>
        <v>7</v>
      </c>
      <c r="H25" s="56" t="s">
        <v>171</v>
      </c>
      <c r="I25" s="38" t="s">
        <v>403</v>
      </c>
      <c r="J25"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Design &amp; System Hardening_Expulsion fuse replacement  _BVGDSH-006_2021</v>
      </c>
      <c r="K25" s="66">
        <v>110</v>
      </c>
      <c r="L25" s="36" t="s">
        <v>172</v>
      </c>
      <c r="M25" s="66">
        <v>800</v>
      </c>
      <c r="N25" s="66">
        <v>450</v>
      </c>
      <c r="O25" s="66">
        <v>800</v>
      </c>
      <c r="P25" s="66">
        <v>800</v>
      </c>
      <c r="Q25" s="72">
        <v>800</v>
      </c>
      <c r="R25" s="66">
        <v>487</v>
      </c>
      <c r="S25" s="66">
        <v>862</v>
      </c>
      <c r="T25" s="66"/>
      <c r="U25" s="66"/>
      <c r="V25" s="66" t="s">
        <v>127</v>
      </c>
      <c r="W25" s="30" t="s">
        <v>127</v>
      </c>
      <c r="X25" s="30" t="s">
        <v>127</v>
      </c>
      <c r="Y25" s="30"/>
      <c r="Z25" s="30"/>
      <c r="AA25" s="36" t="s">
        <v>144</v>
      </c>
      <c r="AB25" s="30" t="s">
        <v>127</v>
      </c>
      <c r="AC25" s="4"/>
      <c r="AD25" s="4"/>
      <c r="AE25" s="32"/>
      <c r="AF25" s="35"/>
      <c r="AG25" s="34"/>
      <c r="AH25" s="34"/>
    </row>
    <row r="26" spans="1:34" s="3" customFormat="1" ht="61.2" customHeight="1" x14ac:dyDescent="0.3">
      <c r="A26" s="4" t="str">
        <f>'READ ME FIRST'!$D$12</f>
        <v>BVES</v>
      </c>
      <c r="B26" s="44">
        <f>'READ ME FIRST'!$D$15</f>
        <v>44410</v>
      </c>
      <c r="C26" s="50" t="s">
        <v>155</v>
      </c>
      <c r="D26" s="51" t="str">
        <f>IF(Table2[[#This Row],[WMPInitiativeCategory]]="", "",INDEX('Initiative mapping-DO NOT EDIT'!$H$3:$H$12, MATCH(Table2[[#This Row],[WMPInitiativeCategory]],'Initiative mapping-DO NOT EDIT'!$G$3:$G$12,0)))</f>
        <v>5.3.3.</v>
      </c>
      <c r="E26" s="50" t="s">
        <v>173</v>
      </c>
      <c r="F26" s="31"/>
      <c r="G26" s="40">
        <f>IF(Table2[[#This Row],[WMPInitiativeActivity]]="","x",IF(Table2[[#This Row],[WMPInitiativeActivity]]="other", Table2[[#This Row],[ActivityNameifOther]], INDEX('Initiative mapping-DO NOT EDIT'!$C$3:$C$89,MATCH(Table2[[#This Row],[WMPInitiativeActivity]],'Initiative mapping-DO NOT EDIT'!$D$3:$D$89,0))))</f>
        <v>8</v>
      </c>
      <c r="H26" s="56" t="s">
        <v>174</v>
      </c>
      <c r="I26" s="38" t="s">
        <v>404</v>
      </c>
      <c r="J26"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Design &amp; System Hardening_Grid topology improvements to mitigate or reduce PSPS events  _BVGDSH-007-1_2021</v>
      </c>
      <c r="K26" s="66">
        <v>59</v>
      </c>
      <c r="L26" s="36" t="s">
        <v>176</v>
      </c>
      <c r="M26" s="66">
        <v>0</v>
      </c>
      <c r="N26" s="66">
        <v>0</v>
      </c>
      <c r="O26" s="66">
        <v>0</v>
      </c>
      <c r="P26" s="66">
        <v>0</v>
      </c>
      <c r="Q26" s="72">
        <v>0</v>
      </c>
      <c r="R26" s="66">
        <v>0</v>
      </c>
      <c r="S26" s="66">
        <v>0</v>
      </c>
      <c r="T26" s="66"/>
      <c r="U26" s="66"/>
      <c r="V26" s="66" t="s">
        <v>127</v>
      </c>
      <c r="W26" s="30" t="s">
        <v>127</v>
      </c>
      <c r="X26" s="30" t="s">
        <v>127</v>
      </c>
      <c r="Y26" s="30"/>
      <c r="Z26" s="30"/>
      <c r="AA26" s="37" t="s">
        <v>177</v>
      </c>
      <c r="AB26" s="30" t="s">
        <v>127</v>
      </c>
      <c r="AC26" s="4"/>
      <c r="AD26" s="4"/>
      <c r="AE26" s="32"/>
      <c r="AF26" s="35"/>
      <c r="AG26" s="34"/>
      <c r="AH26" s="34"/>
    </row>
    <row r="27" spans="1:34" s="3" customFormat="1" ht="48.6" customHeight="1" x14ac:dyDescent="0.3">
      <c r="A27" s="4" t="str">
        <f>'READ ME FIRST'!$D$12</f>
        <v>BVES</v>
      </c>
      <c r="B27" s="44">
        <f>'READ ME FIRST'!$D$15</f>
        <v>44410</v>
      </c>
      <c r="C27" s="50" t="s">
        <v>155</v>
      </c>
      <c r="D27" s="51" t="str">
        <f>IF(Table2[[#This Row],[WMPInitiativeCategory]]="", "",INDEX('Initiative mapping-DO NOT EDIT'!$H$3:$H$12, MATCH(Table2[[#This Row],[WMPInitiativeCategory]],'Initiative mapping-DO NOT EDIT'!$G$3:$G$12,0)))</f>
        <v>5.3.3.</v>
      </c>
      <c r="E27" s="50" t="s">
        <v>178</v>
      </c>
      <c r="F27" s="31"/>
      <c r="G27" s="40">
        <f>IF(Table2[[#This Row],[WMPInitiativeActivity]]="","x",IF(Table2[[#This Row],[WMPInitiativeActivity]]="other", Table2[[#This Row],[ActivityNameifOther]], INDEX('Initiative mapping-DO NOT EDIT'!$C$3:$C$89,MATCH(Table2[[#This Row],[WMPInitiativeActivity]],'Initiative mapping-DO NOT EDIT'!$D$3:$D$89,0))))</f>
        <v>9</v>
      </c>
      <c r="H27" s="56" t="s">
        <v>374</v>
      </c>
      <c r="I27" s="38" t="s">
        <v>175</v>
      </c>
      <c r="J27"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Design &amp; System Hardening_Installation of system automation equipment _BVGDSH-008-1_2021</v>
      </c>
      <c r="K27" s="66">
        <v>102</v>
      </c>
      <c r="L27" s="36" t="s">
        <v>421</v>
      </c>
      <c r="M27" s="66">
        <v>10</v>
      </c>
      <c r="N27" s="66">
        <v>2.5</v>
      </c>
      <c r="O27" s="66">
        <v>5</v>
      </c>
      <c r="P27" s="66">
        <v>7.5</v>
      </c>
      <c r="Q27" s="72">
        <v>10</v>
      </c>
      <c r="R27" s="66">
        <v>2.5</v>
      </c>
      <c r="S27" s="66">
        <v>5</v>
      </c>
      <c r="T27" s="66"/>
      <c r="U27" s="73"/>
      <c r="V27" s="66" t="s">
        <v>127</v>
      </c>
      <c r="W27" s="30" t="s">
        <v>127</v>
      </c>
      <c r="X27" s="30" t="s">
        <v>127</v>
      </c>
      <c r="Y27" s="30"/>
      <c r="Z27" s="30"/>
      <c r="AA27" s="36" t="s">
        <v>144</v>
      </c>
      <c r="AB27" s="30" t="s">
        <v>127</v>
      </c>
      <c r="AC27" s="4"/>
      <c r="AD27" s="4"/>
      <c r="AE27" s="32"/>
      <c r="AF27" s="35"/>
      <c r="AG27" s="34"/>
      <c r="AH27" s="34"/>
    </row>
    <row r="28" spans="1:34" s="3" customFormat="1" ht="66" customHeight="1" x14ac:dyDescent="0.3">
      <c r="A28" s="4" t="str">
        <f>'READ ME FIRST'!$D$12</f>
        <v>BVES</v>
      </c>
      <c r="B28" s="44">
        <f>'READ ME FIRST'!$D$15</f>
        <v>44410</v>
      </c>
      <c r="C28" s="50" t="s">
        <v>155</v>
      </c>
      <c r="D28" s="51" t="str">
        <f>IF(Table2[[#This Row],[WMPInitiativeCategory]]="", "",INDEX('Initiative mapping-DO NOT EDIT'!$H$3:$H$12, MATCH(Table2[[#This Row],[WMPInitiativeCategory]],'Initiative mapping-DO NOT EDIT'!$G$3:$G$12,0)))</f>
        <v>5.3.3.</v>
      </c>
      <c r="E28" s="50" t="s">
        <v>181</v>
      </c>
      <c r="F28" s="31"/>
      <c r="G28" s="40">
        <f>IF(Table2[[#This Row],[WMPInitiativeActivity]]="","x",IF(Table2[[#This Row],[WMPInitiativeActivity]]="other", Table2[[#This Row],[ActivityNameifOther]], INDEX('Initiative mapping-DO NOT EDIT'!$C$3:$C$89,MATCH(Table2[[#This Row],[WMPInitiativeActivity]],'Initiative mapping-DO NOT EDIT'!$D$3:$D$89,0))))</f>
        <v>10</v>
      </c>
      <c r="H28" s="61" t="s">
        <v>157</v>
      </c>
      <c r="I28" s="38" t="s">
        <v>180</v>
      </c>
      <c r="J28"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Design &amp; System Hardening_Maintenance, repair, and replacement of connectors, including hotline clamps  _BVGDSH-009_2021</v>
      </c>
      <c r="K28" s="66" t="s">
        <v>127</v>
      </c>
      <c r="L28" s="36" t="s">
        <v>127</v>
      </c>
      <c r="M28" s="66" t="s">
        <v>127</v>
      </c>
      <c r="N28" s="66" t="s">
        <v>127</v>
      </c>
      <c r="O28" s="66" t="s">
        <v>127</v>
      </c>
      <c r="P28" s="66" t="s">
        <v>127</v>
      </c>
      <c r="Q28" s="72" t="s">
        <v>127</v>
      </c>
      <c r="R28" s="66" t="s">
        <v>127</v>
      </c>
      <c r="S28" s="66" t="s">
        <v>127</v>
      </c>
      <c r="T28" s="66"/>
      <c r="U28" s="66"/>
      <c r="V28" s="66" t="s">
        <v>127</v>
      </c>
      <c r="W28" s="30" t="s">
        <v>127</v>
      </c>
      <c r="X28" s="30" t="s">
        <v>127</v>
      </c>
      <c r="Y28" s="30"/>
      <c r="Z28" s="30"/>
      <c r="AA28" s="37" t="s">
        <v>177</v>
      </c>
      <c r="AB28" s="30" t="s">
        <v>127</v>
      </c>
      <c r="AC28" s="4"/>
      <c r="AD28" s="4"/>
      <c r="AE28" s="32"/>
      <c r="AF28" s="35"/>
      <c r="AG28" s="34"/>
      <c r="AH28" s="34"/>
    </row>
    <row r="29" spans="1:34" s="3" customFormat="1" ht="109.95" customHeight="1" x14ac:dyDescent="0.3">
      <c r="A29" s="4" t="str">
        <f>'READ ME FIRST'!$D$12</f>
        <v>BVES</v>
      </c>
      <c r="B29" s="44">
        <f>'READ ME FIRST'!$D$15</f>
        <v>44410</v>
      </c>
      <c r="C29" s="50" t="s">
        <v>155</v>
      </c>
      <c r="D29" s="51" t="str">
        <f>IF(Table2[[#This Row],[WMPInitiativeCategory]]="", "",INDEX('Initiative mapping-DO NOT EDIT'!$H$3:$H$12, MATCH(Table2[[#This Row],[WMPInitiativeCategory]],'Initiative mapping-DO NOT EDIT'!$G$3:$G$12,0)))</f>
        <v>5.3.3.</v>
      </c>
      <c r="E29" s="50" t="s">
        <v>183</v>
      </c>
      <c r="F29" s="31"/>
      <c r="G29" s="40">
        <f>IF(Table2[[#This Row],[WMPInitiativeActivity]]="","x",IF(Table2[[#This Row],[WMPInitiativeActivity]]="other", Table2[[#This Row],[ActivityNameifOther]], INDEX('Initiative mapping-DO NOT EDIT'!$C$3:$C$89,MATCH(Table2[[#This Row],[WMPInitiativeActivity]],'Initiative mapping-DO NOT EDIT'!$D$3:$D$89,0))))</f>
        <v>11</v>
      </c>
      <c r="H29" s="56" t="s">
        <v>184</v>
      </c>
      <c r="I29" s="38" t="s">
        <v>182</v>
      </c>
      <c r="J29"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Design &amp; System Hardening_Mitigation of impact on customers and other residents affected during PSPS event  _BVGDSH-010_2021</v>
      </c>
      <c r="K29" s="66">
        <v>60</v>
      </c>
      <c r="L29" s="36" t="s">
        <v>127</v>
      </c>
      <c r="M29" s="66" t="s">
        <v>127</v>
      </c>
      <c r="N29" s="66" t="s">
        <v>127</v>
      </c>
      <c r="O29" s="66" t="s">
        <v>127</v>
      </c>
      <c r="P29" s="66" t="s">
        <v>127</v>
      </c>
      <c r="Q29" s="72" t="s">
        <v>127</v>
      </c>
      <c r="R29" s="66" t="s">
        <v>127</v>
      </c>
      <c r="S29" s="66" t="s">
        <v>127</v>
      </c>
      <c r="T29" s="66"/>
      <c r="U29" s="66"/>
      <c r="V29" s="66" t="s">
        <v>448</v>
      </c>
      <c r="W29" s="30" t="s">
        <v>380</v>
      </c>
      <c r="X29" s="30" t="s">
        <v>380</v>
      </c>
      <c r="Y29" s="30"/>
      <c r="Z29" s="30"/>
      <c r="AA29" s="36" t="s">
        <v>128</v>
      </c>
      <c r="AB29" s="30" t="s">
        <v>127</v>
      </c>
      <c r="AC29" s="4"/>
      <c r="AD29" s="4"/>
      <c r="AE29" s="32"/>
      <c r="AF29" s="35"/>
      <c r="AG29" s="34"/>
      <c r="AH29" s="34"/>
    </row>
    <row r="30" spans="1:34" s="3" customFormat="1" ht="75" x14ac:dyDescent="0.3">
      <c r="A30" s="4" t="str">
        <f>'READ ME FIRST'!$D$12</f>
        <v>BVES</v>
      </c>
      <c r="B30" s="44">
        <f>'READ ME FIRST'!$D$15</f>
        <v>44410</v>
      </c>
      <c r="C30" s="50" t="s">
        <v>155</v>
      </c>
      <c r="D30" s="51" t="str">
        <f>IF(Table2[[#This Row],[WMPInitiativeCategory]]="", "",INDEX('Initiative mapping-DO NOT EDIT'!$H$3:$H$12, MATCH(Table2[[#This Row],[WMPInitiativeCategory]],'Initiative mapping-DO NOT EDIT'!$G$3:$G$12,0)))</f>
        <v>5.3.3.</v>
      </c>
      <c r="E30" s="50" t="s">
        <v>186</v>
      </c>
      <c r="F30" s="31"/>
      <c r="G30" s="40">
        <f>IF(Table2[[#This Row],[WMPInitiativeActivity]]="","x",IF(Table2[[#This Row],[WMPInitiativeActivity]]="other", Table2[[#This Row],[ActivityNameifOther]], INDEX('Initiative mapping-DO NOT EDIT'!$C$3:$C$89,MATCH(Table2[[#This Row],[WMPInitiativeActivity]],'Initiative mapping-DO NOT EDIT'!$D$3:$D$89,0))))</f>
        <v>12</v>
      </c>
      <c r="H30" s="56" t="s">
        <v>356</v>
      </c>
      <c r="I30" s="38" t="s">
        <v>185</v>
      </c>
      <c r="J30"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Design &amp; System Hardening_Other corrective action  _BVGDSH-011_2021</v>
      </c>
      <c r="K30" s="66">
        <v>114</v>
      </c>
      <c r="L30" s="36" t="s">
        <v>162</v>
      </c>
      <c r="M30" s="66">
        <v>0</v>
      </c>
      <c r="N30" s="66">
        <v>0</v>
      </c>
      <c r="O30" s="66">
        <v>0</v>
      </c>
      <c r="P30" s="66">
        <v>0</v>
      </c>
      <c r="Q30" s="72">
        <v>0</v>
      </c>
      <c r="R30" s="66">
        <v>0</v>
      </c>
      <c r="S30" s="66">
        <v>0</v>
      </c>
      <c r="T30" s="66"/>
      <c r="U30" s="73"/>
      <c r="V30" s="66" t="s">
        <v>127</v>
      </c>
      <c r="W30" s="30" t="s">
        <v>127</v>
      </c>
      <c r="X30" s="30" t="s">
        <v>127</v>
      </c>
      <c r="Y30" s="30"/>
      <c r="Z30" s="30"/>
      <c r="AA30" s="36" t="s">
        <v>144</v>
      </c>
      <c r="AB30" s="30" t="s">
        <v>127</v>
      </c>
      <c r="AC30" s="4"/>
      <c r="AD30" s="4"/>
      <c r="AE30" s="32"/>
      <c r="AF30" s="35"/>
      <c r="AG30" s="34"/>
      <c r="AH30" s="34"/>
    </row>
    <row r="31" spans="1:34" s="3" customFormat="1" ht="57.6" x14ac:dyDescent="0.3">
      <c r="A31" s="4" t="str">
        <f>'READ ME FIRST'!$D$12</f>
        <v>BVES</v>
      </c>
      <c r="B31" s="44">
        <f>'READ ME FIRST'!$D$15</f>
        <v>44410</v>
      </c>
      <c r="C31" s="50" t="s">
        <v>155</v>
      </c>
      <c r="D31" s="51" t="str">
        <f>IF(Table2[[#This Row],[WMPInitiativeCategory]]="", "",INDEX('Initiative mapping-DO NOT EDIT'!$H$3:$H$12, MATCH(Table2[[#This Row],[WMPInitiativeCategory]],'Initiative mapping-DO NOT EDIT'!$G$3:$G$12,0)))</f>
        <v>5.3.3.</v>
      </c>
      <c r="E31" s="50" t="s">
        <v>186</v>
      </c>
      <c r="F31" s="31"/>
      <c r="G31" s="40">
        <f>IF(Table2[[#This Row],[WMPInitiativeActivity]]="","x",IF(Table2[[#This Row],[WMPInitiativeActivity]]="other", Table2[[#This Row],[ActivityNameifOther]], INDEX('Initiative mapping-DO NOT EDIT'!$C$3:$C$89,MATCH(Table2[[#This Row],[WMPInitiativeActivity]],'Initiative mapping-DO NOT EDIT'!$D$3:$D$89,0))))</f>
        <v>12</v>
      </c>
      <c r="H31" s="56" t="s">
        <v>371</v>
      </c>
      <c r="I31" s="38" t="s">
        <v>405</v>
      </c>
      <c r="J31"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Design &amp; System Hardening_Other corrective action  _BVGDSH-013_2021</v>
      </c>
      <c r="K31" s="66">
        <v>68</v>
      </c>
      <c r="L31" s="36" t="s">
        <v>372</v>
      </c>
      <c r="M31" s="66">
        <v>85</v>
      </c>
      <c r="N31" s="66">
        <v>0</v>
      </c>
      <c r="O31" s="66">
        <v>25</v>
      </c>
      <c r="P31" s="66">
        <v>85</v>
      </c>
      <c r="Q31" s="73">
        <v>85</v>
      </c>
      <c r="R31" s="66">
        <v>0</v>
      </c>
      <c r="S31" s="66">
        <f>Table2[[#This Row],[QuantActualProgressQ1]]+4</f>
        <v>4</v>
      </c>
      <c r="T31" s="66"/>
      <c r="U31" s="66"/>
      <c r="V31" s="66" t="s">
        <v>127</v>
      </c>
      <c r="W31" s="30" t="s">
        <v>127</v>
      </c>
      <c r="X31" s="30" t="s">
        <v>127</v>
      </c>
      <c r="Y31" s="30"/>
      <c r="Z31" s="30"/>
      <c r="AA31" s="36" t="s">
        <v>144</v>
      </c>
      <c r="AB31" s="30" t="s">
        <v>127</v>
      </c>
      <c r="AC31" s="4"/>
      <c r="AD31" s="4"/>
      <c r="AE31" s="32"/>
      <c r="AF31" s="35"/>
      <c r="AG31" s="34"/>
      <c r="AH31" s="34"/>
    </row>
    <row r="32" spans="1:34" s="3" customFormat="1" ht="75" x14ac:dyDescent="0.3">
      <c r="A32" s="4" t="str">
        <f>'READ ME FIRST'!$D$12</f>
        <v>BVES</v>
      </c>
      <c r="B32" s="44">
        <f>'READ ME FIRST'!$D$15</f>
        <v>44410</v>
      </c>
      <c r="C32" s="50" t="s">
        <v>155</v>
      </c>
      <c r="D32" s="51" t="str">
        <f>IF(Table2[[#This Row],[WMPInitiativeCategory]]="", "",INDEX('Initiative mapping-DO NOT EDIT'!$H$3:$H$12, MATCH(Table2[[#This Row],[WMPInitiativeCategory]],'Initiative mapping-DO NOT EDIT'!$G$3:$G$12,0)))</f>
        <v>5.3.3.</v>
      </c>
      <c r="E32" s="50" t="s">
        <v>186</v>
      </c>
      <c r="F32" s="31"/>
      <c r="G32" s="40">
        <f>IF(Table2[[#This Row],[WMPInitiativeActivity]]="","x",IF(Table2[[#This Row],[WMPInitiativeActivity]]="other", Table2[[#This Row],[ActivityNameifOther]], INDEX('Initiative mapping-DO NOT EDIT'!$C$3:$C$89,MATCH(Table2[[#This Row],[WMPInitiativeActivity]],'Initiative mapping-DO NOT EDIT'!$D$3:$D$89,0))))</f>
        <v>12</v>
      </c>
      <c r="H32" s="56" t="s">
        <v>370</v>
      </c>
      <c r="I32" s="38" t="s">
        <v>191</v>
      </c>
      <c r="J32"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Design &amp; System Hardening_Other corrective action  _BVGDSH-014_2021</v>
      </c>
      <c r="K32" s="66">
        <v>69</v>
      </c>
      <c r="L32" s="36" t="s">
        <v>373</v>
      </c>
      <c r="M32" s="66">
        <v>400</v>
      </c>
      <c r="N32" s="66">
        <v>50</v>
      </c>
      <c r="O32" s="66">
        <v>200</v>
      </c>
      <c r="P32" s="66">
        <v>300</v>
      </c>
      <c r="Q32" s="72">
        <v>400</v>
      </c>
      <c r="R32" s="66">
        <v>79</v>
      </c>
      <c r="S32" s="66">
        <f>S24</f>
        <v>400</v>
      </c>
      <c r="T32" s="66"/>
      <c r="U32" s="66"/>
      <c r="V32" s="66" t="s">
        <v>127</v>
      </c>
      <c r="W32" s="30" t="s">
        <v>127</v>
      </c>
      <c r="X32" s="30" t="s">
        <v>127</v>
      </c>
      <c r="Y32" s="30"/>
      <c r="Z32" s="30"/>
      <c r="AA32" s="36" t="s">
        <v>144</v>
      </c>
      <c r="AB32" s="30" t="s">
        <v>127</v>
      </c>
      <c r="AC32" s="4"/>
      <c r="AD32" s="4"/>
      <c r="AE32" s="32"/>
      <c r="AF32" s="35"/>
      <c r="AG32" s="34"/>
      <c r="AH32" s="34"/>
    </row>
    <row r="33" spans="1:34" s="3" customFormat="1" ht="55.2" customHeight="1" x14ac:dyDescent="0.3">
      <c r="A33" s="4" t="str">
        <f>'READ ME FIRST'!$D$12</f>
        <v>BVES</v>
      </c>
      <c r="B33" s="44">
        <f>'READ ME FIRST'!$D$15</f>
        <v>44410</v>
      </c>
      <c r="C33" s="50" t="s">
        <v>155</v>
      </c>
      <c r="D33" s="51" t="str">
        <f>IF(Table2[[#This Row],[WMPInitiativeCategory]]="", "",INDEX('Initiative mapping-DO NOT EDIT'!$H$3:$H$12, MATCH(Table2[[#This Row],[WMPInitiativeCategory]],'Initiative mapping-DO NOT EDIT'!$G$3:$G$12,0)))</f>
        <v>5.3.3.</v>
      </c>
      <c r="E33" s="50" t="s">
        <v>187</v>
      </c>
      <c r="F33" s="31"/>
      <c r="G33" s="40">
        <f>IF(Table2[[#This Row],[WMPInitiativeActivity]]="","x",IF(Table2[[#This Row],[WMPInitiativeActivity]]="other", Table2[[#This Row],[ActivityNameifOther]], INDEX('Initiative mapping-DO NOT EDIT'!$C$3:$C$89,MATCH(Table2[[#This Row],[WMPInitiativeActivity]],'Initiative mapping-DO NOT EDIT'!$D$3:$D$89,0))))</f>
        <v>13</v>
      </c>
      <c r="H33" s="56" t="s">
        <v>188</v>
      </c>
      <c r="I33" s="38" t="s">
        <v>406</v>
      </c>
      <c r="J33"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Design &amp; System Hardening_Pole loading infrastructure hardening and replacement program based on pole loading assessment program _BVGDSH-015-1_2021</v>
      </c>
      <c r="K33" s="66">
        <v>113</v>
      </c>
      <c r="L33" s="36" t="s">
        <v>189</v>
      </c>
      <c r="M33" s="66">
        <v>1000</v>
      </c>
      <c r="N33" s="66">
        <f>Table2[[#This Row],[AnnualQuantTarget]]/4</f>
        <v>250</v>
      </c>
      <c r="O33" s="66">
        <v>500</v>
      </c>
      <c r="P33" s="66">
        <v>750</v>
      </c>
      <c r="Q33" s="66">
        <v>1000</v>
      </c>
      <c r="R33" s="66">
        <v>279</v>
      </c>
      <c r="S33" s="66">
        <f>Table2[[#This Row],[QuantActualProgressQ1]]+73</f>
        <v>352</v>
      </c>
      <c r="T33" s="66"/>
      <c r="U33" s="66"/>
      <c r="V33" s="66" t="s">
        <v>127</v>
      </c>
      <c r="W33" s="30" t="s">
        <v>127</v>
      </c>
      <c r="X33" s="30" t="s">
        <v>127</v>
      </c>
      <c r="Y33" s="30"/>
      <c r="Z33" s="30"/>
      <c r="AA33" s="37" t="s">
        <v>144</v>
      </c>
      <c r="AB33" s="30" t="s">
        <v>127</v>
      </c>
      <c r="AC33" s="4"/>
      <c r="AD33" s="4"/>
      <c r="AE33" s="32"/>
      <c r="AF33" s="35"/>
      <c r="AG33" s="34"/>
      <c r="AH33" s="34"/>
    </row>
    <row r="34" spans="1:34" s="3" customFormat="1" ht="63.6" customHeight="1" x14ac:dyDescent="0.3">
      <c r="A34" s="4" t="str">
        <f>'READ ME FIRST'!$D$12</f>
        <v>BVES</v>
      </c>
      <c r="B34" s="44">
        <f>'READ ME FIRST'!$D$15</f>
        <v>44410</v>
      </c>
      <c r="C34" s="50" t="s">
        <v>155</v>
      </c>
      <c r="D34" s="51" t="str">
        <f>IF(Table2[[#This Row],[WMPInitiativeCategory]]="", "",INDEX('Initiative mapping-DO NOT EDIT'!$H$3:$H$12, MATCH(Table2[[#This Row],[WMPInitiativeCategory]],'Initiative mapping-DO NOT EDIT'!$G$3:$G$12,0)))</f>
        <v>5.3.3.</v>
      </c>
      <c r="E34" s="50" t="s">
        <v>190</v>
      </c>
      <c r="F34" s="31"/>
      <c r="G34" s="40">
        <f>IF(Table2[[#This Row],[WMPInitiativeActivity]]="","x",IF(Table2[[#This Row],[WMPInitiativeActivity]]="other", Table2[[#This Row],[ActivityNameifOther]], INDEX('Initiative mapping-DO NOT EDIT'!$C$3:$C$89,MATCH(Table2[[#This Row],[WMPInitiativeActivity]],'Initiative mapping-DO NOT EDIT'!$D$3:$D$89,0))))</f>
        <v>14</v>
      </c>
      <c r="H34" s="61" t="s">
        <v>157</v>
      </c>
      <c r="I34" s="38" t="s">
        <v>195</v>
      </c>
      <c r="J34"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Design &amp; System Hardening_Transformers maintenance and replacement  _BVGDSH-016_2021</v>
      </c>
      <c r="K34" s="66" t="s">
        <v>127</v>
      </c>
      <c r="L34" s="36" t="s">
        <v>127</v>
      </c>
      <c r="M34" s="66" t="s">
        <v>127</v>
      </c>
      <c r="N34" s="66" t="s">
        <v>127</v>
      </c>
      <c r="O34" s="66" t="s">
        <v>127</v>
      </c>
      <c r="P34" s="66" t="s">
        <v>127</v>
      </c>
      <c r="Q34" s="72" t="s">
        <v>127</v>
      </c>
      <c r="R34" s="66" t="s">
        <v>127</v>
      </c>
      <c r="S34" s="66" t="s">
        <v>127</v>
      </c>
      <c r="T34" s="66"/>
      <c r="U34" s="66"/>
      <c r="V34" s="66" t="s">
        <v>127</v>
      </c>
      <c r="W34" s="30" t="s">
        <v>127</v>
      </c>
      <c r="X34" s="30" t="s">
        <v>127</v>
      </c>
      <c r="Y34" s="30"/>
      <c r="Z34" s="30"/>
      <c r="AA34" s="37" t="s">
        <v>177</v>
      </c>
      <c r="AB34" s="30" t="s">
        <v>127</v>
      </c>
      <c r="AC34" s="4"/>
      <c r="AD34" s="4"/>
      <c r="AE34" s="32"/>
      <c r="AF34" s="35"/>
      <c r="AG34" s="34"/>
      <c r="AH34" s="34"/>
    </row>
    <row r="35" spans="1:34" s="3" customFormat="1" ht="62.4" customHeight="1" x14ac:dyDescent="0.3">
      <c r="A35" s="4" t="str">
        <f>'READ ME FIRST'!$D$12</f>
        <v>BVES</v>
      </c>
      <c r="B35" s="44">
        <f>'READ ME FIRST'!$D$15</f>
        <v>44410</v>
      </c>
      <c r="C35" s="50" t="s">
        <v>155</v>
      </c>
      <c r="D35" s="51" t="str">
        <f>IF(Table2[[#This Row],[WMPInitiativeCategory]]="", "",INDEX('Initiative mapping-DO NOT EDIT'!$H$3:$H$12, MATCH(Table2[[#This Row],[WMPInitiativeCategory]],'Initiative mapping-DO NOT EDIT'!$G$3:$G$12,0)))</f>
        <v>5.3.3.</v>
      </c>
      <c r="E35" s="50" t="s">
        <v>192</v>
      </c>
      <c r="F35" s="31"/>
      <c r="G35" s="40">
        <f>IF(Table2[[#This Row],[WMPInitiativeActivity]]="","x",IF(Table2[[#This Row],[WMPInitiativeActivity]]="other", Table2[[#This Row],[ActivityNameifOther]], INDEX('Initiative mapping-DO NOT EDIT'!$C$3:$C$89,MATCH(Table2[[#This Row],[WMPInitiativeActivity]],'Initiative mapping-DO NOT EDIT'!$D$3:$D$89,0))))</f>
        <v>15</v>
      </c>
      <c r="H35" s="61" t="s">
        <v>193</v>
      </c>
      <c r="I35" s="38" t="s">
        <v>387</v>
      </c>
      <c r="J35"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Design &amp; System Hardening_Transmission tower maintenance and replacement  _BVGDSH-017_2021</v>
      </c>
      <c r="K35" s="66" t="s">
        <v>127</v>
      </c>
      <c r="L35" s="36" t="s">
        <v>127</v>
      </c>
      <c r="M35" s="66" t="s">
        <v>127</v>
      </c>
      <c r="N35" s="66" t="s">
        <v>127</v>
      </c>
      <c r="O35" s="66" t="s">
        <v>127</v>
      </c>
      <c r="P35" s="66" t="s">
        <v>127</v>
      </c>
      <c r="Q35" s="72" t="s">
        <v>127</v>
      </c>
      <c r="R35" s="66" t="s">
        <v>127</v>
      </c>
      <c r="S35" s="66" t="s">
        <v>127</v>
      </c>
      <c r="T35" s="66"/>
      <c r="U35" s="66"/>
      <c r="V35" s="66" t="s">
        <v>127</v>
      </c>
      <c r="W35" s="30" t="s">
        <v>127</v>
      </c>
      <c r="X35" s="30" t="s">
        <v>127</v>
      </c>
      <c r="Y35" s="30"/>
      <c r="Z35" s="30"/>
      <c r="AA35" s="37" t="s">
        <v>127</v>
      </c>
      <c r="AB35" s="30" t="s">
        <v>127</v>
      </c>
      <c r="AC35" s="4"/>
      <c r="AD35" s="4"/>
      <c r="AE35" s="32"/>
      <c r="AF35" s="35"/>
      <c r="AG35" s="34"/>
      <c r="AH35" s="34"/>
    </row>
    <row r="36" spans="1:34" s="3" customFormat="1" ht="61.2" customHeight="1" x14ac:dyDescent="0.3">
      <c r="A36" s="4" t="str">
        <f>'READ ME FIRST'!$D$12</f>
        <v>BVES</v>
      </c>
      <c r="B36" s="44">
        <f>'READ ME FIRST'!$D$15</f>
        <v>44410</v>
      </c>
      <c r="C36" s="50" t="s">
        <v>155</v>
      </c>
      <c r="D36" s="51" t="str">
        <f>IF(Table2[[#This Row],[WMPInitiativeCategory]]="", "",INDEX('Initiative mapping-DO NOT EDIT'!$H$3:$H$12, MATCH(Table2[[#This Row],[WMPInitiativeCategory]],'Initiative mapping-DO NOT EDIT'!$G$3:$G$12,0)))</f>
        <v>5.3.3.</v>
      </c>
      <c r="E36" s="50" t="s">
        <v>194</v>
      </c>
      <c r="F36" s="31"/>
      <c r="G36" s="40">
        <f>IF(Table2[[#This Row],[WMPInitiativeActivity]]="","x",IF(Table2[[#This Row],[WMPInitiativeActivity]]="other", Table2[[#This Row],[ActivityNameifOther]], INDEX('Initiative mapping-DO NOT EDIT'!$C$3:$C$89,MATCH(Table2[[#This Row],[WMPInitiativeActivity]],'Initiative mapping-DO NOT EDIT'!$D$3:$D$89,0))))</f>
        <v>16</v>
      </c>
      <c r="H36" s="61" t="s">
        <v>363</v>
      </c>
      <c r="I36" s="38" t="s">
        <v>388</v>
      </c>
      <c r="J36"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Design &amp; System Hardening_Undergrounding of electric lines and/or equipment  _BVGDSH-018_2021</v>
      </c>
      <c r="K36" s="66" t="s">
        <v>127</v>
      </c>
      <c r="L36" s="36" t="s">
        <v>127</v>
      </c>
      <c r="M36" s="66" t="s">
        <v>127</v>
      </c>
      <c r="N36" s="66" t="s">
        <v>127</v>
      </c>
      <c r="O36" s="66" t="s">
        <v>127</v>
      </c>
      <c r="P36" s="66" t="s">
        <v>127</v>
      </c>
      <c r="Q36" s="73" t="s">
        <v>127</v>
      </c>
      <c r="R36" s="66" t="s">
        <v>127</v>
      </c>
      <c r="S36" s="66" t="s">
        <v>127</v>
      </c>
      <c r="T36" s="66"/>
      <c r="U36" s="66"/>
      <c r="V36" s="66" t="s">
        <v>127</v>
      </c>
      <c r="W36" s="30" t="s">
        <v>127</v>
      </c>
      <c r="X36" s="30" t="s">
        <v>127</v>
      </c>
      <c r="Y36" s="30"/>
      <c r="Z36" s="30"/>
      <c r="AA36" s="36" t="s">
        <v>127</v>
      </c>
      <c r="AB36" s="30" t="s">
        <v>127</v>
      </c>
      <c r="AC36" s="4"/>
      <c r="AD36" s="4"/>
      <c r="AE36" s="32"/>
      <c r="AF36" s="35"/>
      <c r="AG36" s="34"/>
      <c r="AH36" s="34"/>
    </row>
    <row r="37" spans="1:34" s="3" customFormat="1" ht="52.95" customHeight="1" x14ac:dyDescent="0.3">
      <c r="A37" s="4" t="str">
        <f>'READ ME FIRST'!$D$12</f>
        <v>BVES</v>
      </c>
      <c r="B37" s="44">
        <f>'READ ME FIRST'!$D$15</f>
        <v>44410</v>
      </c>
      <c r="C37" s="50" t="s">
        <v>155</v>
      </c>
      <c r="D37" s="51" t="str">
        <f>IF(Table2[[#This Row],[WMPInitiativeCategory]]="", "",INDEX('Initiative mapping-DO NOT EDIT'!$H$3:$H$12, MATCH(Table2[[#This Row],[WMPInitiativeCategory]],'Initiative mapping-DO NOT EDIT'!$G$3:$G$12,0)))</f>
        <v>5.3.3.</v>
      </c>
      <c r="E37" s="50" t="s">
        <v>196</v>
      </c>
      <c r="F37" s="31"/>
      <c r="G37" s="40">
        <f>IF(Table2[[#This Row],[WMPInitiativeActivity]]="","x",IF(Table2[[#This Row],[WMPInitiativeActivity]]="other", Table2[[#This Row],[ActivityNameifOther]], INDEX('Initiative mapping-DO NOT EDIT'!$C$3:$C$89,MATCH(Table2[[#This Row],[WMPInitiativeActivity]],'Initiative mapping-DO NOT EDIT'!$D$3:$D$89,0))))</f>
        <v>17</v>
      </c>
      <c r="H37" s="56" t="s">
        <v>197</v>
      </c>
      <c r="I37" s="62" t="s">
        <v>407</v>
      </c>
      <c r="J37"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Design &amp; System Hardening_Updates to grid topology to minimize risk of ignition in HFTDs  _BVGDSH-007-2_2021</v>
      </c>
      <c r="K37" s="66">
        <v>59</v>
      </c>
      <c r="L37" s="36" t="s">
        <v>127</v>
      </c>
      <c r="M37" s="66" t="s">
        <v>127</v>
      </c>
      <c r="N37" s="66" t="s">
        <v>127</v>
      </c>
      <c r="O37" s="66" t="s">
        <v>127</v>
      </c>
      <c r="P37" s="66" t="s">
        <v>127</v>
      </c>
      <c r="Q37" s="73" t="s">
        <v>127</v>
      </c>
      <c r="R37" s="66" t="s">
        <v>127</v>
      </c>
      <c r="S37" s="66" t="s">
        <v>127</v>
      </c>
      <c r="T37" s="66"/>
      <c r="U37" s="66"/>
      <c r="V37" s="66" t="s">
        <v>127</v>
      </c>
      <c r="W37" s="30" t="s">
        <v>127</v>
      </c>
      <c r="X37" s="30" t="s">
        <v>127</v>
      </c>
      <c r="Y37" s="30"/>
      <c r="Z37" s="30"/>
      <c r="AA37" s="36" t="s">
        <v>177</v>
      </c>
      <c r="AB37" s="30" t="s">
        <v>127</v>
      </c>
      <c r="AC37" s="4"/>
      <c r="AD37" s="4"/>
      <c r="AE37" s="32"/>
      <c r="AF37" s="35"/>
      <c r="AG37" s="34"/>
      <c r="AH37" s="34"/>
    </row>
    <row r="38" spans="1:34" s="3" customFormat="1" ht="55.2" customHeight="1" x14ac:dyDescent="0.3">
      <c r="A38" s="4" t="str">
        <f>'READ ME FIRST'!$D$12</f>
        <v>BVES</v>
      </c>
      <c r="B38" s="44">
        <f>'READ ME FIRST'!$D$15</f>
        <v>44410</v>
      </c>
      <c r="C38" s="50" t="s">
        <v>198</v>
      </c>
      <c r="D38" s="51" t="str">
        <f>IF(Table2[[#This Row],[WMPInitiativeCategory]]="", "",INDEX('Initiative mapping-DO NOT EDIT'!$H$3:$H$12, MATCH(Table2[[#This Row],[WMPInitiativeCategory]],'Initiative mapping-DO NOT EDIT'!$G$3:$G$12,0)))</f>
        <v>5.3.4.</v>
      </c>
      <c r="E38" s="50" t="s">
        <v>199</v>
      </c>
      <c r="F38" s="31"/>
      <c r="G38" s="40">
        <f>IF(Table2[[#This Row],[WMPInitiativeActivity]]="","x",IF(Table2[[#This Row],[WMPInitiativeActivity]]="other", Table2[[#This Row],[ActivityNameifOther]], INDEX('Initiative mapping-DO NOT EDIT'!$C$3:$C$89,MATCH(Table2[[#This Row],[WMPInitiativeActivity]],'Initiative mapping-DO NOT EDIT'!$D$3:$D$89,0))))</f>
        <v>1</v>
      </c>
      <c r="H38" s="56" t="s">
        <v>200</v>
      </c>
      <c r="I38" s="38" t="s">
        <v>201</v>
      </c>
      <c r="J38"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BVES_Asset Management &amp; Inspections_Detailed inspections of distribution electric lines and equipment  _BVAMI-001-1_2021</v>
      </c>
      <c r="K38" s="66">
        <v>61</v>
      </c>
      <c r="L38" s="36" t="s">
        <v>209</v>
      </c>
      <c r="M38" s="66">
        <v>50</v>
      </c>
      <c r="N38" s="66">
        <v>0</v>
      </c>
      <c r="O38" s="66">
        <v>0</v>
      </c>
      <c r="P38" s="66">
        <v>20</v>
      </c>
      <c r="Q38" s="73">
        <v>50</v>
      </c>
      <c r="R38" s="66">
        <v>0</v>
      </c>
      <c r="S38" s="66">
        <v>0</v>
      </c>
      <c r="T38" s="66"/>
      <c r="U38" s="66"/>
      <c r="V38" s="66" t="s">
        <v>127</v>
      </c>
      <c r="W38" s="30" t="s">
        <v>127</v>
      </c>
      <c r="X38" s="30" t="s">
        <v>127</v>
      </c>
      <c r="Y38" s="30"/>
      <c r="Z38" s="30"/>
      <c r="AA38" s="36" t="s">
        <v>177</v>
      </c>
      <c r="AB38" s="30" t="s">
        <v>127</v>
      </c>
      <c r="AC38" s="4"/>
      <c r="AD38" s="4"/>
      <c r="AE38" s="32"/>
      <c r="AF38" s="35"/>
      <c r="AG38" s="34"/>
      <c r="AH38" s="34"/>
    </row>
    <row r="39" spans="1:34" s="3" customFormat="1" ht="72" customHeight="1" x14ac:dyDescent="0.3">
      <c r="A39" s="4" t="str">
        <f>'READ ME FIRST'!$D$12</f>
        <v>BVES</v>
      </c>
      <c r="B39" s="44">
        <f>'READ ME FIRST'!$D$15</f>
        <v>44410</v>
      </c>
      <c r="C39" s="50" t="s">
        <v>198</v>
      </c>
      <c r="D39" s="51" t="str">
        <f>IF(Table2[[#This Row],[WMPInitiativeCategory]]="", "",INDEX('Initiative mapping-DO NOT EDIT'!$H$3:$H$12, MATCH(Table2[[#This Row],[WMPInitiativeCategory]],'Initiative mapping-DO NOT EDIT'!$G$3:$G$12,0)))</f>
        <v>5.3.4.</v>
      </c>
      <c r="E39" s="50" t="s">
        <v>202</v>
      </c>
      <c r="F39" s="31"/>
      <c r="G39" s="40">
        <f>IF(Table2[[#This Row],[WMPInitiativeActivity]]="","x",IF(Table2[[#This Row],[WMPInitiativeActivity]]="other", Table2[[#This Row],[ActivityNameifOther]], INDEX('Initiative mapping-DO NOT EDIT'!$C$3:$C$89,MATCH(Table2[[#This Row],[WMPInitiativeActivity]],'Initiative mapping-DO NOT EDIT'!$D$3:$D$89,0))))</f>
        <v>2</v>
      </c>
      <c r="H39" s="61" t="s">
        <v>193</v>
      </c>
      <c r="I39" s="38" t="s">
        <v>203</v>
      </c>
      <c r="J39"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BVES_Asset Management &amp; Inspections_Detailed inspections of transmission electric lines and equipment  _BVAMI-002_2021</v>
      </c>
      <c r="K39" s="66" t="s">
        <v>127</v>
      </c>
      <c r="L39" s="36" t="s">
        <v>127</v>
      </c>
      <c r="M39" s="66" t="s">
        <v>127</v>
      </c>
      <c r="N39" s="66" t="s">
        <v>127</v>
      </c>
      <c r="O39" s="66" t="s">
        <v>127</v>
      </c>
      <c r="P39" s="66" t="s">
        <v>127</v>
      </c>
      <c r="Q39" s="72" t="s">
        <v>127</v>
      </c>
      <c r="R39" s="66" t="s">
        <v>127</v>
      </c>
      <c r="S39" s="66" t="s">
        <v>127</v>
      </c>
      <c r="T39" s="66"/>
      <c r="U39" s="66"/>
      <c r="V39" s="66" t="s">
        <v>127</v>
      </c>
      <c r="W39" s="30" t="s">
        <v>127</v>
      </c>
      <c r="X39" s="30" t="s">
        <v>127</v>
      </c>
      <c r="Y39" s="30"/>
      <c r="Z39" s="30"/>
      <c r="AA39" s="37" t="s">
        <v>127</v>
      </c>
      <c r="AB39" s="30" t="s">
        <v>127</v>
      </c>
      <c r="AC39" s="4"/>
      <c r="AD39" s="4"/>
      <c r="AE39" s="32"/>
      <c r="AF39" s="35"/>
      <c r="AG39" s="34"/>
      <c r="AH39" s="34"/>
    </row>
    <row r="40" spans="1:34" s="3" customFormat="1" ht="51.6" customHeight="1" x14ac:dyDescent="0.3">
      <c r="A40" s="4" t="str">
        <f>'READ ME FIRST'!$D$12</f>
        <v>BVES</v>
      </c>
      <c r="B40" s="44">
        <f>'READ ME FIRST'!$D$15</f>
        <v>44410</v>
      </c>
      <c r="C40" s="50" t="s">
        <v>198</v>
      </c>
      <c r="D40" s="51" t="str">
        <f>IF(Table2[[#This Row],[WMPInitiativeCategory]]="", "",INDEX('Initiative mapping-DO NOT EDIT'!$H$3:$H$12, MATCH(Table2[[#This Row],[WMPInitiativeCategory]],'Initiative mapping-DO NOT EDIT'!$G$3:$G$12,0)))</f>
        <v>5.3.4.</v>
      </c>
      <c r="E40" s="50" t="s">
        <v>204</v>
      </c>
      <c r="F40" s="31"/>
      <c r="G40" s="40">
        <f>IF(Table2[[#This Row],[WMPInitiativeActivity]]="","x",IF(Table2[[#This Row],[WMPInitiativeActivity]]="other", Table2[[#This Row],[ActivityNameifOther]], INDEX('Initiative mapping-DO NOT EDIT'!$C$3:$C$89,MATCH(Table2[[#This Row],[WMPInitiativeActivity]],'Initiative mapping-DO NOT EDIT'!$D$3:$D$89,0))))</f>
        <v>3</v>
      </c>
      <c r="H40" s="61" t="s">
        <v>205</v>
      </c>
      <c r="I40" s="38" t="s">
        <v>206</v>
      </c>
      <c r="J40"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BVES_Asset Management &amp; Inspections_Improvement of inspections _BVAMI-003_2021</v>
      </c>
      <c r="K40" s="66" t="s">
        <v>127</v>
      </c>
      <c r="L40" s="36" t="s">
        <v>127</v>
      </c>
      <c r="M40" s="66" t="s">
        <v>127</v>
      </c>
      <c r="N40" s="66" t="s">
        <v>127</v>
      </c>
      <c r="O40" s="66" t="s">
        <v>127</v>
      </c>
      <c r="P40" s="66" t="s">
        <v>127</v>
      </c>
      <c r="Q40" s="72" t="s">
        <v>127</v>
      </c>
      <c r="R40" s="66" t="s">
        <v>127</v>
      </c>
      <c r="S40" s="66" t="s">
        <v>127</v>
      </c>
      <c r="T40" s="66"/>
      <c r="U40" s="66"/>
      <c r="V40" s="66" t="s">
        <v>127</v>
      </c>
      <c r="W40" s="30" t="s">
        <v>127</v>
      </c>
      <c r="X40" s="30" t="s">
        <v>127</v>
      </c>
      <c r="Y40" s="30"/>
      <c r="Z40" s="30"/>
      <c r="AA40" s="37" t="s">
        <v>177</v>
      </c>
      <c r="AB40" s="30" t="s">
        <v>127</v>
      </c>
      <c r="AC40" s="4"/>
      <c r="AD40" s="4"/>
      <c r="AE40" s="32"/>
      <c r="AF40" s="35"/>
      <c r="AG40" s="34"/>
      <c r="AH40" s="34"/>
    </row>
    <row r="41" spans="1:34" s="3" customFormat="1" ht="50.4" customHeight="1" x14ac:dyDescent="0.3">
      <c r="A41" s="4" t="str">
        <f>'READ ME FIRST'!$D$12</f>
        <v>BVES</v>
      </c>
      <c r="B41" s="44">
        <f>'READ ME FIRST'!$D$15</f>
        <v>44410</v>
      </c>
      <c r="C41" s="50" t="s">
        <v>198</v>
      </c>
      <c r="D41" s="51" t="str">
        <f>IF(Table2[[#This Row],[WMPInitiativeCategory]]="", "",INDEX('Initiative mapping-DO NOT EDIT'!$H$3:$H$12, MATCH(Table2[[#This Row],[WMPInitiativeCategory]],'Initiative mapping-DO NOT EDIT'!$G$3:$G$12,0)))</f>
        <v>5.3.4.</v>
      </c>
      <c r="E41" s="50" t="s">
        <v>207</v>
      </c>
      <c r="F41" s="31"/>
      <c r="G41" s="40">
        <f>IF(Table2[[#This Row],[WMPInitiativeActivity]]="","x",IF(Table2[[#This Row],[WMPInitiativeActivity]]="other", Table2[[#This Row],[ActivityNameifOther]], INDEX('Initiative mapping-DO NOT EDIT'!$C$3:$C$89,MATCH(Table2[[#This Row],[WMPInitiativeActivity]],'Initiative mapping-DO NOT EDIT'!$D$3:$D$89,0))))</f>
        <v>4</v>
      </c>
      <c r="H41" s="56" t="s">
        <v>357</v>
      </c>
      <c r="I41" s="38" t="s">
        <v>208</v>
      </c>
      <c r="J41"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BVES_Asset Management &amp; Inspections_Infrared inspections of distribution electric lines and equipment  _BVAMI-004_2021</v>
      </c>
      <c r="K41" s="66">
        <v>61</v>
      </c>
      <c r="L41" s="36" t="s">
        <v>209</v>
      </c>
      <c r="M41" s="66">
        <v>211</v>
      </c>
      <c r="N41" s="66">
        <v>0</v>
      </c>
      <c r="O41" s="66">
        <v>0</v>
      </c>
      <c r="P41" s="66">
        <v>211</v>
      </c>
      <c r="Q41" s="73">
        <v>211</v>
      </c>
      <c r="R41" s="66">
        <v>0</v>
      </c>
      <c r="S41" s="66">
        <v>0</v>
      </c>
      <c r="T41" s="66"/>
      <c r="U41" s="66"/>
      <c r="V41" s="66" t="s">
        <v>127</v>
      </c>
      <c r="W41" s="30" t="s">
        <v>127</v>
      </c>
      <c r="X41" s="30" t="s">
        <v>127</v>
      </c>
      <c r="Y41" s="30"/>
      <c r="Z41" s="30"/>
      <c r="AA41" s="36" t="s">
        <v>144</v>
      </c>
      <c r="AB41" s="30" t="s">
        <v>127</v>
      </c>
      <c r="AC41" s="4"/>
      <c r="AD41" s="4"/>
      <c r="AE41" s="32"/>
      <c r="AF41" s="35"/>
      <c r="AG41" s="34"/>
      <c r="AH41" s="34"/>
    </row>
    <row r="42" spans="1:34" s="3" customFormat="1" ht="69.599999999999994" customHeight="1" x14ac:dyDescent="0.3">
      <c r="A42" s="4" t="str">
        <f>'READ ME FIRST'!$D$12</f>
        <v>BVES</v>
      </c>
      <c r="B42" s="44">
        <f>'READ ME FIRST'!$D$15</f>
        <v>44410</v>
      </c>
      <c r="C42" s="50" t="s">
        <v>198</v>
      </c>
      <c r="D42" s="51" t="str">
        <f>IF(Table2[[#This Row],[WMPInitiativeCategory]]="", "",INDEX('Initiative mapping-DO NOT EDIT'!$H$3:$H$12, MATCH(Table2[[#This Row],[WMPInitiativeCategory]],'Initiative mapping-DO NOT EDIT'!$G$3:$G$12,0)))</f>
        <v>5.3.4.</v>
      </c>
      <c r="E42" s="50" t="s">
        <v>210</v>
      </c>
      <c r="F42" s="31"/>
      <c r="G42" s="40">
        <f>IF(Table2[[#This Row],[WMPInitiativeActivity]]="","x",IF(Table2[[#This Row],[WMPInitiativeActivity]]="other", Table2[[#This Row],[ActivityNameifOther]], INDEX('Initiative mapping-DO NOT EDIT'!$C$3:$C$89,MATCH(Table2[[#This Row],[WMPInitiativeActivity]],'Initiative mapping-DO NOT EDIT'!$D$3:$D$89,0))))</f>
        <v>5</v>
      </c>
      <c r="H42" s="61" t="s">
        <v>193</v>
      </c>
      <c r="I42" s="38" t="s">
        <v>211</v>
      </c>
      <c r="J42"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BVES_Asset Management &amp; Inspections_Infrared inspections of transmission electric lines and equipment  _BVAMI-005_2021</v>
      </c>
      <c r="K42" s="66" t="s">
        <v>127</v>
      </c>
      <c r="L42" s="36" t="s">
        <v>127</v>
      </c>
      <c r="M42" s="66" t="s">
        <v>127</v>
      </c>
      <c r="N42" s="66" t="s">
        <v>127</v>
      </c>
      <c r="O42" s="66" t="s">
        <v>127</v>
      </c>
      <c r="P42" s="66" t="s">
        <v>127</v>
      </c>
      <c r="Q42" s="72" t="s">
        <v>127</v>
      </c>
      <c r="R42" s="66" t="s">
        <v>127</v>
      </c>
      <c r="S42" s="66" t="s">
        <v>127</v>
      </c>
      <c r="T42" s="66"/>
      <c r="U42" s="66"/>
      <c r="V42" s="66" t="s">
        <v>127</v>
      </c>
      <c r="W42" s="30" t="s">
        <v>127</v>
      </c>
      <c r="X42" s="30" t="s">
        <v>127</v>
      </c>
      <c r="Y42" s="30"/>
      <c r="Z42" s="30"/>
      <c r="AA42" s="37" t="s">
        <v>127</v>
      </c>
      <c r="AB42" s="30" t="s">
        <v>127</v>
      </c>
      <c r="AC42" s="4"/>
      <c r="AD42" s="4"/>
      <c r="AE42" s="32"/>
      <c r="AF42" s="35"/>
      <c r="AG42" s="34"/>
      <c r="AH42" s="34"/>
    </row>
    <row r="43" spans="1:34" s="3" customFormat="1" ht="45.6" customHeight="1" x14ac:dyDescent="0.3">
      <c r="A43" s="4" t="str">
        <f>'READ ME FIRST'!$D$12</f>
        <v>BVES</v>
      </c>
      <c r="B43" s="44">
        <f>'READ ME FIRST'!$D$15</f>
        <v>44410</v>
      </c>
      <c r="C43" s="50" t="s">
        <v>198</v>
      </c>
      <c r="D43" s="51" t="str">
        <f>IF(Table2[[#This Row],[WMPInitiativeCategory]]="", "",INDEX('Initiative mapping-DO NOT EDIT'!$H$3:$H$12, MATCH(Table2[[#This Row],[WMPInitiativeCategory]],'Initiative mapping-DO NOT EDIT'!$G$3:$G$12,0)))</f>
        <v>5.3.4.</v>
      </c>
      <c r="E43" s="50" t="s">
        <v>212</v>
      </c>
      <c r="F43" s="31"/>
      <c r="G43" s="40">
        <f>IF(Table2[[#This Row],[WMPInitiativeActivity]]="","x",IF(Table2[[#This Row],[WMPInitiativeActivity]]="other", Table2[[#This Row],[ActivityNameifOther]], INDEX('Initiative mapping-DO NOT EDIT'!$C$3:$C$89,MATCH(Table2[[#This Row],[WMPInitiativeActivity]],'Initiative mapping-DO NOT EDIT'!$D$3:$D$89,0))))</f>
        <v>6</v>
      </c>
      <c r="H43" s="56" t="s">
        <v>213</v>
      </c>
      <c r="I43" s="38" t="s">
        <v>214</v>
      </c>
      <c r="J43"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BVES_Asset Management &amp; Inspections_Intrusive pole inspections  _BVAMI-006_2021</v>
      </c>
      <c r="K43" s="66">
        <v>120</v>
      </c>
      <c r="L43" s="36" t="s">
        <v>189</v>
      </c>
      <c r="M43" s="66">
        <v>900</v>
      </c>
      <c r="N43" s="66">
        <v>0</v>
      </c>
      <c r="O43" s="66">
        <v>0</v>
      </c>
      <c r="P43" s="66">
        <v>900</v>
      </c>
      <c r="Q43" s="73">
        <v>900</v>
      </c>
      <c r="R43" s="66">
        <v>0</v>
      </c>
      <c r="S43" s="66">
        <v>73</v>
      </c>
      <c r="T43" s="66"/>
      <c r="U43" s="66"/>
      <c r="V43" s="66" t="s">
        <v>127</v>
      </c>
      <c r="W43" s="30" t="s">
        <v>127</v>
      </c>
      <c r="X43" s="30" t="s">
        <v>127</v>
      </c>
      <c r="Y43" s="30"/>
      <c r="Z43" s="30"/>
      <c r="AA43" s="36" t="s">
        <v>177</v>
      </c>
      <c r="AB43" s="30" t="s">
        <v>127</v>
      </c>
      <c r="AC43" s="4"/>
      <c r="AD43" s="4"/>
      <c r="AE43" s="32"/>
      <c r="AF43" s="35"/>
      <c r="AG43" s="34"/>
      <c r="AH43" s="34"/>
    </row>
    <row r="44" spans="1:34" s="3" customFormat="1" ht="60" customHeight="1" x14ac:dyDescent="0.3">
      <c r="A44" s="4" t="str">
        <f>'READ ME FIRST'!$D$12</f>
        <v>BVES</v>
      </c>
      <c r="B44" s="44">
        <f>'READ ME FIRST'!$D$15</f>
        <v>44410</v>
      </c>
      <c r="C44" s="50" t="s">
        <v>198</v>
      </c>
      <c r="D44" s="51" t="str">
        <f>IF(Table2[[#This Row],[WMPInitiativeCategory]]="", "",INDEX('Initiative mapping-DO NOT EDIT'!$H$3:$H$12, MATCH(Table2[[#This Row],[WMPInitiativeCategory]],'Initiative mapping-DO NOT EDIT'!$G$3:$G$12,0)))</f>
        <v>5.3.4.</v>
      </c>
      <c r="E44" s="50" t="s">
        <v>215</v>
      </c>
      <c r="F44" s="31"/>
      <c r="G44" s="40">
        <f>IF(Table2[[#This Row],[WMPInitiativeActivity]]="","x",IF(Table2[[#This Row],[WMPInitiativeActivity]]="other", Table2[[#This Row],[ActivityNameifOther]], INDEX('Initiative mapping-DO NOT EDIT'!$C$3:$C$89,MATCH(Table2[[#This Row],[WMPInitiativeActivity]],'Initiative mapping-DO NOT EDIT'!$D$3:$D$89,0))))</f>
        <v>7</v>
      </c>
      <c r="H44" s="56" t="s">
        <v>216</v>
      </c>
      <c r="I44" s="38" t="s">
        <v>217</v>
      </c>
      <c r="J44"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BVES_Asset Management &amp; Inspections_LiDAR inspections of distribution electric lines and equipment _BVAMI-007-1_2021</v>
      </c>
      <c r="K44" s="66">
        <v>120</v>
      </c>
      <c r="L44" s="36" t="s">
        <v>218</v>
      </c>
      <c r="M44" s="66">
        <v>211</v>
      </c>
      <c r="N44" s="66">
        <v>0</v>
      </c>
      <c r="O44" s="66">
        <v>0</v>
      </c>
      <c r="P44" s="66">
        <v>211</v>
      </c>
      <c r="Q44" s="73">
        <v>211</v>
      </c>
      <c r="R44" s="66">
        <v>0</v>
      </c>
      <c r="S44" s="66">
        <v>0</v>
      </c>
      <c r="T44" s="66"/>
      <c r="U44" s="66"/>
      <c r="V44" s="66" t="s">
        <v>127</v>
      </c>
      <c r="W44" s="30" t="s">
        <v>127</v>
      </c>
      <c r="X44" s="30" t="s">
        <v>127</v>
      </c>
      <c r="Y44" s="30"/>
      <c r="Z44" s="30"/>
      <c r="AA44" s="36" t="s">
        <v>177</v>
      </c>
      <c r="AB44" s="30" t="s">
        <v>127</v>
      </c>
      <c r="AC44" s="4"/>
      <c r="AD44" s="4"/>
      <c r="AE44" s="32"/>
      <c r="AF44" s="35"/>
      <c r="AG44" s="34"/>
      <c r="AH44" s="34"/>
    </row>
    <row r="45" spans="1:34" s="3" customFormat="1" ht="69.599999999999994" customHeight="1" x14ac:dyDescent="0.3">
      <c r="A45" s="4" t="str">
        <f>'READ ME FIRST'!$D$12</f>
        <v>BVES</v>
      </c>
      <c r="B45" s="44">
        <f>'READ ME FIRST'!$D$15</f>
        <v>44410</v>
      </c>
      <c r="C45" s="50" t="s">
        <v>198</v>
      </c>
      <c r="D45" s="51" t="str">
        <f>IF(Table2[[#This Row],[WMPInitiativeCategory]]="", "",INDEX('Initiative mapping-DO NOT EDIT'!$H$3:$H$12, MATCH(Table2[[#This Row],[WMPInitiativeCategory]],'Initiative mapping-DO NOT EDIT'!$G$3:$G$12,0)))</f>
        <v>5.3.4.</v>
      </c>
      <c r="E45" s="50" t="s">
        <v>219</v>
      </c>
      <c r="F45" s="31"/>
      <c r="G45" s="40">
        <f>IF(Table2[[#This Row],[WMPInitiativeActivity]]="","x",IF(Table2[[#This Row],[WMPInitiativeActivity]]="other", Table2[[#This Row],[ActivityNameifOther]], INDEX('Initiative mapping-DO NOT EDIT'!$C$3:$C$89,MATCH(Table2[[#This Row],[WMPInitiativeActivity]],'Initiative mapping-DO NOT EDIT'!$D$3:$D$89,0))))</f>
        <v>8</v>
      </c>
      <c r="H45" s="61" t="s">
        <v>193</v>
      </c>
      <c r="I45" s="38" t="s">
        <v>220</v>
      </c>
      <c r="J45"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BVES_Asset Management &amp; Inspections_LiDAR inspections of transmission electric lines and equipment _BVAMI-008_2021</v>
      </c>
      <c r="K45" s="66" t="s">
        <v>127</v>
      </c>
      <c r="L45" s="36" t="s">
        <v>127</v>
      </c>
      <c r="M45" s="66" t="s">
        <v>127</v>
      </c>
      <c r="N45" s="66" t="s">
        <v>127</v>
      </c>
      <c r="O45" s="66" t="s">
        <v>127</v>
      </c>
      <c r="P45" s="66" t="s">
        <v>127</v>
      </c>
      <c r="Q45" s="72" t="s">
        <v>127</v>
      </c>
      <c r="R45" s="66" t="s">
        <v>127</v>
      </c>
      <c r="S45" s="66" t="s">
        <v>127</v>
      </c>
      <c r="T45" s="66"/>
      <c r="U45" s="66"/>
      <c r="V45" s="66" t="s">
        <v>127</v>
      </c>
      <c r="W45" s="30" t="s">
        <v>127</v>
      </c>
      <c r="X45" s="30" t="s">
        <v>127</v>
      </c>
      <c r="Y45" s="30"/>
      <c r="Z45" s="30"/>
      <c r="AA45" s="37" t="s">
        <v>127</v>
      </c>
      <c r="AB45" s="30" t="s">
        <v>127</v>
      </c>
      <c r="AC45" s="4"/>
      <c r="AD45" s="4"/>
      <c r="AE45" s="32"/>
      <c r="AF45" s="35"/>
      <c r="AG45" s="34"/>
      <c r="AH45" s="34"/>
    </row>
    <row r="46" spans="1:34" s="3" customFormat="1" ht="63.6" customHeight="1" x14ac:dyDescent="0.3">
      <c r="A46" s="4" t="str">
        <f>'READ ME FIRST'!$D$12</f>
        <v>BVES</v>
      </c>
      <c r="B46" s="44">
        <f>'READ ME FIRST'!$D$15</f>
        <v>44410</v>
      </c>
      <c r="C46" s="50" t="s">
        <v>198</v>
      </c>
      <c r="D46" s="51" t="str">
        <f>IF(Table2[[#This Row],[WMPInitiativeCategory]]="", "",INDEX('Initiative mapping-DO NOT EDIT'!$H$3:$H$12, MATCH(Table2[[#This Row],[WMPInitiativeCategory]],'Initiative mapping-DO NOT EDIT'!$G$3:$G$12,0)))</f>
        <v>5.3.4.</v>
      </c>
      <c r="E46" s="50" t="s">
        <v>221</v>
      </c>
      <c r="F46" s="31"/>
      <c r="G46" s="40">
        <f>IF(Table2[[#This Row],[WMPInitiativeActivity]]="","x",IF(Table2[[#This Row],[WMPInitiativeActivity]]="other", Table2[[#This Row],[ActivityNameifOther]], INDEX('Initiative mapping-DO NOT EDIT'!$C$3:$C$89,MATCH(Table2[[#This Row],[WMPInitiativeActivity]],'Initiative mapping-DO NOT EDIT'!$D$3:$D$89,0))))</f>
        <v>9</v>
      </c>
      <c r="H46" s="56" t="s">
        <v>222</v>
      </c>
      <c r="I46" s="38" t="s">
        <v>223</v>
      </c>
      <c r="J46"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BVES_Asset Management &amp; Inspections_Other discretionary inspection of distribution electric lines and equipment, beyond inspections mandated by rules and regulations  _BVAMI-009_2021</v>
      </c>
      <c r="K46" s="66">
        <v>119</v>
      </c>
      <c r="L46" s="36" t="s">
        <v>209</v>
      </c>
      <c r="M46" s="66">
        <v>211</v>
      </c>
      <c r="N46" s="66">
        <v>0</v>
      </c>
      <c r="O46" s="66">
        <v>0</v>
      </c>
      <c r="P46" s="66">
        <v>211</v>
      </c>
      <c r="Q46" s="73">
        <v>211</v>
      </c>
      <c r="R46" s="66">
        <v>0</v>
      </c>
      <c r="S46" s="66">
        <v>0</v>
      </c>
      <c r="T46" s="66"/>
      <c r="U46" s="66"/>
      <c r="V46" s="66" t="s">
        <v>127</v>
      </c>
      <c r="W46" s="30" t="s">
        <v>127</v>
      </c>
      <c r="X46" s="30" t="s">
        <v>127</v>
      </c>
      <c r="Y46" s="30"/>
      <c r="Z46" s="30"/>
      <c r="AA46" s="37" t="s">
        <v>177</v>
      </c>
      <c r="AB46" s="30" t="s">
        <v>127</v>
      </c>
      <c r="AC46" s="4"/>
      <c r="AD46" s="4"/>
      <c r="AE46" s="32"/>
      <c r="AF46" s="35"/>
      <c r="AG46" s="34"/>
      <c r="AH46" s="34"/>
    </row>
    <row r="47" spans="1:34" s="3" customFormat="1" ht="70.95" customHeight="1" x14ac:dyDescent="0.3">
      <c r="A47" s="4" t="str">
        <f>'READ ME FIRST'!$D$12</f>
        <v>BVES</v>
      </c>
      <c r="B47" s="44">
        <f>'READ ME FIRST'!$D$15</f>
        <v>44410</v>
      </c>
      <c r="C47" s="50" t="s">
        <v>198</v>
      </c>
      <c r="D47" s="51" t="str">
        <f>IF(Table2[[#This Row],[WMPInitiativeCategory]]="", "",INDEX('Initiative mapping-DO NOT EDIT'!$H$3:$H$12, MATCH(Table2[[#This Row],[WMPInitiativeCategory]],'Initiative mapping-DO NOT EDIT'!$G$3:$G$12,0)))</f>
        <v>5.3.4.</v>
      </c>
      <c r="E47" s="50" t="s">
        <v>221</v>
      </c>
      <c r="F47" s="31"/>
      <c r="G47" s="40">
        <f>IF(Table2[[#This Row],[WMPInitiativeActivity]]="","x",IF(Table2[[#This Row],[WMPInitiativeActivity]]="other", Table2[[#This Row],[ActivityNameifOther]], INDEX('Initiative mapping-DO NOT EDIT'!$C$3:$C$89,MATCH(Table2[[#This Row],[WMPInitiativeActivity]],'Initiative mapping-DO NOT EDIT'!$D$3:$D$89,0))))</f>
        <v>9</v>
      </c>
      <c r="H47" s="56" t="s">
        <v>357</v>
      </c>
      <c r="I47" s="38" t="s">
        <v>449</v>
      </c>
      <c r="J47"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BVES_Asset Management &amp; Inspections_Other discretionary inspection of distribution electric lines and equipment, beyond inspections mandated by rules and regulations  _BVAMI-009-1_2021</v>
      </c>
      <c r="K47" s="66"/>
      <c r="L47" s="36" t="s">
        <v>209</v>
      </c>
      <c r="M47" s="66">
        <v>211</v>
      </c>
      <c r="N47" s="66">
        <v>0</v>
      </c>
      <c r="O47" s="66">
        <v>0</v>
      </c>
      <c r="P47" s="66">
        <v>211</v>
      </c>
      <c r="Q47" s="73">
        <v>211</v>
      </c>
      <c r="R47" s="66">
        <v>0</v>
      </c>
      <c r="S47" s="66">
        <v>0</v>
      </c>
      <c r="T47" s="66"/>
      <c r="U47" s="66"/>
      <c r="V47" s="66" t="s">
        <v>127</v>
      </c>
      <c r="W47" s="30" t="s">
        <v>127</v>
      </c>
      <c r="X47" s="30" t="s">
        <v>127</v>
      </c>
      <c r="Y47" s="30"/>
      <c r="Z47" s="30"/>
      <c r="AA47" s="36" t="s">
        <v>144</v>
      </c>
      <c r="AB47" s="30" t="s">
        <v>127</v>
      </c>
      <c r="AC47" s="4"/>
      <c r="AD47" s="4"/>
      <c r="AE47" s="32"/>
      <c r="AF47" s="35"/>
      <c r="AG47" s="34"/>
      <c r="AH47" s="34"/>
    </row>
    <row r="48" spans="1:34" s="3" customFormat="1" ht="69.599999999999994" customHeight="1" x14ac:dyDescent="0.3">
      <c r="A48" s="4" t="str">
        <f>'READ ME FIRST'!$D$12</f>
        <v>BVES</v>
      </c>
      <c r="B48" s="44">
        <f>'READ ME FIRST'!$D$15</f>
        <v>44410</v>
      </c>
      <c r="C48" s="50" t="s">
        <v>198</v>
      </c>
      <c r="D48" s="51" t="str">
        <f>IF(Table2[[#This Row],[WMPInitiativeCategory]]="", "",INDEX('Initiative mapping-DO NOT EDIT'!$H$3:$H$12, MATCH(Table2[[#This Row],[WMPInitiativeCategory]],'Initiative mapping-DO NOT EDIT'!$G$3:$G$12,0)))</f>
        <v>5.3.4.</v>
      </c>
      <c r="E48" s="50" t="s">
        <v>224</v>
      </c>
      <c r="F48" s="31"/>
      <c r="G48" s="40">
        <f>IF(Table2[[#This Row],[WMPInitiativeActivity]]="","x",IF(Table2[[#This Row],[WMPInitiativeActivity]]="other", Table2[[#This Row],[ActivityNameifOther]], INDEX('Initiative mapping-DO NOT EDIT'!$C$3:$C$89,MATCH(Table2[[#This Row],[WMPInitiativeActivity]],'Initiative mapping-DO NOT EDIT'!$D$3:$D$89,0))))</f>
        <v>10</v>
      </c>
      <c r="H48" s="61" t="s">
        <v>193</v>
      </c>
      <c r="I48" s="38" t="s">
        <v>225</v>
      </c>
      <c r="J48"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BVES_Asset Management &amp; Inspections_Other discretionary inspection of transmission electric lines and _BVAMI-010_2021</v>
      </c>
      <c r="K48" s="66" t="s">
        <v>127</v>
      </c>
      <c r="L48" s="36" t="s">
        <v>127</v>
      </c>
      <c r="M48" s="66" t="s">
        <v>127</v>
      </c>
      <c r="N48" s="66" t="s">
        <v>127</v>
      </c>
      <c r="O48" s="66" t="s">
        <v>127</v>
      </c>
      <c r="P48" s="66" t="s">
        <v>127</v>
      </c>
      <c r="Q48" s="72" t="s">
        <v>127</v>
      </c>
      <c r="R48" s="66" t="s">
        <v>127</v>
      </c>
      <c r="S48" s="66" t="s">
        <v>127</v>
      </c>
      <c r="T48" s="66"/>
      <c r="U48" s="66"/>
      <c r="V48" s="66" t="s">
        <v>127</v>
      </c>
      <c r="W48" s="30" t="s">
        <v>127</v>
      </c>
      <c r="X48" s="30" t="s">
        <v>127</v>
      </c>
      <c r="Y48" s="30"/>
      <c r="Z48" s="30"/>
      <c r="AA48" s="37" t="s">
        <v>127</v>
      </c>
      <c r="AB48" s="30" t="s">
        <v>127</v>
      </c>
      <c r="AC48" s="4"/>
      <c r="AD48" s="4"/>
      <c r="AE48" s="32"/>
      <c r="AF48" s="35"/>
      <c r="AG48" s="34"/>
      <c r="AH48" s="34"/>
    </row>
    <row r="49" spans="1:34" s="3" customFormat="1" ht="58.95" customHeight="1" x14ac:dyDescent="0.3">
      <c r="A49" s="4" t="str">
        <f>'READ ME FIRST'!$D$12</f>
        <v>BVES</v>
      </c>
      <c r="B49" s="44">
        <f>'READ ME FIRST'!$D$15</f>
        <v>44410</v>
      </c>
      <c r="C49" s="50" t="s">
        <v>198</v>
      </c>
      <c r="D49" s="51" t="str">
        <f>IF(Table2[[#This Row],[WMPInitiativeCategory]]="", "",INDEX('Initiative mapping-DO NOT EDIT'!$H$3:$H$12, MATCH(Table2[[#This Row],[WMPInitiativeCategory]],'Initiative mapping-DO NOT EDIT'!$G$3:$G$12,0)))</f>
        <v>5.3.4.</v>
      </c>
      <c r="E49" s="50" t="s">
        <v>226</v>
      </c>
      <c r="F49" s="31"/>
      <c r="G49" s="40">
        <f>IF(Table2[[#This Row],[WMPInitiativeActivity]]="","x",IF(Table2[[#This Row],[WMPInitiativeActivity]]="other", Table2[[#This Row],[ActivityNameifOther]], INDEX('Initiative mapping-DO NOT EDIT'!$C$3:$C$89,MATCH(Table2[[#This Row],[WMPInitiativeActivity]],'Initiative mapping-DO NOT EDIT'!$D$3:$D$89,0))))</f>
        <v>11</v>
      </c>
      <c r="H49" s="56" t="s">
        <v>227</v>
      </c>
      <c r="I49" s="38" t="s">
        <v>382</v>
      </c>
      <c r="J49"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BVES_Asset Management &amp; Inspections_Patrol inspections of distribution electric lines and equipment  _BVAMI-011-1_2021</v>
      </c>
      <c r="K49" s="66">
        <v>118</v>
      </c>
      <c r="L49" s="36" t="s">
        <v>209</v>
      </c>
      <c r="M49" s="66">
        <v>255</v>
      </c>
      <c r="N49" s="66">
        <v>85</v>
      </c>
      <c r="O49" s="66">
        <v>85</v>
      </c>
      <c r="P49" s="66">
        <v>160</v>
      </c>
      <c r="Q49" s="73">
        <v>255</v>
      </c>
      <c r="R49" s="66">
        <v>85</v>
      </c>
      <c r="S49" s="66">
        <f>0.66+Table2[[#This Row],[QuantActualProgressQ1]]</f>
        <v>85.66</v>
      </c>
      <c r="T49" s="66"/>
      <c r="U49" s="66"/>
      <c r="V49" s="66" t="s">
        <v>127</v>
      </c>
      <c r="W49" s="30" t="s">
        <v>127</v>
      </c>
      <c r="X49" s="30" t="s">
        <v>127</v>
      </c>
      <c r="Y49" s="30"/>
      <c r="Z49" s="30"/>
      <c r="AA49" s="36" t="s">
        <v>177</v>
      </c>
      <c r="AB49" s="30" t="s">
        <v>127</v>
      </c>
      <c r="AC49" s="4"/>
      <c r="AD49" s="4"/>
      <c r="AE49" s="32"/>
      <c r="AF49" s="35"/>
      <c r="AG49" s="34"/>
      <c r="AH49" s="34"/>
    </row>
    <row r="50" spans="1:34" s="3" customFormat="1" ht="73.2" customHeight="1" x14ac:dyDescent="0.3">
      <c r="A50" s="4" t="str">
        <f>'READ ME FIRST'!$D$12</f>
        <v>BVES</v>
      </c>
      <c r="B50" s="44">
        <f>'READ ME FIRST'!$D$15</f>
        <v>44410</v>
      </c>
      <c r="C50" s="50" t="s">
        <v>198</v>
      </c>
      <c r="D50" s="51" t="str">
        <f>IF(Table2[[#This Row],[WMPInitiativeCategory]]="", "",INDEX('Initiative mapping-DO NOT EDIT'!$H$3:$H$12, MATCH(Table2[[#This Row],[WMPInitiativeCategory]],'Initiative mapping-DO NOT EDIT'!$G$3:$G$12,0)))</f>
        <v>5.3.4.</v>
      </c>
      <c r="E50" s="50" t="s">
        <v>228</v>
      </c>
      <c r="F50" s="31"/>
      <c r="G50" s="40">
        <f>IF(Table2[[#This Row],[WMPInitiativeActivity]]="","x",IF(Table2[[#This Row],[WMPInitiativeActivity]]="other", Table2[[#This Row],[ActivityNameifOther]], INDEX('Initiative mapping-DO NOT EDIT'!$C$3:$C$89,MATCH(Table2[[#This Row],[WMPInitiativeActivity]],'Initiative mapping-DO NOT EDIT'!$D$3:$D$89,0))))</f>
        <v>12</v>
      </c>
      <c r="H50" s="61" t="s">
        <v>193</v>
      </c>
      <c r="I50" s="38" t="s">
        <v>229</v>
      </c>
      <c r="J50"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BVES_Asset Management &amp; Inspections_Patrol inspections of transmission electric lines and equipment  _BVAMI-012_2021</v>
      </c>
      <c r="K50" s="66" t="s">
        <v>127</v>
      </c>
      <c r="L50" s="36" t="s">
        <v>127</v>
      </c>
      <c r="M50" s="66" t="s">
        <v>127</v>
      </c>
      <c r="N50" s="66" t="s">
        <v>127</v>
      </c>
      <c r="O50" s="66" t="s">
        <v>127</v>
      </c>
      <c r="P50" s="66" t="s">
        <v>127</v>
      </c>
      <c r="Q50" s="72" t="s">
        <v>127</v>
      </c>
      <c r="R50" s="66" t="s">
        <v>127</v>
      </c>
      <c r="S50" s="66" t="s">
        <v>127</v>
      </c>
      <c r="T50" s="66"/>
      <c r="U50" s="66"/>
      <c r="V50" s="66" t="s">
        <v>127</v>
      </c>
      <c r="W50" s="30" t="s">
        <v>127</v>
      </c>
      <c r="X50" s="30" t="s">
        <v>127</v>
      </c>
      <c r="Y50" s="30"/>
      <c r="Z50" s="30"/>
      <c r="AA50" s="37" t="s">
        <v>127</v>
      </c>
      <c r="AB50" s="30" t="s">
        <v>127</v>
      </c>
      <c r="AC50" s="4"/>
      <c r="AD50" s="4"/>
      <c r="AE50" s="32"/>
      <c r="AF50" s="35"/>
      <c r="AG50" s="34"/>
      <c r="AH50" s="34"/>
    </row>
    <row r="51" spans="1:34" s="3" customFormat="1" ht="56.4" customHeight="1" x14ac:dyDescent="0.3">
      <c r="A51" s="4" t="str">
        <f>'READ ME FIRST'!$D$12</f>
        <v>BVES</v>
      </c>
      <c r="B51" s="44">
        <f>'READ ME FIRST'!$D$15</f>
        <v>44410</v>
      </c>
      <c r="C51" s="50" t="s">
        <v>198</v>
      </c>
      <c r="D51" s="51" t="str">
        <f>IF(Table2[[#This Row],[WMPInitiativeCategory]]="", "",INDEX('Initiative mapping-DO NOT EDIT'!$H$3:$H$12, MATCH(Table2[[#This Row],[WMPInitiativeCategory]],'Initiative mapping-DO NOT EDIT'!$G$3:$G$12,0)))</f>
        <v>5.3.4.</v>
      </c>
      <c r="E51" s="50" t="s">
        <v>230</v>
      </c>
      <c r="F51" s="31"/>
      <c r="G51" s="40">
        <f>IF(Table2[[#This Row],[WMPInitiativeActivity]]="","x",IF(Table2[[#This Row],[WMPInitiativeActivity]]="other", Table2[[#This Row],[ActivityNameifOther]], INDEX('Initiative mapping-DO NOT EDIT'!$C$3:$C$89,MATCH(Table2[[#This Row],[WMPInitiativeActivity]],'Initiative mapping-DO NOT EDIT'!$D$3:$D$89,0))))</f>
        <v>13</v>
      </c>
      <c r="H51" s="56" t="s">
        <v>168</v>
      </c>
      <c r="I51" s="62" t="s">
        <v>408</v>
      </c>
      <c r="J51"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BVES_Asset Management &amp; Inspections_Pole loading assessment program to determine safety factor  _BVGDSH-015-3
BVAMI-013_2021</v>
      </c>
      <c r="K51" s="66">
        <v>113</v>
      </c>
      <c r="L51" s="36" t="s">
        <v>189</v>
      </c>
      <c r="M51" s="66">
        <v>1000</v>
      </c>
      <c r="N51" s="66">
        <f>Table2[[#This Row],[AnnualQuantTarget]]/4</f>
        <v>250</v>
      </c>
      <c r="O51" s="66">
        <v>500</v>
      </c>
      <c r="P51" s="66">
        <v>750</v>
      </c>
      <c r="Q51" s="66">
        <v>1000</v>
      </c>
      <c r="R51" s="66">
        <v>279</v>
      </c>
      <c r="S51" s="66">
        <f>Table2[[#This Row],[QuantActualProgressQ1]]+73</f>
        <v>352</v>
      </c>
      <c r="T51" s="66"/>
      <c r="U51" s="66"/>
      <c r="V51" s="66" t="s">
        <v>127</v>
      </c>
      <c r="W51" s="30" t="s">
        <v>127</v>
      </c>
      <c r="X51" s="30" t="s">
        <v>127</v>
      </c>
      <c r="Y51" s="30"/>
      <c r="Z51" s="30"/>
      <c r="AA51" s="37" t="s">
        <v>177</v>
      </c>
      <c r="AB51" s="30" t="s">
        <v>127</v>
      </c>
      <c r="AC51" s="4"/>
      <c r="AD51" s="4"/>
      <c r="AE51" s="32"/>
      <c r="AF51" s="35"/>
      <c r="AG51" s="34"/>
      <c r="AH51" s="34"/>
    </row>
    <row r="52" spans="1:34" s="3" customFormat="1" ht="56.4" customHeight="1" x14ac:dyDescent="0.3">
      <c r="A52" s="4" t="str">
        <f>'READ ME FIRST'!$D$12</f>
        <v>BVES</v>
      </c>
      <c r="B52" s="44">
        <f>'READ ME FIRST'!$D$15</f>
        <v>44410</v>
      </c>
      <c r="C52" s="50" t="s">
        <v>198</v>
      </c>
      <c r="D52" s="51" t="str">
        <f>IF(Table2[[#This Row],[WMPInitiativeCategory]]="", "",INDEX('Initiative mapping-DO NOT EDIT'!$H$3:$H$12, MATCH(Table2[[#This Row],[WMPInitiativeCategory]],'Initiative mapping-DO NOT EDIT'!$G$3:$G$12,0)))</f>
        <v>5.3.4.</v>
      </c>
      <c r="E52" s="50" t="s">
        <v>231</v>
      </c>
      <c r="F52" s="31"/>
      <c r="G52" s="40">
        <f>IF(Table2[[#This Row],[WMPInitiativeActivity]]="","x",IF(Table2[[#This Row],[WMPInitiativeActivity]]="other", Table2[[#This Row],[ActivityNameifOther]], INDEX('Initiative mapping-DO NOT EDIT'!$C$3:$C$89,MATCH(Table2[[#This Row],[WMPInitiativeActivity]],'Initiative mapping-DO NOT EDIT'!$D$3:$D$89,0))))</f>
        <v>14</v>
      </c>
      <c r="H52" s="56" t="s">
        <v>378</v>
      </c>
      <c r="I52" s="38" t="s">
        <v>383</v>
      </c>
      <c r="J52"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BVES_Asset Management &amp; Inspections_Quality assurance / quality control of inspections  _BVAMI-014-1_2021</v>
      </c>
      <c r="K52" s="66">
        <v>63</v>
      </c>
      <c r="L52" s="36" t="s">
        <v>127</v>
      </c>
      <c r="M52" s="66" t="s">
        <v>127</v>
      </c>
      <c r="N52" s="66" t="s">
        <v>127</v>
      </c>
      <c r="O52" s="66" t="s">
        <v>127</v>
      </c>
      <c r="P52" s="66" t="s">
        <v>127</v>
      </c>
      <c r="Q52" s="72" t="s">
        <v>127</v>
      </c>
      <c r="R52" s="66" t="s">
        <v>127</v>
      </c>
      <c r="S52" s="66" t="s">
        <v>127</v>
      </c>
      <c r="T52" s="66"/>
      <c r="U52" s="66"/>
      <c r="V52" s="66" t="s">
        <v>127</v>
      </c>
      <c r="W52" s="30" t="s">
        <v>127</v>
      </c>
      <c r="X52" s="30" t="s">
        <v>127</v>
      </c>
      <c r="Y52" s="30"/>
      <c r="Z52" s="30"/>
      <c r="AA52" s="37" t="s">
        <v>128</v>
      </c>
      <c r="AB52" s="30" t="s">
        <v>127</v>
      </c>
      <c r="AC52" s="4"/>
      <c r="AD52" s="4"/>
      <c r="AE52" s="32"/>
      <c r="AF52" s="35"/>
      <c r="AG52" s="34"/>
      <c r="AH52" s="34"/>
    </row>
    <row r="53" spans="1:34" s="3" customFormat="1" ht="54" customHeight="1" x14ac:dyDescent="0.3">
      <c r="A53" s="4" t="str">
        <f>'READ ME FIRST'!$D$12</f>
        <v>BVES</v>
      </c>
      <c r="B53" s="44">
        <f>'READ ME FIRST'!$D$15</f>
        <v>44410</v>
      </c>
      <c r="C53" s="50" t="s">
        <v>198</v>
      </c>
      <c r="D53" s="51" t="str">
        <f>IF(Table2[[#This Row],[WMPInitiativeCategory]]="", "",INDEX('Initiative mapping-DO NOT EDIT'!$H$3:$H$12, MATCH(Table2[[#This Row],[WMPInitiativeCategory]],'Initiative mapping-DO NOT EDIT'!$G$3:$G$12,0)))</f>
        <v>5.3.4.</v>
      </c>
      <c r="E53" s="50" t="s">
        <v>233</v>
      </c>
      <c r="F53" s="31"/>
      <c r="G53" s="40">
        <f>IF(Table2[[#This Row],[WMPInitiativeActivity]]="","x",IF(Table2[[#This Row],[WMPInitiativeActivity]]="other", Table2[[#This Row],[ActivityNameifOther]], INDEX('Initiative mapping-DO NOT EDIT'!$C$3:$C$89,MATCH(Table2[[#This Row],[WMPInitiativeActivity]],'Initiative mapping-DO NOT EDIT'!$D$3:$D$89,0))))</f>
        <v>15</v>
      </c>
      <c r="H53" s="56" t="s">
        <v>375</v>
      </c>
      <c r="I53" s="62" t="s">
        <v>411</v>
      </c>
      <c r="J53"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BVES_Asset Management &amp; Inspections_Substation inspections  _BVAMI-015-1_2021</v>
      </c>
      <c r="K53" s="66">
        <v>63</v>
      </c>
      <c r="L53" s="36" t="s">
        <v>234</v>
      </c>
      <c r="M53" s="66">
        <v>144</v>
      </c>
      <c r="N53" s="66">
        <v>36</v>
      </c>
      <c r="O53" s="66">
        <v>72</v>
      </c>
      <c r="P53" s="66">
        <v>108</v>
      </c>
      <c r="Q53" s="73">
        <v>144</v>
      </c>
      <c r="R53" s="66">
        <v>36</v>
      </c>
      <c r="S53" s="66">
        <v>72</v>
      </c>
      <c r="T53" s="66"/>
      <c r="U53" s="66"/>
      <c r="V53" s="73" t="s">
        <v>127</v>
      </c>
      <c r="W53" s="30" t="s">
        <v>127</v>
      </c>
      <c r="X53" s="30" t="s">
        <v>127</v>
      </c>
      <c r="Y53" s="30"/>
      <c r="Z53" s="30"/>
      <c r="AA53" s="36" t="s">
        <v>177</v>
      </c>
      <c r="AB53" s="30" t="s">
        <v>127</v>
      </c>
      <c r="AC53" s="4"/>
      <c r="AD53" s="4"/>
      <c r="AE53" s="32"/>
      <c r="AF53" s="35"/>
      <c r="AG53" s="34"/>
      <c r="AH53" s="34"/>
    </row>
    <row r="54" spans="1:34" s="3" customFormat="1" ht="80.400000000000006" customHeight="1" x14ac:dyDescent="0.3">
      <c r="A54" s="4" t="str">
        <f>'READ ME FIRST'!$D$12</f>
        <v>BVES</v>
      </c>
      <c r="B54" s="44">
        <f>'READ ME FIRST'!$D$15</f>
        <v>44410</v>
      </c>
      <c r="C54" s="50" t="s">
        <v>235</v>
      </c>
      <c r="D54" s="51" t="str">
        <f>IF(Table2[[#This Row],[WMPInitiativeCategory]]="", "",INDEX('Initiative mapping-DO NOT EDIT'!$H$3:$H$12, MATCH(Table2[[#This Row],[WMPInitiativeCategory]],'Initiative mapping-DO NOT EDIT'!$G$3:$G$12,0)))</f>
        <v>5.3.5.</v>
      </c>
      <c r="E54" s="50" t="s">
        <v>236</v>
      </c>
      <c r="F54" s="31"/>
      <c r="G54" s="40">
        <f>IF(Table2[[#This Row],[WMPInitiativeActivity]]="","x",IF(Table2[[#This Row],[WMPInitiativeActivity]]="other", Table2[[#This Row],[ActivityNameifOther]], INDEX('Initiative mapping-DO NOT EDIT'!$C$3:$C$89,MATCH(Table2[[#This Row],[WMPInitiativeActivity]],'Initiative mapping-DO NOT EDIT'!$D$3:$D$89,0))))</f>
        <v>1</v>
      </c>
      <c r="H54" s="61" t="s">
        <v>237</v>
      </c>
      <c r="I54" s="38" t="s">
        <v>238</v>
      </c>
      <c r="J54"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BVES_Vegetation Management &amp; Inspections_Additional efforts to manage community and environmental impacts _BVVMI-001_2021</v>
      </c>
      <c r="K54" s="66" t="s">
        <v>127</v>
      </c>
      <c r="L54" s="36" t="s">
        <v>127</v>
      </c>
      <c r="M54" s="66" t="s">
        <v>127</v>
      </c>
      <c r="N54" s="66" t="s">
        <v>127</v>
      </c>
      <c r="O54" s="66" t="s">
        <v>127</v>
      </c>
      <c r="P54" s="66" t="s">
        <v>127</v>
      </c>
      <c r="Q54" s="72" t="s">
        <v>127</v>
      </c>
      <c r="R54" s="66" t="s">
        <v>127</v>
      </c>
      <c r="S54" s="66" t="s">
        <v>127</v>
      </c>
      <c r="T54" s="66"/>
      <c r="U54" s="66"/>
      <c r="V54" s="66" t="s">
        <v>127</v>
      </c>
      <c r="W54" s="30" t="s">
        <v>127</v>
      </c>
      <c r="X54" s="30" t="s">
        <v>127</v>
      </c>
      <c r="Y54" s="30"/>
      <c r="Z54" s="30"/>
      <c r="AA54" s="37" t="s">
        <v>127</v>
      </c>
      <c r="AB54" s="30" t="s">
        <v>127</v>
      </c>
      <c r="AC54" s="4"/>
      <c r="AD54" s="4"/>
      <c r="AE54" s="32"/>
      <c r="AF54" s="35"/>
      <c r="AG54" s="34"/>
      <c r="AH54" s="34"/>
    </row>
    <row r="55" spans="1:34" s="3" customFormat="1" ht="70.2" customHeight="1" x14ac:dyDescent="0.3">
      <c r="A55" s="4" t="str">
        <f>'READ ME FIRST'!$D$12</f>
        <v>BVES</v>
      </c>
      <c r="B55" s="44">
        <f>'READ ME FIRST'!$D$15</f>
        <v>44410</v>
      </c>
      <c r="C55" s="50" t="s">
        <v>235</v>
      </c>
      <c r="D55" s="51" t="str">
        <f>IF(Table2[[#This Row],[WMPInitiativeCategory]]="", "",INDEX('Initiative mapping-DO NOT EDIT'!$H$3:$H$12, MATCH(Table2[[#This Row],[WMPInitiativeCategory]],'Initiative mapping-DO NOT EDIT'!$G$3:$G$12,0)))</f>
        <v>5.3.5.</v>
      </c>
      <c r="E55" s="50" t="s">
        <v>239</v>
      </c>
      <c r="F55" s="31"/>
      <c r="G55" s="40">
        <f>IF(Table2[[#This Row],[WMPInitiativeActivity]]="","x",IF(Table2[[#This Row],[WMPInitiativeActivity]]="other", Table2[[#This Row],[ActivityNameifOther]], INDEX('Initiative mapping-DO NOT EDIT'!$C$3:$C$89,MATCH(Table2[[#This Row],[WMPInitiativeActivity]],'Initiative mapping-DO NOT EDIT'!$D$3:$D$89,0))))</f>
        <v>2</v>
      </c>
      <c r="H55" s="56" t="s">
        <v>359</v>
      </c>
      <c r="I55" s="62" t="s">
        <v>396</v>
      </c>
      <c r="J55"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BVES_Vegetation Management &amp; Inspections_Detailed inspections of vegetation 
around distribution electric lines and equipment 
_BVAMI-001-2
BVVMI-002_2021</v>
      </c>
      <c r="K55" s="66">
        <v>119</v>
      </c>
      <c r="L55" s="36" t="s">
        <v>209</v>
      </c>
      <c r="M55" s="66">
        <v>50</v>
      </c>
      <c r="N55" s="66">
        <v>0</v>
      </c>
      <c r="O55" s="66">
        <v>0</v>
      </c>
      <c r="P55" s="66">
        <v>20</v>
      </c>
      <c r="Q55" s="73">
        <v>50</v>
      </c>
      <c r="R55" s="66">
        <v>0</v>
      </c>
      <c r="S55" s="66">
        <v>0</v>
      </c>
      <c r="T55" s="66"/>
      <c r="U55" s="73"/>
      <c r="V55" s="66" t="s">
        <v>127</v>
      </c>
      <c r="W55" s="30" t="s">
        <v>127</v>
      </c>
      <c r="X55" s="30" t="s">
        <v>127</v>
      </c>
      <c r="Y55" s="30"/>
      <c r="Z55" s="30"/>
      <c r="AA55" s="36" t="s">
        <v>177</v>
      </c>
      <c r="AB55" s="30" t="s">
        <v>127</v>
      </c>
      <c r="AC55" s="4"/>
      <c r="AD55" s="4"/>
      <c r="AE55" s="32"/>
      <c r="AF55" s="35"/>
      <c r="AG55" s="34"/>
      <c r="AH55" s="34"/>
    </row>
    <row r="56" spans="1:34" s="3" customFormat="1" ht="66" customHeight="1" x14ac:dyDescent="0.3">
      <c r="A56" s="4" t="str">
        <f>'READ ME FIRST'!$D$12</f>
        <v>BVES</v>
      </c>
      <c r="B56" s="44">
        <f>'READ ME FIRST'!$D$15</f>
        <v>44410</v>
      </c>
      <c r="C56" s="50" t="s">
        <v>235</v>
      </c>
      <c r="D56" s="51" t="str">
        <f>IF(Table2[[#This Row],[WMPInitiativeCategory]]="", "",INDEX('Initiative mapping-DO NOT EDIT'!$H$3:$H$12, MATCH(Table2[[#This Row],[WMPInitiativeCategory]],'Initiative mapping-DO NOT EDIT'!$G$3:$G$12,0)))</f>
        <v>5.3.5.</v>
      </c>
      <c r="E56" s="50" t="s">
        <v>240</v>
      </c>
      <c r="F56" s="31"/>
      <c r="G56" s="40">
        <f>IF(Table2[[#This Row],[WMPInitiativeActivity]]="","x",IF(Table2[[#This Row],[WMPInitiativeActivity]]="other", Table2[[#This Row],[ActivityNameifOther]], INDEX('Initiative mapping-DO NOT EDIT'!$C$3:$C$89,MATCH(Table2[[#This Row],[WMPInitiativeActivity]],'Initiative mapping-DO NOT EDIT'!$D$3:$D$89,0))))</f>
        <v>3</v>
      </c>
      <c r="H56" s="61" t="s">
        <v>193</v>
      </c>
      <c r="I56" s="38" t="s">
        <v>241</v>
      </c>
      <c r="J56"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BVES_Vegetation Management &amp; Inspections_Detailed inspections of vegetation 
around transmission electric lines and equipment 
_BVVMI-003_2021</v>
      </c>
      <c r="K56" s="66" t="s">
        <v>127</v>
      </c>
      <c r="L56" s="36" t="s">
        <v>127</v>
      </c>
      <c r="M56" s="66" t="s">
        <v>127</v>
      </c>
      <c r="N56" s="66" t="s">
        <v>127</v>
      </c>
      <c r="O56" s="66" t="s">
        <v>127</v>
      </c>
      <c r="P56" s="66" t="s">
        <v>127</v>
      </c>
      <c r="Q56" s="72" t="s">
        <v>127</v>
      </c>
      <c r="R56" s="66" t="s">
        <v>127</v>
      </c>
      <c r="S56" s="66" t="s">
        <v>127</v>
      </c>
      <c r="T56" s="66"/>
      <c r="U56" s="66"/>
      <c r="V56" s="66" t="s">
        <v>127</v>
      </c>
      <c r="W56" s="30" t="s">
        <v>127</v>
      </c>
      <c r="X56" s="30" t="s">
        <v>127</v>
      </c>
      <c r="Y56" s="30"/>
      <c r="Z56" s="30"/>
      <c r="AA56" s="37" t="s">
        <v>127</v>
      </c>
      <c r="AB56" s="30" t="s">
        <v>127</v>
      </c>
      <c r="AC56" s="4"/>
      <c r="AD56" s="4"/>
      <c r="AE56" s="32"/>
      <c r="AF56" s="35"/>
      <c r="AG56" s="34"/>
      <c r="AH56" s="34"/>
    </row>
    <row r="57" spans="1:34" s="3" customFormat="1" ht="53.4" customHeight="1" x14ac:dyDescent="0.3">
      <c r="A57" s="4" t="str">
        <f>'READ ME FIRST'!$D$12</f>
        <v>BVES</v>
      </c>
      <c r="B57" s="44">
        <f>'READ ME FIRST'!$D$15</f>
        <v>44410</v>
      </c>
      <c r="C57" s="50" t="s">
        <v>235</v>
      </c>
      <c r="D57" s="51" t="str">
        <f>IF(Table2[[#This Row],[WMPInitiativeCategory]]="", "",INDEX('Initiative mapping-DO NOT EDIT'!$H$3:$H$12, MATCH(Table2[[#This Row],[WMPInitiativeCategory]],'Initiative mapping-DO NOT EDIT'!$G$3:$G$12,0)))</f>
        <v>5.3.5.</v>
      </c>
      <c r="E57" s="50" t="s">
        <v>242</v>
      </c>
      <c r="F57" s="31"/>
      <c r="G57" s="40">
        <f>IF(Table2[[#This Row],[WMPInitiativeActivity]]="","x",IF(Table2[[#This Row],[WMPInitiativeActivity]]="other", Table2[[#This Row],[ActivityNameifOther]], INDEX('Initiative mapping-DO NOT EDIT'!$C$3:$C$89,MATCH(Table2[[#This Row],[WMPInitiativeActivity]],'Initiative mapping-DO NOT EDIT'!$D$3:$D$89,0))))</f>
        <v>4</v>
      </c>
      <c r="H57" s="56" t="s">
        <v>243</v>
      </c>
      <c r="I57" s="62" t="s">
        <v>244</v>
      </c>
      <c r="J57"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BVES_Vegetation Management &amp; Inspections_Emergency response vegetation management due to red flag warning or other urgent conditions   _BVEPP-004-7
BVVMI-004_2021</v>
      </c>
      <c r="K57" s="66">
        <v>63</v>
      </c>
      <c r="L57" s="36" t="s">
        <v>127</v>
      </c>
      <c r="M57" s="66" t="s">
        <v>127</v>
      </c>
      <c r="N57" s="66" t="s">
        <v>127</v>
      </c>
      <c r="O57" s="66" t="s">
        <v>127</v>
      </c>
      <c r="P57" s="66" t="s">
        <v>127</v>
      </c>
      <c r="Q57" s="72" t="s">
        <v>127</v>
      </c>
      <c r="R57" s="66" t="s">
        <v>127</v>
      </c>
      <c r="S57" s="66" t="s">
        <v>127</v>
      </c>
      <c r="T57" s="66"/>
      <c r="U57" s="66"/>
      <c r="V57" s="66" t="s">
        <v>127</v>
      </c>
      <c r="W57" s="30" t="s">
        <v>127</v>
      </c>
      <c r="X57" s="30" t="s">
        <v>127</v>
      </c>
      <c r="Y57" s="30"/>
      <c r="Z57" s="30"/>
      <c r="AA57" s="37" t="s">
        <v>177</v>
      </c>
      <c r="AB57" s="30" t="s">
        <v>127</v>
      </c>
      <c r="AC57" s="4"/>
      <c r="AD57" s="4"/>
      <c r="AE57" s="32"/>
      <c r="AF57" s="35"/>
      <c r="AG57" s="34"/>
      <c r="AH57" s="34"/>
    </row>
    <row r="58" spans="1:34" s="3" customFormat="1" ht="76.95" customHeight="1" x14ac:dyDescent="0.3">
      <c r="A58" s="4" t="str">
        <f>'READ ME FIRST'!$D$12</f>
        <v>BVES</v>
      </c>
      <c r="B58" s="44">
        <f>'READ ME FIRST'!$D$15</f>
        <v>44410</v>
      </c>
      <c r="C58" s="50" t="s">
        <v>235</v>
      </c>
      <c r="D58" s="51" t="str">
        <f>IF(Table2[[#This Row],[WMPInitiativeCategory]]="", "",INDEX('Initiative mapping-DO NOT EDIT'!$H$3:$H$12, MATCH(Table2[[#This Row],[WMPInitiativeCategory]],'Initiative mapping-DO NOT EDIT'!$G$3:$G$12,0)))</f>
        <v>5.3.5.</v>
      </c>
      <c r="E58" s="50" t="s">
        <v>245</v>
      </c>
      <c r="F58" s="31"/>
      <c r="G58" s="40">
        <f>IF(Table2[[#This Row],[WMPInitiativeActivity]]="","x",IF(Table2[[#This Row],[WMPInitiativeActivity]]="other", Table2[[#This Row],[ActivityNameifOther]], INDEX('Initiative mapping-DO NOT EDIT'!$C$3:$C$89,MATCH(Table2[[#This Row],[WMPInitiativeActivity]],'Initiative mapping-DO NOT EDIT'!$D$3:$D$89,0))))</f>
        <v>5</v>
      </c>
      <c r="H58" s="56" t="s">
        <v>246</v>
      </c>
      <c r="I58" s="62" t="s">
        <v>413</v>
      </c>
      <c r="J58"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BVES_Vegetation Management &amp; Inspections_Fuel management and reduction of “slash” from vegetation management activities _BVVMI-015-2_2021</v>
      </c>
      <c r="K58" s="66">
        <v>63</v>
      </c>
      <c r="L58" s="36" t="s">
        <v>127</v>
      </c>
      <c r="M58" s="66" t="s">
        <v>127</v>
      </c>
      <c r="N58" s="66" t="s">
        <v>127</v>
      </c>
      <c r="O58" s="66" t="s">
        <v>127</v>
      </c>
      <c r="P58" s="66" t="s">
        <v>127</v>
      </c>
      <c r="Q58" s="72" t="s">
        <v>127</v>
      </c>
      <c r="R58" s="66" t="s">
        <v>127</v>
      </c>
      <c r="S58" s="66" t="s">
        <v>127</v>
      </c>
      <c r="T58" s="66"/>
      <c r="U58" s="66"/>
      <c r="V58" s="66" t="s">
        <v>247</v>
      </c>
      <c r="W58" s="30" t="s">
        <v>364</v>
      </c>
      <c r="X58" s="30" t="s">
        <v>364</v>
      </c>
      <c r="Y58" s="30"/>
      <c r="Z58" s="30"/>
      <c r="AA58" s="36" t="s">
        <v>144</v>
      </c>
      <c r="AB58" s="30" t="s">
        <v>127</v>
      </c>
      <c r="AC58" s="4"/>
      <c r="AD58" s="4"/>
      <c r="AE58" s="32"/>
      <c r="AF58" s="35"/>
      <c r="AG58" s="34"/>
      <c r="AH58" s="34"/>
    </row>
    <row r="59" spans="1:34" s="3" customFormat="1" ht="61.95" customHeight="1" x14ac:dyDescent="0.3">
      <c r="A59" s="4" t="str">
        <f>'READ ME FIRST'!$D$12</f>
        <v>BVES</v>
      </c>
      <c r="B59" s="44">
        <f>'READ ME FIRST'!$D$15</f>
        <v>44410</v>
      </c>
      <c r="C59" s="50" t="s">
        <v>235</v>
      </c>
      <c r="D59" s="51" t="str">
        <f>IF(Table2[[#This Row],[WMPInitiativeCategory]]="", "",INDEX('Initiative mapping-DO NOT EDIT'!$H$3:$H$12, MATCH(Table2[[#This Row],[WMPInitiativeCategory]],'Initiative mapping-DO NOT EDIT'!$G$3:$G$12,0)))</f>
        <v>5.3.5.</v>
      </c>
      <c r="E59" s="50" t="s">
        <v>204</v>
      </c>
      <c r="F59" s="31"/>
      <c r="G59" s="40">
        <f>IF(Table2[[#This Row],[WMPInitiativeActivity]]="","x",IF(Table2[[#This Row],[WMPInitiativeActivity]]="other", Table2[[#This Row],[ActivityNameifOther]], INDEX('Initiative mapping-DO NOT EDIT'!$C$3:$C$89,MATCH(Table2[[#This Row],[WMPInitiativeActivity]],'Initiative mapping-DO NOT EDIT'!$D$3:$D$89,0))))</f>
        <v>3</v>
      </c>
      <c r="H59" s="61" t="s">
        <v>205</v>
      </c>
      <c r="I59" s="38" t="s">
        <v>397</v>
      </c>
      <c r="J59"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BVES_Vegetation Management &amp; Inspections_Improvement of inspections _BVVMI-005_2021</v>
      </c>
      <c r="K59" s="66" t="s">
        <v>127</v>
      </c>
      <c r="L59" s="36" t="s">
        <v>127</v>
      </c>
      <c r="M59" s="66" t="s">
        <v>127</v>
      </c>
      <c r="N59" s="66" t="s">
        <v>127</v>
      </c>
      <c r="O59" s="66" t="s">
        <v>127</v>
      </c>
      <c r="P59" s="66" t="s">
        <v>127</v>
      </c>
      <c r="Q59" s="73" t="s">
        <v>127</v>
      </c>
      <c r="R59" s="66" t="s">
        <v>127</v>
      </c>
      <c r="S59" s="66" t="s">
        <v>127</v>
      </c>
      <c r="T59" s="66"/>
      <c r="U59" s="66"/>
      <c r="V59" s="66" t="s">
        <v>127</v>
      </c>
      <c r="W59" s="30" t="s">
        <v>127</v>
      </c>
      <c r="X59" s="30" t="s">
        <v>127</v>
      </c>
      <c r="Y59" s="30"/>
      <c r="Z59" s="30"/>
      <c r="AA59" s="36" t="s">
        <v>177</v>
      </c>
      <c r="AB59" s="30" t="s">
        <v>127</v>
      </c>
      <c r="AC59" s="4"/>
      <c r="AD59" s="4"/>
      <c r="AE59" s="32"/>
      <c r="AF59" s="35"/>
      <c r="AG59" s="34"/>
      <c r="AH59" s="34"/>
    </row>
    <row r="60" spans="1:34" s="3" customFormat="1" ht="53.4" customHeight="1" x14ac:dyDescent="0.3">
      <c r="A60" s="4" t="str">
        <f>'READ ME FIRST'!$D$12</f>
        <v>BVES</v>
      </c>
      <c r="B60" s="44">
        <f>'READ ME FIRST'!$D$15</f>
        <v>44410</v>
      </c>
      <c r="C60" s="50" t="s">
        <v>235</v>
      </c>
      <c r="D60" s="51" t="str">
        <f>IF(Table2[[#This Row],[WMPInitiativeCategory]]="", "",INDEX('Initiative mapping-DO NOT EDIT'!$H$3:$H$12, MATCH(Table2[[#This Row],[WMPInitiativeCategory]],'Initiative mapping-DO NOT EDIT'!$G$3:$G$12,0)))</f>
        <v>5.3.5.</v>
      </c>
      <c r="E60" s="50" t="s">
        <v>248</v>
      </c>
      <c r="F60" s="31"/>
      <c r="G60" s="40">
        <f>IF(Table2[[#This Row],[WMPInitiativeActivity]]="","x",IF(Table2[[#This Row],[WMPInitiativeActivity]]="other", Table2[[#This Row],[ActivityNameifOther]], INDEX('Initiative mapping-DO NOT EDIT'!$C$3:$C$89,MATCH(Table2[[#This Row],[WMPInitiativeActivity]],'Initiative mapping-DO NOT EDIT'!$D$3:$D$89,0))))</f>
        <v>7</v>
      </c>
      <c r="H60" s="56" t="s">
        <v>249</v>
      </c>
      <c r="I60" s="62" t="s">
        <v>398</v>
      </c>
      <c r="J60"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BVES_Vegetation Management &amp; Inspections_LiDAR inspections of vegetation around distribution electric lines and equipment _BVAMI-007-2
BVVMI-006_2021</v>
      </c>
      <c r="K60" s="66">
        <v>120</v>
      </c>
      <c r="L60" s="36" t="s">
        <v>218</v>
      </c>
      <c r="M60" s="66">
        <v>211</v>
      </c>
      <c r="N60" s="66">
        <v>0</v>
      </c>
      <c r="O60" s="66">
        <v>0</v>
      </c>
      <c r="P60" s="66">
        <v>211</v>
      </c>
      <c r="Q60" s="73">
        <v>211</v>
      </c>
      <c r="R60" s="66">
        <v>0</v>
      </c>
      <c r="S60" s="66">
        <v>0</v>
      </c>
      <c r="T60" s="66"/>
      <c r="U60" s="66"/>
      <c r="V60" s="66" t="s">
        <v>127</v>
      </c>
      <c r="W60" s="30" t="s">
        <v>127</v>
      </c>
      <c r="X60" s="30" t="s">
        <v>127</v>
      </c>
      <c r="Y60" s="30"/>
      <c r="Z60" s="30"/>
      <c r="AA60" s="36" t="s">
        <v>177</v>
      </c>
      <c r="AB60" s="30" t="s">
        <v>127</v>
      </c>
      <c r="AC60" s="4"/>
      <c r="AD60" s="4"/>
      <c r="AE60" s="32"/>
      <c r="AF60" s="35"/>
      <c r="AG60" s="34"/>
      <c r="AH60" s="34"/>
    </row>
    <row r="61" spans="1:34" s="3" customFormat="1" ht="71.400000000000006" customHeight="1" x14ac:dyDescent="0.3">
      <c r="A61" s="4" t="str">
        <f>'READ ME FIRST'!$D$12</f>
        <v>BVES</v>
      </c>
      <c r="B61" s="44">
        <f>'READ ME FIRST'!$D$15</f>
        <v>44410</v>
      </c>
      <c r="C61" s="50" t="s">
        <v>235</v>
      </c>
      <c r="D61" s="51" t="str">
        <f>IF(Table2[[#This Row],[WMPInitiativeCategory]]="", "",INDEX('Initiative mapping-DO NOT EDIT'!$H$3:$H$12, MATCH(Table2[[#This Row],[WMPInitiativeCategory]],'Initiative mapping-DO NOT EDIT'!$G$3:$G$12,0)))</f>
        <v>5.3.5.</v>
      </c>
      <c r="E61" s="50" t="s">
        <v>250</v>
      </c>
      <c r="F61" s="31"/>
      <c r="G61" s="40">
        <f>IF(Table2[[#This Row],[WMPInitiativeActivity]]="","x",IF(Table2[[#This Row],[WMPInitiativeActivity]]="other", Table2[[#This Row],[ActivityNameifOther]], INDEX('Initiative mapping-DO NOT EDIT'!$C$3:$C$89,MATCH(Table2[[#This Row],[WMPInitiativeActivity]],'Initiative mapping-DO NOT EDIT'!$D$3:$D$89,0))))</f>
        <v>8</v>
      </c>
      <c r="H61" s="61" t="s">
        <v>193</v>
      </c>
      <c r="I61" s="38" t="s">
        <v>399</v>
      </c>
      <c r="J61"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BVES_Vegetation Management &amp; Inspections_LiDAR inspections of vegetation around transmission electric lines and equipment 
_BVVMI-007_2021</v>
      </c>
      <c r="K61" s="66" t="s">
        <v>127</v>
      </c>
      <c r="L61" s="36" t="s">
        <v>127</v>
      </c>
      <c r="M61" s="66" t="s">
        <v>127</v>
      </c>
      <c r="N61" s="66" t="s">
        <v>127</v>
      </c>
      <c r="O61" s="66" t="s">
        <v>127</v>
      </c>
      <c r="P61" s="66" t="s">
        <v>127</v>
      </c>
      <c r="Q61" s="72" t="s">
        <v>127</v>
      </c>
      <c r="R61" s="66" t="s">
        <v>127</v>
      </c>
      <c r="S61" s="66" t="s">
        <v>127</v>
      </c>
      <c r="T61" s="66"/>
      <c r="U61" s="66"/>
      <c r="V61" s="66" t="s">
        <v>127</v>
      </c>
      <c r="W61" s="30" t="s">
        <v>127</v>
      </c>
      <c r="X61" s="30" t="s">
        <v>127</v>
      </c>
      <c r="Y61" s="30"/>
      <c r="Z61" s="30"/>
      <c r="AA61" s="37" t="s">
        <v>127</v>
      </c>
      <c r="AB61" s="30" t="s">
        <v>127</v>
      </c>
      <c r="AC61" s="4"/>
      <c r="AD61" s="4"/>
      <c r="AE61" s="32"/>
      <c r="AF61" s="35"/>
      <c r="AG61" s="34"/>
      <c r="AH61" s="34"/>
    </row>
    <row r="62" spans="1:34" s="3" customFormat="1" ht="52.95" customHeight="1" x14ac:dyDescent="0.3">
      <c r="A62" s="4" t="str">
        <f>'READ ME FIRST'!$D$12</f>
        <v>BVES</v>
      </c>
      <c r="B62" s="44">
        <f>'READ ME FIRST'!$D$15</f>
        <v>44410</v>
      </c>
      <c r="C62" s="50" t="s">
        <v>235</v>
      </c>
      <c r="D62" s="51" t="str">
        <f>IF(Table2[[#This Row],[WMPInitiativeCategory]]="", "",INDEX('Initiative mapping-DO NOT EDIT'!$H$3:$H$12, MATCH(Table2[[#This Row],[WMPInitiativeCategory]],'Initiative mapping-DO NOT EDIT'!$G$3:$G$12,0)))</f>
        <v>5.3.5.</v>
      </c>
      <c r="E62" s="50" t="s">
        <v>252</v>
      </c>
      <c r="F62" s="31"/>
      <c r="G62" s="40">
        <f>IF(Table2[[#This Row],[WMPInitiativeActivity]]="","x",IF(Table2[[#This Row],[WMPInitiativeActivity]]="other", Table2[[#This Row],[ActivityNameifOther]], INDEX('Initiative mapping-DO NOT EDIT'!$C$3:$C$89,MATCH(Table2[[#This Row],[WMPInitiativeActivity]],'Initiative mapping-DO NOT EDIT'!$D$3:$D$89,0))))</f>
        <v>9</v>
      </c>
      <c r="H62" s="56" t="s">
        <v>253</v>
      </c>
      <c r="I62" s="38" t="s">
        <v>251</v>
      </c>
      <c r="J62"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BVES_Vegetation Management &amp; Inspections_Other discretionary inspections of vegetation around distribution electric lines and equipment _BVVMI-008_2021</v>
      </c>
      <c r="K62" s="66">
        <v>122</v>
      </c>
      <c r="L62" s="36" t="s">
        <v>209</v>
      </c>
      <c r="M62" s="66">
        <v>211</v>
      </c>
      <c r="N62" s="66">
        <v>0</v>
      </c>
      <c r="O62" s="66">
        <v>0</v>
      </c>
      <c r="P62" s="66">
        <v>211</v>
      </c>
      <c r="Q62" s="72">
        <v>211</v>
      </c>
      <c r="R62" s="66">
        <v>0</v>
      </c>
      <c r="S62" s="66">
        <v>0</v>
      </c>
      <c r="T62" s="66"/>
      <c r="U62" s="66"/>
      <c r="V62" s="66" t="s">
        <v>127</v>
      </c>
      <c r="W62" s="30" t="s">
        <v>127</v>
      </c>
      <c r="X62" s="30" t="s">
        <v>127</v>
      </c>
      <c r="Y62" s="30"/>
      <c r="Z62" s="30"/>
      <c r="AA62" s="37" t="s">
        <v>128</v>
      </c>
      <c r="AB62" s="30" t="s">
        <v>127</v>
      </c>
      <c r="AC62" s="4"/>
      <c r="AD62" s="4"/>
      <c r="AE62" s="32"/>
      <c r="AF62" s="35"/>
      <c r="AG62" s="34"/>
      <c r="AH62" s="34"/>
    </row>
    <row r="63" spans="1:34" s="3" customFormat="1" ht="69.599999999999994" customHeight="1" x14ac:dyDescent="0.3">
      <c r="A63" s="4" t="str">
        <f>'READ ME FIRST'!$D$12</f>
        <v>BVES</v>
      </c>
      <c r="B63" s="44">
        <f>'READ ME FIRST'!$D$15</f>
        <v>44410</v>
      </c>
      <c r="C63" s="50" t="s">
        <v>235</v>
      </c>
      <c r="D63" s="51" t="str">
        <f>IF(Table2[[#This Row],[WMPInitiativeCategory]]="", "",INDEX('Initiative mapping-DO NOT EDIT'!$H$3:$H$12, MATCH(Table2[[#This Row],[WMPInitiativeCategory]],'Initiative mapping-DO NOT EDIT'!$G$3:$G$12,0)))</f>
        <v>5.3.5.</v>
      </c>
      <c r="E63" s="50" t="s">
        <v>224</v>
      </c>
      <c r="F63" s="31"/>
      <c r="G63" s="40">
        <f>IF(Table2[[#This Row],[WMPInitiativeActivity]]="","x",IF(Table2[[#This Row],[WMPInitiativeActivity]]="other", Table2[[#This Row],[ActivityNameifOther]], INDEX('Initiative mapping-DO NOT EDIT'!$C$3:$C$89,MATCH(Table2[[#This Row],[WMPInitiativeActivity]],'Initiative mapping-DO NOT EDIT'!$D$3:$D$89,0))))</f>
        <v>10</v>
      </c>
      <c r="H63" s="61" t="s">
        <v>193</v>
      </c>
      <c r="I63" s="38" t="s">
        <v>254</v>
      </c>
      <c r="J63"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BVES_Vegetation Management &amp; Inspections_Other discretionary inspection of transmission electric lines and _BVVMI-009_2021</v>
      </c>
      <c r="K63" s="66" t="s">
        <v>127</v>
      </c>
      <c r="L63" s="36" t="s">
        <v>127</v>
      </c>
      <c r="M63" s="66" t="s">
        <v>127</v>
      </c>
      <c r="N63" s="66" t="s">
        <v>127</v>
      </c>
      <c r="O63" s="66" t="s">
        <v>127</v>
      </c>
      <c r="P63" s="66" t="s">
        <v>127</v>
      </c>
      <c r="Q63" s="72" t="s">
        <v>127</v>
      </c>
      <c r="R63" s="66" t="s">
        <v>127</v>
      </c>
      <c r="S63" s="66" t="s">
        <v>127</v>
      </c>
      <c r="T63" s="66"/>
      <c r="U63" s="66"/>
      <c r="V63" s="66" t="s">
        <v>127</v>
      </c>
      <c r="W63" s="30" t="s">
        <v>127</v>
      </c>
      <c r="X63" s="30" t="s">
        <v>127</v>
      </c>
      <c r="Y63" s="30"/>
      <c r="Z63" s="30"/>
      <c r="AA63" s="37" t="s">
        <v>127</v>
      </c>
      <c r="AB63" s="30" t="s">
        <v>127</v>
      </c>
      <c r="AC63" s="4"/>
      <c r="AD63" s="4"/>
      <c r="AE63" s="32"/>
      <c r="AF63" s="35"/>
      <c r="AG63" s="34"/>
      <c r="AH63" s="34"/>
    </row>
    <row r="64" spans="1:34" s="3" customFormat="1" ht="51.6" customHeight="1" x14ac:dyDescent="0.3">
      <c r="A64" s="4" t="str">
        <f>'READ ME FIRST'!$D$12</f>
        <v>BVES</v>
      </c>
      <c r="B64" s="44">
        <f>'READ ME FIRST'!$D$15</f>
        <v>44410</v>
      </c>
      <c r="C64" s="50" t="s">
        <v>235</v>
      </c>
      <c r="D64" s="51" t="str">
        <f>IF(Table2[[#This Row],[WMPInitiativeCategory]]="", "",INDEX('Initiative mapping-DO NOT EDIT'!$H$3:$H$12, MATCH(Table2[[#This Row],[WMPInitiativeCategory]],'Initiative mapping-DO NOT EDIT'!$G$3:$G$12,0)))</f>
        <v>5.3.5.</v>
      </c>
      <c r="E64" s="50" t="s">
        <v>255</v>
      </c>
      <c r="F64" s="31"/>
      <c r="G64" s="40">
        <f>IF(Table2[[#This Row],[WMPInitiativeActivity]]="","x",IF(Table2[[#This Row],[WMPInitiativeActivity]]="other", Table2[[#This Row],[ActivityNameifOther]], INDEX('Initiative mapping-DO NOT EDIT'!$C$3:$C$89,MATCH(Table2[[#This Row],[WMPInitiativeActivity]],'Initiative mapping-DO NOT EDIT'!$D$3:$D$89,0))))</f>
        <v>11</v>
      </c>
      <c r="H64" s="56" t="s">
        <v>360</v>
      </c>
      <c r="I64" s="62" t="s">
        <v>400</v>
      </c>
      <c r="J64"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BVES_Vegetation Management &amp; Inspections_Patrol inspections of vegetation around distribution electric lines and equipment _BVAMI-011-2
BVVMI-010_2021</v>
      </c>
      <c r="K64" s="66">
        <v>91</v>
      </c>
      <c r="L64" s="36" t="s">
        <v>209</v>
      </c>
      <c r="M64" s="66">
        <v>255</v>
      </c>
      <c r="N64" s="66">
        <v>85</v>
      </c>
      <c r="O64" s="66">
        <v>85</v>
      </c>
      <c r="P64" s="66">
        <v>160</v>
      </c>
      <c r="Q64" s="73">
        <v>255</v>
      </c>
      <c r="R64" s="66">
        <v>85</v>
      </c>
      <c r="S64" s="66">
        <v>85.66</v>
      </c>
      <c r="T64" s="66"/>
      <c r="U64" s="66"/>
      <c r="V64" s="66" t="s">
        <v>127</v>
      </c>
      <c r="W64" s="30" t="s">
        <v>127</v>
      </c>
      <c r="X64" s="30" t="s">
        <v>127</v>
      </c>
      <c r="Y64" s="30"/>
      <c r="Z64" s="30"/>
      <c r="AA64" s="36" t="s">
        <v>177</v>
      </c>
      <c r="AB64" s="30" t="s">
        <v>127</v>
      </c>
      <c r="AC64" s="4"/>
      <c r="AD64" s="4"/>
      <c r="AE64" s="32"/>
      <c r="AF64" s="35"/>
      <c r="AG64" s="34"/>
      <c r="AH64" s="34"/>
    </row>
    <row r="65" spans="1:34" s="3" customFormat="1" ht="68.400000000000006" customHeight="1" x14ac:dyDescent="0.3">
      <c r="A65" s="4" t="str">
        <f>'READ ME FIRST'!$D$12</f>
        <v>BVES</v>
      </c>
      <c r="B65" s="44">
        <f>'READ ME FIRST'!$D$15</f>
        <v>44410</v>
      </c>
      <c r="C65" s="50" t="s">
        <v>235</v>
      </c>
      <c r="D65" s="51" t="str">
        <f>IF(Table2[[#This Row],[WMPInitiativeCategory]]="", "",INDEX('Initiative mapping-DO NOT EDIT'!$H$3:$H$12, MATCH(Table2[[#This Row],[WMPInitiativeCategory]],'Initiative mapping-DO NOT EDIT'!$G$3:$G$12,0)))</f>
        <v>5.3.5.</v>
      </c>
      <c r="E65" s="50" t="s">
        <v>256</v>
      </c>
      <c r="F65" s="31"/>
      <c r="G65" s="40">
        <f>IF(Table2[[#This Row],[WMPInitiativeActivity]]="","x",IF(Table2[[#This Row],[WMPInitiativeActivity]]="other", Table2[[#This Row],[ActivityNameifOther]], INDEX('Initiative mapping-DO NOT EDIT'!$C$3:$C$89,MATCH(Table2[[#This Row],[WMPInitiativeActivity]],'Initiative mapping-DO NOT EDIT'!$D$3:$D$89,0))))</f>
        <v>12</v>
      </c>
      <c r="H65" s="61" t="s">
        <v>193</v>
      </c>
      <c r="I65" s="38" t="s">
        <v>401</v>
      </c>
      <c r="J65"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BVES_Vegetation Management &amp; Inspections_Patrol inspections of vegetation around transmission electric lines and equipment _BVVMI-011_2021</v>
      </c>
      <c r="K65" s="66" t="s">
        <v>127</v>
      </c>
      <c r="L65" s="36" t="s">
        <v>127</v>
      </c>
      <c r="M65" s="66" t="s">
        <v>127</v>
      </c>
      <c r="N65" s="66" t="s">
        <v>127</v>
      </c>
      <c r="O65" s="66" t="s">
        <v>127</v>
      </c>
      <c r="P65" s="66" t="s">
        <v>127</v>
      </c>
      <c r="Q65" s="72" t="s">
        <v>127</v>
      </c>
      <c r="R65" s="66" t="s">
        <v>127</v>
      </c>
      <c r="S65" s="66" t="s">
        <v>127</v>
      </c>
      <c r="T65" s="66"/>
      <c r="U65" s="66"/>
      <c r="V65" s="66" t="s">
        <v>127</v>
      </c>
      <c r="W65" s="30" t="s">
        <v>127</v>
      </c>
      <c r="X65" s="30" t="s">
        <v>127</v>
      </c>
      <c r="Y65" s="30"/>
      <c r="Z65" s="30"/>
      <c r="AA65" s="37" t="s">
        <v>127</v>
      </c>
      <c r="AB65" s="30" t="s">
        <v>127</v>
      </c>
      <c r="AC65" s="4"/>
      <c r="AD65" s="4"/>
      <c r="AE65" s="32"/>
      <c r="AF65" s="35"/>
      <c r="AG65" s="34"/>
      <c r="AH65" s="34"/>
    </row>
    <row r="66" spans="1:34" s="3" customFormat="1" ht="52.2" customHeight="1" x14ac:dyDescent="0.3">
      <c r="A66" s="4" t="str">
        <f>'READ ME FIRST'!$D$12</f>
        <v>BVES</v>
      </c>
      <c r="B66" s="44">
        <f>'READ ME FIRST'!$D$15</f>
        <v>44410</v>
      </c>
      <c r="C66" s="50" t="s">
        <v>235</v>
      </c>
      <c r="D66" s="51" t="str">
        <f>IF(Table2[[#This Row],[WMPInitiativeCategory]]="", "",INDEX('Initiative mapping-DO NOT EDIT'!$H$3:$H$12, MATCH(Table2[[#This Row],[WMPInitiativeCategory]],'Initiative mapping-DO NOT EDIT'!$G$3:$G$12,0)))</f>
        <v>5.3.5.</v>
      </c>
      <c r="E66" s="50" t="s">
        <v>257</v>
      </c>
      <c r="F66" s="31"/>
      <c r="G66" s="40">
        <f>IF(Table2[[#This Row],[WMPInitiativeActivity]]="","x",IF(Table2[[#This Row],[WMPInitiativeActivity]]="other", Table2[[#This Row],[ActivityNameifOther]], INDEX('Initiative mapping-DO NOT EDIT'!$C$3:$C$89,MATCH(Table2[[#This Row],[WMPInitiativeActivity]],'Initiative mapping-DO NOT EDIT'!$D$3:$D$89,0))))</f>
        <v>13</v>
      </c>
      <c r="H66" s="56" t="s">
        <v>232</v>
      </c>
      <c r="I66" s="62" t="s">
        <v>402</v>
      </c>
      <c r="J66"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BVES_Vegetation Management &amp; Inspections_Quality assurance / quality control of vegetation inspections  _BVAMI-014-2
BVVMI-012_2021</v>
      </c>
      <c r="K66" s="66">
        <v>95</v>
      </c>
      <c r="L66" s="36" t="s">
        <v>424</v>
      </c>
      <c r="M66" s="66">
        <v>72</v>
      </c>
      <c r="N66" s="66">
        <v>18</v>
      </c>
      <c r="O66" s="66">
        <v>36</v>
      </c>
      <c r="P66" s="66">
        <v>54</v>
      </c>
      <c r="Q66" s="72">
        <v>72</v>
      </c>
      <c r="R66" s="66">
        <v>9</v>
      </c>
      <c r="S66" s="66">
        <v>24</v>
      </c>
      <c r="T66" s="66"/>
      <c r="U66" s="66"/>
      <c r="V66" s="66" t="s">
        <v>127</v>
      </c>
      <c r="W66" s="30" t="s">
        <v>127</v>
      </c>
      <c r="X66" s="30" t="s">
        <v>127</v>
      </c>
      <c r="Y66" s="30"/>
      <c r="Z66" s="30"/>
      <c r="AA66" s="36" t="s">
        <v>177</v>
      </c>
      <c r="AB66" s="30" t="s">
        <v>127</v>
      </c>
      <c r="AC66" s="4"/>
      <c r="AD66" s="4"/>
      <c r="AE66" s="32"/>
      <c r="AF66" s="35"/>
      <c r="AG66" s="34"/>
      <c r="AH66" s="34"/>
    </row>
    <row r="67" spans="1:34" s="3" customFormat="1" ht="51" customHeight="1" x14ac:dyDescent="0.3">
      <c r="A67" s="4" t="str">
        <f>'READ ME FIRST'!$D$12</f>
        <v>BVES</v>
      </c>
      <c r="B67" s="44">
        <f>'READ ME FIRST'!$D$15</f>
        <v>44410</v>
      </c>
      <c r="C67" s="50" t="s">
        <v>235</v>
      </c>
      <c r="D67" s="51" t="str">
        <f>IF(Table2[[#This Row],[WMPInitiativeCategory]]="", "",INDEX('Initiative mapping-DO NOT EDIT'!$H$3:$H$12, MATCH(Table2[[#This Row],[WMPInitiativeCategory]],'Initiative mapping-DO NOT EDIT'!$G$3:$G$12,0)))</f>
        <v>5.3.5.</v>
      </c>
      <c r="E67" s="50" t="s">
        <v>259</v>
      </c>
      <c r="F67" s="31"/>
      <c r="G67" s="40">
        <f>IF(Table2[[#This Row],[WMPInitiativeActivity]]="","x",IF(Table2[[#This Row],[WMPInitiativeActivity]]="other", Table2[[#This Row],[ActivityNameifOther]], INDEX('Initiative mapping-DO NOT EDIT'!$C$3:$C$89,MATCH(Table2[[#This Row],[WMPInitiativeActivity]],'Initiative mapping-DO NOT EDIT'!$D$3:$D$89,0))))</f>
        <v>14</v>
      </c>
      <c r="H67" s="56" t="s">
        <v>260</v>
      </c>
      <c r="I67" s="38" t="s">
        <v>258</v>
      </c>
      <c r="J67"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BVES_Vegetation Management &amp; Inspections_Recruiting and training of vegetation management personnel  _BVVMI-013_2021</v>
      </c>
      <c r="K67" s="66">
        <v>72</v>
      </c>
      <c r="L67" s="36" t="s">
        <v>127</v>
      </c>
      <c r="M67" s="66" t="s">
        <v>127</v>
      </c>
      <c r="N67" s="66" t="s">
        <v>127</v>
      </c>
      <c r="O67" s="66" t="s">
        <v>127</v>
      </c>
      <c r="P67" s="66" t="s">
        <v>127</v>
      </c>
      <c r="Q67" s="73" t="s">
        <v>127</v>
      </c>
      <c r="R67" s="66" t="s">
        <v>127</v>
      </c>
      <c r="S67" s="66" t="s">
        <v>127</v>
      </c>
      <c r="T67" s="66"/>
      <c r="U67" s="66"/>
      <c r="V67" s="66" t="s">
        <v>262</v>
      </c>
      <c r="W67" s="30" t="s">
        <v>263</v>
      </c>
      <c r="X67" s="30" t="s">
        <v>263</v>
      </c>
      <c r="Y67" s="30"/>
      <c r="Z67" s="30"/>
      <c r="AA67" s="36" t="s">
        <v>177</v>
      </c>
      <c r="AB67" s="30" t="s">
        <v>127</v>
      </c>
      <c r="AC67" s="4"/>
      <c r="AD67" s="4"/>
      <c r="AE67" s="32"/>
      <c r="AF67" s="35"/>
      <c r="AG67" s="34"/>
      <c r="AH67" s="34"/>
    </row>
    <row r="68" spans="1:34" s="3" customFormat="1" ht="94.95" customHeight="1" x14ac:dyDescent="0.3">
      <c r="A68" s="4" t="str">
        <f>'READ ME FIRST'!$D$12</f>
        <v>BVES</v>
      </c>
      <c r="B68" s="44">
        <f>'READ ME FIRST'!$D$15</f>
        <v>44410</v>
      </c>
      <c r="C68" s="50" t="s">
        <v>235</v>
      </c>
      <c r="D68" s="51" t="str">
        <f>IF(Table2[[#This Row],[WMPInitiativeCategory]]="", "",INDEX('Initiative mapping-DO NOT EDIT'!$H$3:$H$12, MATCH(Table2[[#This Row],[WMPInitiativeCategory]],'Initiative mapping-DO NOT EDIT'!$G$3:$G$12,0)))</f>
        <v>5.3.5.</v>
      </c>
      <c r="E68" s="50" t="s">
        <v>264</v>
      </c>
      <c r="F68" s="31"/>
      <c r="G68" s="40">
        <f>IF(Table2[[#This Row],[WMPInitiativeActivity]]="","x",IF(Table2[[#This Row],[WMPInitiativeActivity]]="other", Table2[[#This Row],[ActivityNameifOther]], INDEX('Initiative mapping-DO NOT EDIT'!$C$3:$C$89,MATCH(Table2[[#This Row],[WMPInitiativeActivity]],'Initiative mapping-DO NOT EDIT'!$D$3:$D$89,0))))</f>
        <v>15</v>
      </c>
      <c r="H68" s="61" t="s">
        <v>265</v>
      </c>
      <c r="I68" s="38" t="s">
        <v>261</v>
      </c>
      <c r="J68"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BVES_Vegetation Management &amp; Inspections_Remediation of at-risk species  _BVVMI-014_2021</v>
      </c>
      <c r="K68" s="66" t="s">
        <v>127</v>
      </c>
      <c r="L68" s="36" t="s">
        <v>127</v>
      </c>
      <c r="M68" s="66" t="s">
        <v>127</v>
      </c>
      <c r="N68" s="66" t="s">
        <v>127</v>
      </c>
      <c r="O68" s="66" t="s">
        <v>127</v>
      </c>
      <c r="P68" s="66" t="s">
        <v>127</v>
      </c>
      <c r="Q68" s="72" t="s">
        <v>127</v>
      </c>
      <c r="R68" s="66" t="s">
        <v>127</v>
      </c>
      <c r="S68" s="66" t="s">
        <v>127</v>
      </c>
      <c r="T68" s="66"/>
      <c r="U68" s="66"/>
      <c r="V68" s="66" t="s">
        <v>127</v>
      </c>
      <c r="W68" s="30" t="s">
        <v>127</v>
      </c>
      <c r="X68" s="30" t="s">
        <v>127</v>
      </c>
      <c r="Y68" s="30"/>
      <c r="Z68" s="30"/>
      <c r="AA68" s="36" t="s">
        <v>177</v>
      </c>
      <c r="AB68" s="30" t="s">
        <v>127</v>
      </c>
      <c r="AC68" s="4"/>
      <c r="AD68" s="4"/>
      <c r="AE68" s="32"/>
      <c r="AF68" s="35"/>
      <c r="AG68" s="34"/>
      <c r="AH68" s="34"/>
    </row>
    <row r="69" spans="1:34" s="3" customFormat="1" ht="98.4" customHeight="1" x14ac:dyDescent="0.3">
      <c r="A69" s="4" t="str">
        <f>'READ ME FIRST'!$D$12</f>
        <v>BVES</v>
      </c>
      <c r="B69" s="44">
        <f>'READ ME FIRST'!$D$15</f>
        <v>44410</v>
      </c>
      <c r="C69" s="50" t="s">
        <v>235</v>
      </c>
      <c r="D69" s="51" t="str">
        <f>IF(Table2[[#This Row],[WMPInitiativeCategory]]="", "",INDEX('Initiative mapping-DO NOT EDIT'!$H$3:$H$12, MATCH(Table2[[#This Row],[WMPInitiativeCategory]],'Initiative mapping-DO NOT EDIT'!$G$3:$G$12,0)))</f>
        <v>5.3.5.</v>
      </c>
      <c r="E69" s="50" t="s">
        <v>266</v>
      </c>
      <c r="F69" s="31"/>
      <c r="G69" s="40">
        <f>IF(Table2[[#This Row],[WMPInitiativeActivity]]="","x",IF(Table2[[#This Row],[WMPInitiativeActivity]]="other", Table2[[#This Row],[ActivityNameifOther]], INDEX('Initiative mapping-DO NOT EDIT'!$C$3:$C$89,MATCH(Table2[[#This Row],[WMPInitiativeActivity]],'Initiative mapping-DO NOT EDIT'!$D$3:$D$89,0))))</f>
        <v>16</v>
      </c>
      <c r="H69" s="56" t="s">
        <v>376</v>
      </c>
      <c r="I69" s="62" t="s">
        <v>412</v>
      </c>
      <c r="J69"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BVES_Vegetation Management &amp; Inspections_Removal and remediation of trees with strike potential to electric lines and equipment  _BVVMI-015-1_2021</v>
      </c>
      <c r="K69" s="66">
        <v>64</v>
      </c>
      <c r="L69" s="36" t="s">
        <v>127</v>
      </c>
      <c r="M69" s="66" t="s">
        <v>127</v>
      </c>
      <c r="N69" s="66" t="s">
        <v>127</v>
      </c>
      <c r="O69" s="66" t="s">
        <v>127</v>
      </c>
      <c r="P69" s="66" t="s">
        <v>127</v>
      </c>
      <c r="Q69" s="72" t="s">
        <v>127</v>
      </c>
      <c r="R69" s="66" t="s">
        <v>127</v>
      </c>
      <c r="S69" s="66" t="s">
        <v>127</v>
      </c>
      <c r="T69" s="66"/>
      <c r="U69" s="66"/>
      <c r="V69" s="66" t="s">
        <v>427</v>
      </c>
      <c r="W69" s="30" t="s">
        <v>423</v>
      </c>
      <c r="X69" s="30" t="s">
        <v>423</v>
      </c>
      <c r="Y69" s="30"/>
      <c r="Z69" s="30"/>
      <c r="AA69" s="36" t="s">
        <v>177</v>
      </c>
      <c r="AB69" s="30" t="s">
        <v>127</v>
      </c>
      <c r="AC69" s="4"/>
      <c r="AD69" s="4"/>
      <c r="AE69" s="32"/>
      <c r="AF69" s="35"/>
      <c r="AG69" s="34"/>
      <c r="AH69" s="34"/>
    </row>
    <row r="70" spans="1:34" s="3" customFormat="1" ht="53.4" customHeight="1" x14ac:dyDescent="0.3">
      <c r="A70" s="4" t="str">
        <f>'READ ME FIRST'!$D$12</f>
        <v>BVES</v>
      </c>
      <c r="B70" s="44">
        <f>'READ ME FIRST'!$D$15</f>
        <v>44410</v>
      </c>
      <c r="C70" s="50" t="s">
        <v>235</v>
      </c>
      <c r="D70" s="51" t="str">
        <f>IF(Table2[[#This Row],[WMPInitiativeCategory]]="", "",INDEX('Initiative mapping-DO NOT EDIT'!$H$3:$H$12, MATCH(Table2[[#This Row],[WMPInitiativeCategory]],'Initiative mapping-DO NOT EDIT'!$G$3:$G$12,0)))</f>
        <v>5.3.5.</v>
      </c>
      <c r="E70" s="50" t="s">
        <v>267</v>
      </c>
      <c r="F70" s="31"/>
      <c r="G70" s="40">
        <f>IF(Table2[[#This Row],[WMPInitiativeActivity]]="","x",IF(Table2[[#This Row],[WMPInitiativeActivity]]="other", Table2[[#This Row],[ActivityNameifOther]], INDEX('Initiative mapping-DO NOT EDIT'!$C$3:$C$89,MATCH(Table2[[#This Row],[WMPInitiativeActivity]],'Initiative mapping-DO NOT EDIT'!$D$3:$D$89,0))))</f>
        <v>17</v>
      </c>
      <c r="H70" s="56" t="s">
        <v>358</v>
      </c>
      <c r="I70" s="62" t="s">
        <v>414</v>
      </c>
      <c r="J70"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BVES_Vegetation Management &amp; Inspections_Substation inspection _BVAMI-015-2
BVVMI-016_2021</v>
      </c>
      <c r="K70" s="66">
        <v>91</v>
      </c>
      <c r="L70" s="36" t="s">
        <v>268</v>
      </c>
      <c r="M70" s="66">
        <v>144</v>
      </c>
      <c r="N70" s="66">
        <v>36</v>
      </c>
      <c r="O70" s="66">
        <v>72</v>
      </c>
      <c r="P70" s="66">
        <v>108</v>
      </c>
      <c r="Q70" s="73">
        <v>144</v>
      </c>
      <c r="R70" s="66">
        <v>36</v>
      </c>
      <c r="S70" s="66">
        <v>72</v>
      </c>
      <c r="T70" s="66"/>
      <c r="U70" s="73"/>
      <c r="V70" s="66" t="s">
        <v>127</v>
      </c>
      <c r="W70" s="30" t="s">
        <v>127</v>
      </c>
      <c r="X70" s="30" t="s">
        <v>127</v>
      </c>
      <c r="Y70" s="30"/>
      <c r="Z70" s="30"/>
      <c r="AA70" s="36" t="s">
        <v>177</v>
      </c>
      <c r="AB70" s="30" t="s">
        <v>127</v>
      </c>
      <c r="AC70" s="4"/>
      <c r="AD70" s="4"/>
      <c r="AE70" s="32"/>
      <c r="AF70" s="35"/>
      <c r="AG70" s="34"/>
      <c r="AH70" s="34"/>
    </row>
    <row r="71" spans="1:34" s="3" customFormat="1" ht="128.4" customHeight="1" x14ac:dyDescent="0.3">
      <c r="A71" s="4" t="str">
        <f>'READ ME FIRST'!$D$12</f>
        <v>BVES</v>
      </c>
      <c r="B71" s="44">
        <f>'READ ME FIRST'!$D$15</f>
        <v>44410</v>
      </c>
      <c r="C71" s="50" t="s">
        <v>235</v>
      </c>
      <c r="D71" s="51" t="str">
        <f>IF(Table2[[#This Row],[WMPInitiativeCategory]]="", "",INDEX('Initiative mapping-DO NOT EDIT'!$H$3:$H$12, MATCH(Table2[[#This Row],[WMPInitiativeCategory]],'Initiative mapping-DO NOT EDIT'!$G$3:$G$12,0)))</f>
        <v>5.3.5.</v>
      </c>
      <c r="E71" s="50" t="s">
        <v>269</v>
      </c>
      <c r="F71" s="31"/>
      <c r="G71" s="40">
        <f>IF(Table2[[#This Row],[WMPInitiativeActivity]]="","x",IF(Table2[[#This Row],[WMPInitiativeActivity]]="other", Table2[[#This Row],[ActivityNameifOther]], INDEX('Initiative mapping-DO NOT EDIT'!$C$3:$C$89,MATCH(Table2[[#This Row],[WMPInitiativeActivity]],'Initiative mapping-DO NOT EDIT'!$D$3:$D$89,0))))</f>
        <v>18</v>
      </c>
      <c r="H71" s="56" t="s">
        <v>270</v>
      </c>
      <c r="I71" s="38" t="s">
        <v>415</v>
      </c>
      <c r="J71"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BVES_Vegetation Management &amp; Inspections_Substation vegetation management  _BVVMI-017_2021</v>
      </c>
      <c r="K71" s="66">
        <v>64</v>
      </c>
      <c r="L71" s="36" t="s">
        <v>127</v>
      </c>
      <c r="M71" s="66" t="s">
        <v>127</v>
      </c>
      <c r="N71" s="66" t="s">
        <v>127</v>
      </c>
      <c r="O71" s="66" t="s">
        <v>127</v>
      </c>
      <c r="P71" s="66" t="s">
        <v>127</v>
      </c>
      <c r="Q71" s="72" t="s">
        <v>127</v>
      </c>
      <c r="R71" s="66" t="s">
        <v>127</v>
      </c>
      <c r="S71" s="66" t="s">
        <v>127</v>
      </c>
      <c r="T71" s="66"/>
      <c r="U71" s="66"/>
      <c r="V71" s="66" t="s">
        <v>271</v>
      </c>
      <c r="W71" s="30" t="s">
        <v>272</v>
      </c>
      <c r="X71" s="30" t="s">
        <v>272</v>
      </c>
      <c r="Y71" s="30"/>
      <c r="Z71" s="30"/>
      <c r="AA71" s="36" t="s">
        <v>177</v>
      </c>
      <c r="AB71" s="30" t="s">
        <v>127</v>
      </c>
      <c r="AC71" s="4"/>
      <c r="AD71" s="4"/>
      <c r="AE71" s="32"/>
      <c r="AF71" s="35"/>
      <c r="AG71" s="34"/>
      <c r="AH71" s="34"/>
    </row>
    <row r="72" spans="1:34" s="3" customFormat="1" ht="61.2" customHeight="1" x14ac:dyDescent="0.3">
      <c r="A72" s="4" t="str">
        <f>'READ ME FIRST'!$D$12</f>
        <v>BVES</v>
      </c>
      <c r="B72" s="44">
        <f>'READ ME FIRST'!$D$15</f>
        <v>44410</v>
      </c>
      <c r="C72" s="50" t="s">
        <v>235</v>
      </c>
      <c r="D72" s="51" t="str">
        <f>IF(Table2[[#This Row],[WMPInitiativeCategory]]="", "",INDEX('Initiative mapping-DO NOT EDIT'!$H$3:$H$12, MATCH(Table2[[#This Row],[WMPInitiativeCategory]],'Initiative mapping-DO NOT EDIT'!$G$3:$G$12,0)))</f>
        <v>5.3.5.</v>
      </c>
      <c r="E72" s="50" t="s">
        <v>273</v>
      </c>
      <c r="F72" s="31"/>
      <c r="G72" s="40">
        <f>IF(Table2[[#This Row],[WMPInitiativeActivity]]="","x",IF(Table2[[#This Row],[WMPInitiativeActivity]]="other", Table2[[#This Row],[ActivityNameifOther]], INDEX('Initiative mapping-DO NOT EDIT'!$C$3:$C$89,MATCH(Table2[[#This Row],[WMPInitiativeActivity]],'Initiative mapping-DO NOT EDIT'!$D$3:$D$89,0))))</f>
        <v>19</v>
      </c>
      <c r="H72" s="56" t="s">
        <v>361</v>
      </c>
      <c r="I72" s="62" t="s">
        <v>416</v>
      </c>
      <c r="J72"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BVES_Vegetation Management &amp; Inspections_Vegetation inventory system _BVDG-001-2
BVVMI-018_2021</v>
      </c>
      <c r="K72" s="66">
        <v>64</v>
      </c>
      <c r="L72" s="36" t="s">
        <v>127</v>
      </c>
      <c r="M72" s="66" t="s">
        <v>127</v>
      </c>
      <c r="N72" s="66" t="s">
        <v>127</v>
      </c>
      <c r="O72" s="66" t="s">
        <v>127</v>
      </c>
      <c r="P72" s="66" t="s">
        <v>127</v>
      </c>
      <c r="Q72" s="72" t="s">
        <v>127</v>
      </c>
      <c r="R72" s="66" t="s">
        <v>127</v>
      </c>
      <c r="S72" s="66" t="s">
        <v>127</v>
      </c>
      <c r="T72" s="66"/>
      <c r="U72" s="66"/>
      <c r="V72" s="66" t="s">
        <v>365</v>
      </c>
      <c r="W72" s="30" t="s">
        <v>428</v>
      </c>
      <c r="X72" s="30" t="s">
        <v>428</v>
      </c>
      <c r="Y72" s="30"/>
      <c r="Z72" s="30"/>
      <c r="AA72" s="37" t="s">
        <v>144</v>
      </c>
      <c r="AB72" s="30" t="s">
        <v>127</v>
      </c>
      <c r="AC72" s="4"/>
      <c r="AD72" s="4"/>
      <c r="AE72" s="32"/>
      <c r="AF72" s="35"/>
      <c r="AG72" s="34"/>
      <c r="AH72" s="34"/>
    </row>
    <row r="73" spans="1:34" s="3" customFormat="1" ht="61.95" customHeight="1" x14ac:dyDescent="0.3">
      <c r="A73" s="4" t="str">
        <f>'READ ME FIRST'!$D$12</f>
        <v>BVES</v>
      </c>
      <c r="B73" s="44">
        <f>'READ ME FIRST'!$D$15</f>
        <v>44410</v>
      </c>
      <c r="C73" s="50" t="s">
        <v>235</v>
      </c>
      <c r="D73" s="51" t="str">
        <f>IF(Table2[[#This Row],[WMPInitiativeCategory]]="", "",INDEX('Initiative mapping-DO NOT EDIT'!$H$3:$H$12, MATCH(Table2[[#This Row],[WMPInitiativeCategory]],'Initiative mapping-DO NOT EDIT'!$G$3:$G$12,0)))</f>
        <v>5.3.5.</v>
      </c>
      <c r="E73" s="50" t="s">
        <v>274</v>
      </c>
      <c r="F73" s="31"/>
      <c r="G73" s="40">
        <f>IF(Table2[[#This Row],[WMPInitiativeActivity]]="","x",IF(Table2[[#This Row],[WMPInitiativeActivity]]="other", Table2[[#This Row],[ActivityNameifOther]], INDEX('Initiative mapping-DO NOT EDIT'!$C$3:$C$89,MATCH(Table2[[#This Row],[WMPInitiativeActivity]],'Initiative mapping-DO NOT EDIT'!$D$3:$D$89,0))))</f>
        <v>20</v>
      </c>
      <c r="H73" s="56" t="s">
        <v>246</v>
      </c>
      <c r="I73" s="62" t="s">
        <v>422</v>
      </c>
      <c r="J73"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BVES_Vegetation Management &amp; Inspections_Vegetation management to achieve clearances around electric lines and equipment  _BVVMI-015-3
BVVMI-019_2021</v>
      </c>
      <c r="K73" s="66">
        <v>65</v>
      </c>
      <c r="L73" s="36" t="s">
        <v>127</v>
      </c>
      <c r="M73" s="66" t="s">
        <v>127</v>
      </c>
      <c r="N73" s="66" t="s">
        <v>127</v>
      </c>
      <c r="O73" s="66" t="s">
        <v>127</v>
      </c>
      <c r="P73" s="66" t="s">
        <v>127</v>
      </c>
      <c r="Q73" s="72" t="s">
        <v>127</v>
      </c>
      <c r="R73" s="66" t="s">
        <v>127</v>
      </c>
      <c r="S73" s="66" t="s">
        <v>127</v>
      </c>
      <c r="T73" s="66"/>
      <c r="U73" s="66"/>
      <c r="V73" s="66" t="s">
        <v>275</v>
      </c>
      <c r="W73" s="30" t="s">
        <v>366</v>
      </c>
      <c r="X73" s="30" t="s">
        <v>366</v>
      </c>
      <c r="Y73" s="30"/>
      <c r="Z73" s="30"/>
      <c r="AA73" s="37" t="s">
        <v>177</v>
      </c>
      <c r="AB73" s="30" t="s">
        <v>127</v>
      </c>
      <c r="AC73" s="4"/>
      <c r="AD73" s="4"/>
      <c r="AE73" s="32"/>
      <c r="AF73" s="35"/>
      <c r="AG73" s="34"/>
      <c r="AH73" s="34"/>
    </row>
    <row r="74" spans="1:34" s="3" customFormat="1" ht="58.95" customHeight="1" x14ac:dyDescent="0.3">
      <c r="A74" s="4" t="str">
        <f>'READ ME FIRST'!$D$12</f>
        <v>BVES</v>
      </c>
      <c r="B74" s="44">
        <f>'READ ME FIRST'!$D$15</f>
        <v>44410</v>
      </c>
      <c r="C74" s="50" t="s">
        <v>276</v>
      </c>
      <c r="D74" s="51" t="str">
        <f>IF(Table2[[#This Row],[WMPInitiativeCategory]]="", "",INDEX('Initiative mapping-DO NOT EDIT'!$H$3:$H$12, MATCH(Table2[[#This Row],[WMPInitiativeCategory]],'Initiative mapping-DO NOT EDIT'!$G$3:$G$12,0)))</f>
        <v>5.3.6.</v>
      </c>
      <c r="E74" s="50" t="s">
        <v>277</v>
      </c>
      <c r="F74" s="31"/>
      <c r="G74" s="40">
        <f>IF(Table2[[#This Row],[WMPInitiativeActivity]]="","x",IF(Table2[[#This Row],[WMPInitiativeActivity]]="other", Table2[[#This Row],[ActivityNameifOther]], INDEX('Initiative mapping-DO NOT EDIT'!$C$3:$C$89,MATCH(Table2[[#This Row],[WMPInitiativeActivity]],'Initiative mapping-DO NOT EDIT'!$D$3:$D$89,0))))</f>
        <v>1</v>
      </c>
      <c r="H74" s="56" t="s">
        <v>179</v>
      </c>
      <c r="I74" s="62" t="s">
        <v>410</v>
      </c>
      <c r="J74"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Operations &amp; Operating Protocols_Automatic recloser operations  _BVGDSH-008-2
BVGOOP-001_2021</v>
      </c>
      <c r="K74" s="66">
        <v>65</v>
      </c>
      <c r="L74" s="36" t="s">
        <v>127</v>
      </c>
      <c r="M74" s="66" t="s">
        <v>127</v>
      </c>
      <c r="N74" s="66" t="s">
        <v>127</v>
      </c>
      <c r="O74" s="66" t="s">
        <v>127</v>
      </c>
      <c r="P74" s="66" t="s">
        <v>127</v>
      </c>
      <c r="Q74" s="72" t="s">
        <v>127</v>
      </c>
      <c r="R74" s="66" t="s">
        <v>127</v>
      </c>
      <c r="S74" s="66" t="s">
        <v>127</v>
      </c>
      <c r="T74" s="66"/>
      <c r="U74" s="66"/>
      <c r="V74" s="66" t="s">
        <v>127</v>
      </c>
      <c r="W74" s="30" t="s">
        <v>127</v>
      </c>
      <c r="X74" s="30" t="s">
        <v>127</v>
      </c>
      <c r="Y74" s="30"/>
      <c r="Z74" s="30"/>
      <c r="AA74" s="36" t="s">
        <v>177</v>
      </c>
      <c r="AB74" s="30" t="s">
        <v>127</v>
      </c>
      <c r="AC74" s="4"/>
      <c r="AD74" s="4"/>
      <c r="AE74" s="32"/>
      <c r="AF74" s="35"/>
      <c r="AG74" s="34"/>
      <c r="AH74" s="34"/>
    </row>
    <row r="75" spans="1:34" s="3" customFormat="1" ht="61.2" customHeight="1" x14ac:dyDescent="0.3">
      <c r="A75" s="4" t="str">
        <f>'READ ME FIRST'!$D$12</f>
        <v>BVES</v>
      </c>
      <c r="B75" s="44">
        <f>'READ ME FIRST'!$D$15</f>
        <v>44410</v>
      </c>
      <c r="C75" s="50" t="s">
        <v>276</v>
      </c>
      <c r="D75" s="51" t="str">
        <f>IF(Table2[[#This Row],[WMPInitiativeCategory]]="", "",INDEX('Initiative mapping-DO NOT EDIT'!$H$3:$H$12, MATCH(Table2[[#This Row],[WMPInitiativeCategory]],'Initiative mapping-DO NOT EDIT'!$G$3:$G$12,0)))</f>
        <v>5.3.6.</v>
      </c>
      <c r="E75" s="50" t="s">
        <v>278</v>
      </c>
      <c r="F75" s="31"/>
      <c r="G75" s="40">
        <f>IF(Table2[[#This Row],[WMPInitiativeActivity]]="","x",IF(Table2[[#This Row],[WMPInitiativeActivity]]="other", Table2[[#This Row],[ActivityNameifOther]], INDEX('Initiative mapping-DO NOT EDIT'!$C$3:$C$89,MATCH(Table2[[#This Row],[WMPInitiativeActivity]],'Initiative mapping-DO NOT EDIT'!$D$3:$D$89,0))))</f>
        <v>2</v>
      </c>
      <c r="H75" s="56" t="s">
        <v>243</v>
      </c>
      <c r="I75" s="62" t="s">
        <v>417</v>
      </c>
      <c r="J75"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Operations &amp; Operating Protocols_Crew-accompanying ignition prevention and suppression resources and services _BVEPP-004-5
BVGOOP-002-1_2021</v>
      </c>
      <c r="K75" s="66">
        <v>65</v>
      </c>
      <c r="L75" s="36" t="s">
        <v>127</v>
      </c>
      <c r="M75" s="66" t="s">
        <v>127</v>
      </c>
      <c r="N75" s="66" t="s">
        <v>127</v>
      </c>
      <c r="O75" s="66" t="s">
        <v>127</v>
      </c>
      <c r="P75" s="66" t="s">
        <v>127</v>
      </c>
      <c r="Q75" s="72" t="s">
        <v>127</v>
      </c>
      <c r="R75" s="66" t="s">
        <v>127</v>
      </c>
      <c r="S75" s="66" t="s">
        <v>127</v>
      </c>
      <c r="T75" s="66"/>
      <c r="U75" s="66"/>
      <c r="V75" s="66" t="s">
        <v>279</v>
      </c>
      <c r="W75" s="30" t="s">
        <v>127</v>
      </c>
      <c r="X75" s="30" t="s">
        <v>127</v>
      </c>
      <c r="Y75" s="30"/>
      <c r="Z75" s="30"/>
      <c r="AA75" s="37" t="s">
        <v>177</v>
      </c>
      <c r="AB75" s="30" t="s">
        <v>127</v>
      </c>
      <c r="AC75" s="4"/>
      <c r="AD75" s="4"/>
      <c r="AE75" s="32"/>
      <c r="AF75" s="35"/>
      <c r="AG75" s="34"/>
      <c r="AH75" s="34"/>
    </row>
    <row r="76" spans="1:34" s="3" customFormat="1" ht="80.400000000000006" customHeight="1" x14ac:dyDescent="0.3">
      <c r="A76" s="4" t="str">
        <f>'READ ME FIRST'!$D$12</f>
        <v>BVES</v>
      </c>
      <c r="B76" s="44">
        <f>'READ ME FIRST'!$D$15</f>
        <v>44410</v>
      </c>
      <c r="C76" s="50" t="s">
        <v>276</v>
      </c>
      <c r="D76" s="51" t="str">
        <f>IF(Table2[[#This Row],[WMPInitiativeCategory]]="", "",INDEX('Initiative mapping-DO NOT EDIT'!$H$3:$H$12, MATCH(Table2[[#This Row],[WMPInitiativeCategory]],'Initiative mapping-DO NOT EDIT'!$G$3:$G$12,0)))</f>
        <v>5.3.6.</v>
      </c>
      <c r="E76" s="50" t="s">
        <v>280</v>
      </c>
      <c r="F76" s="31"/>
      <c r="G76" s="40">
        <f>IF(Table2[[#This Row],[WMPInitiativeActivity]]="","x",IF(Table2[[#This Row],[WMPInitiativeActivity]]="other", Table2[[#This Row],[ActivityNameifOther]], INDEX('Initiative mapping-DO NOT EDIT'!$C$3:$C$89,MATCH(Table2[[#This Row],[WMPInitiativeActivity]],'Initiative mapping-DO NOT EDIT'!$D$3:$D$89,0))))</f>
        <v>3</v>
      </c>
      <c r="H76" s="56" t="s">
        <v>281</v>
      </c>
      <c r="I76" s="38" t="s">
        <v>390</v>
      </c>
      <c r="J76"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Operations &amp; Operating Protocols_Personnel work procedures and training in conditions of elevated fire risk  _BVGOOP-003-2_2021</v>
      </c>
      <c r="K76" s="66">
        <v>65</v>
      </c>
      <c r="L76" s="36" t="s">
        <v>127</v>
      </c>
      <c r="M76" s="66" t="s">
        <v>127</v>
      </c>
      <c r="N76" s="66" t="s">
        <v>127</v>
      </c>
      <c r="O76" s="66" t="s">
        <v>127</v>
      </c>
      <c r="P76" s="66" t="s">
        <v>127</v>
      </c>
      <c r="Q76" s="72" t="s">
        <v>127</v>
      </c>
      <c r="R76" s="66" t="s">
        <v>127</v>
      </c>
      <c r="S76" s="66" t="s">
        <v>127</v>
      </c>
      <c r="T76" s="66"/>
      <c r="U76" s="66"/>
      <c r="V76" s="66" t="s">
        <v>282</v>
      </c>
      <c r="W76" s="30" t="s">
        <v>127</v>
      </c>
      <c r="X76" s="30" t="s">
        <v>127</v>
      </c>
      <c r="Y76" s="30"/>
      <c r="Z76" s="30"/>
      <c r="AA76" s="36" t="s">
        <v>177</v>
      </c>
      <c r="AB76" s="30" t="s">
        <v>127</v>
      </c>
      <c r="AC76" s="4"/>
      <c r="AD76" s="4"/>
      <c r="AE76" s="32"/>
      <c r="AF76" s="35"/>
      <c r="AG76" s="34"/>
      <c r="AH76" s="34"/>
    </row>
    <row r="77" spans="1:34" s="3" customFormat="1" ht="79.2" customHeight="1" x14ac:dyDescent="0.3">
      <c r="A77" s="4" t="str">
        <f>'READ ME FIRST'!$D$12</f>
        <v>BVES</v>
      </c>
      <c r="B77" s="44">
        <f>'READ ME FIRST'!$D$15</f>
        <v>44410</v>
      </c>
      <c r="C77" s="50" t="s">
        <v>276</v>
      </c>
      <c r="D77" s="51" t="str">
        <f>IF(Table2[[#This Row],[WMPInitiativeCategory]]="", "",INDEX('Initiative mapping-DO NOT EDIT'!$H$3:$H$12, MATCH(Table2[[#This Row],[WMPInitiativeCategory]],'Initiative mapping-DO NOT EDIT'!$G$3:$G$12,0)))</f>
        <v>5.3.6.</v>
      </c>
      <c r="E77" s="50" t="s">
        <v>283</v>
      </c>
      <c r="F77" s="31"/>
      <c r="G77" s="40">
        <f>IF(Table2[[#This Row],[WMPInitiativeActivity]]="","x",IF(Table2[[#This Row],[WMPInitiativeActivity]]="other", Table2[[#This Row],[ActivityNameifOther]], INDEX('Initiative mapping-DO NOT EDIT'!$C$3:$C$89,MATCH(Table2[[#This Row],[WMPInitiativeActivity]],'Initiative mapping-DO NOT EDIT'!$D$3:$D$89,0))))</f>
        <v>4</v>
      </c>
      <c r="H77" s="56" t="s">
        <v>281</v>
      </c>
      <c r="I77" s="38" t="s">
        <v>391</v>
      </c>
      <c r="J77"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Operations &amp; Operating Protocols_Protocols for PSPS re-energization _BVGOOP-003-3_2021</v>
      </c>
      <c r="K77" s="66">
        <v>66</v>
      </c>
      <c r="L77" s="36" t="s">
        <v>127</v>
      </c>
      <c r="M77" s="66" t="s">
        <v>127</v>
      </c>
      <c r="N77" s="66" t="s">
        <v>127</v>
      </c>
      <c r="O77" s="66" t="s">
        <v>127</v>
      </c>
      <c r="P77" s="66" t="s">
        <v>127</v>
      </c>
      <c r="Q77" s="72" t="s">
        <v>127</v>
      </c>
      <c r="R77" s="66" t="s">
        <v>127</v>
      </c>
      <c r="S77" s="66" t="s">
        <v>127</v>
      </c>
      <c r="T77" s="66"/>
      <c r="U77" s="66"/>
      <c r="V77" s="66" t="s">
        <v>282</v>
      </c>
      <c r="W77" s="30" t="s">
        <v>127</v>
      </c>
      <c r="X77" s="30" t="s">
        <v>127</v>
      </c>
      <c r="Y77" s="30"/>
      <c r="Z77" s="30"/>
      <c r="AA77" s="36" t="s">
        <v>177</v>
      </c>
      <c r="AB77" s="30" t="s">
        <v>127</v>
      </c>
      <c r="AC77" s="4"/>
      <c r="AD77" s="4"/>
      <c r="AE77" s="32"/>
      <c r="AF77" s="35"/>
      <c r="AG77" s="34"/>
      <c r="AH77" s="34"/>
    </row>
    <row r="78" spans="1:34" s="3" customFormat="1" ht="72" customHeight="1" x14ac:dyDescent="0.3">
      <c r="A78" s="4" t="str">
        <f>'READ ME FIRST'!$D$12</f>
        <v>BVES</v>
      </c>
      <c r="B78" s="44">
        <f>'READ ME FIRST'!$D$15</f>
        <v>44410</v>
      </c>
      <c r="C78" s="50" t="s">
        <v>276</v>
      </c>
      <c r="D78" s="51" t="str">
        <f>IF(Table2[[#This Row],[WMPInitiativeCategory]]="", "",INDEX('Initiative mapping-DO NOT EDIT'!$H$3:$H$12, MATCH(Table2[[#This Row],[WMPInitiativeCategory]],'Initiative mapping-DO NOT EDIT'!$G$3:$G$12,0)))</f>
        <v>5.3.6.</v>
      </c>
      <c r="E78" s="50" t="s">
        <v>284</v>
      </c>
      <c r="F78" s="31"/>
      <c r="G78" s="40">
        <f>IF(Table2[[#This Row],[WMPInitiativeActivity]]="","x",IF(Table2[[#This Row],[WMPInitiativeActivity]]="other", Table2[[#This Row],[ActivityNameifOther]], INDEX('Initiative mapping-DO NOT EDIT'!$C$3:$C$89,MATCH(Table2[[#This Row],[WMPInitiativeActivity]],'Initiative mapping-DO NOT EDIT'!$D$3:$D$89,0))))</f>
        <v>5</v>
      </c>
      <c r="H78" s="56" t="s">
        <v>285</v>
      </c>
      <c r="I78" s="38" t="s">
        <v>389</v>
      </c>
      <c r="J78"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Operations &amp; Operating Protocols_PSPS events and mitigation of PSPS impacts  _BVGOOP-003-1_2021</v>
      </c>
      <c r="K78" s="66">
        <v>66</v>
      </c>
      <c r="L78" s="36" t="s">
        <v>127</v>
      </c>
      <c r="M78" s="66" t="s">
        <v>127</v>
      </c>
      <c r="N78" s="66" t="s">
        <v>127</v>
      </c>
      <c r="O78" s="66" t="s">
        <v>127</v>
      </c>
      <c r="P78" s="66" t="s">
        <v>127</v>
      </c>
      <c r="Q78" s="72" t="s">
        <v>127</v>
      </c>
      <c r="R78" s="66" t="s">
        <v>127</v>
      </c>
      <c r="S78" s="66" t="s">
        <v>127</v>
      </c>
      <c r="T78" s="66"/>
      <c r="U78" s="66"/>
      <c r="V78" s="66" t="s">
        <v>282</v>
      </c>
      <c r="W78" s="30" t="s">
        <v>127</v>
      </c>
      <c r="X78" s="30" t="s">
        <v>127</v>
      </c>
      <c r="Y78" s="30"/>
      <c r="Z78" s="30"/>
      <c r="AA78" s="36" t="s">
        <v>177</v>
      </c>
      <c r="AB78" s="30" t="s">
        <v>127</v>
      </c>
      <c r="AC78" s="4"/>
      <c r="AD78" s="4"/>
      <c r="AE78" s="32"/>
      <c r="AF78" s="35"/>
      <c r="AG78" s="34"/>
      <c r="AH78" s="34"/>
    </row>
    <row r="79" spans="1:34" s="3" customFormat="1" ht="74.400000000000006" customHeight="1" x14ac:dyDescent="0.3">
      <c r="A79" s="4" t="str">
        <f>'READ ME FIRST'!$D$12</f>
        <v>BVES</v>
      </c>
      <c r="B79" s="44">
        <f>'READ ME FIRST'!$D$15</f>
        <v>44410</v>
      </c>
      <c r="C79" s="50" t="s">
        <v>276</v>
      </c>
      <c r="D79" s="51" t="str">
        <f>IF(Table2[[#This Row],[WMPInitiativeCategory]]="", "",INDEX('Initiative mapping-DO NOT EDIT'!$H$3:$H$12, MATCH(Table2[[#This Row],[WMPInitiativeCategory]],'Initiative mapping-DO NOT EDIT'!$G$3:$G$12,0)))</f>
        <v>5.3.6.</v>
      </c>
      <c r="E79" s="50" t="s">
        <v>286</v>
      </c>
      <c r="F79" s="31"/>
      <c r="G79" s="40">
        <f>IF(Table2[[#This Row],[WMPInitiativeActivity]]="","x",IF(Table2[[#This Row],[WMPInitiativeActivity]]="other", Table2[[#This Row],[ActivityNameifOther]], INDEX('Initiative mapping-DO NOT EDIT'!$C$3:$C$89,MATCH(Table2[[#This Row],[WMPInitiativeActivity]],'Initiative mapping-DO NOT EDIT'!$D$3:$D$89,0))))</f>
        <v>6</v>
      </c>
      <c r="H79" s="56" t="s">
        <v>243</v>
      </c>
      <c r="I79" s="62" t="s">
        <v>418</v>
      </c>
      <c r="J79"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Operations &amp; Operating Protocols_Stationed and on-call ignition prevention and suppression resources and services _BVEPP-004-6
BVGOOP-002-2_2021</v>
      </c>
      <c r="K79" s="66">
        <v>65</v>
      </c>
      <c r="L79" s="36" t="s">
        <v>127</v>
      </c>
      <c r="M79" s="66" t="s">
        <v>127</v>
      </c>
      <c r="N79" s="66" t="s">
        <v>127</v>
      </c>
      <c r="O79" s="66" t="s">
        <v>127</v>
      </c>
      <c r="P79" s="66" t="s">
        <v>127</v>
      </c>
      <c r="Q79" s="72" t="s">
        <v>127</v>
      </c>
      <c r="R79" s="66" t="s">
        <v>127</v>
      </c>
      <c r="S79" s="66" t="s">
        <v>127</v>
      </c>
      <c r="T79" s="66"/>
      <c r="U79" s="66"/>
      <c r="V79" s="66" t="s">
        <v>287</v>
      </c>
      <c r="W79" s="30" t="s">
        <v>288</v>
      </c>
      <c r="X79" s="30" t="s">
        <v>288</v>
      </c>
      <c r="Y79" s="30"/>
      <c r="Z79" s="30"/>
      <c r="AA79" s="37" t="s">
        <v>177</v>
      </c>
      <c r="AB79" s="30" t="s">
        <v>127</v>
      </c>
      <c r="AC79" s="4"/>
      <c r="AD79" s="4"/>
      <c r="AE79" s="32"/>
      <c r="AF79" s="35"/>
      <c r="AG79" s="34"/>
      <c r="AH79" s="34"/>
    </row>
    <row r="80" spans="1:34" s="3" customFormat="1" ht="60" x14ac:dyDescent="0.3">
      <c r="A80" s="4" t="str">
        <f>'READ ME FIRST'!$D$12</f>
        <v>BVES</v>
      </c>
      <c r="B80" s="44">
        <f>'READ ME FIRST'!$D$15</f>
        <v>44410</v>
      </c>
      <c r="C80" s="50" t="s">
        <v>289</v>
      </c>
      <c r="D80" s="51" t="str">
        <f>IF(Table2[[#This Row],[WMPInitiativeCategory]]="", "",INDEX('Initiative mapping-DO NOT EDIT'!$H$3:$H$12, MATCH(Table2[[#This Row],[WMPInitiativeCategory]],'Initiative mapping-DO NOT EDIT'!$G$3:$G$12,0)))</f>
        <v>5.3.7.</v>
      </c>
      <c r="E80" s="50" t="s">
        <v>290</v>
      </c>
      <c r="F80" s="31"/>
      <c r="G80" s="40">
        <f>IF(Table2[[#This Row],[WMPInitiativeActivity]]="","x",IF(Table2[[#This Row],[WMPInitiativeActivity]]="other", Table2[[#This Row],[ActivityNameifOther]], INDEX('Initiative mapping-DO NOT EDIT'!$C$3:$C$89,MATCH(Table2[[#This Row],[WMPInitiativeActivity]],'Initiative mapping-DO NOT EDIT'!$D$3:$D$89,0))))</f>
        <v>1</v>
      </c>
      <c r="H80" s="56" t="s">
        <v>291</v>
      </c>
      <c r="I80" s="38" t="s">
        <v>381</v>
      </c>
      <c r="J80"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BVES_Data Governance_Centralized repository for data _BVDG-001-1_2021</v>
      </c>
      <c r="K80" s="66">
        <v>66</v>
      </c>
      <c r="L80" s="36" t="s">
        <v>127</v>
      </c>
      <c r="M80" s="66" t="s">
        <v>127</v>
      </c>
      <c r="N80" s="66" t="s">
        <v>127</v>
      </c>
      <c r="O80" s="66" t="s">
        <v>127</v>
      </c>
      <c r="P80" s="66" t="s">
        <v>127</v>
      </c>
      <c r="Q80" s="72" t="s">
        <v>127</v>
      </c>
      <c r="R80" s="66" t="s">
        <v>127</v>
      </c>
      <c r="S80" s="66" t="s">
        <v>127</v>
      </c>
      <c r="T80" s="66"/>
      <c r="U80" s="66"/>
      <c r="V80" s="66" t="s">
        <v>292</v>
      </c>
      <c r="W80" s="30" t="s">
        <v>441</v>
      </c>
      <c r="X80" s="30" t="s">
        <v>441</v>
      </c>
      <c r="Y80" s="30"/>
      <c r="Z80" s="30"/>
      <c r="AA80" s="36" t="s">
        <v>144</v>
      </c>
      <c r="AB80" s="30" t="s">
        <v>127</v>
      </c>
      <c r="AC80" s="4"/>
      <c r="AD80" s="4"/>
      <c r="AE80" s="32"/>
      <c r="AF80" s="35"/>
      <c r="AG80" s="34"/>
      <c r="AH80" s="34"/>
    </row>
    <row r="81" spans="1:34" s="3" customFormat="1" ht="90" x14ac:dyDescent="0.3">
      <c r="A81" s="4" t="str">
        <f>'READ ME FIRST'!$D$12</f>
        <v>BVES</v>
      </c>
      <c r="B81" s="44">
        <f>'READ ME FIRST'!$D$15</f>
        <v>44410</v>
      </c>
      <c r="C81" s="50" t="s">
        <v>289</v>
      </c>
      <c r="D81" s="51" t="str">
        <f>IF(Table2[[#This Row],[WMPInitiativeCategory]]="", "",INDEX('Initiative mapping-DO NOT EDIT'!$H$3:$H$12, MATCH(Table2[[#This Row],[WMPInitiativeCategory]],'Initiative mapping-DO NOT EDIT'!$G$3:$G$12,0)))</f>
        <v>5.3.7.</v>
      </c>
      <c r="E81" s="50" t="s">
        <v>293</v>
      </c>
      <c r="F81" s="31"/>
      <c r="G81" s="40">
        <f>IF(Table2[[#This Row],[WMPInitiativeActivity]]="","x",IF(Table2[[#This Row],[WMPInitiativeActivity]]="other", Table2[[#This Row],[ActivityNameifOther]], INDEX('Initiative mapping-DO NOT EDIT'!$C$3:$C$89,MATCH(Table2[[#This Row],[WMPInitiativeActivity]],'Initiative mapping-DO NOT EDIT'!$D$3:$D$89,0))))</f>
        <v>2</v>
      </c>
      <c r="H81" s="61" t="s">
        <v>294</v>
      </c>
      <c r="I81" s="38" t="s">
        <v>295</v>
      </c>
      <c r="J81"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BVES_Data Governance_Collaborative research on utility ignition and/or wildfire _BVDG-002_2021</v>
      </c>
      <c r="K81" s="66" t="s">
        <v>127</v>
      </c>
      <c r="L81" s="36" t="s">
        <v>127</v>
      </c>
      <c r="M81" s="66" t="s">
        <v>127</v>
      </c>
      <c r="N81" s="66" t="s">
        <v>127</v>
      </c>
      <c r="O81" s="66" t="s">
        <v>127</v>
      </c>
      <c r="P81" s="66" t="s">
        <v>127</v>
      </c>
      <c r="Q81" s="72" t="s">
        <v>127</v>
      </c>
      <c r="R81" s="66" t="s">
        <v>127</v>
      </c>
      <c r="S81" s="66" t="s">
        <v>127</v>
      </c>
      <c r="T81" s="66"/>
      <c r="U81" s="66"/>
      <c r="V81" s="66" t="s">
        <v>127</v>
      </c>
      <c r="W81" s="30" t="s">
        <v>127</v>
      </c>
      <c r="X81" s="30" t="s">
        <v>127</v>
      </c>
      <c r="Y81" s="30"/>
      <c r="Z81" s="30"/>
      <c r="AA81" s="37" t="s">
        <v>127</v>
      </c>
      <c r="AB81" s="30" t="s">
        <v>127</v>
      </c>
      <c r="AC81" s="4"/>
      <c r="AD81" s="4"/>
      <c r="AE81" s="32"/>
      <c r="AF81" s="35"/>
      <c r="AG81" s="34"/>
      <c r="AH81" s="34"/>
    </row>
    <row r="82" spans="1:34" s="3" customFormat="1" ht="90" x14ac:dyDescent="0.3">
      <c r="A82" s="4" t="str">
        <f>'READ ME FIRST'!$D$12</f>
        <v>BVES</v>
      </c>
      <c r="B82" s="44">
        <f>'READ ME FIRST'!$D$15</f>
        <v>44410</v>
      </c>
      <c r="C82" s="50" t="s">
        <v>289</v>
      </c>
      <c r="D82" s="51" t="str">
        <f>IF(Table2[[#This Row],[WMPInitiativeCategory]]="", "",INDEX('Initiative mapping-DO NOT EDIT'!$H$3:$H$12, MATCH(Table2[[#This Row],[WMPInitiativeCategory]],'Initiative mapping-DO NOT EDIT'!$G$3:$G$12,0)))</f>
        <v>5.3.7.</v>
      </c>
      <c r="E82" s="50" t="s">
        <v>296</v>
      </c>
      <c r="F82" s="31"/>
      <c r="G82" s="40">
        <f>IF(Table2[[#This Row],[WMPInitiativeActivity]]="","x",IF(Table2[[#This Row],[WMPInitiativeActivity]]="other", Table2[[#This Row],[ActivityNameifOther]], INDEX('Initiative mapping-DO NOT EDIT'!$C$3:$C$89,MATCH(Table2[[#This Row],[WMPInitiativeActivity]],'Initiative mapping-DO NOT EDIT'!$D$3:$D$89,0))))</f>
        <v>3</v>
      </c>
      <c r="H82" s="61" t="s">
        <v>297</v>
      </c>
      <c r="I82" s="38" t="s">
        <v>298</v>
      </c>
      <c r="J82"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BVES_Data Governance_Documentation and disclosure of wildfire-related data and algorithms _BVDG-003_2021</v>
      </c>
      <c r="K82" s="66" t="s">
        <v>127</v>
      </c>
      <c r="L82" s="36" t="s">
        <v>127</v>
      </c>
      <c r="M82" s="66" t="s">
        <v>127</v>
      </c>
      <c r="N82" s="66" t="s">
        <v>127</v>
      </c>
      <c r="O82" s="66" t="s">
        <v>127</v>
      </c>
      <c r="P82" s="66" t="s">
        <v>127</v>
      </c>
      <c r="Q82" s="72" t="s">
        <v>127</v>
      </c>
      <c r="R82" s="66" t="s">
        <v>127</v>
      </c>
      <c r="S82" s="66" t="s">
        <v>127</v>
      </c>
      <c r="T82" s="66"/>
      <c r="U82" s="66"/>
      <c r="V82" s="66" t="s">
        <v>127</v>
      </c>
      <c r="W82" s="30" t="s">
        <v>127</v>
      </c>
      <c r="X82" s="30" t="s">
        <v>127</v>
      </c>
      <c r="Y82" s="30"/>
      <c r="Z82" s="30"/>
      <c r="AA82" s="37" t="s">
        <v>127</v>
      </c>
      <c r="AB82" s="30" t="s">
        <v>127</v>
      </c>
      <c r="AC82" s="4"/>
      <c r="AD82" s="4"/>
      <c r="AE82" s="32"/>
      <c r="AF82" s="35"/>
      <c r="AG82" s="34"/>
      <c r="AH82" s="34"/>
    </row>
    <row r="83" spans="1:34" s="3" customFormat="1" ht="75" x14ac:dyDescent="0.3">
      <c r="A83" s="4" t="str">
        <f>'READ ME FIRST'!$D$12</f>
        <v>BVES</v>
      </c>
      <c r="B83" s="44">
        <f>'READ ME FIRST'!$D$15</f>
        <v>44410</v>
      </c>
      <c r="C83" s="50" t="s">
        <v>289</v>
      </c>
      <c r="D83" s="51" t="str">
        <f>IF(Table2[[#This Row],[WMPInitiativeCategory]]="", "",INDEX('Initiative mapping-DO NOT EDIT'!$H$3:$H$12, MATCH(Table2[[#This Row],[WMPInitiativeCategory]],'Initiative mapping-DO NOT EDIT'!$G$3:$G$12,0)))</f>
        <v>5.3.7.</v>
      </c>
      <c r="E83" s="50" t="s">
        <v>299</v>
      </c>
      <c r="F83" s="31"/>
      <c r="G83" s="40">
        <f>IF(Table2[[#This Row],[WMPInitiativeActivity]]="","x",IF(Table2[[#This Row],[WMPInitiativeActivity]]="other", Table2[[#This Row],[ActivityNameifOther]], INDEX('Initiative mapping-DO NOT EDIT'!$C$3:$C$89,MATCH(Table2[[#This Row],[WMPInitiativeActivity]],'Initiative mapping-DO NOT EDIT'!$D$3:$D$89,0))))</f>
        <v>4</v>
      </c>
      <c r="H83" s="56" t="s">
        <v>300</v>
      </c>
      <c r="I83" s="38" t="s">
        <v>301</v>
      </c>
      <c r="J83"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BVES_Data Governance_Tracking and analysis of near miss data _BVDG-004_2021</v>
      </c>
      <c r="K83" s="66">
        <v>66</v>
      </c>
      <c r="L83" s="36" t="s">
        <v>127</v>
      </c>
      <c r="M83" s="66" t="s">
        <v>127</v>
      </c>
      <c r="N83" s="66" t="s">
        <v>127</v>
      </c>
      <c r="O83" s="66" t="s">
        <v>127</v>
      </c>
      <c r="P83" s="66" t="s">
        <v>127</v>
      </c>
      <c r="Q83" s="72" t="s">
        <v>127</v>
      </c>
      <c r="R83" s="66" t="s">
        <v>127</v>
      </c>
      <c r="S83" s="66" t="s">
        <v>127</v>
      </c>
      <c r="T83" s="66"/>
      <c r="U83" s="66"/>
      <c r="V83" s="66" t="s">
        <v>302</v>
      </c>
      <c r="W83" s="30" t="s">
        <v>127</v>
      </c>
      <c r="X83" s="30" t="s">
        <v>127</v>
      </c>
      <c r="Y83" s="30"/>
      <c r="Z83" s="30"/>
      <c r="AA83" s="37" t="s">
        <v>177</v>
      </c>
      <c r="AB83" s="30" t="s">
        <v>127</v>
      </c>
      <c r="AC83" s="4"/>
      <c r="AD83" s="4"/>
      <c r="AE83" s="32"/>
      <c r="AF83" s="35"/>
      <c r="AG83" s="34"/>
      <c r="AH83" s="34"/>
    </row>
    <row r="84" spans="1:34" s="3" customFormat="1" ht="81.599999999999994" customHeight="1" x14ac:dyDescent="0.3">
      <c r="A84" s="4" t="str">
        <f>'READ ME FIRST'!$D$12</f>
        <v>BVES</v>
      </c>
      <c r="B84" s="44">
        <f>'READ ME FIRST'!$D$15</f>
        <v>44410</v>
      </c>
      <c r="C84" s="50" t="s">
        <v>303</v>
      </c>
      <c r="D84" s="51" t="str">
        <f>IF(Table2[[#This Row],[WMPInitiativeCategory]]="", "",INDEX('Initiative mapping-DO NOT EDIT'!$H$3:$H$12, MATCH(Table2[[#This Row],[WMPInitiativeCategory]],'Initiative mapping-DO NOT EDIT'!$G$3:$G$12,0)))</f>
        <v>5.3.8.</v>
      </c>
      <c r="E84" s="50" t="s">
        <v>304</v>
      </c>
      <c r="F84" s="31"/>
      <c r="G84" s="40">
        <f>IF(Table2[[#This Row],[WMPInitiativeActivity]]="","x",IF(Table2[[#This Row],[WMPInitiativeActivity]]="other", Table2[[#This Row],[ActivityNameifOther]], INDEX('Initiative mapping-DO NOT EDIT'!$C$3:$C$89,MATCH(Table2[[#This Row],[WMPInitiativeActivity]],'Initiative mapping-DO NOT EDIT'!$D$3:$D$89,0))))</f>
        <v>1</v>
      </c>
      <c r="H84" s="56" t="s">
        <v>305</v>
      </c>
      <c r="I84" s="38" t="s">
        <v>306</v>
      </c>
      <c r="J84"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BVES_Resource Allocation Methodology_Allocation methodology development and application _BVRES-001-1_2021</v>
      </c>
      <c r="K84" s="66">
        <v>134</v>
      </c>
      <c r="L84" s="36" t="s">
        <v>127</v>
      </c>
      <c r="M84" s="66" t="s">
        <v>127</v>
      </c>
      <c r="N84" s="66" t="s">
        <v>127</v>
      </c>
      <c r="O84" s="66" t="s">
        <v>127</v>
      </c>
      <c r="P84" s="66" t="s">
        <v>127</v>
      </c>
      <c r="Q84" s="72" t="s">
        <v>127</v>
      </c>
      <c r="R84" s="66" t="s">
        <v>127</v>
      </c>
      <c r="S84" s="66" t="s">
        <v>127</v>
      </c>
      <c r="T84" s="66"/>
      <c r="U84" s="66"/>
      <c r="V84" s="66" t="s">
        <v>302</v>
      </c>
      <c r="W84" s="30" t="s">
        <v>127</v>
      </c>
      <c r="X84" s="30" t="s">
        <v>127</v>
      </c>
      <c r="Y84" s="30"/>
      <c r="Z84" s="30"/>
      <c r="AA84" s="37" t="s">
        <v>144</v>
      </c>
      <c r="AB84" s="30" t="s">
        <v>127</v>
      </c>
      <c r="AC84" s="4"/>
      <c r="AD84" s="4"/>
      <c r="AE84" s="32"/>
      <c r="AF84" s="35"/>
      <c r="AG84" s="34"/>
      <c r="AH84" s="34"/>
    </row>
    <row r="85" spans="1:34" s="3" customFormat="1" ht="63" customHeight="1" x14ac:dyDescent="0.3">
      <c r="A85" s="4" t="str">
        <f>'READ ME FIRST'!$D$12</f>
        <v>BVES</v>
      </c>
      <c r="B85" s="44">
        <f>'READ ME FIRST'!$D$15</f>
        <v>44410</v>
      </c>
      <c r="C85" s="50" t="s">
        <v>303</v>
      </c>
      <c r="D85" s="51" t="str">
        <f>IF(Table2[[#This Row],[WMPInitiativeCategory]]="", "",INDEX('Initiative mapping-DO NOT EDIT'!$H$3:$H$12, MATCH(Table2[[#This Row],[WMPInitiativeCategory]],'Initiative mapping-DO NOT EDIT'!$G$3:$G$12,0)))</f>
        <v>5.3.8.</v>
      </c>
      <c r="E85" s="50" t="s">
        <v>307</v>
      </c>
      <c r="F85" s="31"/>
      <c r="G85" s="40">
        <f>IF(Table2[[#This Row],[WMPInitiativeActivity]]="","x",IF(Table2[[#This Row],[WMPInitiativeActivity]]="other", Table2[[#This Row],[ActivityNameifOther]], INDEX('Initiative mapping-DO NOT EDIT'!$C$3:$C$89,MATCH(Table2[[#This Row],[WMPInitiativeActivity]],'Initiative mapping-DO NOT EDIT'!$D$3:$D$89,0))))</f>
        <v>2</v>
      </c>
      <c r="H85" s="56" t="s">
        <v>130</v>
      </c>
      <c r="I85" s="62" t="s">
        <v>433</v>
      </c>
      <c r="J85"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BVES_Resource Allocation Methodology_Risk reduction scenario development and analysis _BVRAM-001-6
BVRES-002_2021</v>
      </c>
      <c r="K85" s="66">
        <v>19</v>
      </c>
      <c r="L85" s="36" t="s">
        <v>127</v>
      </c>
      <c r="M85" s="66" t="s">
        <v>127</v>
      </c>
      <c r="N85" s="66" t="s">
        <v>127</v>
      </c>
      <c r="O85" s="66" t="s">
        <v>127</v>
      </c>
      <c r="P85" s="66" t="s">
        <v>127</v>
      </c>
      <c r="Q85" s="72" t="s">
        <v>127</v>
      </c>
      <c r="R85" s="66" t="s">
        <v>127</v>
      </c>
      <c r="S85" s="66" t="s">
        <v>127</v>
      </c>
      <c r="T85" s="66"/>
      <c r="U85" s="66"/>
      <c r="V85" s="66" t="s">
        <v>362</v>
      </c>
      <c r="W85" s="30" t="s">
        <v>429</v>
      </c>
      <c r="X85" s="30" t="s">
        <v>440</v>
      </c>
      <c r="Y85" s="30"/>
      <c r="Z85" s="30"/>
      <c r="AA85" s="37" t="s">
        <v>128</v>
      </c>
      <c r="AB85" s="30" t="s">
        <v>127</v>
      </c>
      <c r="AC85" s="4"/>
      <c r="AD85" s="4"/>
      <c r="AE85" s="32"/>
      <c r="AF85" s="35"/>
      <c r="AG85" s="34"/>
      <c r="AH85" s="34"/>
    </row>
    <row r="86" spans="1:34" s="3" customFormat="1" ht="56.4" customHeight="1" x14ac:dyDescent="0.3">
      <c r="A86" s="4" t="str">
        <f>'READ ME FIRST'!$D$12</f>
        <v>BVES</v>
      </c>
      <c r="B86" s="44">
        <f>'READ ME FIRST'!$D$15</f>
        <v>44410</v>
      </c>
      <c r="C86" s="50" t="s">
        <v>303</v>
      </c>
      <c r="D86" s="51" t="str">
        <f>IF(Table2[[#This Row],[WMPInitiativeCategory]]="", "",INDEX('Initiative mapping-DO NOT EDIT'!$H$3:$H$12, MATCH(Table2[[#This Row],[WMPInitiativeCategory]],'Initiative mapping-DO NOT EDIT'!$G$3:$G$12,0)))</f>
        <v>5.3.8.</v>
      </c>
      <c r="E86" s="50" t="s">
        <v>308</v>
      </c>
      <c r="F86" s="31"/>
      <c r="G86" s="40">
        <f>IF(Table2[[#This Row],[WMPInitiativeActivity]]="","x",IF(Table2[[#This Row],[WMPInitiativeActivity]]="other", Table2[[#This Row],[ActivityNameifOther]], INDEX('Initiative mapping-DO NOT EDIT'!$C$3:$C$89,MATCH(Table2[[#This Row],[WMPInitiativeActivity]],'Initiative mapping-DO NOT EDIT'!$D$3:$D$89,0))))</f>
        <v>3</v>
      </c>
      <c r="H86" s="56" t="s">
        <v>130</v>
      </c>
      <c r="I86" s="62" t="s">
        <v>434</v>
      </c>
      <c r="J86"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BVES_Resource Allocation Methodology_Risk spend efficiency analysis_BVRAM-001-7
BVRES-003_2021</v>
      </c>
      <c r="K86" s="66">
        <v>19</v>
      </c>
      <c r="L86" s="36" t="s">
        <v>127</v>
      </c>
      <c r="M86" s="66" t="s">
        <v>127</v>
      </c>
      <c r="N86" s="66" t="s">
        <v>127</v>
      </c>
      <c r="O86" s="66" t="s">
        <v>127</v>
      </c>
      <c r="P86" s="66" t="s">
        <v>127</v>
      </c>
      <c r="Q86" s="73" t="s">
        <v>127</v>
      </c>
      <c r="R86" s="66" t="s">
        <v>127</v>
      </c>
      <c r="S86" s="66" t="s">
        <v>127</v>
      </c>
      <c r="T86" s="66"/>
      <c r="U86" s="66"/>
      <c r="V86" s="66" t="s">
        <v>362</v>
      </c>
      <c r="W86" s="30" t="s">
        <v>429</v>
      </c>
      <c r="X86" s="30" t="s">
        <v>440</v>
      </c>
      <c r="Y86" s="30"/>
      <c r="Z86" s="30"/>
      <c r="AA86" s="36" t="s">
        <v>144</v>
      </c>
      <c r="AB86" s="30" t="s">
        <v>127</v>
      </c>
      <c r="AC86" s="4"/>
      <c r="AD86" s="4"/>
      <c r="AE86" s="32"/>
      <c r="AF86" s="35"/>
      <c r="AG86" s="34"/>
      <c r="AH86" s="34"/>
    </row>
    <row r="87" spans="1:34" s="3" customFormat="1" ht="102.6" customHeight="1" x14ac:dyDescent="0.3">
      <c r="A87" s="4" t="str">
        <f>'READ ME FIRST'!$D$12</f>
        <v>BVES</v>
      </c>
      <c r="B87" s="44">
        <f>'READ ME FIRST'!$D$15</f>
        <v>44410</v>
      </c>
      <c r="C87" s="50" t="s">
        <v>309</v>
      </c>
      <c r="D87" s="51" t="str">
        <f>IF(Table2[[#This Row],[WMPInitiativeCategory]]="", "",INDEX('Initiative mapping-DO NOT EDIT'!$H$3:$H$12, MATCH(Table2[[#This Row],[WMPInitiativeCategory]],'Initiative mapping-DO NOT EDIT'!$G$3:$G$12,0)))</f>
        <v>5.3.9.</v>
      </c>
      <c r="E87" s="50" t="s">
        <v>310</v>
      </c>
      <c r="F87" s="31"/>
      <c r="G87" s="40">
        <f>IF(Table2[[#This Row],[WMPInitiativeActivity]]="","x",IF(Table2[[#This Row],[WMPInitiativeActivity]]="other", Table2[[#This Row],[ActivityNameifOther]], INDEX('Initiative mapping-DO NOT EDIT'!$C$3:$C$89,MATCH(Table2[[#This Row],[WMPInitiativeActivity]],'Initiative mapping-DO NOT EDIT'!$D$3:$D$89,0))))</f>
        <v>1</v>
      </c>
      <c r="H87" s="56" t="s">
        <v>303</v>
      </c>
      <c r="I87" s="62" t="s">
        <v>311</v>
      </c>
      <c r="J87"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BVES_Emergency Planning &amp; Preparedness_Adequate and trained workforce for service restoration _BVRES-001-2
BVEPP-001_2021</v>
      </c>
      <c r="K87" s="66">
        <v>138</v>
      </c>
      <c r="L87" s="36" t="s">
        <v>127</v>
      </c>
      <c r="M87" s="66" t="s">
        <v>127</v>
      </c>
      <c r="N87" s="66" t="s">
        <v>127</v>
      </c>
      <c r="O87" s="66" t="s">
        <v>127</v>
      </c>
      <c r="P87" s="66" t="s">
        <v>127</v>
      </c>
      <c r="Q87" s="73" t="s">
        <v>127</v>
      </c>
      <c r="R87" s="66" t="s">
        <v>127</v>
      </c>
      <c r="S87" s="66" t="s">
        <v>127</v>
      </c>
      <c r="T87" s="66"/>
      <c r="U87" s="66"/>
      <c r="V87" s="66" t="s">
        <v>368</v>
      </c>
      <c r="W87" s="30" t="s">
        <v>367</v>
      </c>
      <c r="X87" s="30" t="s">
        <v>367</v>
      </c>
      <c r="Y87" s="30"/>
      <c r="Z87" s="30"/>
      <c r="AA87" s="37" t="s">
        <v>177</v>
      </c>
      <c r="AB87" s="30" t="s">
        <v>127</v>
      </c>
      <c r="AC87" s="4"/>
      <c r="AD87" s="4"/>
      <c r="AE87" s="32"/>
      <c r="AF87" s="35"/>
      <c r="AG87" s="34"/>
      <c r="AH87" s="34"/>
    </row>
    <row r="88" spans="1:34" s="3" customFormat="1" ht="58.95" customHeight="1" x14ac:dyDescent="0.3">
      <c r="A88" s="4" t="str">
        <f>'READ ME FIRST'!$D$12</f>
        <v>BVES</v>
      </c>
      <c r="B88" s="44">
        <f>'READ ME FIRST'!$D$15</f>
        <v>44410</v>
      </c>
      <c r="C88" s="50" t="s">
        <v>309</v>
      </c>
      <c r="D88" s="51" t="str">
        <f>IF(Table2[[#This Row],[WMPInitiativeCategory]]="", "",INDEX('Initiative mapping-DO NOT EDIT'!$H$3:$H$12, MATCH(Table2[[#This Row],[WMPInitiativeCategory]],'Initiative mapping-DO NOT EDIT'!$G$3:$G$12,0)))</f>
        <v>5.3.9.</v>
      </c>
      <c r="E88" s="50" t="s">
        <v>312</v>
      </c>
      <c r="F88" s="31"/>
      <c r="G88" s="40">
        <f>IF(Table2[[#This Row],[WMPInitiativeActivity]]="","x",IF(Table2[[#This Row],[WMPInitiativeActivity]]="other", Table2[[#This Row],[ActivityNameifOther]], INDEX('Initiative mapping-DO NOT EDIT'!$C$3:$C$89,MATCH(Table2[[#This Row],[WMPInitiativeActivity]],'Initiative mapping-DO NOT EDIT'!$D$3:$D$89,0))))</f>
        <v>2</v>
      </c>
      <c r="H88" s="56" t="s">
        <v>313</v>
      </c>
      <c r="I88" s="38" t="s">
        <v>314</v>
      </c>
      <c r="J88"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BVES_Emergency Planning &amp; Preparedness_Community outreach, public awareness, and communications efforts _BVEPP-002-1_2021</v>
      </c>
      <c r="K88" s="66">
        <v>139</v>
      </c>
      <c r="L88" s="36" t="s">
        <v>315</v>
      </c>
      <c r="M88" s="66">
        <f>90*4</f>
        <v>360</v>
      </c>
      <c r="N88" s="66">
        <v>90</v>
      </c>
      <c r="O88" s="66">
        <v>180</v>
      </c>
      <c r="P88" s="66">
        <v>270</v>
      </c>
      <c r="Q88" s="73">
        <f>270+90</f>
        <v>360</v>
      </c>
      <c r="R88" s="66">
        <f>227-137</f>
        <v>90</v>
      </c>
      <c r="S88" s="66">
        <f>Table2[[#This Row],[QuantActualProgressQ1]]+137</f>
        <v>227</v>
      </c>
      <c r="T88" s="66"/>
      <c r="U88" s="73"/>
      <c r="V88" s="66" t="s">
        <v>127</v>
      </c>
      <c r="W88" s="30" t="s">
        <v>127</v>
      </c>
      <c r="X88" s="30" t="s">
        <v>127</v>
      </c>
      <c r="Y88" s="30"/>
      <c r="Z88" s="30"/>
      <c r="AA88" s="36" t="s">
        <v>177</v>
      </c>
      <c r="AB88" s="30" t="s">
        <v>127</v>
      </c>
      <c r="AC88" s="4"/>
      <c r="AD88" s="4"/>
      <c r="AE88" s="32"/>
      <c r="AF88" s="35"/>
      <c r="AG88" s="34"/>
      <c r="AH88" s="34"/>
    </row>
    <row r="89" spans="1:34" s="3" customFormat="1" ht="56.4" customHeight="1" x14ac:dyDescent="0.3">
      <c r="A89" s="4" t="str">
        <f>'READ ME FIRST'!$D$12</f>
        <v>BVES</v>
      </c>
      <c r="B89" s="44">
        <f>'READ ME FIRST'!$D$15</f>
        <v>44410</v>
      </c>
      <c r="C89" s="50" t="s">
        <v>309</v>
      </c>
      <c r="D89" s="51" t="str">
        <f>IF(Table2[[#This Row],[WMPInitiativeCategory]]="", "",INDEX('Initiative mapping-DO NOT EDIT'!$H$3:$H$12, MATCH(Table2[[#This Row],[WMPInitiativeCategory]],'Initiative mapping-DO NOT EDIT'!$G$3:$G$12,0)))</f>
        <v>5.3.9.</v>
      </c>
      <c r="E89" s="50" t="s">
        <v>316</v>
      </c>
      <c r="F89" s="31"/>
      <c r="G89" s="40">
        <f>IF(Table2[[#This Row],[WMPInitiativeActivity]]="","x",IF(Table2[[#This Row],[WMPInitiativeActivity]]="other", Table2[[#This Row],[ActivityNameifOther]], INDEX('Initiative mapping-DO NOT EDIT'!$C$3:$C$89,MATCH(Table2[[#This Row],[WMPInitiativeActivity]],'Initiative mapping-DO NOT EDIT'!$D$3:$D$89,0))))</f>
        <v>3</v>
      </c>
      <c r="H89" s="56" t="s">
        <v>243</v>
      </c>
      <c r="I89" s="38" t="s">
        <v>392</v>
      </c>
      <c r="J89"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BVES_Emergency Planning &amp; Preparedness_Customer support in emergencies _BVEPP-003-2_2021</v>
      </c>
      <c r="K89" s="66">
        <v>141</v>
      </c>
      <c r="L89" s="36" t="s">
        <v>317</v>
      </c>
      <c r="M89" s="66">
        <v>0</v>
      </c>
      <c r="N89" s="66">
        <v>0</v>
      </c>
      <c r="O89" s="66">
        <v>0</v>
      </c>
      <c r="P89" s="66">
        <v>0</v>
      </c>
      <c r="Q89" s="73">
        <v>0</v>
      </c>
      <c r="R89" s="66">
        <v>0</v>
      </c>
      <c r="S89" s="66">
        <v>0</v>
      </c>
      <c r="T89" s="66"/>
      <c r="U89" s="66"/>
      <c r="V89" s="66" t="s">
        <v>127</v>
      </c>
      <c r="W89" s="30" t="s">
        <v>127</v>
      </c>
      <c r="X89" s="30" t="s">
        <v>127</v>
      </c>
      <c r="Y89" s="30"/>
      <c r="Z89" s="30"/>
      <c r="AA89" s="36" t="s">
        <v>177</v>
      </c>
      <c r="AB89" s="30" t="s">
        <v>127</v>
      </c>
      <c r="AC89" s="4"/>
      <c r="AD89" s="4"/>
      <c r="AE89" s="32"/>
      <c r="AF89" s="35"/>
      <c r="AG89" s="34"/>
      <c r="AH89" s="34"/>
    </row>
    <row r="90" spans="1:34" s="3" customFormat="1" ht="60" customHeight="1" x14ac:dyDescent="0.3">
      <c r="A90" s="4" t="str">
        <f>'READ ME FIRST'!$D$12</f>
        <v>BVES</v>
      </c>
      <c r="B90" s="44">
        <f>'READ ME FIRST'!$D$15</f>
        <v>44410</v>
      </c>
      <c r="C90" s="50" t="s">
        <v>309</v>
      </c>
      <c r="D90" s="51" t="str">
        <f>IF(Table2[[#This Row],[WMPInitiativeCategory]]="", "",INDEX('Initiative mapping-DO NOT EDIT'!$H$3:$H$12, MATCH(Table2[[#This Row],[WMPInitiativeCategory]],'Initiative mapping-DO NOT EDIT'!$G$3:$G$12,0)))</f>
        <v>5.3.9.</v>
      </c>
      <c r="E90" s="50" t="s">
        <v>318</v>
      </c>
      <c r="F90" s="31"/>
      <c r="G90" s="40">
        <f>IF(Table2[[#This Row],[WMPInitiativeActivity]]="","x",IF(Table2[[#This Row],[WMPInitiativeActivity]]="other", Table2[[#This Row],[ActivityNameifOther]], INDEX('Initiative mapping-DO NOT EDIT'!$C$3:$C$89,MATCH(Table2[[#This Row],[WMPInitiativeActivity]],'Initiative mapping-DO NOT EDIT'!$D$3:$D$89,0))))</f>
        <v>4</v>
      </c>
      <c r="H90" s="56" t="s">
        <v>377</v>
      </c>
      <c r="I90" s="38" t="s">
        <v>393</v>
      </c>
      <c r="J90"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BVES_Emergency Planning &amp; Preparedness_Disaster and emergency preparedness plan _BVEPP-003-1_2021</v>
      </c>
      <c r="K90" s="66">
        <v>135</v>
      </c>
      <c r="L90" s="36" t="s">
        <v>317</v>
      </c>
      <c r="M90" s="66">
        <v>0</v>
      </c>
      <c r="N90" s="66">
        <v>0</v>
      </c>
      <c r="O90" s="66">
        <v>0</v>
      </c>
      <c r="P90" s="66">
        <v>0</v>
      </c>
      <c r="Q90" s="73">
        <v>0</v>
      </c>
      <c r="R90" s="66">
        <v>0</v>
      </c>
      <c r="S90" s="66">
        <v>0</v>
      </c>
      <c r="T90" s="66"/>
      <c r="U90" s="66"/>
      <c r="V90" s="66" t="s">
        <v>127</v>
      </c>
      <c r="W90" s="30" t="s">
        <v>127</v>
      </c>
      <c r="X90" s="30" t="s">
        <v>127</v>
      </c>
      <c r="Y90" s="30"/>
      <c r="Z90" s="30"/>
      <c r="AA90" s="36" t="s">
        <v>177</v>
      </c>
      <c r="AB90" s="30" t="s">
        <v>127</v>
      </c>
      <c r="AC90" s="4"/>
      <c r="AD90" s="4"/>
      <c r="AE90" s="32"/>
      <c r="AF90" s="35"/>
      <c r="AG90" s="34"/>
      <c r="AH90" s="34"/>
    </row>
    <row r="91" spans="1:34" s="3" customFormat="1" ht="52.2" customHeight="1" x14ac:dyDescent="0.3">
      <c r="A91" s="4" t="str">
        <f>'READ ME FIRST'!$D$12</f>
        <v>BVES</v>
      </c>
      <c r="B91" s="44">
        <f>'READ ME FIRST'!$D$15</f>
        <v>44410</v>
      </c>
      <c r="C91" s="50" t="s">
        <v>309</v>
      </c>
      <c r="D91" s="51" t="str">
        <f>IF(Table2[[#This Row],[WMPInitiativeCategory]]="", "",INDEX('Initiative mapping-DO NOT EDIT'!$H$3:$H$12, MATCH(Table2[[#This Row],[WMPInitiativeCategory]],'Initiative mapping-DO NOT EDIT'!$G$3:$G$12,0)))</f>
        <v>5.3.9.</v>
      </c>
      <c r="E91" s="50" t="s">
        <v>319</v>
      </c>
      <c r="F91" s="31"/>
      <c r="G91" s="40">
        <f>IF(Table2[[#This Row],[WMPInitiativeActivity]]="","x",IF(Table2[[#This Row],[WMPInitiativeActivity]]="other", Table2[[#This Row],[ActivityNameifOther]], INDEX('Initiative mapping-DO NOT EDIT'!$C$3:$C$89,MATCH(Table2[[#This Row],[WMPInitiativeActivity]],'Initiative mapping-DO NOT EDIT'!$D$3:$D$89,0))))</f>
        <v>5</v>
      </c>
      <c r="H91" s="56" t="s">
        <v>243</v>
      </c>
      <c r="I91" s="38" t="s">
        <v>394</v>
      </c>
      <c r="J91"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BVES_Emergency Planning &amp; Preparedness_Preparedness and planning for service restoration _BVEPP-003-3_2021</v>
      </c>
      <c r="K91" s="66">
        <v>138</v>
      </c>
      <c r="L91" s="36" t="s">
        <v>317</v>
      </c>
      <c r="M91" s="66">
        <v>0</v>
      </c>
      <c r="N91" s="66">
        <v>0</v>
      </c>
      <c r="O91" s="66">
        <v>0</v>
      </c>
      <c r="P91" s="66">
        <v>0</v>
      </c>
      <c r="Q91" s="73">
        <v>0</v>
      </c>
      <c r="R91" s="66">
        <v>0</v>
      </c>
      <c r="S91" s="66">
        <v>0</v>
      </c>
      <c r="T91" s="66"/>
      <c r="U91" s="66"/>
      <c r="V91" s="66" t="s">
        <v>127</v>
      </c>
      <c r="W91" s="30" t="s">
        <v>127</v>
      </c>
      <c r="X91" s="30" t="s">
        <v>127</v>
      </c>
      <c r="Y91" s="30"/>
      <c r="Z91" s="30"/>
      <c r="AA91" s="36" t="s">
        <v>177</v>
      </c>
      <c r="AB91" s="30" t="s">
        <v>127</v>
      </c>
      <c r="AC91" s="4"/>
      <c r="AD91" s="4"/>
      <c r="AE91" s="32"/>
      <c r="AF91" s="35"/>
      <c r="AG91" s="34"/>
      <c r="AH91" s="34"/>
    </row>
    <row r="92" spans="1:34" s="3" customFormat="1" ht="56.4" customHeight="1" x14ac:dyDescent="0.3">
      <c r="A92" s="4" t="str">
        <f>'READ ME FIRST'!$D$12</f>
        <v>BVES</v>
      </c>
      <c r="B92" s="44">
        <f>'READ ME FIRST'!$D$15</f>
        <v>44410</v>
      </c>
      <c r="C92" s="50" t="s">
        <v>309</v>
      </c>
      <c r="D92" s="51" t="str">
        <f>IF(Table2[[#This Row],[WMPInitiativeCategory]]="", "",INDEX('Initiative mapping-DO NOT EDIT'!$H$3:$H$12, MATCH(Table2[[#This Row],[WMPInitiativeCategory]],'Initiative mapping-DO NOT EDIT'!$G$3:$G$12,0)))</f>
        <v>5.3.9.</v>
      </c>
      <c r="E92" s="50" t="s">
        <v>320</v>
      </c>
      <c r="F92" s="31"/>
      <c r="G92" s="40">
        <f>IF(Table2[[#This Row],[WMPInitiativeActivity]]="","x",IF(Table2[[#This Row],[WMPInitiativeActivity]]="other", Table2[[#This Row],[ActivityNameifOther]], INDEX('Initiative mapping-DO NOT EDIT'!$C$3:$C$89,MATCH(Table2[[#This Row],[WMPInitiativeActivity]],'Initiative mapping-DO NOT EDIT'!$D$3:$D$89,0))))</f>
        <v>6</v>
      </c>
      <c r="H92" s="56" t="s">
        <v>243</v>
      </c>
      <c r="I92" s="38" t="s">
        <v>395</v>
      </c>
      <c r="J92"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BVES_Emergency Planning &amp; Preparedness_Protocols in place to learn from wildfire events _BVEPP-003-4_2021</v>
      </c>
      <c r="K92" s="66">
        <v>143</v>
      </c>
      <c r="L92" s="36" t="s">
        <v>317</v>
      </c>
      <c r="M92" s="66">
        <v>0</v>
      </c>
      <c r="N92" s="66">
        <v>0</v>
      </c>
      <c r="O92" s="66">
        <v>0</v>
      </c>
      <c r="P92" s="66">
        <v>0</v>
      </c>
      <c r="Q92" s="73">
        <v>0</v>
      </c>
      <c r="R92" s="66">
        <v>0</v>
      </c>
      <c r="S92" s="66">
        <v>0</v>
      </c>
      <c r="T92" s="66"/>
      <c r="U92" s="66"/>
      <c r="V92" s="66" t="s">
        <v>127</v>
      </c>
      <c r="W92" s="30" t="s">
        <v>127</v>
      </c>
      <c r="X92" s="30" t="s">
        <v>127</v>
      </c>
      <c r="Y92" s="30"/>
      <c r="Z92" s="30"/>
      <c r="AA92" s="36" t="s">
        <v>144</v>
      </c>
      <c r="AB92" s="30" t="s">
        <v>127</v>
      </c>
      <c r="AC92" s="4"/>
      <c r="AD92" s="4"/>
      <c r="AE92" s="32"/>
      <c r="AF92" s="35"/>
      <c r="AG92" s="34"/>
      <c r="AH92" s="34"/>
    </row>
    <row r="93" spans="1:34" s="3" customFormat="1" ht="63" customHeight="1" x14ac:dyDescent="0.3">
      <c r="A93" s="4" t="str">
        <f>'READ ME FIRST'!$D$12</f>
        <v>BVES</v>
      </c>
      <c r="B93" s="44">
        <f>'READ ME FIRST'!$D$15</f>
        <v>44410</v>
      </c>
      <c r="C93" s="50" t="s">
        <v>321</v>
      </c>
      <c r="D93" s="51" t="str">
        <f>IF(Table2[[#This Row],[WMPInitiativeCategory]]="", "",INDEX('Initiative mapping-DO NOT EDIT'!$H$3:$H$12, MATCH(Table2[[#This Row],[WMPInitiativeCategory]],'Initiative mapping-DO NOT EDIT'!$G$3:$G$12,0)))</f>
        <v>5.3.10.</v>
      </c>
      <c r="E93" s="50" t="s">
        <v>322</v>
      </c>
      <c r="F93" s="31"/>
      <c r="G93" s="40">
        <f>IF(Table2[[#This Row],[WMPInitiativeActivity]]="","x",IF(Table2[[#This Row],[WMPInitiativeActivity]]="other", Table2[[#This Row],[ActivityNameifOther]], INDEX('Initiative mapping-DO NOT EDIT'!$C$3:$C$89,MATCH(Table2[[#This Row],[WMPInitiativeActivity]],'Initiative mapping-DO NOT EDIT'!$D$3:$D$89,0))))</f>
        <v>1</v>
      </c>
      <c r="H93" s="56" t="s">
        <v>323</v>
      </c>
      <c r="I93" s="62" t="s">
        <v>324</v>
      </c>
      <c r="J93"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BVES_Stakeholder Cooperation &amp; Community Engagement_Community engagement _BVEPP-002-2
BVSCCE-001_2021</v>
      </c>
      <c r="K93" s="66">
        <v>139</v>
      </c>
      <c r="L93" s="36" t="s">
        <v>315</v>
      </c>
      <c r="M93" s="66">
        <f>90*4</f>
        <v>360</v>
      </c>
      <c r="N93" s="66">
        <v>90</v>
      </c>
      <c r="O93" s="66">
        <v>180</v>
      </c>
      <c r="P93" s="66">
        <v>270</v>
      </c>
      <c r="Q93" s="73">
        <f>270+90</f>
        <v>360</v>
      </c>
      <c r="R93" s="66">
        <v>90</v>
      </c>
      <c r="S93" s="66">
        <v>227</v>
      </c>
      <c r="T93" s="66"/>
      <c r="U93" s="73"/>
      <c r="V93" s="66" t="s">
        <v>127</v>
      </c>
      <c r="W93" s="30" t="s">
        <v>127</v>
      </c>
      <c r="X93" s="30" t="s">
        <v>127</v>
      </c>
      <c r="Y93" s="30"/>
      <c r="Z93" s="30"/>
      <c r="AA93" s="36" t="s">
        <v>177</v>
      </c>
      <c r="AB93" s="30" t="s">
        <v>127</v>
      </c>
      <c r="AC93" s="4"/>
      <c r="AD93" s="4"/>
      <c r="AE93" s="32"/>
      <c r="AF93" s="35"/>
      <c r="AG93" s="34"/>
      <c r="AH93" s="34"/>
    </row>
    <row r="94" spans="1:34" s="3" customFormat="1" ht="79.2" customHeight="1" x14ac:dyDescent="0.3">
      <c r="A94" s="58" t="str">
        <f>'READ ME FIRST'!$D$12</f>
        <v>BVES</v>
      </c>
      <c r="B94" s="59">
        <f>'READ ME FIRST'!$D$15</f>
        <v>44410</v>
      </c>
      <c r="C94" s="50" t="s">
        <v>321</v>
      </c>
      <c r="D94" s="60" t="str">
        <f>IF(Table2[[#This Row],[WMPInitiativeCategory]]="", "",INDEX('Initiative mapping-DO NOT EDIT'!$H$3:$H$12, MATCH(Table2[[#This Row],[WMPInitiativeCategory]],'Initiative mapping-DO NOT EDIT'!$G$3:$G$12,0)))</f>
        <v>5.3.10.</v>
      </c>
      <c r="E94" s="50" t="s">
        <v>325</v>
      </c>
      <c r="F94" s="31"/>
      <c r="G94" s="58">
        <f>IF(Table2[[#This Row],[WMPInitiativeActivity]]="","x",IF(Table2[[#This Row],[WMPInitiativeActivity]]="other", Table2[[#This Row],[ActivityNameifOther]], INDEX('Initiative mapping-DO NOT EDIT'!$C$3:$C$89,MATCH(Table2[[#This Row],[WMPInitiativeActivity]],'Initiative mapping-DO NOT EDIT'!$D$3:$D$89,0))))</f>
        <v>2</v>
      </c>
      <c r="H94" s="61" t="s">
        <v>326</v>
      </c>
      <c r="I94" s="62" t="s">
        <v>419</v>
      </c>
      <c r="J94" s="6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BVES_Stakeholder Cooperation &amp; Community Engagement_Cooperation and best practice sharing with agencies outside CA _BVSCCE-002_2021</v>
      </c>
      <c r="K94" s="66" t="s">
        <v>127</v>
      </c>
      <c r="L94" s="36" t="s">
        <v>127</v>
      </c>
      <c r="M94" s="66" t="s">
        <v>127</v>
      </c>
      <c r="N94" s="66" t="s">
        <v>127</v>
      </c>
      <c r="O94" s="66" t="s">
        <v>127</v>
      </c>
      <c r="P94" s="66" t="s">
        <v>127</v>
      </c>
      <c r="Q94" s="73" t="s">
        <v>127</v>
      </c>
      <c r="R94" s="66" t="s">
        <v>127</v>
      </c>
      <c r="S94" s="66" t="s">
        <v>127</v>
      </c>
      <c r="T94" s="66"/>
      <c r="U94" s="66"/>
      <c r="V94" s="66" t="s">
        <v>426</v>
      </c>
      <c r="W94" s="30" t="s">
        <v>127</v>
      </c>
      <c r="X94" s="30" t="s">
        <v>127</v>
      </c>
      <c r="Y94" s="30"/>
      <c r="Z94" s="30"/>
      <c r="AA94" s="36" t="s">
        <v>128</v>
      </c>
      <c r="AB94" s="30" t="s">
        <v>127</v>
      </c>
      <c r="AC94" s="58"/>
      <c r="AD94" s="58"/>
      <c r="AE94" s="29"/>
      <c r="AF94" s="35"/>
      <c r="AG94" s="34"/>
      <c r="AH94" s="34"/>
    </row>
    <row r="95" spans="1:34" s="3" customFormat="1" ht="67.95" customHeight="1" x14ac:dyDescent="0.3">
      <c r="A95" s="58" t="str">
        <f>'READ ME FIRST'!$D$12</f>
        <v>BVES</v>
      </c>
      <c r="B95" s="59">
        <f>'READ ME FIRST'!$D$15</f>
        <v>44410</v>
      </c>
      <c r="C95" s="50" t="s">
        <v>321</v>
      </c>
      <c r="D95" s="60" t="str">
        <f>IF(Table2[[#This Row],[WMPInitiativeCategory]]="", "",INDEX('Initiative mapping-DO NOT EDIT'!$H$3:$H$12, MATCH(Table2[[#This Row],[WMPInitiativeCategory]],'Initiative mapping-DO NOT EDIT'!$G$3:$G$12,0)))</f>
        <v>5.3.10.</v>
      </c>
      <c r="E95" s="50" t="s">
        <v>327</v>
      </c>
      <c r="F95" s="31"/>
      <c r="G95" s="58">
        <f>IF(Table2[[#This Row],[WMPInitiativeActivity]]="","x",IF(Table2[[#This Row],[WMPInitiativeActivity]]="other", Table2[[#This Row],[ActivityNameifOther]], INDEX('Initiative mapping-DO NOT EDIT'!$C$3:$C$89,MATCH(Table2[[#This Row],[WMPInitiativeActivity]],'Initiative mapping-DO NOT EDIT'!$D$3:$D$89,0))))</f>
        <v>3</v>
      </c>
      <c r="H95" s="61" t="s">
        <v>297</v>
      </c>
      <c r="I95" s="62" t="s">
        <v>420</v>
      </c>
      <c r="J95" s="6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BVES_Stakeholder Cooperation &amp; Community Engagement_Cooperation with suppression agencies _BVSCCE-003_2021</v>
      </c>
      <c r="K95" s="66" t="s">
        <v>127</v>
      </c>
      <c r="L95" s="36" t="s">
        <v>127</v>
      </c>
      <c r="M95" s="66" t="s">
        <v>127</v>
      </c>
      <c r="N95" s="66" t="s">
        <v>127</v>
      </c>
      <c r="O95" s="66" t="s">
        <v>127</v>
      </c>
      <c r="P95" s="66" t="s">
        <v>127</v>
      </c>
      <c r="Q95" s="73" t="s">
        <v>127</v>
      </c>
      <c r="R95" s="66" t="s">
        <v>127</v>
      </c>
      <c r="S95" s="66" t="s">
        <v>127</v>
      </c>
      <c r="T95" s="66"/>
      <c r="U95" s="66"/>
      <c r="V95" s="66" t="s">
        <v>127</v>
      </c>
      <c r="W95" s="30" t="s">
        <v>127</v>
      </c>
      <c r="X95" s="30" t="s">
        <v>127</v>
      </c>
      <c r="Y95" s="30"/>
      <c r="Z95" s="30"/>
      <c r="AA95" s="36" t="s">
        <v>177</v>
      </c>
      <c r="AB95" s="30" t="s">
        <v>127</v>
      </c>
      <c r="AC95" s="58"/>
      <c r="AD95" s="58"/>
      <c r="AE95" s="29"/>
      <c r="AF95" s="35"/>
      <c r="AG95" s="34"/>
      <c r="AH95" s="34"/>
    </row>
    <row r="96" spans="1:34" s="3" customFormat="1" ht="66.599999999999994" customHeight="1" x14ac:dyDescent="0.3">
      <c r="A96" s="58" t="str">
        <f>'READ ME FIRST'!$D$12</f>
        <v>BVES</v>
      </c>
      <c r="B96" s="59">
        <f>'READ ME FIRST'!$D$15</f>
        <v>44410</v>
      </c>
      <c r="C96" s="50" t="s">
        <v>321</v>
      </c>
      <c r="D96" s="60" t="str">
        <f>IF(Table2[[#This Row],[WMPInitiativeCategory]]="", "",INDEX('Initiative mapping-DO NOT EDIT'!$H$3:$H$12, MATCH(Table2[[#This Row],[WMPInitiativeCategory]],'Initiative mapping-DO NOT EDIT'!$G$3:$G$12,0)))</f>
        <v>5.3.10.</v>
      </c>
      <c r="E96" s="50" t="s">
        <v>328</v>
      </c>
      <c r="F96" s="31"/>
      <c r="G96" s="58">
        <f>IF(Table2[[#This Row],[WMPInitiativeActivity]]="","x",IF(Table2[[#This Row],[WMPInitiativeActivity]]="other", Table2[[#This Row],[ActivityNameifOther]], INDEX('Initiative mapping-DO NOT EDIT'!$C$3:$C$89,MATCH(Table2[[#This Row],[WMPInitiativeActivity]],'Initiative mapping-DO NOT EDIT'!$D$3:$D$89,0))))</f>
        <v>4</v>
      </c>
      <c r="H96" s="61" t="s">
        <v>205</v>
      </c>
      <c r="I96" s="38" t="s">
        <v>329</v>
      </c>
      <c r="J96" s="6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BVES_Stakeholder Cooperation &amp; Community Engagement_Forest service and fuel reduction cooperation and joint roadmap _BVSCCE-004_2021</v>
      </c>
      <c r="K96" s="66" t="s">
        <v>127</v>
      </c>
      <c r="L96" s="36" t="s">
        <v>127</v>
      </c>
      <c r="M96" s="66" t="s">
        <v>127</v>
      </c>
      <c r="N96" s="66" t="s">
        <v>127</v>
      </c>
      <c r="O96" s="66" t="s">
        <v>127</v>
      </c>
      <c r="P96" s="66" t="s">
        <v>127</v>
      </c>
      <c r="Q96" s="73" t="s">
        <v>127</v>
      </c>
      <c r="R96" s="66" t="s">
        <v>127</v>
      </c>
      <c r="S96" s="66" t="s">
        <v>127</v>
      </c>
      <c r="T96" s="66"/>
      <c r="U96" s="66"/>
      <c r="V96" s="66" t="s">
        <v>127</v>
      </c>
      <c r="W96" s="30" t="s">
        <v>127</v>
      </c>
      <c r="X96" s="30" t="s">
        <v>127</v>
      </c>
      <c r="Y96" s="30"/>
      <c r="Z96" s="30"/>
      <c r="AA96" s="36" t="s">
        <v>128</v>
      </c>
      <c r="AB96" s="30" t="s">
        <v>127</v>
      </c>
      <c r="AC96" s="58"/>
      <c r="AD96" s="58"/>
      <c r="AE96" s="29"/>
      <c r="AF96" s="35"/>
      <c r="AG96" s="34"/>
      <c r="AH96" s="34"/>
    </row>
    <row r="97" spans="1:34" customFormat="1" x14ac:dyDescent="0.3">
      <c r="A97" s="3"/>
      <c r="B97" s="3"/>
      <c r="C97" s="3"/>
      <c r="D97" s="3"/>
      <c r="E97" s="49"/>
      <c r="F97" s="3"/>
      <c r="G97" s="3"/>
      <c r="H97" s="49"/>
      <c r="I97" s="3"/>
      <c r="J97" s="3"/>
      <c r="K97" s="67"/>
      <c r="L97" s="3"/>
      <c r="M97" s="67"/>
      <c r="N97" s="67"/>
      <c r="O97" s="67"/>
      <c r="P97" s="67"/>
      <c r="Q97" s="67"/>
      <c r="R97" s="67"/>
      <c r="S97" s="67"/>
      <c r="T97" s="67"/>
      <c r="U97" s="67"/>
      <c r="V97" s="67"/>
      <c r="W97" s="3"/>
      <c r="X97" s="3"/>
      <c r="Y97" s="3"/>
      <c r="Z97" s="26"/>
      <c r="AA97" s="3"/>
      <c r="AB97" s="3"/>
      <c r="AC97" s="3"/>
      <c r="AD97" s="3"/>
      <c r="AE97" s="3"/>
      <c r="AF97" s="3"/>
      <c r="AG97" s="3"/>
      <c r="AH97" s="3"/>
    </row>
    <row r="98" spans="1:34" customFormat="1" x14ac:dyDescent="0.3">
      <c r="A98" s="3"/>
      <c r="B98" s="3"/>
      <c r="C98" s="3"/>
      <c r="D98" s="3"/>
      <c r="E98" s="49"/>
      <c r="F98" s="3"/>
      <c r="G98" s="3"/>
      <c r="H98" s="49"/>
      <c r="I98" s="3"/>
      <c r="J98" s="3"/>
      <c r="K98" s="67"/>
      <c r="L98" s="3"/>
      <c r="M98" s="67"/>
      <c r="N98" s="67"/>
      <c r="O98" s="67"/>
      <c r="P98" s="67"/>
      <c r="Q98" s="67"/>
      <c r="R98" s="67"/>
      <c r="S98" s="67"/>
      <c r="T98" s="67"/>
      <c r="U98" s="67"/>
      <c r="V98" s="67"/>
      <c r="W98" s="3"/>
      <c r="X98" s="3"/>
      <c r="Y98" s="3"/>
      <c r="Z98" s="26"/>
      <c r="AA98" s="3"/>
      <c r="AB98" s="3"/>
      <c r="AC98" s="3"/>
      <c r="AD98" s="3"/>
      <c r="AE98" s="3"/>
      <c r="AF98" s="3"/>
      <c r="AG98" s="3"/>
      <c r="AH98" s="3"/>
    </row>
    <row r="99" spans="1:34" customFormat="1" x14ac:dyDescent="0.3">
      <c r="A99" s="3"/>
      <c r="B99" s="3"/>
      <c r="C99" s="3"/>
      <c r="D99" s="3"/>
      <c r="E99" s="49"/>
      <c r="F99" s="3"/>
      <c r="G99" s="3"/>
      <c r="H99" s="49"/>
      <c r="I99" s="3"/>
      <c r="J99" s="3"/>
      <c r="K99" s="67"/>
      <c r="L99" s="3"/>
      <c r="M99" s="67"/>
      <c r="N99" s="67"/>
      <c r="O99" s="67"/>
      <c r="P99" s="67"/>
      <c r="Q99" s="67"/>
      <c r="R99" s="67"/>
      <c r="S99" s="67"/>
      <c r="T99" s="67"/>
      <c r="U99" s="67"/>
      <c r="V99" s="67"/>
      <c r="W99" s="3"/>
      <c r="X99" s="3"/>
      <c r="Y99" s="3"/>
      <c r="Z99" s="26"/>
      <c r="AA99" s="3"/>
      <c r="AB99" s="3"/>
      <c r="AC99" s="3"/>
      <c r="AD99" s="3"/>
      <c r="AE99" s="3"/>
      <c r="AF99" s="3"/>
      <c r="AG99" s="3"/>
      <c r="AH99" s="3"/>
    </row>
    <row r="100" spans="1:34" customFormat="1" x14ac:dyDescent="0.3">
      <c r="A100" s="3"/>
      <c r="B100" s="3"/>
      <c r="C100" s="3"/>
      <c r="D100" s="3"/>
      <c r="E100" s="49"/>
      <c r="F100" s="3"/>
      <c r="G100" s="3"/>
      <c r="H100" s="49"/>
      <c r="I100" s="3"/>
      <c r="J100" s="3"/>
      <c r="K100" s="67"/>
      <c r="L100" s="3"/>
      <c r="M100" s="67"/>
      <c r="N100" s="67"/>
      <c r="O100" s="67"/>
      <c r="P100" s="67"/>
      <c r="Q100" s="67"/>
      <c r="R100" s="67"/>
      <c r="S100" s="67"/>
      <c r="T100" s="67"/>
      <c r="U100" s="67"/>
      <c r="V100" s="67"/>
      <c r="W100" s="3"/>
      <c r="X100" s="3"/>
      <c r="Y100" s="3"/>
      <c r="Z100" s="26"/>
      <c r="AA100" s="3"/>
      <c r="AB100" s="3"/>
      <c r="AC100" s="3"/>
      <c r="AD100" s="3"/>
      <c r="AE100" s="3"/>
      <c r="AF100" s="3"/>
      <c r="AG100" s="3"/>
      <c r="AH100" s="3"/>
    </row>
    <row r="101" spans="1:34" customFormat="1" x14ac:dyDescent="0.3">
      <c r="A101" s="3"/>
      <c r="B101" s="3"/>
      <c r="C101" s="3"/>
      <c r="D101" s="3"/>
      <c r="E101" s="49"/>
      <c r="F101" s="3"/>
      <c r="G101" s="3"/>
      <c r="H101" s="49"/>
      <c r="I101" s="3"/>
      <c r="J101" s="3"/>
      <c r="K101" s="67"/>
      <c r="L101" s="3"/>
      <c r="M101" s="67"/>
      <c r="N101" s="67"/>
      <c r="O101" s="67"/>
      <c r="P101" s="67"/>
      <c r="Q101" s="67"/>
      <c r="R101" s="67"/>
      <c r="S101" s="67"/>
      <c r="T101" s="67"/>
      <c r="U101" s="67"/>
      <c r="V101" s="67"/>
      <c r="W101" s="3"/>
      <c r="X101" s="3"/>
      <c r="Y101" s="3"/>
      <c r="Z101" s="26"/>
      <c r="AA101" s="3"/>
      <c r="AB101" s="3"/>
      <c r="AC101" s="3"/>
      <c r="AD101" s="3"/>
      <c r="AE101" s="3"/>
      <c r="AF101" s="3"/>
      <c r="AG101" s="3"/>
      <c r="AH101" s="3"/>
    </row>
    <row r="102" spans="1:34" customFormat="1" x14ac:dyDescent="0.3">
      <c r="A102" s="3"/>
      <c r="B102" s="3"/>
      <c r="C102" s="3"/>
      <c r="D102" s="3"/>
      <c r="E102" s="49"/>
      <c r="F102" s="3"/>
      <c r="G102" s="3"/>
      <c r="H102" s="49"/>
      <c r="I102" s="3"/>
      <c r="J102" s="3"/>
      <c r="K102" s="67"/>
      <c r="L102" s="3"/>
      <c r="M102" s="67"/>
      <c r="N102" s="67"/>
      <c r="O102" s="67"/>
      <c r="P102" s="67"/>
      <c r="Q102" s="67"/>
      <c r="R102" s="67"/>
      <c r="S102" s="67"/>
      <c r="T102" s="67"/>
      <c r="U102" s="67"/>
      <c r="V102" s="67"/>
      <c r="W102" s="3"/>
      <c r="X102" s="3"/>
      <c r="Y102" s="3"/>
      <c r="Z102" s="26"/>
      <c r="AA102" s="3"/>
      <c r="AB102" s="3"/>
      <c r="AC102" s="3"/>
      <c r="AD102" s="3"/>
      <c r="AE102" s="3"/>
      <c r="AF102" s="3"/>
      <c r="AG102" s="3"/>
      <c r="AH102" s="3"/>
    </row>
    <row r="103" spans="1:34" customFormat="1" x14ac:dyDescent="0.3">
      <c r="A103" s="3"/>
      <c r="B103" s="3"/>
      <c r="C103" s="3"/>
      <c r="D103" s="3"/>
      <c r="E103" s="49"/>
      <c r="F103" s="3"/>
      <c r="G103" s="3"/>
      <c r="H103" s="49"/>
      <c r="I103" s="3"/>
      <c r="J103" s="3"/>
      <c r="K103" s="67"/>
      <c r="L103" s="3"/>
      <c r="M103" s="67"/>
      <c r="N103" s="67"/>
      <c r="O103" s="67"/>
      <c r="P103" s="67"/>
      <c r="Q103" s="67"/>
      <c r="R103" s="67"/>
      <c r="S103" s="67"/>
      <c r="T103" s="67"/>
      <c r="U103" s="67"/>
      <c r="V103" s="67"/>
      <c r="W103" s="3"/>
      <c r="X103" s="3"/>
      <c r="Y103" s="3"/>
      <c r="Z103" s="26"/>
      <c r="AA103" s="3"/>
      <c r="AB103" s="3"/>
      <c r="AC103" s="3"/>
      <c r="AD103" s="3"/>
      <c r="AE103" s="3"/>
      <c r="AF103" s="3"/>
      <c r="AG103" s="3"/>
      <c r="AH103" s="3"/>
    </row>
    <row r="104" spans="1:34" customFormat="1" x14ac:dyDescent="0.3">
      <c r="A104" s="3"/>
      <c r="B104" s="3"/>
      <c r="C104" s="3"/>
      <c r="D104" s="3"/>
      <c r="E104" s="49"/>
      <c r="F104" s="3"/>
      <c r="G104" s="3"/>
      <c r="H104" s="49"/>
      <c r="I104" s="3"/>
      <c r="J104" s="3"/>
      <c r="K104" s="67"/>
      <c r="L104" s="3"/>
      <c r="M104" s="67"/>
      <c r="N104" s="67"/>
      <c r="O104" s="67"/>
      <c r="P104" s="67"/>
      <c r="Q104" s="67"/>
      <c r="R104" s="67"/>
      <c r="S104" s="67"/>
      <c r="T104" s="67"/>
      <c r="U104" s="67"/>
      <c r="V104" s="67"/>
      <c r="W104" s="3"/>
      <c r="X104" s="3"/>
      <c r="Y104" s="3"/>
      <c r="Z104" s="26"/>
      <c r="AA104" s="3"/>
      <c r="AB104" s="3"/>
      <c r="AC104" s="3"/>
      <c r="AD104" s="3"/>
      <c r="AE104" s="3"/>
      <c r="AF104" s="3"/>
      <c r="AG104" s="3"/>
      <c r="AH104" s="3"/>
    </row>
    <row r="105" spans="1:34" customFormat="1" x14ac:dyDescent="0.3">
      <c r="A105" s="3"/>
      <c r="B105" s="3"/>
      <c r="C105" s="3"/>
      <c r="D105" s="3"/>
      <c r="E105" s="49"/>
      <c r="F105" s="3"/>
      <c r="G105" s="3"/>
      <c r="H105" s="49"/>
      <c r="I105" s="3"/>
      <c r="J105" s="3"/>
      <c r="K105" s="67"/>
      <c r="L105" s="3"/>
      <c r="M105" s="67"/>
      <c r="N105" s="67"/>
      <c r="O105" s="67"/>
      <c r="P105" s="67"/>
      <c r="Q105" s="67"/>
      <c r="R105" s="67"/>
      <c r="S105" s="67"/>
      <c r="T105" s="67"/>
      <c r="U105" s="67"/>
      <c r="V105" s="67"/>
      <c r="W105" s="3"/>
      <c r="X105" s="3"/>
      <c r="Y105" s="3"/>
      <c r="Z105" s="26"/>
      <c r="AA105" s="3"/>
      <c r="AB105" s="3"/>
      <c r="AC105" s="3"/>
      <c r="AD105" s="3"/>
      <c r="AE105" s="3"/>
      <c r="AF105" s="3"/>
      <c r="AG105" s="3"/>
      <c r="AH105" s="3"/>
    </row>
    <row r="106" spans="1:34" customFormat="1" x14ac:dyDescent="0.3">
      <c r="B106" s="3"/>
      <c r="C106" s="3"/>
      <c r="D106" s="3"/>
      <c r="E106" s="49"/>
      <c r="F106" s="3"/>
      <c r="G106" s="3"/>
      <c r="H106" s="49"/>
      <c r="I106" s="3"/>
      <c r="J106" s="3"/>
      <c r="K106" s="67"/>
      <c r="L106" s="3"/>
      <c r="M106" s="67"/>
      <c r="N106" s="67"/>
      <c r="O106" s="67"/>
      <c r="P106" s="67"/>
      <c r="Q106" s="67"/>
      <c r="R106" s="67"/>
      <c r="S106" s="67"/>
      <c r="T106" s="67"/>
      <c r="U106" s="67"/>
      <c r="V106" s="67"/>
      <c r="W106" s="3"/>
      <c r="X106" s="3"/>
      <c r="Y106" s="3"/>
      <c r="Z106" s="26"/>
    </row>
    <row r="107" spans="1:34" customFormat="1" x14ac:dyDescent="0.3">
      <c r="B107" s="3"/>
      <c r="C107" s="3"/>
      <c r="D107" s="3"/>
      <c r="E107" s="49"/>
      <c r="F107" s="3"/>
      <c r="G107" s="3"/>
      <c r="H107" s="49"/>
      <c r="I107" s="3"/>
      <c r="J107" s="3"/>
      <c r="K107" s="67"/>
      <c r="L107" s="3"/>
      <c r="M107" s="67"/>
      <c r="N107" s="67"/>
      <c r="O107" s="67"/>
      <c r="P107" s="67"/>
      <c r="Q107" s="67"/>
      <c r="R107" s="67"/>
      <c r="S107" s="67"/>
      <c r="T107" s="67"/>
      <c r="U107" s="67"/>
      <c r="V107" s="67"/>
      <c r="W107" s="3"/>
      <c r="X107" s="3"/>
      <c r="Y107" s="3"/>
      <c r="Z107" s="26"/>
    </row>
    <row r="108" spans="1:34" customFormat="1" x14ac:dyDescent="0.3">
      <c r="B108" s="3"/>
      <c r="C108" s="3"/>
      <c r="D108" s="3"/>
      <c r="E108" s="49"/>
      <c r="F108" s="3"/>
      <c r="G108" s="3"/>
      <c r="H108" s="49"/>
      <c r="I108" s="3"/>
      <c r="J108" s="3"/>
      <c r="K108" s="67"/>
      <c r="L108" s="3"/>
      <c r="M108" s="67"/>
      <c r="N108" s="67"/>
      <c r="O108" s="67"/>
      <c r="P108" s="67"/>
      <c r="Q108" s="67"/>
      <c r="R108" s="67"/>
      <c r="S108" s="67"/>
      <c r="T108" s="67"/>
      <c r="U108" s="67"/>
      <c r="V108" s="67"/>
      <c r="W108" s="3"/>
      <c r="X108" s="3"/>
      <c r="Y108" s="3"/>
      <c r="Z108" s="26"/>
    </row>
    <row r="109" spans="1:34" customFormat="1" x14ac:dyDescent="0.3">
      <c r="B109" s="3"/>
      <c r="C109" s="3"/>
      <c r="D109" s="3"/>
      <c r="E109" s="49"/>
      <c r="F109" s="3"/>
      <c r="G109" s="3"/>
      <c r="H109" s="49"/>
      <c r="I109" s="3"/>
      <c r="J109" s="3"/>
      <c r="K109" s="67"/>
      <c r="L109" s="3"/>
      <c r="M109" s="67"/>
      <c r="N109" s="67"/>
      <c r="O109" s="67"/>
      <c r="P109" s="67"/>
      <c r="Q109" s="67"/>
      <c r="R109" s="67"/>
      <c r="S109" s="67"/>
      <c r="T109" s="67"/>
      <c r="U109" s="67"/>
      <c r="V109" s="67"/>
      <c r="W109" s="3"/>
      <c r="X109" s="3"/>
      <c r="Y109" s="3"/>
      <c r="Z109" s="26"/>
    </row>
    <row r="110" spans="1:34" customFormat="1" x14ac:dyDescent="0.3">
      <c r="B110" s="3"/>
      <c r="C110" s="3"/>
      <c r="D110" s="3"/>
      <c r="E110" s="49"/>
      <c r="F110" s="3"/>
      <c r="G110" s="3"/>
      <c r="H110" s="49"/>
      <c r="I110" s="3"/>
      <c r="J110" s="3"/>
      <c r="K110" s="67"/>
      <c r="L110" s="3"/>
      <c r="M110" s="67"/>
      <c r="N110" s="67"/>
      <c r="O110" s="67"/>
      <c r="P110" s="67"/>
      <c r="Q110" s="67"/>
      <c r="R110" s="67"/>
      <c r="S110" s="67"/>
      <c r="T110" s="67"/>
      <c r="U110" s="67"/>
      <c r="V110" s="67"/>
      <c r="W110" s="3"/>
      <c r="X110" s="3"/>
      <c r="Y110" s="3"/>
      <c r="Z110" s="26"/>
    </row>
    <row r="111" spans="1:34" customFormat="1" x14ac:dyDescent="0.3">
      <c r="B111" s="3"/>
      <c r="C111" s="3"/>
      <c r="D111" s="3"/>
      <c r="E111" s="49"/>
      <c r="F111" s="3"/>
      <c r="G111" s="3"/>
      <c r="H111" s="49"/>
      <c r="I111" s="3"/>
      <c r="J111" s="3"/>
      <c r="K111" s="67"/>
      <c r="L111" s="3"/>
      <c r="M111" s="67"/>
      <c r="N111" s="67"/>
      <c r="O111" s="67"/>
      <c r="P111" s="67"/>
      <c r="Q111" s="67"/>
      <c r="R111" s="67"/>
      <c r="S111" s="67"/>
      <c r="T111" s="67"/>
      <c r="U111" s="67"/>
      <c r="V111" s="67"/>
      <c r="W111" s="3"/>
      <c r="X111" s="3"/>
      <c r="Y111" s="3"/>
      <c r="Z111" s="26"/>
    </row>
    <row r="112" spans="1:34" customFormat="1" x14ac:dyDescent="0.3">
      <c r="B112" s="3"/>
      <c r="C112" s="3"/>
      <c r="D112" s="3"/>
      <c r="E112" s="49"/>
      <c r="F112" s="3"/>
      <c r="G112" s="3"/>
      <c r="H112" s="49"/>
      <c r="I112" s="3"/>
      <c r="J112" s="3"/>
      <c r="K112" s="67"/>
      <c r="L112" s="3"/>
      <c r="M112" s="67"/>
      <c r="N112" s="67"/>
      <c r="O112" s="67"/>
      <c r="P112" s="67"/>
      <c r="Q112" s="67"/>
      <c r="R112" s="67"/>
      <c r="S112" s="67"/>
      <c r="T112" s="67"/>
      <c r="U112" s="67"/>
      <c r="V112" s="67"/>
      <c r="W112" s="3"/>
      <c r="X112" s="3"/>
      <c r="Y112" s="3"/>
      <c r="Z112" s="26"/>
    </row>
    <row r="113" spans="2:26" customFormat="1" x14ac:dyDescent="0.3">
      <c r="B113" s="3"/>
      <c r="C113" s="3"/>
      <c r="D113" s="3"/>
      <c r="E113" s="49"/>
      <c r="F113" s="3"/>
      <c r="G113" s="3"/>
      <c r="H113" s="49"/>
      <c r="I113" s="3"/>
      <c r="J113" s="3"/>
      <c r="K113" s="67"/>
      <c r="L113" s="3"/>
      <c r="M113" s="67"/>
      <c r="N113" s="67"/>
      <c r="O113" s="67"/>
      <c r="P113" s="67"/>
      <c r="Q113" s="67"/>
      <c r="R113" s="67"/>
      <c r="S113" s="67"/>
      <c r="T113" s="67"/>
      <c r="U113" s="67"/>
      <c r="V113" s="67"/>
      <c r="W113" s="3"/>
      <c r="X113" s="3"/>
      <c r="Y113" s="3"/>
      <c r="Z113" s="26"/>
    </row>
    <row r="114" spans="2:26" customFormat="1" x14ac:dyDescent="0.3">
      <c r="B114" s="3"/>
      <c r="C114" s="3"/>
      <c r="D114" s="3"/>
      <c r="E114" s="49"/>
      <c r="F114" s="3"/>
      <c r="G114" s="3"/>
      <c r="H114" s="49"/>
      <c r="I114" s="3"/>
      <c r="J114" s="3"/>
      <c r="K114" s="67"/>
      <c r="L114" s="3"/>
      <c r="M114" s="67"/>
      <c r="N114" s="67"/>
      <c r="O114" s="67"/>
      <c r="P114" s="67"/>
      <c r="Q114" s="67"/>
      <c r="R114" s="67"/>
      <c r="S114" s="67"/>
      <c r="T114" s="67"/>
      <c r="U114" s="67"/>
      <c r="V114" s="67"/>
      <c r="W114" s="3"/>
      <c r="X114" s="3"/>
      <c r="Y114" s="3"/>
      <c r="Z114" s="26"/>
    </row>
    <row r="115" spans="2:26" customFormat="1" x14ac:dyDescent="0.3">
      <c r="B115" s="3"/>
      <c r="C115" s="3"/>
      <c r="D115" s="3"/>
      <c r="E115" s="49"/>
      <c r="F115" s="3"/>
      <c r="G115" s="3"/>
      <c r="H115" s="49"/>
      <c r="I115" s="3"/>
      <c r="J115" s="3"/>
      <c r="K115" s="67"/>
      <c r="L115" s="3"/>
      <c r="M115" s="67"/>
      <c r="N115" s="67"/>
      <c r="O115" s="67"/>
      <c r="P115" s="67"/>
      <c r="Q115" s="67"/>
      <c r="R115" s="67"/>
      <c r="S115" s="67"/>
      <c r="T115" s="67"/>
      <c r="U115" s="67"/>
      <c r="V115" s="67"/>
      <c r="W115" s="3"/>
      <c r="X115" s="3"/>
      <c r="Y115" s="3"/>
      <c r="Z115" s="26"/>
    </row>
    <row r="116" spans="2:26" customFormat="1" x14ac:dyDescent="0.3">
      <c r="B116" s="3"/>
      <c r="C116" s="3"/>
      <c r="D116" s="3"/>
      <c r="E116" s="49"/>
      <c r="F116" s="3"/>
      <c r="G116" s="3"/>
      <c r="H116" s="49"/>
      <c r="I116" s="3"/>
      <c r="J116" s="3"/>
      <c r="K116" s="67"/>
      <c r="L116" s="3"/>
      <c r="M116" s="67"/>
      <c r="N116" s="67"/>
      <c r="O116" s="67"/>
      <c r="P116" s="67"/>
      <c r="Q116" s="67"/>
      <c r="R116" s="67"/>
      <c r="S116" s="67"/>
      <c r="T116" s="67"/>
      <c r="U116" s="67"/>
      <c r="V116" s="67"/>
      <c r="W116" s="3"/>
      <c r="X116" s="3"/>
      <c r="Y116" s="3"/>
      <c r="Z116" s="26"/>
    </row>
    <row r="117" spans="2:26" customFormat="1" x14ac:dyDescent="0.3">
      <c r="B117" s="3"/>
      <c r="C117" s="3"/>
      <c r="D117" s="3"/>
      <c r="E117" s="49"/>
      <c r="F117" s="3"/>
      <c r="G117" s="3"/>
      <c r="H117" s="49"/>
      <c r="I117" s="3"/>
      <c r="J117" s="3"/>
      <c r="K117" s="67"/>
      <c r="L117" s="3"/>
      <c r="M117" s="67"/>
      <c r="N117" s="67"/>
      <c r="O117" s="67"/>
      <c r="P117" s="67"/>
      <c r="Q117" s="67"/>
      <c r="R117" s="67"/>
      <c r="S117" s="67"/>
      <c r="T117" s="67"/>
      <c r="U117" s="67"/>
      <c r="V117" s="67"/>
      <c r="W117" s="3"/>
      <c r="X117" s="3"/>
      <c r="Y117" s="3"/>
      <c r="Z117" s="26"/>
    </row>
    <row r="118" spans="2:26" customFormat="1" x14ac:dyDescent="0.3">
      <c r="B118" s="3"/>
      <c r="C118" s="3"/>
      <c r="D118" s="3"/>
      <c r="E118" s="49"/>
      <c r="F118" s="3"/>
      <c r="G118" s="3"/>
      <c r="H118" s="49"/>
      <c r="I118" s="3"/>
      <c r="J118" s="3"/>
      <c r="K118" s="67"/>
      <c r="L118" s="3"/>
      <c r="M118" s="67"/>
      <c r="N118" s="67"/>
      <c r="O118" s="67"/>
      <c r="P118" s="67"/>
      <c r="Q118" s="67"/>
      <c r="R118" s="67"/>
      <c r="S118" s="67"/>
      <c r="T118" s="67"/>
      <c r="U118" s="67"/>
      <c r="V118" s="67"/>
      <c r="W118" s="3"/>
      <c r="X118" s="3"/>
      <c r="Y118" s="3"/>
      <c r="Z118" s="26"/>
    </row>
    <row r="119" spans="2:26" customFormat="1" x14ac:dyDescent="0.3">
      <c r="B119" s="3"/>
      <c r="C119" s="3"/>
      <c r="D119" s="3"/>
      <c r="E119" s="49"/>
      <c r="F119" s="3"/>
      <c r="G119" s="3"/>
      <c r="H119" s="49"/>
      <c r="I119" s="3"/>
      <c r="J119" s="3"/>
      <c r="K119" s="67"/>
      <c r="L119" s="3"/>
      <c r="M119" s="67"/>
      <c r="N119" s="67"/>
      <c r="O119" s="67"/>
      <c r="P119" s="67"/>
      <c r="Q119" s="67"/>
      <c r="R119" s="67"/>
      <c r="S119" s="67"/>
      <c r="T119" s="67"/>
      <c r="U119" s="67"/>
      <c r="V119" s="67"/>
      <c r="W119" s="3"/>
      <c r="X119" s="3"/>
      <c r="Y119" s="3"/>
      <c r="Z119" s="26"/>
    </row>
    <row r="120" spans="2:26" customFormat="1" x14ac:dyDescent="0.3">
      <c r="B120" s="3"/>
      <c r="C120" s="3"/>
      <c r="D120" s="3"/>
      <c r="E120" s="49"/>
      <c r="F120" s="3"/>
      <c r="G120" s="3"/>
      <c r="H120" s="49"/>
      <c r="I120" s="3"/>
      <c r="J120" s="3"/>
      <c r="K120" s="67"/>
      <c r="L120" s="3"/>
      <c r="M120" s="67"/>
      <c r="N120" s="67"/>
      <c r="O120" s="67"/>
      <c r="P120" s="67"/>
      <c r="Q120" s="67"/>
      <c r="R120" s="67"/>
      <c r="S120" s="67"/>
      <c r="T120" s="67"/>
      <c r="U120" s="67"/>
      <c r="V120" s="67"/>
      <c r="W120" s="3"/>
      <c r="X120" s="3"/>
      <c r="Y120" s="3"/>
      <c r="Z120" s="26"/>
    </row>
    <row r="121" spans="2:26" customFormat="1" x14ac:dyDescent="0.3">
      <c r="B121" s="3"/>
      <c r="C121" s="3"/>
      <c r="D121" s="3"/>
      <c r="E121" s="49"/>
      <c r="F121" s="3"/>
      <c r="G121" s="3"/>
      <c r="H121" s="49"/>
      <c r="I121" s="3"/>
      <c r="J121" s="3"/>
      <c r="K121" s="67"/>
      <c r="L121" s="3"/>
      <c r="M121" s="67"/>
      <c r="N121" s="67"/>
      <c r="O121" s="67"/>
      <c r="P121" s="67"/>
      <c r="Q121" s="67"/>
      <c r="R121" s="67"/>
      <c r="S121" s="67"/>
      <c r="T121" s="67"/>
      <c r="U121" s="67"/>
      <c r="V121" s="67"/>
      <c r="W121" s="3"/>
      <c r="X121" s="3"/>
      <c r="Y121" s="3"/>
      <c r="Z121" s="26"/>
    </row>
    <row r="122" spans="2:26" customFormat="1" x14ac:dyDescent="0.3">
      <c r="B122" s="3"/>
      <c r="C122" s="3"/>
      <c r="D122" s="3"/>
      <c r="E122" s="49"/>
      <c r="F122" s="3"/>
      <c r="G122" s="3"/>
      <c r="H122" s="49"/>
      <c r="I122" s="3"/>
      <c r="J122" s="3"/>
      <c r="K122" s="67"/>
      <c r="L122" s="3"/>
      <c r="M122" s="67"/>
      <c r="N122" s="67"/>
      <c r="O122" s="67"/>
      <c r="P122" s="67"/>
      <c r="Q122" s="67"/>
      <c r="R122" s="67"/>
      <c r="S122" s="67"/>
      <c r="T122" s="67"/>
      <c r="U122" s="67"/>
      <c r="V122" s="67"/>
      <c r="W122" s="3"/>
      <c r="X122" s="3"/>
      <c r="Y122" s="3"/>
      <c r="Z122" s="26"/>
    </row>
    <row r="123" spans="2:26" customFormat="1" x14ac:dyDescent="0.3">
      <c r="B123" s="3"/>
      <c r="C123" s="3"/>
      <c r="D123" s="3"/>
      <c r="E123" s="49"/>
      <c r="F123" s="3"/>
      <c r="G123" s="3"/>
      <c r="H123" s="49"/>
      <c r="I123" s="3"/>
      <c r="J123" s="3"/>
      <c r="K123" s="67"/>
      <c r="L123" s="3"/>
      <c r="M123" s="67"/>
      <c r="N123" s="67"/>
      <c r="O123" s="67"/>
      <c r="P123" s="67"/>
      <c r="Q123" s="67"/>
      <c r="R123" s="67"/>
      <c r="S123" s="67"/>
      <c r="T123" s="67"/>
      <c r="U123" s="67"/>
      <c r="V123" s="67"/>
      <c r="W123" s="3"/>
      <c r="X123" s="3"/>
      <c r="Y123" s="3"/>
      <c r="Z123" s="26"/>
    </row>
    <row r="124" spans="2:26" customFormat="1" x14ac:dyDescent="0.3">
      <c r="B124" s="3"/>
      <c r="C124" s="3"/>
      <c r="D124" s="3"/>
      <c r="E124" s="49"/>
      <c r="F124" s="3"/>
      <c r="G124" s="3"/>
      <c r="H124" s="49"/>
      <c r="I124" s="3"/>
      <c r="J124" s="3"/>
      <c r="K124" s="67"/>
      <c r="L124" s="3"/>
      <c r="M124" s="67"/>
      <c r="N124" s="67"/>
      <c r="O124" s="67"/>
      <c r="P124" s="67"/>
      <c r="Q124" s="67"/>
      <c r="R124" s="67"/>
      <c r="S124" s="67"/>
      <c r="T124" s="67"/>
      <c r="U124" s="67"/>
      <c r="V124" s="67"/>
      <c r="W124" s="3"/>
      <c r="X124" s="3"/>
      <c r="Y124" s="3"/>
      <c r="Z124" s="26"/>
    </row>
    <row r="125" spans="2:26" customFormat="1" x14ac:dyDescent="0.3">
      <c r="B125" s="3"/>
      <c r="C125" s="3"/>
      <c r="D125" s="3"/>
      <c r="E125" s="49"/>
      <c r="F125" s="3"/>
      <c r="G125" s="3"/>
      <c r="H125" s="49"/>
      <c r="I125" s="3"/>
      <c r="J125" s="3"/>
      <c r="K125" s="67"/>
      <c r="L125" s="3"/>
      <c r="M125" s="67"/>
      <c r="N125" s="67"/>
      <c r="O125" s="67"/>
      <c r="P125" s="67"/>
      <c r="Q125" s="67"/>
      <c r="R125" s="67"/>
      <c r="S125" s="67"/>
      <c r="T125" s="67"/>
      <c r="U125" s="67"/>
      <c r="V125" s="67"/>
      <c r="W125" s="3"/>
      <c r="X125" s="3"/>
      <c r="Y125" s="3"/>
      <c r="Z125" s="26"/>
    </row>
    <row r="126" spans="2:26" customFormat="1" x14ac:dyDescent="0.3">
      <c r="B126" s="3"/>
      <c r="C126" s="3"/>
      <c r="D126" s="3"/>
      <c r="E126" s="49"/>
      <c r="F126" s="3"/>
      <c r="G126" s="3"/>
      <c r="H126" s="49"/>
      <c r="I126" s="3"/>
      <c r="J126" s="3"/>
      <c r="K126" s="67"/>
      <c r="L126" s="3"/>
      <c r="M126" s="67"/>
      <c r="N126" s="67"/>
      <c r="O126" s="67"/>
      <c r="P126" s="67"/>
      <c r="Q126" s="67"/>
      <c r="R126" s="67"/>
      <c r="S126" s="67"/>
      <c r="T126" s="67"/>
      <c r="U126" s="67"/>
      <c r="V126" s="67"/>
      <c r="W126" s="3"/>
      <c r="X126" s="3"/>
      <c r="Y126" s="3"/>
      <c r="Z126" s="26"/>
    </row>
    <row r="127" spans="2:26" customFormat="1" x14ac:dyDescent="0.3">
      <c r="B127" s="3"/>
      <c r="C127" s="3"/>
      <c r="D127" s="3"/>
      <c r="E127" s="49"/>
      <c r="F127" s="3"/>
      <c r="G127" s="3"/>
      <c r="H127" s="49"/>
      <c r="I127" s="3"/>
      <c r="J127" s="3"/>
      <c r="K127" s="67"/>
      <c r="L127" s="3"/>
      <c r="M127" s="67"/>
      <c r="N127" s="67"/>
      <c r="O127" s="67"/>
      <c r="P127" s="67"/>
      <c r="Q127" s="67"/>
      <c r="R127" s="67"/>
      <c r="S127" s="67"/>
      <c r="T127" s="67"/>
      <c r="U127" s="67"/>
      <c r="V127" s="67"/>
      <c r="W127" s="3"/>
      <c r="X127" s="3"/>
      <c r="Y127" s="3"/>
      <c r="Z127" s="26"/>
    </row>
    <row r="128" spans="2:26" customFormat="1" x14ac:dyDescent="0.3">
      <c r="B128" s="3"/>
      <c r="C128" s="3"/>
      <c r="D128" s="3"/>
      <c r="E128" s="49"/>
      <c r="F128" s="3"/>
      <c r="G128" s="3"/>
      <c r="H128" s="49"/>
      <c r="I128" s="3"/>
      <c r="J128" s="3"/>
      <c r="K128" s="67"/>
      <c r="L128" s="3"/>
      <c r="M128" s="67"/>
      <c r="N128" s="67"/>
      <c r="O128" s="67"/>
      <c r="P128" s="67"/>
      <c r="Q128" s="67"/>
      <c r="R128" s="67"/>
      <c r="S128" s="67"/>
      <c r="T128" s="67"/>
      <c r="U128" s="67"/>
      <c r="V128" s="67"/>
      <c r="W128" s="3"/>
      <c r="X128" s="3"/>
      <c r="Y128" s="3"/>
      <c r="Z128" s="26"/>
    </row>
    <row r="129" spans="2:26" customFormat="1" x14ac:dyDescent="0.3">
      <c r="B129" s="3"/>
      <c r="C129" s="3"/>
      <c r="D129" s="3"/>
      <c r="E129" s="49"/>
      <c r="F129" s="3"/>
      <c r="G129" s="3"/>
      <c r="H129" s="49"/>
      <c r="I129" s="3"/>
      <c r="J129" s="3"/>
      <c r="K129" s="67"/>
      <c r="L129" s="3"/>
      <c r="M129" s="67"/>
      <c r="N129" s="67"/>
      <c r="O129" s="67"/>
      <c r="P129" s="67"/>
      <c r="Q129" s="67"/>
      <c r="R129" s="67"/>
      <c r="S129" s="67"/>
      <c r="T129" s="67"/>
      <c r="U129" s="67"/>
      <c r="V129" s="67"/>
      <c r="W129" s="3"/>
      <c r="X129" s="3"/>
      <c r="Y129" s="3"/>
      <c r="Z129" s="26"/>
    </row>
    <row r="130" spans="2:26" customFormat="1" x14ac:dyDescent="0.3">
      <c r="B130" s="3"/>
      <c r="C130" s="3"/>
      <c r="D130" s="3"/>
      <c r="E130" s="49"/>
      <c r="F130" s="3"/>
      <c r="G130" s="3"/>
      <c r="H130" s="49"/>
      <c r="I130" s="3"/>
      <c r="J130" s="3"/>
      <c r="K130" s="67"/>
      <c r="L130" s="3"/>
      <c r="M130" s="67"/>
      <c r="N130" s="67"/>
      <c r="O130" s="67"/>
      <c r="P130" s="67"/>
      <c r="Q130" s="67"/>
      <c r="R130" s="67"/>
      <c r="S130" s="67"/>
      <c r="T130" s="67"/>
      <c r="U130" s="67"/>
      <c r="V130" s="67"/>
      <c r="W130" s="3"/>
      <c r="X130" s="3"/>
      <c r="Y130" s="3"/>
      <c r="Z130" s="26"/>
    </row>
    <row r="131" spans="2:26" customFormat="1" x14ac:dyDescent="0.3">
      <c r="B131" s="3"/>
      <c r="C131" s="3"/>
      <c r="D131" s="3"/>
      <c r="E131" s="49"/>
      <c r="F131" s="3"/>
      <c r="G131" s="3"/>
      <c r="H131" s="49"/>
      <c r="I131" s="3"/>
      <c r="J131" s="3"/>
      <c r="K131" s="67"/>
      <c r="L131" s="3"/>
      <c r="M131" s="67"/>
      <c r="N131" s="67"/>
      <c r="O131" s="67"/>
      <c r="P131" s="67"/>
      <c r="Q131" s="67"/>
      <c r="R131" s="67"/>
      <c r="S131" s="67"/>
      <c r="T131" s="67"/>
      <c r="U131" s="67"/>
      <c r="V131" s="67"/>
      <c r="W131" s="3"/>
      <c r="X131" s="3"/>
      <c r="Y131" s="3"/>
      <c r="Z131" s="26"/>
    </row>
    <row r="132" spans="2:26" customFormat="1" x14ac:dyDescent="0.3">
      <c r="B132" s="3"/>
      <c r="C132" s="3"/>
      <c r="D132" s="3"/>
      <c r="E132" s="49"/>
      <c r="F132" s="3"/>
      <c r="G132" s="3"/>
      <c r="H132" s="49"/>
      <c r="I132" s="3"/>
      <c r="J132" s="3"/>
      <c r="K132" s="67"/>
      <c r="L132" s="3"/>
      <c r="M132" s="67"/>
      <c r="N132" s="67"/>
      <c r="O132" s="67"/>
      <c r="P132" s="67"/>
      <c r="Q132" s="67"/>
      <c r="R132" s="67"/>
      <c r="S132" s="67"/>
      <c r="T132" s="67"/>
      <c r="U132" s="67"/>
      <c r="V132" s="67"/>
      <c r="W132" s="3"/>
      <c r="X132" s="3"/>
      <c r="Y132" s="3"/>
      <c r="Z132" s="26"/>
    </row>
    <row r="133" spans="2:26" customFormat="1" x14ac:dyDescent="0.3">
      <c r="B133" s="3"/>
      <c r="C133" s="3"/>
      <c r="D133" s="3"/>
      <c r="E133" s="49"/>
      <c r="F133" s="3"/>
      <c r="G133" s="3"/>
      <c r="H133" s="49"/>
      <c r="I133" s="3"/>
      <c r="J133" s="3"/>
      <c r="K133" s="67"/>
      <c r="L133" s="3"/>
      <c r="M133" s="67"/>
      <c r="N133" s="67"/>
      <c r="O133" s="67"/>
      <c r="P133" s="67"/>
      <c r="Q133" s="67"/>
      <c r="R133" s="67"/>
      <c r="S133" s="67"/>
      <c r="T133" s="67"/>
      <c r="U133" s="67"/>
      <c r="V133" s="67"/>
      <c r="W133" s="3"/>
      <c r="X133" s="3"/>
      <c r="Y133" s="3"/>
      <c r="Z133" s="26"/>
    </row>
    <row r="134" spans="2:26" customFormat="1" x14ac:dyDescent="0.3">
      <c r="B134" s="3"/>
      <c r="C134" s="3"/>
      <c r="D134" s="3"/>
      <c r="E134" s="49"/>
      <c r="F134" s="3"/>
      <c r="G134" s="3"/>
      <c r="H134" s="49"/>
      <c r="I134" s="3"/>
      <c r="J134" s="3"/>
      <c r="K134" s="67"/>
      <c r="L134" s="3"/>
      <c r="M134" s="67"/>
      <c r="N134" s="67"/>
      <c r="O134" s="67"/>
      <c r="P134" s="67"/>
      <c r="Q134" s="67"/>
      <c r="R134" s="67"/>
      <c r="S134" s="67"/>
      <c r="T134" s="67"/>
      <c r="U134" s="67"/>
      <c r="V134" s="67"/>
      <c r="W134" s="3"/>
      <c r="X134" s="3"/>
      <c r="Y134" s="3"/>
      <c r="Z134" s="26"/>
    </row>
    <row r="135" spans="2:26" customFormat="1" x14ac:dyDescent="0.3">
      <c r="B135" s="3"/>
      <c r="C135" s="3"/>
      <c r="D135" s="3"/>
      <c r="E135" s="49"/>
      <c r="F135" s="3"/>
      <c r="G135" s="3"/>
      <c r="H135" s="49"/>
      <c r="I135" s="3"/>
      <c r="J135" s="3"/>
      <c r="K135" s="67"/>
      <c r="L135" s="3"/>
      <c r="M135" s="67"/>
      <c r="N135" s="67"/>
      <c r="O135" s="67"/>
      <c r="P135" s="67"/>
      <c r="Q135" s="67"/>
      <c r="R135" s="67"/>
      <c r="S135" s="67"/>
      <c r="T135" s="67"/>
      <c r="U135" s="67"/>
      <c r="V135" s="67"/>
      <c r="W135" s="3"/>
      <c r="X135" s="3"/>
      <c r="Y135" s="3"/>
      <c r="Z135" s="26"/>
    </row>
    <row r="136" spans="2:26" customFormat="1" x14ac:dyDescent="0.3">
      <c r="B136" s="3"/>
      <c r="C136" s="3"/>
      <c r="D136" s="3"/>
      <c r="E136" s="49"/>
      <c r="F136" s="3"/>
      <c r="G136" s="3"/>
      <c r="H136" s="49"/>
      <c r="I136" s="3"/>
      <c r="J136" s="3"/>
      <c r="K136" s="67"/>
      <c r="L136" s="3"/>
      <c r="M136" s="67"/>
      <c r="N136" s="67"/>
      <c r="O136" s="67"/>
      <c r="P136" s="67"/>
      <c r="Q136" s="67"/>
      <c r="R136" s="67"/>
      <c r="S136" s="67"/>
      <c r="T136" s="67"/>
      <c r="U136" s="67"/>
      <c r="V136" s="67"/>
      <c r="W136" s="3"/>
      <c r="X136" s="3"/>
      <c r="Y136" s="3"/>
      <c r="Z136" s="26"/>
    </row>
    <row r="137" spans="2:26" customFormat="1" x14ac:dyDescent="0.3">
      <c r="B137" s="3"/>
      <c r="C137" s="3"/>
      <c r="D137" s="3"/>
      <c r="E137" s="49"/>
      <c r="F137" s="3"/>
      <c r="G137" s="3"/>
      <c r="H137" s="49"/>
      <c r="I137" s="3"/>
      <c r="J137" s="3"/>
      <c r="K137" s="67"/>
      <c r="L137" s="3"/>
      <c r="M137" s="67"/>
      <c r="N137" s="67"/>
      <c r="O137" s="67"/>
      <c r="P137" s="67"/>
      <c r="Q137" s="67"/>
      <c r="R137" s="67"/>
      <c r="S137" s="67"/>
      <c r="T137" s="67"/>
      <c r="U137" s="67"/>
      <c r="V137" s="67"/>
      <c r="W137" s="3"/>
      <c r="X137" s="3"/>
      <c r="Y137" s="3"/>
      <c r="Z137" s="26"/>
    </row>
    <row r="138" spans="2:26" customFormat="1" x14ac:dyDescent="0.3">
      <c r="B138" s="3"/>
      <c r="C138" s="3"/>
      <c r="D138" s="3"/>
      <c r="E138" s="49"/>
      <c r="F138" s="3"/>
      <c r="G138" s="3"/>
      <c r="H138" s="49"/>
      <c r="I138" s="3"/>
      <c r="J138" s="3"/>
      <c r="K138" s="67"/>
      <c r="L138" s="3"/>
      <c r="M138" s="67"/>
      <c r="N138" s="67"/>
      <c r="O138" s="67"/>
      <c r="P138" s="67"/>
      <c r="Q138" s="67"/>
      <c r="R138" s="67"/>
      <c r="S138" s="67"/>
      <c r="T138" s="67"/>
      <c r="U138" s="67"/>
      <c r="V138" s="67"/>
      <c r="W138" s="3"/>
      <c r="X138" s="3"/>
      <c r="Y138" s="3"/>
      <c r="Z138" s="26"/>
    </row>
    <row r="139" spans="2:26" customFormat="1" x14ac:dyDescent="0.3">
      <c r="B139" s="3"/>
      <c r="C139" s="3"/>
      <c r="D139" s="3"/>
      <c r="E139" s="49"/>
      <c r="F139" s="3"/>
      <c r="G139" s="3"/>
      <c r="H139" s="49"/>
      <c r="I139" s="3"/>
      <c r="J139" s="3"/>
      <c r="K139" s="67"/>
      <c r="L139" s="3"/>
      <c r="M139" s="67"/>
      <c r="N139" s="67"/>
      <c r="O139" s="67"/>
      <c r="P139" s="67"/>
      <c r="Q139" s="67"/>
      <c r="R139" s="67"/>
      <c r="S139" s="67"/>
      <c r="T139" s="67"/>
      <c r="U139" s="67"/>
      <c r="V139" s="67"/>
      <c r="W139" s="3"/>
      <c r="X139" s="3"/>
      <c r="Y139" s="3"/>
      <c r="Z139" s="26"/>
    </row>
    <row r="140" spans="2:26" customFormat="1" x14ac:dyDescent="0.3">
      <c r="B140" s="3"/>
      <c r="C140" s="3"/>
      <c r="D140" s="3"/>
      <c r="E140" s="49"/>
      <c r="F140" s="3"/>
      <c r="G140" s="3"/>
      <c r="H140" s="49"/>
      <c r="I140" s="3"/>
      <c r="J140" s="3"/>
      <c r="K140" s="67"/>
      <c r="L140" s="3"/>
      <c r="M140" s="67"/>
      <c r="N140" s="67"/>
      <c r="O140" s="67"/>
      <c r="P140" s="67"/>
      <c r="Q140" s="67"/>
      <c r="R140" s="67"/>
      <c r="S140" s="67"/>
      <c r="T140" s="67"/>
      <c r="U140" s="67"/>
      <c r="V140" s="67"/>
      <c r="W140" s="3"/>
      <c r="X140" s="3"/>
      <c r="Y140" s="3"/>
      <c r="Z140" s="26"/>
    </row>
    <row r="141" spans="2:26" customFormat="1" x14ac:dyDescent="0.3">
      <c r="B141" s="3"/>
      <c r="C141" s="3"/>
      <c r="D141" s="3"/>
      <c r="E141" s="49"/>
      <c r="F141" s="3"/>
      <c r="G141" s="3"/>
      <c r="H141" s="49"/>
      <c r="I141" s="3"/>
      <c r="J141" s="3"/>
      <c r="K141" s="67"/>
      <c r="L141" s="3"/>
      <c r="M141" s="67"/>
      <c r="N141" s="67"/>
      <c r="O141" s="67"/>
      <c r="P141" s="67"/>
      <c r="Q141" s="67"/>
      <c r="R141" s="67"/>
      <c r="S141" s="67"/>
      <c r="T141" s="67"/>
      <c r="U141" s="67"/>
      <c r="V141" s="67"/>
      <c r="W141" s="3"/>
      <c r="X141" s="3"/>
      <c r="Y141" s="3"/>
      <c r="Z141" s="26"/>
    </row>
    <row r="142" spans="2:26" customFormat="1" x14ac:dyDescent="0.3">
      <c r="B142" s="3"/>
      <c r="C142" s="3"/>
      <c r="D142" s="3"/>
      <c r="E142" s="49"/>
      <c r="F142" s="3"/>
      <c r="G142" s="3"/>
      <c r="H142" s="49"/>
      <c r="I142" s="3"/>
      <c r="J142" s="3"/>
      <c r="K142" s="67"/>
      <c r="L142" s="3"/>
      <c r="M142" s="67"/>
      <c r="N142" s="67"/>
      <c r="O142" s="67"/>
      <c r="P142" s="67"/>
      <c r="Q142" s="67"/>
      <c r="R142" s="67"/>
      <c r="S142" s="67"/>
      <c r="T142" s="67"/>
      <c r="U142" s="67"/>
      <c r="V142" s="67"/>
      <c r="W142" s="3"/>
      <c r="X142" s="3"/>
      <c r="Y142" s="3"/>
      <c r="Z142" s="26"/>
    </row>
    <row r="143" spans="2:26" customFormat="1" x14ac:dyDescent="0.3">
      <c r="B143" s="3"/>
      <c r="C143" s="3"/>
      <c r="D143" s="3"/>
      <c r="E143" s="49"/>
      <c r="F143" s="3"/>
      <c r="G143" s="3"/>
      <c r="H143" s="49"/>
      <c r="I143" s="3"/>
      <c r="J143" s="3"/>
      <c r="K143" s="67"/>
      <c r="L143" s="3"/>
      <c r="M143" s="67"/>
      <c r="N143" s="67"/>
      <c r="O143" s="67"/>
      <c r="P143" s="67"/>
      <c r="Q143" s="67"/>
      <c r="R143" s="67"/>
      <c r="S143" s="67"/>
      <c r="T143" s="67"/>
      <c r="U143" s="67"/>
      <c r="V143" s="67"/>
      <c r="W143" s="3"/>
      <c r="X143" s="3"/>
      <c r="Y143" s="3"/>
      <c r="Z143" s="26"/>
    </row>
    <row r="144" spans="2:26" customFormat="1" x14ac:dyDescent="0.3">
      <c r="B144" s="3"/>
      <c r="C144" s="3"/>
      <c r="D144" s="3"/>
      <c r="E144" s="49"/>
      <c r="F144" s="3"/>
      <c r="G144" s="3"/>
      <c r="H144" s="49"/>
      <c r="I144" s="3"/>
      <c r="J144" s="3"/>
      <c r="K144" s="67"/>
      <c r="L144" s="3"/>
      <c r="M144" s="67"/>
      <c r="N144" s="67"/>
      <c r="O144" s="67"/>
      <c r="P144" s="67"/>
      <c r="Q144" s="67"/>
      <c r="R144" s="67"/>
      <c r="S144" s="67"/>
      <c r="T144" s="67"/>
      <c r="U144" s="67"/>
      <c r="V144" s="67"/>
      <c r="W144" s="3"/>
      <c r="X144" s="3"/>
      <c r="Y144" s="3"/>
      <c r="Z144" s="26"/>
    </row>
    <row r="145" spans="2:26" customFormat="1" x14ac:dyDescent="0.3">
      <c r="B145" s="3"/>
      <c r="C145" s="3"/>
      <c r="D145" s="3"/>
      <c r="E145" s="49"/>
      <c r="F145" s="3"/>
      <c r="G145" s="3"/>
      <c r="H145" s="49"/>
      <c r="I145" s="3"/>
      <c r="J145" s="3"/>
      <c r="K145" s="67"/>
      <c r="L145" s="3"/>
      <c r="M145" s="67"/>
      <c r="N145" s="67"/>
      <c r="O145" s="67"/>
      <c r="P145" s="67"/>
      <c r="Q145" s="67"/>
      <c r="R145" s="67"/>
      <c r="S145" s="67"/>
      <c r="T145" s="67"/>
      <c r="U145" s="67"/>
      <c r="V145" s="67"/>
      <c r="W145" s="3"/>
      <c r="X145" s="3"/>
      <c r="Y145" s="3"/>
      <c r="Z145" s="26"/>
    </row>
    <row r="146" spans="2:26" customFormat="1" x14ac:dyDescent="0.3">
      <c r="B146" s="3"/>
      <c r="C146" s="3"/>
      <c r="D146" s="3"/>
      <c r="E146" s="49"/>
      <c r="F146" s="3"/>
      <c r="G146" s="3"/>
      <c r="H146" s="49"/>
      <c r="I146" s="3"/>
      <c r="J146" s="3"/>
      <c r="K146" s="67"/>
      <c r="L146" s="3"/>
      <c r="M146" s="67"/>
      <c r="N146" s="67"/>
      <c r="O146" s="67"/>
      <c r="P146" s="67"/>
      <c r="Q146" s="67"/>
      <c r="R146" s="67"/>
      <c r="S146" s="67"/>
      <c r="T146" s="67"/>
      <c r="U146" s="67"/>
      <c r="V146" s="67"/>
      <c r="W146" s="3"/>
      <c r="X146" s="3"/>
      <c r="Y146" s="3"/>
      <c r="Z146" s="26"/>
    </row>
    <row r="147" spans="2:26" customFormat="1" x14ac:dyDescent="0.3">
      <c r="B147" s="3"/>
      <c r="C147" s="3"/>
      <c r="D147" s="3"/>
      <c r="E147" s="49"/>
      <c r="F147" s="3"/>
      <c r="G147" s="3"/>
      <c r="H147" s="49"/>
      <c r="I147" s="3"/>
      <c r="J147" s="3"/>
      <c r="K147" s="67"/>
      <c r="L147" s="3"/>
      <c r="M147" s="67"/>
      <c r="N147" s="67"/>
      <c r="O147" s="67"/>
      <c r="P147" s="67"/>
      <c r="Q147" s="67"/>
      <c r="R147" s="67"/>
      <c r="S147" s="67"/>
      <c r="T147" s="67"/>
      <c r="U147" s="67"/>
      <c r="V147" s="67"/>
      <c r="W147" s="3"/>
      <c r="X147" s="3"/>
      <c r="Y147" s="3"/>
      <c r="Z147" s="26"/>
    </row>
    <row r="148" spans="2:26" customFormat="1" x14ac:dyDescent="0.3">
      <c r="B148" s="3"/>
      <c r="C148" s="3"/>
      <c r="D148" s="3"/>
      <c r="E148" s="49"/>
      <c r="F148" s="3"/>
      <c r="G148" s="3"/>
      <c r="H148" s="49"/>
      <c r="I148" s="3"/>
      <c r="J148" s="3"/>
      <c r="K148" s="67"/>
      <c r="L148" s="3"/>
      <c r="M148" s="67"/>
      <c r="N148" s="67"/>
      <c r="O148" s="67"/>
      <c r="P148" s="67"/>
      <c r="Q148" s="67"/>
      <c r="R148" s="67"/>
      <c r="S148" s="67"/>
      <c r="T148" s="67"/>
      <c r="U148" s="67"/>
      <c r="V148" s="67"/>
      <c r="W148" s="3"/>
      <c r="X148" s="3"/>
      <c r="Y148" s="3"/>
      <c r="Z148" s="26"/>
    </row>
    <row r="149" spans="2:26" customFormat="1" x14ac:dyDescent="0.3">
      <c r="B149" s="3"/>
      <c r="C149" s="3"/>
      <c r="D149" s="3"/>
      <c r="E149" s="49"/>
      <c r="F149" s="3"/>
      <c r="G149" s="3"/>
      <c r="H149" s="49"/>
      <c r="I149" s="3"/>
      <c r="J149" s="3"/>
      <c r="K149" s="67"/>
      <c r="L149" s="3"/>
      <c r="M149" s="67"/>
      <c r="N149" s="67"/>
      <c r="O149" s="67"/>
      <c r="P149" s="67"/>
      <c r="Q149" s="67"/>
      <c r="R149" s="67"/>
      <c r="S149" s="67"/>
      <c r="T149" s="67"/>
      <c r="U149" s="67"/>
      <c r="V149" s="67"/>
      <c r="W149" s="3"/>
      <c r="X149" s="3"/>
      <c r="Y149" s="3"/>
      <c r="Z149" s="26"/>
    </row>
    <row r="150" spans="2:26" customFormat="1" x14ac:dyDescent="0.3">
      <c r="B150" s="3"/>
      <c r="C150" s="3"/>
      <c r="D150" s="3"/>
      <c r="E150" s="49"/>
      <c r="F150" s="3"/>
      <c r="G150" s="3"/>
      <c r="H150" s="49"/>
      <c r="I150" s="3"/>
      <c r="J150" s="3"/>
      <c r="K150" s="67"/>
      <c r="L150" s="3"/>
      <c r="M150" s="67"/>
      <c r="N150" s="67"/>
      <c r="O150" s="67"/>
      <c r="P150" s="67"/>
      <c r="Q150" s="67"/>
      <c r="R150" s="67"/>
      <c r="S150" s="67"/>
      <c r="T150" s="67"/>
      <c r="U150" s="67"/>
      <c r="V150" s="67"/>
      <c r="W150" s="3"/>
      <c r="X150" s="3"/>
      <c r="Y150" s="3"/>
      <c r="Z150" s="26"/>
    </row>
    <row r="151" spans="2:26" customFormat="1" x14ac:dyDescent="0.3">
      <c r="B151" s="3"/>
      <c r="C151" s="3"/>
      <c r="D151" s="3"/>
      <c r="E151" s="49"/>
      <c r="F151" s="3"/>
      <c r="G151" s="3"/>
      <c r="H151" s="49"/>
      <c r="I151" s="3"/>
      <c r="J151" s="3"/>
      <c r="K151" s="67"/>
      <c r="L151" s="3"/>
      <c r="M151" s="67"/>
      <c r="N151" s="67"/>
      <c r="O151" s="67"/>
      <c r="P151" s="67"/>
      <c r="Q151" s="67"/>
      <c r="R151" s="67"/>
      <c r="S151" s="67"/>
      <c r="T151" s="67"/>
      <c r="U151" s="67"/>
      <c r="V151" s="67"/>
      <c r="W151" s="3"/>
      <c r="X151" s="3"/>
      <c r="Y151" s="3"/>
      <c r="Z151" s="26"/>
    </row>
    <row r="152" spans="2:26" customFormat="1" x14ac:dyDescent="0.3">
      <c r="B152" s="3"/>
      <c r="C152" s="3"/>
      <c r="D152" s="3"/>
      <c r="E152" s="49"/>
      <c r="F152" s="3"/>
      <c r="G152" s="3"/>
      <c r="H152" s="49"/>
      <c r="I152" s="3"/>
      <c r="J152" s="3"/>
      <c r="K152" s="67"/>
      <c r="L152" s="3"/>
      <c r="M152" s="67"/>
      <c r="N152" s="67"/>
      <c r="O152" s="67"/>
      <c r="P152" s="67"/>
      <c r="Q152" s="67"/>
      <c r="R152" s="67"/>
      <c r="S152" s="67"/>
      <c r="T152" s="67"/>
      <c r="U152" s="67"/>
      <c r="V152" s="67"/>
      <c r="W152" s="3"/>
      <c r="X152" s="3"/>
      <c r="Y152" s="3"/>
      <c r="Z152" s="26"/>
    </row>
    <row r="153" spans="2:26" customFormat="1" x14ac:dyDescent="0.3">
      <c r="B153" s="3"/>
      <c r="C153" s="3"/>
      <c r="D153" s="3"/>
      <c r="E153" s="49"/>
      <c r="F153" s="3"/>
      <c r="G153" s="3"/>
      <c r="H153" s="49"/>
      <c r="I153" s="3"/>
      <c r="J153" s="3"/>
      <c r="K153" s="67"/>
      <c r="L153" s="3"/>
      <c r="M153" s="67"/>
      <c r="N153" s="67"/>
      <c r="O153" s="67"/>
      <c r="P153" s="67"/>
      <c r="Q153" s="67"/>
      <c r="R153" s="67"/>
      <c r="S153" s="67"/>
      <c r="T153" s="67"/>
      <c r="U153" s="67"/>
      <c r="V153" s="67"/>
      <c r="W153" s="3"/>
      <c r="X153" s="3"/>
      <c r="Y153" s="3"/>
      <c r="Z153" s="26"/>
    </row>
    <row r="154" spans="2:26" customFormat="1" x14ac:dyDescent="0.3">
      <c r="B154" s="3"/>
      <c r="C154" s="3"/>
      <c r="D154" s="3"/>
      <c r="E154" s="49"/>
      <c r="F154" s="3"/>
      <c r="G154" s="3"/>
      <c r="H154" s="49"/>
      <c r="I154" s="3"/>
      <c r="J154" s="3"/>
      <c r="K154" s="67"/>
      <c r="L154" s="3"/>
      <c r="M154" s="67"/>
      <c r="N154" s="67"/>
      <c r="O154" s="67"/>
      <c r="P154" s="67"/>
      <c r="Q154" s="67"/>
      <c r="R154" s="67"/>
      <c r="S154" s="67"/>
      <c r="T154" s="67"/>
      <c r="U154" s="67"/>
      <c r="V154" s="67"/>
      <c r="W154" s="3"/>
      <c r="X154" s="3"/>
      <c r="Y154" s="3"/>
      <c r="Z154" s="26"/>
    </row>
    <row r="155" spans="2:26" customFormat="1" x14ac:dyDescent="0.3">
      <c r="B155" s="3"/>
      <c r="C155" s="3"/>
      <c r="D155" s="3"/>
      <c r="E155" s="49"/>
      <c r="F155" s="3"/>
      <c r="G155" s="3"/>
      <c r="H155" s="49"/>
      <c r="I155" s="3"/>
      <c r="J155" s="3"/>
      <c r="K155" s="67"/>
      <c r="L155" s="3"/>
      <c r="M155" s="67"/>
      <c r="N155" s="67"/>
      <c r="O155" s="67"/>
      <c r="P155" s="67"/>
      <c r="Q155" s="67"/>
      <c r="R155" s="67"/>
      <c r="S155" s="67"/>
      <c r="T155" s="67"/>
      <c r="U155" s="67"/>
      <c r="V155" s="67"/>
      <c r="W155" s="3"/>
      <c r="X155" s="3"/>
      <c r="Y155" s="3"/>
      <c r="Z155" s="26"/>
    </row>
    <row r="156" spans="2:26" customFormat="1" x14ac:dyDescent="0.3">
      <c r="B156" s="3"/>
      <c r="C156" s="3"/>
      <c r="D156" s="3"/>
      <c r="E156" s="49"/>
      <c r="F156" s="3"/>
      <c r="G156" s="3"/>
      <c r="H156" s="49"/>
      <c r="I156" s="3"/>
      <c r="J156" s="3"/>
      <c r="K156" s="67"/>
      <c r="L156" s="3"/>
      <c r="M156" s="67"/>
      <c r="N156" s="67"/>
      <c r="O156" s="67"/>
      <c r="P156" s="67"/>
      <c r="Q156" s="67"/>
      <c r="R156" s="67"/>
      <c r="S156" s="67"/>
      <c r="T156" s="67"/>
      <c r="U156" s="67"/>
      <c r="V156" s="67"/>
      <c r="W156" s="3"/>
      <c r="X156" s="3"/>
      <c r="Y156" s="3"/>
      <c r="Z156" s="26"/>
    </row>
    <row r="157" spans="2:26" customFormat="1" x14ac:dyDescent="0.3">
      <c r="B157" s="3"/>
      <c r="C157" s="3"/>
      <c r="D157" s="3"/>
      <c r="E157" s="49"/>
      <c r="F157" s="3"/>
      <c r="G157" s="3"/>
      <c r="H157" s="49"/>
      <c r="I157" s="3"/>
      <c r="J157" s="3"/>
      <c r="K157" s="67"/>
      <c r="L157" s="3"/>
      <c r="M157" s="67"/>
      <c r="N157" s="67"/>
      <c r="O157" s="67"/>
      <c r="P157" s="67"/>
      <c r="Q157" s="67"/>
      <c r="R157" s="67"/>
      <c r="S157" s="67"/>
      <c r="T157" s="67"/>
      <c r="U157" s="67"/>
      <c r="V157" s="67"/>
      <c r="W157" s="3"/>
      <c r="X157" s="3"/>
      <c r="Y157" s="3"/>
      <c r="Z157" s="26"/>
    </row>
    <row r="158" spans="2:26" customFormat="1" x14ac:dyDescent="0.3">
      <c r="B158" s="3"/>
      <c r="C158" s="3"/>
      <c r="D158" s="3"/>
      <c r="E158" s="49"/>
      <c r="F158" s="3"/>
      <c r="G158" s="3"/>
      <c r="H158" s="49"/>
      <c r="I158" s="3"/>
      <c r="J158" s="3"/>
      <c r="K158" s="67"/>
      <c r="L158" s="3"/>
      <c r="M158" s="67"/>
      <c r="N158" s="67"/>
      <c r="O158" s="67"/>
      <c r="P158" s="67"/>
      <c r="Q158" s="67"/>
      <c r="R158" s="67"/>
      <c r="S158" s="67"/>
      <c r="T158" s="67"/>
      <c r="U158" s="67"/>
      <c r="V158" s="67"/>
      <c r="W158" s="3"/>
      <c r="X158" s="3"/>
      <c r="Y158" s="3"/>
      <c r="Z158" s="26"/>
    </row>
    <row r="159" spans="2:26" customFormat="1" x14ac:dyDescent="0.3">
      <c r="B159" s="3"/>
      <c r="C159" s="3"/>
      <c r="D159" s="3"/>
      <c r="E159" s="49"/>
      <c r="F159" s="3"/>
      <c r="G159" s="3"/>
      <c r="H159" s="49"/>
      <c r="I159" s="3"/>
      <c r="J159" s="3"/>
      <c r="K159" s="67"/>
      <c r="L159" s="3"/>
      <c r="M159" s="67"/>
      <c r="N159" s="67"/>
      <c r="O159" s="67"/>
      <c r="P159" s="67"/>
      <c r="Q159" s="67"/>
      <c r="R159" s="67"/>
      <c r="S159" s="67"/>
      <c r="T159" s="67"/>
      <c r="U159" s="67"/>
      <c r="V159" s="67"/>
      <c r="W159" s="3"/>
      <c r="X159" s="3"/>
      <c r="Y159" s="3"/>
      <c r="Z159" s="26"/>
    </row>
    <row r="160" spans="2:26" customFormat="1" x14ac:dyDescent="0.3">
      <c r="B160" s="3"/>
      <c r="C160" s="3"/>
      <c r="D160" s="3"/>
      <c r="E160" s="49"/>
      <c r="F160" s="3"/>
      <c r="G160" s="3"/>
      <c r="H160" s="49"/>
      <c r="I160" s="3"/>
      <c r="J160" s="3"/>
      <c r="K160" s="67"/>
      <c r="L160" s="3"/>
      <c r="M160" s="67"/>
      <c r="N160" s="67"/>
      <c r="O160" s="67"/>
      <c r="P160" s="67"/>
      <c r="Q160" s="67"/>
      <c r="R160" s="67"/>
      <c r="S160" s="67"/>
      <c r="T160" s="67"/>
      <c r="U160" s="67"/>
      <c r="V160" s="67"/>
      <c r="W160" s="3"/>
      <c r="X160" s="3"/>
      <c r="Y160" s="3"/>
      <c r="Z160" s="26"/>
    </row>
    <row r="161" spans="2:26" customFormat="1" x14ac:dyDescent="0.3">
      <c r="B161" s="3"/>
      <c r="C161" s="3"/>
      <c r="D161" s="3"/>
      <c r="E161" s="49"/>
      <c r="F161" s="3"/>
      <c r="G161" s="3"/>
      <c r="H161" s="49"/>
      <c r="I161" s="3"/>
      <c r="J161" s="3"/>
      <c r="K161" s="67"/>
      <c r="L161" s="3"/>
      <c r="M161" s="67"/>
      <c r="N161" s="67"/>
      <c r="O161" s="67"/>
      <c r="P161" s="67"/>
      <c r="Q161" s="67"/>
      <c r="R161" s="67"/>
      <c r="S161" s="67"/>
      <c r="T161" s="67"/>
      <c r="U161" s="67"/>
      <c r="V161" s="67"/>
      <c r="W161" s="3"/>
      <c r="X161" s="3"/>
      <c r="Y161" s="3"/>
      <c r="Z161" s="26"/>
    </row>
    <row r="162" spans="2:26" customFormat="1" x14ac:dyDescent="0.3">
      <c r="B162" s="3"/>
      <c r="C162" s="3"/>
      <c r="D162" s="3"/>
      <c r="E162" s="49"/>
      <c r="F162" s="3"/>
      <c r="G162" s="3"/>
      <c r="H162" s="49"/>
      <c r="I162" s="3"/>
      <c r="J162" s="3"/>
      <c r="K162" s="67"/>
      <c r="L162" s="3"/>
      <c r="M162" s="67"/>
      <c r="N162" s="67"/>
      <c r="O162" s="67"/>
      <c r="P162" s="67"/>
      <c r="Q162" s="67"/>
      <c r="R162" s="67"/>
      <c r="S162" s="67"/>
      <c r="T162" s="67"/>
      <c r="U162" s="67"/>
      <c r="V162" s="67"/>
      <c r="W162" s="3"/>
      <c r="X162" s="3"/>
      <c r="Y162" s="3"/>
      <c r="Z162" s="26"/>
    </row>
    <row r="163" spans="2:26" customFormat="1" x14ac:dyDescent="0.3">
      <c r="B163" s="3"/>
      <c r="C163" s="3"/>
      <c r="D163" s="3"/>
      <c r="E163" s="49"/>
      <c r="F163" s="3"/>
      <c r="G163" s="3"/>
      <c r="H163" s="49"/>
      <c r="I163" s="3"/>
      <c r="J163" s="3"/>
      <c r="K163" s="67"/>
      <c r="L163" s="3"/>
      <c r="M163" s="67"/>
      <c r="N163" s="67"/>
      <c r="O163" s="67"/>
      <c r="P163" s="67"/>
      <c r="Q163" s="67"/>
      <c r="R163" s="67"/>
      <c r="S163" s="67"/>
      <c r="T163" s="67"/>
      <c r="U163" s="67"/>
      <c r="V163" s="67"/>
      <c r="W163" s="3"/>
      <c r="X163" s="3"/>
      <c r="Y163" s="3"/>
      <c r="Z163" s="26"/>
    </row>
    <row r="164" spans="2:26" customFormat="1" x14ac:dyDescent="0.3">
      <c r="B164" s="3"/>
      <c r="C164" s="3"/>
      <c r="D164" s="3"/>
      <c r="E164" s="49"/>
      <c r="F164" s="3"/>
      <c r="G164" s="3"/>
      <c r="H164" s="49"/>
      <c r="I164" s="3"/>
      <c r="J164" s="3"/>
      <c r="K164" s="67"/>
      <c r="L164" s="3"/>
      <c r="M164" s="67"/>
      <c r="N164" s="67"/>
      <c r="O164" s="67"/>
      <c r="P164" s="67"/>
      <c r="Q164" s="67"/>
      <c r="R164" s="67"/>
      <c r="S164" s="67"/>
      <c r="T164" s="67"/>
      <c r="U164" s="67"/>
      <c r="V164" s="67"/>
      <c r="W164" s="3"/>
      <c r="X164" s="3"/>
      <c r="Y164" s="3"/>
      <c r="Z164" s="26"/>
    </row>
    <row r="165" spans="2:26" customFormat="1" x14ac:dyDescent="0.3">
      <c r="B165" s="3"/>
      <c r="C165" s="3"/>
      <c r="D165" s="3"/>
      <c r="E165" s="49"/>
      <c r="F165" s="3"/>
      <c r="G165" s="3"/>
      <c r="H165" s="49"/>
      <c r="I165" s="3"/>
      <c r="J165" s="3"/>
      <c r="K165" s="67"/>
      <c r="L165" s="3"/>
      <c r="M165" s="67"/>
      <c r="N165" s="67"/>
      <c r="O165" s="67"/>
      <c r="P165" s="67"/>
      <c r="Q165" s="67"/>
      <c r="R165" s="67"/>
      <c r="S165" s="67"/>
      <c r="T165" s="67"/>
      <c r="U165" s="67"/>
      <c r="V165" s="67"/>
      <c r="W165" s="3"/>
      <c r="X165" s="3"/>
      <c r="Y165" s="3"/>
      <c r="Z165" s="26"/>
    </row>
    <row r="166" spans="2:26" customFormat="1" x14ac:dyDescent="0.3">
      <c r="B166" s="3"/>
      <c r="C166" s="3"/>
      <c r="D166" s="3"/>
      <c r="E166" s="49"/>
      <c r="F166" s="3"/>
      <c r="G166" s="3"/>
      <c r="H166" s="49"/>
      <c r="I166" s="3"/>
      <c r="J166" s="3"/>
      <c r="K166" s="67"/>
      <c r="L166" s="3"/>
      <c r="M166" s="67"/>
      <c r="N166" s="67"/>
      <c r="O166" s="67"/>
      <c r="P166" s="67"/>
      <c r="Q166" s="67"/>
      <c r="R166" s="67"/>
      <c r="S166" s="67"/>
      <c r="T166" s="67"/>
      <c r="U166" s="67"/>
      <c r="V166" s="67"/>
      <c r="W166" s="3"/>
      <c r="X166" s="3"/>
      <c r="Y166" s="3"/>
      <c r="Z166" s="26"/>
    </row>
    <row r="167" spans="2:26" customFormat="1" x14ac:dyDescent="0.3">
      <c r="B167" s="3"/>
      <c r="C167" s="3"/>
      <c r="D167" s="3"/>
      <c r="E167" s="49"/>
      <c r="F167" s="3"/>
      <c r="G167" s="3"/>
      <c r="H167" s="49"/>
      <c r="I167" s="3"/>
      <c r="J167" s="3"/>
      <c r="K167" s="67"/>
      <c r="L167" s="3"/>
      <c r="M167" s="67"/>
      <c r="N167" s="67"/>
      <c r="O167" s="67"/>
      <c r="P167" s="67"/>
      <c r="Q167" s="67"/>
      <c r="R167" s="67"/>
      <c r="S167" s="67"/>
      <c r="T167" s="67"/>
      <c r="U167" s="67"/>
      <c r="V167" s="67"/>
      <c r="W167" s="3"/>
      <c r="X167" s="3"/>
      <c r="Y167" s="3"/>
      <c r="Z167" s="26"/>
    </row>
    <row r="168" spans="2:26" customFormat="1" x14ac:dyDescent="0.3">
      <c r="B168" s="3"/>
      <c r="C168" s="3"/>
      <c r="D168" s="3"/>
      <c r="E168" s="49"/>
      <c r="F168" s="3"/>
      <c r="G168" s="3"/>
      <c r="H168" s="49"/>
      <c r="I168" s="3"/>
      <c r="J168" s="3"/>
      <c r="K168" s="67"/>
      <c r="L168" s="3"/>
      <c r="M168" s="67"/>
      <c r="N168" s="67"/>
      <c r="O168" s="67"/>
      <c r="P168" s="67"/>
      <c r="Q168" s="67"/>
      <c r="R168" s="67"/>
      <c r="S168" s="67"/>
      <c r="T168" s="67"/>
      <c r="U168" s="67"/>
      <c r="V168" s="67"/>
      <c r="W168" s="3"/>
      <c r="X168" s="3"/>
      <c r="Y168" s="3"/>
      <c r="Z168" s="26"/>
    </row>
    <row r="169" spans="2:26" customFormat="1" x14ac:dyDescent="0.3">
      <c r="B169" s="3"/>
      <c r="C169" s="3"/>
      <c r="D169" s="3"/>
      <c r="E169" s="49"/>
      <c r="F169" s="3"/>
      <c r="G169" s="3"/>
      <c r="H169" s="49"/>
      <c r="I169" s="3"/>
      <c r="J169" s="3"/>
      <c r="K169" s="67"/>
      <c r="L169" s="3"/>
      <c r="M169" s="67"/>
      <c r="N169" s="67"/>
      <c r="O169" s="67"/>
      <c r="P169" s="67"/>
      <c r="Q169" s="67"/>
      <c r="R169" s="67"/>
      <c r="S169" s="67"/>
      <c r="T169" s="67"/>
      <c r="U169" s="67"/>
      <c r="V169" s="67"/>
      <c r="W169" s="3"/>
      <c r="X169" s="3"/>
      <c r="Y169" s="3"/>
      <c r="Z169" s="26"/>
    </row>
    <row r="170" spans="2:26" customFormat="1" x14ac:dyDescent="0.3">
      <c r="B170" s="3"/>
      <c r="C170" s="3"/>
      <c r="D170" s="3"/>
      <c r="E170" s="49"/>
      <c r="F170" s="3"/>
      <c r="G170" s="3"/>
      <c r="H170" s="49"/>
      <c r="I170" s="3"/>
      <c r="J170" s="3"/>
      <c r="K170" s="67"/>
      <c r="L170" s="3"/>
      <c r="M170" s="67"/>
      <c r="N170" s="67"/>
      <c r="O170" s="67"/>
      <c r="P170" s="67"/>
      <c r="Q170" s="67"/>
      <c r="R170" s="67"/>
      <c r="S170" s="67"/>
      <c r="T170" s="67"/>
      <c r="U170" s="67"/>
      <c r="V170" s="67"/>
      <c r="W170" s="3"/>
      <c r="X170" s="3"/>
      <c r="Y170" s="3"/>
      <c r="Z170" s="26"/>
    </row>
    <row r="171" spans="2:26" customFormat="1" x14ac:dyDescent="0.3">
      <c r="B171" s="3"/>
      <c r="C171" s="3"/>
      <c r="D171" s="3"/>
      <c r="E171" s="49"/>
      <c r="F171" s="3"/>
      <c r="G171" s="3"/>
      <c r="H171" s="49"/>
      <c r="I171" s="3"/>
      <c r="J171" s="3"/>
      <c r="K171" s="67"/>
      <c r="L171" s="3"/>
      <c r="M171" s="67"/>
      <c r="N171" s="67"/>
      <c r="O171" s="67"/>
      <c r="P171" s="67"/>
      <c r="Q171" s="67"/>
      <c r="R171" s="67"/>
      <c r="S171" s="67"/>
      <c r="T171" s="67"/>
      <c r="U171" s="67"/>
      <c r="V171" s="67"/>
      <c r="W171" s="3"/>
      <c r="X171" s="3"/>
      <c r="Y171" s="3"/>
      <c r="Z171" s="26"/>
    </row>
    <row r="172" spans="2:26" customFormat="1" x14ac:dyDescent="0.3">
      <c r="B172" s="3"/>
      <c r="C172" s="3"/>
      <c r="D172" s="3"/>
      <c r="E172" s="49"/>
      <c r="F172" s="3"/>
      <c r="G172" s="3"/>
      <c r="H172" s="49"/>
      <c r="I172" s="3"/>
      <c r="J172" s="3"/>
      <c r="K172" s="67"/>
      <c r="L172" s="3"/>
      <c r="M172" s="67"/>
      <c r="N172" s="67"/>
      <c r="O172" s="67"/>
      <c r="P172" s="67"/>
      <c r="Q172" s="67"/>
      <c r="R172" s="67"/>
      <c r="S172" s="67"/>
      <c r="T172" s="67"/>
      <c r="U172" s="67"/>
      <c r="V172" s="67"/>
      <c r="W172" s="3"/>
      <c r="X172" s="3"/>
      <c r="Y172" s="3"/>
      <c r="Z172" s="26"/>
    </row>
    <row r="173" spans="2:26" customFormat="1" x14ac:dyDescent="0.3">
      <c r="B173" s="3"/>
      <c r="C173" s="3"/>
      <c r="D173" s="3"/>
      <c r="E173" s="49"/>
      <c r="F173" s="3"/>
      <c r="G173" s="3"/>
      <c r="H173" s="49"/>
      <c r="I173" s="3"/>
      <c r="J173" s="3"/>
      <c r="K173" s="67"/>
      <c r="L173" s="3"/>
      <c r="M173" s="67"/>
      <c r="N173" s="67"/>
      <c r="O173" s="67"/>
      <c r="P173" s="67"/>
      <c r="Q173" s="67"/>
      <c r="R173" s="67"/>
      <c r="S173" s="67"/>
      <c r="T173" s="67"/>
      <c r="U173" s="67"/>
      <c r="V173" s="67"/>
      <c r="W173" s="3"/>
      <c r="X173" s="3"/>
      <c r="Y173" s="3"/>
      <c r="Z173" s="26"/>
    </row>
    <row r="174" spans="2:26" customFormat="1" x14ac:dyDescent="0.3">
      <c r="B174" s="3"/>
      <c r="C174" s="3"/>
      <c r="D174" s="3"/>
      <c r="E174" s="49"/>
      <c r="F174" s="3"/>
      <c r="G174" s="3"/>
      <c r="H174" s="49"/>
      <c r="I174" s="3"/>
      <c r="J174" s="3"/>
      <c r="K174" s="67"/>
      <c r="L174" s="3"/>
      <c r="M174" s="67"/>
      <c r="N174" s="67"/>
      <c r="O174" s="67"/>
      <c r="P174" s="67"/>
      <c r="Q174" s="67"/>
      <c r="R174" s="67"/>
      <c r="S174" s="67"/>
      <c r="T174" s="67"/>
      <c r="U174" s="67"/>
      <c r="V174" s="67"/>
      <c r="W174" s="3"/>
      <c r="X174" s="3"/>
      <c r="Y174" s="3"/>
      <c r="Z174" s="26"/>
    </row>
    <row r="175" spans="2:26" customFormat="1" x14ac:dyDescent="0.3">
      <c r="B175" s="3"/>
      <c r="C175" s="3"/>
      <c r="D175" s="3"/>
      <c r="E175" s="49"/>
      <c r="F175" s="3"/>
      <c r="G175" s="3"/>
      <c r="H175" s="49"/>
      <c r="I175" s="3"/>
      <c r="J175" s="3"/>
      <c r="K175" s="67"/>
      <c r="L175" s="3"/>
      <c r="M175" s="67"/>
      <c r="N175" s="67"/>
      <c r="O175" s="67"/>
      <c r="P175" s="67"/>
      <c r="Q175" s="67"/>
      <c r="R175" s="67"/>
      <c r="S175" s="67"/>
      <c r="T175" s="67"/>
      <c r="U175" s="67"/>
      <c r="V175" s="67"/>
      <c r="W175" s="3"/>
      <c r="X175" s="3"/>
      <c r="Y175" s="3"/>
      <c r="Z175" s="26"/>
    </row>
    <row r="176" spans="2:26" customFormat="1" x14ac:dyDescent="0.3">
      <c r="B176" s="3"/>
      <c r="C176" s="3"/>
      <c r="D176" s="3"/>
      <c r="E176" s="49"/>
      <c r="F176" s="3"/>
      <c r="G176" s="3"/>
      <c r="H176" s="49"/>
      <c r="I176" s="3"/>
      <c r="J176" s="3"/>
      <c r="K176" s="67"/>
      <c r="L176" s="3"/>
      <c r="M176" s="67"/>
      <c r="N176" s="67"/>
      <c r="O176" s="67"/>
      <c r="P176" s="67"/>
      <c r="Q176" s="67"/>
      <c r="R176" s="67"/>
      <c r="S176" s="67"/>
      <c r="T176" s="67"/>
      <c r="U176" s="67"/>
      <c r="V176" s="67"/>
      <c r="W176" s="3"/>
      <c r="X176" s="3"/>
      <c r="Y176" s="3"/>
      <c r="Z176" s="26"/>
    </row>
    <row r="177" spans="2:26" customFormat="1" x14ac:dyDescent="0.3">
      <c r="B177" s="3"/>
      <c r="C177" s="3"/>
      <c r="D177" s="3"/>
      <c r="E177" s="49"/>
      <c r="F177" s="3"/>
      <c r="G177" s="3"/>
      <c r="H177" s="49"/>
      <c r="I177" s="3"/>
      <c r="J177" s="3"/>
      <c r="K177" s="67"/>
      <c r="L177" s="3"/>
      <c r="M177" s="67"/>
      <c r="N177" s="67"/>
      <c r="O177" s="67"/>
      <c r="P177" s="67"/>
      <c r="Q177" s="67"/>
      <c r="R177" s="67"/>
      <c r="S177" s="67"/>
      <c r="T177" s="67"/>
      <c r="U177" s="67"/>
      <c r="V177" s="67"/>
      <c r="W177" s="3"/>
      <c r="X177" s="3"/>
      <c r="Y177" s="3"/>
      <c r="Z177" s="26"/>
    </row>
    <row r="178" spans="2:26" customFormat="1" x14ac:dyDescent="0.3">
      <c r="B178" s="3"/>
      <c r="C178" s="3"/>
      <c r="D178" s="3"/>
      <c r="E178" s="49"/>
      <c r="F178" s="3"/>
      <c r="G178" s="3"/>
      <c r="H178" s="49"/>
      <c r="I178" s="3"/>
      <c r="J178" s="3"/>
      <c r="K178" s="67"/>
      <c r="L178" s="3"/>
      <c r="M178" s="67"/>
      <c r="N178" s="67"/>
      <c r="O178" s="67"/>
      <c r="P178" s="67"/>
      <c r="Q178" s="67"/>
      <c r="R178" s="67"/>
      <c r="S178" s="67"/>
      <c r="T178" s="67"/>
      <c r="U178" s="67"/>
      <c r="V178" s="67"/>
      <c r="W178" s="3"/>
      <c r="X178" s="3"/>
      <c r="Y178" s="3"/>
      <c r="Z178" s="26"/>
    </row>
    <row r="179" spans="2:26" customFormat="1" x14ac:dyDescent="0.3">
      <c r="B179" s="3"/>
      <c r="C179" s="3"/>
      <c r="D179" s="3"/>
      <c r="E179" s="49"/>
      <c r="F179" s="3"/>
      <c r="G179" s="3"/>
      <c r="H179" s="49"/>
      <c r="I179" s="3"/>
      <c r="J179" s="3"/>
      <c r="K179" s="67"/>
      <c r="L179" s="3"/>
      <c r="M179" s="67"/>
      <c r="N179" s="67"/>
      <c r="O179" s="67"/>
      <c r="P179" s="67"/>
      <c r="Q179" s="67"/>
      <c r="R179" s="67"/>
      <c r="S179" s="67"/>
      <c r="T179" s="67"/>
      <c r="U179" s="67"/>
      <c r="V179" s="67"/>
      <c r="W179" s="3"/>
      <c r="X179" s="3"/>
      <c r="Y179" s="3"/>
      <c r="Z179" s="26"/>
    </row>
    <row r="180" spans="2:26" customFormat="1" x14ac:dyDescent="0.3">
      <c r="B180" s="3"/>
      <c r="C180" s="3"/>
      <c r="D180" s="3"/>
      <c r="E180" s="49"/>
      <c r="F180" s="3"/>
      <c r="G180" s="3"/>
      <c r="H180" s="49"/>
      <c r="I180" s="3"/>
      <c r="J180" s="3"/>
      <c r="K180" s="67"/>
      <c r="L180" s="3"/>
      <c r="M180" s="67"/>
      <c r="N180" s="67"/>
      <c r="O180" s="67"/>
      <c r="P180" s="67"/>
      <c r="Q180" s="67"/>
      <c r="R180" s="67"/>
      <c r="S180" s="67"/>
      <c r="T180" s="67"/>
      <c r="U180" s="67"/>
      <c r="V180" s="67"/>
      <c r="W180" s="3"/>
      <c r="X180" s="3"/>
      <c r="Y180" s="3"/>
      <c r="Z180" s="26"/>
    </row>
    <row r="181" spans="2:26" customFormat="1" x14ac:dyDescent="0.3">
      <c r="B181" s="3"/>
      <c r="C181" s="3"/>
      <c r="D181" s="3"/>
      <c r="E181" s="49"/>
      <c r="F181" s="3"/>
      <c r="G181" s="3"/>
      <c r="H181" s="49"/>
      <c r="I181" s="3"/>
      <c r="J181" s="3"/>
      <c r="K181" s="67"/>
      <c r="L181" s="3"/>
      <c r="M181" s="67"/>
      <c r="N181" s="67"/>
      <c r="O181" s="67"/>
      <c r="P181" s="67"/>
      <c r="Q181" s="67"/>
      <c r="R181" s="67"/>
      <c r="S181" s="67"/>
      <c r="T181" s="67"/>
      <c r="U181" s="67"/>
      <c r="V181" s="67"/>
      <c r="W181" s="3"/>
      <c r="X181" s="3"/>
      <c r="Y181" s="3"/>
      <c r="Z181" s="26"/>
    </row>
    <row r="182" spans="2:26" customFormat="1" x14ac:dyDescent="0.3">
      <c r="B182" s="3"/>
      <c r="C182" s="3"/>
      <c r="D182" s="3"/>
      <c r="E182" s="49"/>
      <c r="F182" s="3"/>
      <c r="G182" s="3"/>
      <c r="H182" s="49"/>
      <c r="I182" s="3"/>
      <c r="J182" s="3"/>
      <c r="K182" s="67"/>
      <c r="L182" s="3"/>
      <c r="M182" s="67"/>
      <c r="N182" s="67"/>
      <c r="O182" s="67"/>
      <c r="P182" s="67"/>
      <c r="Q182" s="67"/>
      <c r="R182" s="67"/>
      <c r="S182" s="67"/>
      <c r="T182" s="67"/>
      <c r="U182" s="67"/>
      <c r="V182" s="67"/>
      <c r="W182" s="3"/>
      <c r="X182" s="3"/>
      <c r="Y182" s="3"/>
      <c r="Z182" s="26"/>
    </row>
    <row r="183" spans="2:26" customFormat="1" x14ac:dyDescent="0.3">
      <c r="B183" s="3"/>
      <c r="C183" s="3"/>
      <c r="D183" s="3"/>
      <c r="E183" s="49"/>
      <c r="F183" s="3"/>
      <c r="G183" s="3"/>
      <c r="H183" s="49"/>
      <c r="I183" s="3"/>
      <c r="J183" s="3"/>
      <c r="K183" s="67"/>
      <c r="L183" s="3"/>
      <c r="M183" s="67"/>
      <c r="N183" s="67"/>
      <c r="O183" s="67"/>
      <c r="P183" s="67"/>
      <c r="Q183" s="67"/>
      <c r="R183" s="67"/>
      <c r="S183" s="67"/>
      <c r="T183" s="67"/>
      <c r="U183" s="67"/>
      <c r="V183" s="67"/>
      <c r="W183" s="3"/>
      <c r="X183" s="3"/>
      <c r="Y183" s="3"/>
      <c r="Z183" s="26"/>
    </row>
    <row r="184" spans="2:26" customFormat="1" x14ac:dyDescent="0.3">
      <c r="B184" s="3"/>
      <c r="C184" s="3"/>
      <c r="D184" s="3"/>
      <c r="E184" s="49"/>
      <c r="F184" s="3"/>
      <c r="G184" s="3"/>
      <c r="H184" s="49"/>
      <c r="I184" s="3"/>
      <c r="J184" s="3"/>
      <c r="K184" s="67"/>
      <c r="L184" s="3"/>
      <c r="M184" s="67"/>
      <c r="N184" s="67"/>
      <c r="O184" s="67"/>
      <c r="P184" s="67"/>
      <c r="Q184" s="67"/>
      <c r="R184" s="67"/>
      <c r="S184" s="67"/>
      <c r="T184" s="67"/>
      <c r="U184" s="67"/>
      <c r="V184" s="67"/>
      <c r="W184" s="3"/>
      <c r="X184" s="3"/>
      <c r="Y184" s="3"/>
      <c r="Z184" s="26"/>
    </row>
    <row r="185" spans="2:26" customFormat="1" x14ac:dyDescent="0.3">
      <c r="B185" s="3"/>
      <c r="C185" s="3"/>
      <c r="D185" s="3"/>
      <c r="E185" s="49"/>
      <c r="F185" s="3"/>
      <c r="G185" s="3"/>
      <c r="H185" s="49"/>
      <c r="I185" s="3"/>
      <c r="J185" s="3"/>
      <c r="K185" s="67"/>
      <c r="L185" s="3"/>
      <c r="M185" s="67"/>
      <c r="N185" s="67"/>
      <c r="O185" s="67"/>
      <c r="P185" s="67"/>
      <c r="Q185" s="67"/>
      <c r="R185" s="67"/>
      <c r="S185" s="67"/>
      <c r="T185" s="67"/>
      <c r="U185" s="67"/>
      <c r="V185" s="67"/>
      <c r="W185" s="3"/>
      <c r="X185" s="3"/>
      <c r="Y185" s="3"/>
      <c r="Z185" s="26"/>
    </row>
    <row r="186" spans="2:26" customFormat="1" x14ac:dyDescent="0.3">
      <c r="B186" s="3"/>
      <c r="C186" s="3"/>
      <c r="D186" s="3"/>
      <c r="E186" s="49"/>
      <c r="F186" s="3"/>
      <c r="G186" s="3"/>
      <c r="H186" s="49"/>
      <c r="I186" s="3"/>
      <c r="J186" s="3"/>
      <c r="K186" s="67"/>
      <c r="L186" s="3"/>
      <c r="M186" s="67"/>
      <c r="N186" s="67"/>
      <c r="O186" s="67"/>
      <c r="P186" s="67"/>
      <c r="Q186" s="67"/>
      <c r="R186" s="67"/>
      <c r="S186" s="67"/>
      <c r="T186" s="67"/>
      <c r="U186" s="67"/>
      <c r="V186" s="67"/>
      <c r="W186" s="3"/>
      <c r="X186" s="3"/>
      <c r="Y186" s="3"/>
      <c r="Z186" s="26"/>
    </row>
    <row r="187" spans="2:26" customFormat="1" x14ac:dyDescent="0.3">
      <c r="B187" s="3"/>
      <c r="C187" s="3"/>
      <c r="D187" s="3"/>
      <c r="E187" s="49"/>
      <c r="F187" s="3"/>
      <c r="G187" s="3"/>
      <c r="H187" s="49"/>
      <c r="I187" s="3"/>
      <c r="J187" s="3"/>
      <c r="K187" s="67"/>
      <c r="L187" s="3"/>
      <c r="M187" s="67"/>
      <c r="N187" s="67"/>
      <c r="O187" s="67"/>
      <c r="P187" s="67"/>
      <c r="Q187" s="67"/>
      <c r="R187" s="67"/>
      <c r="S187" s="67"/>
      <c r="T187" s="67"/>
      <c r="U187" s="67"/>
      <c r="V187" s="67"/>
      <c r="W187" s="3"/>
      <c r="X187" s="3"/>
      <c r="Y187" s="3"/>
      <c r="Z187" s="26"/>
    </row>
    <row r="188" spans="2:26" customFormat="1" x14ac:dyDescent="0.3">
      <c r="B188" s="3"/>
      <c r="C188" s="3"/>
      <c r="D188" s="3"/>
      <c r="E188" s="49"/>
      <c r="F188" s="3"/>
      <c r="G188" s="3"/>
      <c r="H188" s="49"/>
      <c r="I188" s="3"/>
      <c r="J188" s="3"/>
      <c r="K188" s="67"/>
      <c r="L188" s="3"/>
      <c r="M188" s="67"/>
      <c r="N188" s="67"/>
      <c r="O188" s="67"/>
      <c r="P188" s="67"/>
      <c r="Q188" s="67"/>
      <c r="R188" s="67"/>
      <c r="S188" s="67"/>
      <c r="T188" s="67"/>
      <c r="U188" s="67"/>
      <c r="V188" s="67"/>
      <c r="W188" s="3"/>
      <c r="X188" s="3"/>
      <c r="Y188" s="3"/>
      <c r="Z188" s="26"/>
    </row>
    <row r="189" spans="2:26" customFormat="1" x14ac:dyDescent="0.3">
      <c r="B189" s="3"/>
      <c r="C189" s="3"/>
      <c r="D189" s="3"/>
      <c r="E189" s="49"/>
      <c r="F189" s="3"/>
      <c r="G189" s="3"/>
      <c r="H189" s="49"/>
      <c r="I189" s="3"/>
      <c r="J189" s="3"/>
      <c r="K189" s="67"/>
      <c r="L189" s="3"/>
      <c r="M189" s="67"/>
      <c r="N189" s="67"/>
      <c r="O189" s="67"/>
      <c r="P189" s="67"/>
      <c r="Q189" s="67"/>
      <c r="R189" s="67"/>
      <c r="S189" s="67"/>
      <c r="T189" s="67"/>
      <c r="U189" s="67"/>
      <c r="V189" s="67"/>
      <c r="W189" s="3"/>
      <c r="X189" s="3"/>
      <c r="Y189" s="3"/>
      <c r="Z189" s="26"/>
    </row>
    <row r="190" spans="2:26" customFormat="1" x14ac:dyDescent="0.3">
      <c r="B190" s="3"/>
      <c r="C190" s="3"/>
      <c r="D190" s="3"/>
      <c r="E190" s="49"/>
      <c r="F190" s="3"/>
      <c r="G190" s="3"/>
      <c r="H190" s="49"/>
      <c r="I190" s="3"/>
      <c r="J190" s="3"/>
      <c r="K190" s="67"/>
      <c r="L190" s="3"/>
      <c r="M190" s="67"/>
      <c r="N190" s="67"/>
      <c r="O190" s="67"/>
      <c r="P190" s="67"/>
      <c r="Q190" s="67"/>
      <c r="R190" s="67"/>
      <c r="S190" s="67"/>
      <c r="T190" s="67"/>
      <c r="U190" s="67"/>
      <c r="V190" s="67"/>
      <c r="W190" s="3"/>
      <c r="X190" s="3"/>
      <c r="Y190" s="3"/>
      <c r="Z190" s="26"/>
    </row>
    <row r="191" spans="2:26" customFormat="1" x14ac:dyDescent="0.3">
      <c r="B191" s="3"/>
      <c r="C191" s="3"/>
      <c r="D191" s="3"/>
      <c r="E191" s="49"/>
      <c r="F191" s="3"/>
      <c r="G191" s="3"/>
      <c r="H191" s="49"/>
      <c r="I191" s="3"/>
      <c r="J191" s="3"/>
      <c r="K191" s="67"/>
      <c r="L191" s="3"/>
      <c r="M191" s="67"/>
      <c r="N191" s="67"/>
      <c r="O191" s="67"/>
      <c r="P191" s="67"/>
      <c r="Q191" s="67"/>
      <c r="R191" s="67"/>
      <c r="S191" s="67"/>
      <c r="T191" s="67"/>
      <c r="U191" s="67"/>
      <c r="V191" s="67"/>
      <c r="W191" s="3"/>
      <c r="X191" s="3"/>
      <c r="Y191" s="3"/>
      <c r="Z191" s="26"/>
    </row>
    <row r="192" spans="2:26" customFormat="1" x14ac:dyDescent="0.3">
      <c r="B192" s="3"/>
      <c r="C192" s="3"/>
      <c r="D192" s="3"/>
      <c r="E192" s="49"/>
      <c r="F192" s="3"/>
      <c r="G192" s="3"/>
      <c r="H192" s="49"/>
      <c r="I192" s="3"/>
      <c r="J192" s="3"/>
      <c r="K192" s="67"/>
      <c r="L192" s="3"/>
      <c r="M192" s="67"/>
      <c r="N192" s="67"/>
      <c r="O192" s="67"/>
      <c r="P192" s="67"/>
      <c r="Q192" s="67"/>
      <c r="R192" s="67"/>
      <c r="S192" s="67"/>
      <c r="T192" s="67"/>
      <c r="U192" s="67"/>
      <c r="V192" s="67"/>
      <c r="W192" s="3"/>
      <c r="X192" s="3"/>
      <c r="Y192" s="3"/>
      <c r="Z192" s="26"/>
    </row>
    <row r="193" spans="2:26" customFormat="1" x14ac:dyDescent="0.3">
      <c r="B193" s="3"/>
      <c r="C193" s="3"/>
      <c r="D193" s="3"/>
      <c r="E193" s="49"/>
      <c r="F193" s="3"/>
      <c r="G193" s="3"/>
      <c r="H193" s="49"/>
      <c r="I193" s="3"/>
      <c r="J193" s="3"/>
      <c r="K193" s="67"/>
      <c r="L193" s="3"/>
      <c r="M193" s="67"/>
      <c r="N193" s="67"/>
      <c r="O193" s="67"/>
      <c r="P193" s="67"/>
      <c r="Q193" s="67"/>
      <c r="R193" s="67"/>
      <c r="S193" s="67"/>
      <c r="T193" s="67"/>
      <c r="U193" s="67"/>
      <c r="V193" s="67"/>
      <c r="W193" s="3"/>
      <c r="X193" s="3"/>
      <c r="Y193" s="3"/>
      <c r="Z193" s="26"/>
    </row>
    <row r="194" spans="2:26" customFormat="1" x14ac:dyDescent="0.3">
      <c r="B194" s="3"/>
      <c r="C194" s="3"/>
      <c r="D194" s="3"/>
      <c r="E194" s="49"/>
      <c r="F194" s="3"/>
      <c r="G194" s="3"/>
      <c r="H194" s="49"/>
      <c r="I194" s="3"/>
      <c r="J194" s="3"/>
      <c r="K194" s="67"/>
      <c r="L194" s="3"/>
      <c r="M194" s="67"/>
      <c r="N194" s="67"/>
      <c r="O194" s="67"/>
      <c r="P194" s="67"/>
      <c r="Q194" s="67"/>
      <c r="R194" s="67"/>
      <c r="S194" s="67"/>
      <c r="T194" s="67"/>
      <c r="U194" s="67"/>
      <c r="V194" s="67"/>
      <c r="W194" s="3"/>
      <c r="X194" s="3"/>
      <c r="Y194" s="3"/>
      <c r="Z194" s="26"/>
    </row>
    <row r="195" spans="2:26" customFormat="1" x14ac:dyDescent="0.3">
      <c r="B195" s="3"/>
      <c r="C195" s="3"/>
      <c r="D195" s="3"/>
      <c r="E195" s="49"/>
      <c r="F195" s="3"/>
      <c r="G195" s="3"/>
      <c r="H195" s="49"/>
      <c r="I195" s="3"/>
      <c r="J195" s="3"/>
      <c r="K195" s="67"/>
      <c r="L195" s="3"/>
      <c r="M195" s="67"/>
      <c r="N195" s="67"/>
      <c r="O195" s="67"/>
      <c r="P195" s="67"/>
      <c r="Q195" s="67"/>
      <c r="R195" s="67"/>
      <c r="S195" s="67"/>
      <c r="T195" s="67"/>
      <c r="U195" s="67"/>
      <c r="V195" s="67"/>
      <c r="W195" s="3"/>
      <c r="X195" s="3"/>
      <c r="Y195" s="3"/>
      <c r="Z195" s="26"/>
    </row>
    <row r="196" spans="2:26" customFormat="1" x14ac:dyDescent="0.3">
      <c r="B196" s="3"/>
      <c r="C196" s="3"/>
      <c r="D196" s="3"/>
      <c r="E196" s="49"/>
      <c r="F196" s="3"/>
      <c r="G196" s="3"/>
      <c r="H196" s="49"/>
      <c r="I196" s="3"/>
      <c r="J196" s="3"/>
      <c r="K196" s="67"/>
      <c r="L196" s="3"/>
      <c r="M196" s="67"/>
      <c r="N196" s="67"/>
      <c r="O196" s="67"/>
      <c r="P196" s="67"/>
      <c r="Q196" s="67"/>
      <c r="R196" s="67"/>
      <c r="S196" s="67"/>
      <c r="T196" s="67"/>
      <c r="U196" s="67"/>
      <c r="V196" s="67"/>
      <c r="W196" s="3"/>
      <c r="X196" s="3"/>
      <c r="Y196" s="3"/>
      <c r="Z196" s="26"/>
    </row>
    <row r="197" spans="2:26" customFormat="1" x14ac:dyDescent="0.3">
      <c r="B197" s="3"/>
      <c r="C197" s="3"/>
      <c r="D197" s="3"/>
      <c r="E197" s="49"/>
      <c r="F197" s="3"/>
      <c r="G197" s="3"/>
      <c r="H197" s="49"/>
      <c r="I197" s="3"/>
      <c r="J197" s="3"/>
      <c r="K197" s="67"/>
      <c r="L197" s="3"/>
      <c r="M197" s="67"/>
      <c r="N197" s="67"/>
      <c r="O197" s="67"/>
      <c r="P197" s="67"/>
      <c r="Q197" s="67"/>
      <c r="R197" s="67"/>
      <c r="S197" s="67"/>
      <c r="T197" s="67"/>
      <c r="U197" s="67"/>
      <c r="V197" s="67"/>
      <c r="W197" s="3"/>
      <c r="X197" s="3"/>
      <c r="Y197" s="3"/>
      <c r="Z197" s="26"/>
    </row>
    <row r="198" spans="2:26" customFormat="1" x14ac:dyDescent="0.3">
      <c r="B198" s="3"/>
      <c r="C198" s="3"/>
      <c r="D198" s="3"/>
      <c r="E198" s="49"/>
      <c r="F198" s="3"/>
      <c r="G198" s="3"/>
      <c r="H198" s="49"/>
      <c r="I198" s="3"/>
      <c r="J198" s="3"/>
      <c r="K198" s="67"/>
      <c r="L198" s="3"/>
      <c r="M198" s="67"/>
      <c r="N198" s="67"/>
      <c r="O198" s="67"/>
      <c r="P198" s="67"/>
      <c r="Q198" s="67"/>
      <c r="R198" s="67"/>
      <c r="S198" s="67"/>
      <c r="T198" s="67"/>
      <c r="U198" s="67"/>
      <c r="V198" s="67"/>
      <c r="W198" s="3"/>
      <c r="X198" s="3"/>
      <c r="Y198" s="3"/>
      <c r="Z198" s="26"/>
    </row>
    <row r="199" spans="2:26" customFormat="1" x14ac:dyDescent="0.3">
      <c r="B199" s="3"/>
      <c r="C199" s="3"/>
      <c r="D199" s="3"/>
      <c r="E199" s="49"/>
      <c r="F199" s="3"/>
      <c r="G199" s="3"/>
      <c r="H199" s="49"/>
      <c r="I199" s="3"/>
      <c r="J199" s="3"/>
      <c r="K199" s="67"/>
      <c r="L199" s="3"/>
      <c r="M199" s="67"/>
      <c r="N199" s="67"/>
      <c r="O199" s="67"/>
      <c r="P199" s="67"/>
      <c r="Q199" s="67"/>
      <c r="R199" s="67"/>
      <c r="S199" s="67"/>
      <c r="T199" s="67"/>
      <c r="U199" s="67"/>
      <c r="V199" s="67"/>
      <c r="W199" s="3"/>
      <c r="X199" s="3"/>
      <c r="Y199" s="3"/>
      <c r="Z199" s="26"/>
    </row>
  </sheetData>
  <phoneticPr fontId="5" type="noConversion"/>
  <pageMargins left="0.7" right="0.7" top="0.75" bottom="0.75" header="0.3" footer="0.3"/>
  <pageSetup scale="15" orientation="landscape" horizontalDpi="90" verticalDpi="90" r:id="rId1"/>
  <drawing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xr:uid="{18BD1329-617C-4C2D-B0F7-E7230B781EB9}">
          <x14:formula1>
            <xm:f>'Initiative mapping-DO NOT EDIT'!$G$3:$G$12</xm:f>
          </x14:formula1>
          <xm:sqref>C2:C96</xm:sqref>
        </x14:dataValidation>
        <x14:dataValidation type="list" allowBlank="1" showInputMessage="1" showErrorMessage="1" xr:uid="{722E26F3-54CC-44FB-91DB-75E238D58D9D}">
          <x14:formula1>
            <xm:f>'Initiative mapping-DO NOT EDIT'!$J$3:$J$10</xm:f>
          </x14:formula1>
          <xm:sqref>A2:A96</xm:sqref>
        </x14:dataValidation>
        <x14:dataValidation type="list" allowBlank="1" showInputMessage="1" showErrorMessage="1" xr:uid="{CCEE9C1A-50CA-4B9D-AC85-CE0C7A846FB9}">
          <x14:formula1>
            <xm:f>'Initiative mapping-DO NOT EDIT'!$D$3:$D$89</xm:f>
          </x14:formula1>
          <xm:sqref>E2:E96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3BBA3-C263-4861-B8AB-FBB29047BC54}">
  <dimension ref="B2:L89"/>
  <sheetViews>
    <sheetView workbookViewId="0"/>
  </sheetViews>
  <sheetFormatPr defaultRowHeight="14.4" x14ac:dyDescent="0.3"/>
  <cols>
    <col min="3" max="3" width="15.33203125" bestFit="1" customWidth="1"/>
    <col min="4" max="4" width="127.33203125" bestFit="1" customWidth="1"/>
    <col min="7" max="7" width="47.109375" bestFit="1" customWidth="1"/>
    <col min="8" max="8" width="10.109375" bestFit="1" customWidth="1"/>
  </cols>
  <sheetData>
    <row r="2" spans="2:12" x14ac:dyDescent="0.3">
      <c r="B2" s="3" t="s">
        <v>330</v>
      </c>
      <c r="C2" s="3" t="s">
        <v>331</v>
      </c>
      <c r="D2" s="3" t="s">
        <v>332</v>
      </c>
      <c r="E2" s="3"/>
      <c r="F2" s="3"/>
      <c r="G2" s="3" t="s">
        <v>333</v>
      </c>
      <c r="H2" s="3" t="s">
        <v>334</v>
      </c>
      <c r="I2" s="3"/>
      <c r="J2" s="3" t="s">
        <v>7</v>
      </c>
      <c r="K2" s="3"/>
      <c r="L2" s="3"/>
    </row>
    <row r="3" spans="2:12" x14ac:dyDescent="0.3">
      <c r="B3" s="3" t="s">
        <v>123</v>
      </c>
      <c r="C3" s="3">
        <v>1</v>
      </c>
      <c r="D3" s="3" t="s">
        <v>124</v>
      </c>
      <c r="E3" s="3"/>
      <c r="F3" s="3"/>
      <c r="G3" s="3" t="s">
        <v>123</v>
      </c>
      <c r="H3" s="3" t="s">
        <v>335</v>
      </c>
      <c r="I3" s="3"/>
      <c r="J3" s="3" t="s">
        <v>336</v>
      </c>
      <c r="K3" s="3"/>
      <c r="L3" s="3"/>
    </row>
    <row r="4" spans="2:12" x14ac:dyDescent="0.3">
      <c r="B4" s="3" t="s">
        <v>123</v>
      </c>
      <c r="C4" s="3">
        <v>2</v>
      </c>
      <c r="D4" s="3" t="s">
        <v>129</v>
      </c>
      <c r="E4" s="3"/>
      <c r="F4" s="3"/>
      <c r="G4" s="3" t="s">
        <v>138</v>
      </c>
      <c r="H4" s="3" t="s">
        <v>337</v>
      </c>
      <c r="I4" s="3"/>
      <c r="J4" s="3" t="s">
        <v>338</v>
      </c>
      <c r="K4" s="3"/>
      <c r="L4" s="3"/>
    </row>
    <row r="5" spans="2:12" x14ac:dyDescent="0.3">
      <c r="B5" s="3" t="s">
        <v>123</v>
      </c>
      <c r="C5" s="3">
        <v>3</v>
      </c>
      <c r="D5" s="3" t="s">
        <v>132</v>
      </c>
      <c r="E5" s="3"/>
      <c r="F5" s="3"/>
      <c r="G5" s="3" t="s">
        <v>155</v>
      </c>
      <c r="H5" s="3" t="s">
        <v>339</v>
      </c>
      <c r="I5" s="3"/>
      <c r="J5" s="3" t="s">
        <v>340</v>
      </c>
      <c r="K5" s="3"/>
      <c r="L5" s="3"/>
    </row>
    <row r="6" spans="2:12" x14ac:dyDescent="0.3">
      <c r="B6" s="3" t="s">
        <v>123</v>
      </c>
      <c r="C6" s="3">
        <v>4</v>
      </c>
      <c r="D6" s="3" t="s">
        <v>134</v>
      </c>
      <c r="E6" s="3"/>
      <c r="F6" s="3"/>
      <c r="G6" s="3" t="s">
        <v>198</v>
      </c>
      <c r="H6" s="3" t="s">
        <v>341</v>
      </c>
      <c r="I6" s="3"/>
      <c r="J6" s="3" t="s">
        <v>8</v>
      </c>
      <c r="K6" s="3"/>
      <c r="L6" s="3"/>
    </row>
    <row r="7" spans="2:12" x14ac:dyDescent="0.3">
      <c r="B7" s="3" t="s">
        <v>123</v>
      </c>
      <c r="C7" s="3">
        <v>5</v>
      </c>
      <c r="D7" s="3" t="s">
        <v>136</v>
      </c>
      <c r="E7" s="3"/>
      <c r="F7" s="3"/>
      <c r="G7" s="3" t="s">
        <v>235</v>
      </c>
      <c r="H7" s="3" t="s">
        <v>342</v>
      </c>
      <c r="I7" s="3"/>
      <c r="J7" s="3" t="s">
        <v>343</v>
      </c>
      <c r="K7" s="3"/>
      <c r="L7" s="3"/>
    </row>
    <row r="8" spans="2:12" x14ac:dyDescent="0.3">
      <c r="B8" s="3" t="s">
        <v>138</v>
      </c>
      <c r="C8" s="3">
        <v>1</v>
      </c>
      <c r="D8" s="3" t="s">
        <v>139</v>
      </c>
      <c r="E8" s="3"/>
      <c r="F8" s="3"/>
      <c r="G8" s="3" t="s">
        <v>276</v>
      </c>
      <c r="H8" s="3" t="s">
        <v>344</v>
      </c>
      <c r="I8" s="3"/>
      <c r="J8" s="3" t="s">
        <v>345</v>
      </c>
      <c r="K8" s="3"/>
      <c r="L8" s="3"/>
    </row>
    <row r="9" spans="2:12" x14ac:dyDescent="0.3">
      <c r="B9" s="3" t="s">
        <v>138</v>
      </c>
      <c r="C9" s="3">
        <v>2</v>
      </c>
      <c r="D9" s="3" t="s">
        <v>141</v>
      </c>
      <c r="E9" s="3"/>
      <c r="F9" s="3"/>
      <c r="G9" s="3" t="s">
        <v>289</v>
      </c>
      <c r="H9" s="3" t="s">
        <v>346</v>
      </c>
      <c r="I9" s="3"/>
      <c r="J9" s="3" t="s">
        <v>347</v>
      </c>
      <c r="K9" s="3"/>
      <c r="L9" s="3"/>
    </row>
    <row r="10" spans="2:12" x14ac:dyDescent="0.3">
      <c r="B10" s="3" t="s">
        <v>138</v>
      </c>
      <c r="C10" s="3">
        <v>3</v>
      </c>
      <c r="D10" s="3" t="s">
        <v>145</v>
      </c>
      <c r="E10" s="3"/>
      <c r="F10" s="3"/>
      <c r="G10" s="3" t="s">
        <v>303</v>
      </c>
      <c r="H10" s="3" t="s">
        <v>348</v>
      </c>
      <c r="I10" s="3"/>
      <c r="J10" s="3" t="s">
        <v>349</v>
      </c>
      <c r="K10" s="3"/>
      <c r="L10" s="3"/>
    </row>
    <row r="11" spans="2:12" x14ac:dyDescent="0.3">
      <c r="B11" s="3" t="s">
        <v>138</v>
      </c>
      <c r="C11" s="3">
        <v>4</v>
      </c>
      <c r="D11" s="3" t="s">
        <v>146</v>
      </c>
      <c r="E11" s="3"/>
      <c r="F11" s="3"/>
      <c r="G11" s="3" t="s">
        <v>309</v>
      </c>
      <c r="H11" s="3" t="s">
        <v>350</v>
      </c>
      <c r="I11" s="3"/>
      <c r="J11" s="3"/>
      <c r="K11" s="3"/>
      <c r="L11" s="3"/>
    </row>
    <row r="12" spans="2:12" x14ac:dyDescent="0.3">
      <c r="B12" s="3" t="s">
        <v>138</v>
      </c>
      <c r="C12" s="3">
        <v>5</v>
      </c>
      <c r="D12" s="3" t="s">
        <v>147</v>
      </c>
      <c r="E12" s="3"/>
      <c r="F12" s="3"/>
      <c r="G12" s="3" t="s">
        <v>321</v>
      </c>
      <c r="H12" s="3" t="s">
        <v>351</v>
      </c>
      <c r="I12" s="3"/>
      <c r="J12" s="3"/>
      <c r="K12" s="3"/>
      <c r="L12" s="3"/>
    </row>
    <row r="13" spans="2:12" x14ac:dyDescent="0.3">
      <c r="B13" s="3" t="s">
        <v>138</v>
      </c>
      <c r="C13" s="3">
        <v>6</v>
      </c>
      <c r="D13" s="3" t="s">
        <v>151</v>
      </c>
      <c r="E13" s="3"/>
      <c r="F13" s="3"/>
      <c r="G13" s="3"/>
      <c r="H13" s="3"/>
      <c r="I13" s="3"/>
      <c r="J13" s="3"/>
      <c r="K13" s="3"/>
      <c r="L13" s="3"/>
    </row>
    <row r="14" spans="2:12" x14ac:dyDescent="0.3">
      <c r="B14" s="3" t="s">
        <v>155</v>
      </c>
      <c r="C14" s="3">
        <v>1</v>
      </c>
      <c r="D14" s="3" t="s">
        <v>156</v>
      </c>
      <c r="E14" s="3"/>
      <c r="F14" s="3"/>
      <c r="G14" s="3"/>
      <c r="H14" s="3"/>
      <c r="I14" s="3"/>
      <c r="J14" s="3"/>
      <c r="K14" s="3"/>
      <c r="L14" s="3"/>
    </row>
    <row r="15" spans="2:12" x14ac:dyDescent="0.3">
      <c r="B15" s="3" t="s">
        <v>155</v>
      </c>
      <c r="C15" s="3">
        <v>2</v>
      </c>
      <c r="D15" s="3" t="s">
        <v>159</v>
      </c>
      <c r="E15" s="3"/>
      <c r="F15" s="3"/>
      <c r="G15" s="3"/>
      <c r="H15" s="3"/>
      <c r="I15" s="3"/>
      <c r="J15" s="3"/>
      <c r="K15" s="3"/>
      <c r="L15" s="3"/>
    </row>
    <row r="16" spans="2:12" x14ac:dyDescent="0.3">
      <c r="B16" s="3" t="s">
        <v>155</v>
      </c>
      <c r="C16" s="3">
        <v>3</v>
      </c>
      <c r="D16" s="3" t="s">
        <v>161</v>
      </c>
      <c r="E16" s="3"/>
      <c r="F16" s="3"/>
      <c r="G16" s="3"/>
      <c r="H16" s="3"/>
      <c r="I16" s="3"/>
      <c r="J16" s="3"/>
      <c r="K16" s="3"/>
      <c r="L16" s="3"/>
    </row>
    <row r="17" spans="2:12" x14ac:dyDescent="0.3">
      <c r="B17" s="3" t="s">
        <v>155</v>
      </c>
      <c r="C17" s="3">
        <v>4</v>
      </c>
      <c r="D17" s="3" t="s">
        <v>163</v>
      </c>
      <c r="E17" s="3"/>
      <c r="F17" s="3"/>
      <c r="G17" s="3"/>
      <c r="H17" s="3"/>
      <c r="I17" s="3"/>
      <c r="J17" s="3"/>
      <c r="K17" s="3"/>
      <c r="L17" s="3"/>
    </row>
    <row r="18" spans="2:12" x14ac:dyDescent="0.3">
      <c r="B18" s="3" t="s">
        <v>155</v>
      </c>
      <c r="C18" s="3">
        <v>5</v>
      </c>
      <c r="D18" s="3" t="s">
        <v>165</v>
      </c>
      <c r="E18" s="3"/>
      <c r="F18" s="3"/>
      <c r="G18" s="3"/>
      <c r="H18" s="3"/>
      <c r="I18" s="3"/>
      <c r="J18" s="3"/>
      <c r="K18" s="3"/>
      <c r="L18" s="3"/>
    </row>
    <row r="19" spans="2:12" x14ac:dyDescent="0.3">
      <c r="B19" s="3" t="s">
        <v>155</v>
      </c>
      <c r="C19" s="3">
        <v>6</v>
      </c>
      <c r="D19" s="3" t="s">
        <v>167</v>
      </c>
      <c r="E19" s="3"/>
      <c r="F19" s="3"/>
      <c r="G19" s="3"/>
      <c r="H19" s="3"/>
      <c r="I19" s="3"/>
      <c r="J19" s="3"/>
      <c r="K19" s="3"/>
      <c r="L19" s="3"/>
    </row>
    <row r="20" spans="2:12" x14ac:dyDescent="0.3">
      <c r="B20" s="3" t="s">
        <v>155</v>
      </c>
      <c r="C20" s="3">
        <v>7</v>
      </c>
      <c r="D20" s="3" t="s">
        <v>170</v>
      </c>
      <c r="E20" s="3"/>
      <c r="F20" s="3"/>
      <c r="G20" s="3"/>
      <c r="H20" s="3"/>
      <c r="I20" s="3"/>
      <c r="J20" s="3"/>
      <c r="K20" s="3"/>
      <c r="L20" s="3"/>
    </row>
    <row r="21" spans="2:12" x14ac:dyDescent="0.3">
      <c r="B21" s="3" t="s">
        <v>155</v>
      </c>
      <c r="C21" s="3">
        <v>8</v>
      </c>
      <c r="D21" s="3" t="s">
        <v>173</v>
      </c>
      <c r="E21" s="3"/>
      <c r="F21" s="3"/>
      <c r="G21" s="3"/>
      <c r="H21" s="3"/>
      <c r="I21" s="3"/>
      <c r="J21" s="3"/>
      <c r="K21" s="3"/>
      <c r="L21" s="3"/>
    </row>
    <row r="22" spans="2:12" x14ac:dyDescent="0.3">
      <c r="B22" s="3" t="s">
        <v>155</v>
      </c>
      <c r="C22" s="3">
        <v>9</v>
      </c>
      <c r="D22" s="3" t="s">
        <v>178</v>
      </c>
      <c r="E22" s="3"/>
      <c r="F22" s="3"/>
      <c r="G22" s="3"/>
      <c r="H22" s="3"/>
      <c r="I22" s="3"/>
      <c r="J22" s="3"/>
      <c r="K22" s="3"/>
      <c r="L22" s="3"/>
    </row>
    <row r="23" spans="2:12" x14ac:dyDescent="0.3">
      <c r="B23" s="3" t="s">
        <v>155</v>
      </c>
      <c r="C23" s="3">
        <v>10</v>
      </c>
      <c r="D23" s="3" t="s">
        <v>181</v>
      </c>
      <c r="E23" s="3"/>
      <c r="F23" s="3"/>
      <c r="G23" s="3"/>
      <c r="H23" s="3"/>
      <c r="I23" s="3"/>
      <c r="J23" s="3"/>
      <c r="K23" s="3"/>
      <c r="L23" s="3"/>
    </row>
    <row r="24" spans="2:12" x14ac:dyDescent="0.3">
      <c r="B24" s="3" t="s">
        <v>155</v>
      </c>
      <c r="C24" s="3">
        <v>11</v>
      </c>
      <c r="D24" s="3" t="s">
        <v>183</v>
      </c>
      <c r="E24" s="3"/>
      <c r="F24" s="3"/>
      <c r="G24" s="3"/>
      <c r="H24" s="3"/>
      <c r="I24" s="3"/>
      <c r="J24" s="3"/>
      <c r="K24" s="3"/>
      <c r="L24" s="3"/>
    </row>
    <row r="25" spans="2:12" x14ac:dyDescent="0.3">
      <c r="B25" s="3" t="s">
        <v>155</v>
      </c>
      <c r="C25" s="3">
        <v>12</v>
      </c>
      <c r="D25" s="3" t="s">
        <v>186</v>
      </c>
      <c r="E25" s="3"/>
      <c r="F25" s="3"/>
      <c r="G25" s="3"/>
      <c r="H25" s="3"/>
      <c r="I25" s="3"/>
      <c r="J25" s="3"/>
      <c r="K25" s="3"/>
      <c r="L25" s="3"/>
    </row>
    <row r="26" spans="2:12" x14ac:dyDescent="0.3">
      <c r="B26" s="3" t="s">
        <v>155</v>
      </c>
      <c r="C26" s="3">
        <v>13</v>
      </c>
      <c r="D26" s="3" t="s">
        <v>187</v>
      </c>
      <c r="E26" s="3"/>
      <c r="F26" s="3"/>
      <c r="G26" s="3"/>
      <c r="H26" s="3"/>
      <c r="I26" s="3"/>
      <c r="J26" s="3"/>
      <c r="K26" s="3"/>
      <c r="L26" s="3"/>
    </row>
    <row r="27" spans="2:12" x14ac:dyDescent="0.3">
      <c r="B27" s="3" t="s">
        <v>155</v>
      </c>
      <c r="C27" s="3">
        <v>14</v>
      </c>
      <c r="D27" s="3" t="s">
        <v>190</v>
      </c>
      <c r="E27" s="3"/>
      <c r="F27" s="3"/>
      <c r="G27" s="3"/>
      <c r="H27" s="3"/>
      <c r="I27" s="3"/>
      <c r="J27" s="3"/>
      <c r="K27" s="3"/>
      <c r="L27" s="3"/>
    </row>
    <row r="28" spans="2:12" x14ac:dyDescent="0.3">
      <c r="B28" s="3" t="s">
        <v>155</v>
      </c>
      <c r="C28" s="3">
        <v>15</v>
      </c>
      <c r="D28" s="3" t="s">
        <v>192</v>
      </c>
      <c r="E28" s="3"/>
      <c r="F28" s="3"/>
      <c r="G28" s="3"/>
      <c r="H28" s="3"/>
      <c r="I28" s="3"/>
      <c r="J28" s="3"/>
      <c r="K28" s="3"/>
      <c r="L28" s="3"/>
    </row>
    <row r="29" spans="2:12" x14ac:dyDescent="0.3">
      <c r="B29" s="3" t="s">
        <v>155</v>
      </c>
      <c r="C29" s="3">
        <v>16</v>
      </c>
      <c r="D29" s="3" t="s">
        <v>194</v>
      </c>
      <c r="E29" s="3"/>
      <c r="F29" s="3"/>
      <c r="G29" s="3"/>
      <c r="H29" s="3"/>
      <c r="I29" s="3"/>
      <c r="J29" s="3"/>
      <c r="K29" s="3"/>
      <c r="L29" s="3"/>
    </row>
    <row r="30" spans="2:12" x14ac:dyDescent="0.3">
      <c r="B30" s="3" t="s">
        <v>155</v>
      </c>
      <c r="C30" s="3">
        <v>17</v>
      </c>
      <c r="D30" s="3" t="s">
        <v>196</v>
      </c>
      <c r="E30" s="3"/>
      <c r="F30" s="3"/>
      <c r="G30" s="3"/>
      <c r="H30" s="3"/>
      <c r="I30" s="3"/>
      <c r="J30" s="3"/>
      <c r="K30" s="3"/>
      <c r="L30" s="3"/>
    </row>
    <row r="31" spans="2:12" x14ac:dyDescent="0.3">
      <c r="B31" s="3" t="s">
        <v>198</v>
      </c>
      <c r="C31" s="3">
        <v>1</v>
      </c>
      <c r="D31" s="3" t="s">
        <v>199</v>
      </c>
      <c r="E31" s="3"/>
      <c r="F31" s="3"/>
      <c r="G31" s="3"/>
      <c r="H31" s="3"/>
      <c r="I31" s="3"/>
      <c r="J31" s="3"/>
      <c r="K31" s="3"/>
      <c r="L31" s="3"/>
    </row>
    <row r="32" spans="2:12" x14ac:dyDescent="0.3">
      <c r="B32" s="3" t="s">
        <v>198</v>
      </c>
      <c r="C32" s="3">
        <v>2</v>
      </c>
      <c r="D32" s="3" t="s">
        <v>202</v>
      </c>
      <c r="E32" s="3"/>
      <c r="F32" s="3"/>
      <c r="G32" s="3"/>
      <c r="H32" s="3"/>
      <c r="I32" s="3"/>
      <c r="J32" s="3"/>
      <c r="K32" s="3"/>
      <c r="L32" s="3"/>
    </row>
    <row r="33" spans="2:12" x14ac:dyDescent="0.3">
      <c r="B33" s="3" t="s">
        <v>198</v>
      </c>
      <c r="C33" s="3">
        <v>3</v>
      </c>
      <c r="D33" s="3" t="s">
        <v>204</v>
      </c>
      <c r="E33" s="3"/>
      <c r="F33" s="3"/>
      <c r="G33" s="3"/>
      <c r="H33" s="3"/>
      <c r="I33" s="3"/>
      <c r="J33" s="3"/>
      <c r="K33" s="3"/>
      <c r="L33" s="3"/>
    </row>
    <row r="34" spans="2:12" x14ac:dyDescent="0.3">
      <c r="B34" s="3" t="s">
        <v>198</v>
      </c>
      <c r="C34" s="3">
        <v>4</v>
      </c>
      <c r="D34" s="3" t="s">
        <v>207</v>
      </c>
      <c r="E34" s="3"/>
      <c r="F34" s="3"/>
      <c r="G34" s="3"/>
      <c r="H34" s="3"/>
      <c r="I34" s="3"/>
      <c r="J34" s="3"/>
      <c r="K34" s="3"/>
      <c r="L34" s="3"/>
    </row>
    <row r="35" spans="2:12" x14ac:dyDescent="0.3">
      <c r="B35" s="3" t="s">
        <v>198</v>
      </c>
      <c r="C35" s="3">
        <v>5</v>
      </c>
      <c r="D35" s="3" t="s">
        <v>210</v>
      </c>
      <c r="E35" s="3"/>
      <c r="F35" s="3"/>
      <c r="G35" s="3"/>
      <c r="H35" s="3"/>
      <c r="I35" s="3"/>
      <c r="J35" s="3"/>
      <c r="K35" s="3"/>
      <c r="L35" s="3"/>
    </row>
    <row r="36" spans="2:12" x14ac:dyDescent="0.3">
      <c r="B36" s="3" t="s">
        <v>198</v>
      </c>
      <c r="C36" s="3">
        <v>6</v>
      </c>
      <c r="D36" s="3" t="s">
        <v>212</v>
      </c>
      <c r="E36" s="3"/>
      <c r="F36" s="3"/>
      <c r="G36" s="3"/>
      <c r="H36" s="3"/>
      <c r="I36" s="3"/>
      <c r="J36" s="3"/>
      <c r="K36" s="3"/>
      <c r="L36" s="3"/>
    </row>
    <row r="37" spans="2:12" x14ac:dyDescent="0.3">
      <c r="B37" s="3" t="s">
        <v>198</v>
      </c>
      <c r="C37" s="3">
        <v>7</v>
      </c>
      <c r="D37" s="3" t="s">
        <v>215</v>
      </c>
      <c r="E37" s="3"/>
      <c r="F37" s="3"/>
      <c r="G37" s="3"/>
      <c r="H37" s="3"/>
      <c r="I37" s="3"/>
      <c r="J37" s="3"/>
      <c r="K37" s="3"/>
      <c r="L37" s="3"/>
    </row>
    <row r="38" spans="2:12" x14ac:dyDescent="0.3">
      <c r="B38" s="3" t="s">
        <v>198</v>
      </c>
      <c r="C38" s="3">
        <v>8</v>
      </c>
      <c r="D38" s="3" t="s">
        <v>219</v>
      </c>
      <c r="E38" s="3"/>
      <c r="F38" s="3"/>
      <c r="G38" s="3"/>
      <c r="H38" s="3"/>
      <c r="I38" s="3"/>
      <c r="J38" s="3"/>
      <c r="K38" s="3"/>
      <c r="L38" s="3"/>
    </row>
    <row r="39" spans="2:12" x14ac:dyDescent="0.3">
      <c r="B39" s="3" t="s">
        <v>198</v>
      </c>
      <c r="C39" s="3">
        <v>9</v>
      </c>
      <c r="D39" s="3" t="s">
        <v>221</v>
      </c>
      <c r="E39" s="3"/>
      <c r="F39" s="3"/>
      <c r="G39" s="3"/>
      <c r="H39" s="3"/>
      <c r="I39" s="3"/>
      <c r="J39" s="3"/>
      <c r="K39" s="3"/>
      <c r="L39" s="3"/>
    </row>
    <row r="40" spans="2:12" x14ac:dyDescent="0.3">
      <c r="B40" s="3" t="s">
        <v>198</v>
      </c>
      <c r="C40" s="3">
        <v>10</v>
      </c>
      <c r="D40" s="3" t="s">
        <v>224</v>
      </c>
      <c r="E40" s="3"/>
      <c r="F40" s="3"/>
      <c r="G40" s="3"/>
      <c r="H40" s="3"/>
      <c r="I40" s="3"/>
      <c r="J40" s="3"/>
      <c r="K40" s="3"/>
      <c r="L40" s="3"/>
    </row>
    <row r="41" spans="2:12" x14ac:dyDescent="0.3">
      <c r="B41" s="3" t="s">
        <v>198</v>
      </c>
      <c r="C41" s="3">
        <v>11</v>
      </c>
      <c r="D41" s="3" t="s">
        <v>226</v>
      </c>
      <c r="E41" s="3"/>
      <c r="F41" s="3"/>
      <c r="G41" s="3"/>
      <c r="H41" s="3"/>
      <c r="I41" s="3"/>
      <c r="J41" s="3"/>
      <c r="K41" s="3"/>
      <c r="L41" s="3"/>
    </row>
    <row r="42" spans="2:12" x14ac:dyDescent="0.3">
      <c r="B42" s="3" t="s">
        <v>198</v>
      </c>
      <c r="C42" s="3">
        <v>12</v>
      </c>
      <c r="D42" s="3" t="s">
        <v>228</v>
      </c>
      <c r="E42" s="3"/>
      <c r="F42" s="3"/>
      <c r="G42" s="3"/>
      <c r="H42" s="3"/>
      <c r="I42" s="3"/>
      <c r="J42" s="3"/>
      <c r="K42" s="3"/>
      <c r="L42" s="3"/>
    </row>
    <row r="43" spans="2:12" x14ac:dyDescent="0.3">
      <c r="B43" s="3" t="s">
        <v>198</v>
      </c>
      <c r="C43" s="3">
        <v>13</v>
      </c>
      <c r="D43" s="3" t="s">
        <v>230</v>
      </c>
      <c r="E43" s="3"/>
      <c r="F43" s="3"/>
      <c r="G43" s="3"/>
      <c r="H43" s="3"/>
      <c r="I43" s="3"/>
      <c r="J43" s="3"/>
      <c r="K43" s="3"/>
      <c r="L43" s="3"/>
    </row>
    <row r="44" spans="2:12" x14ac:dyDescent="0.3">
      <c r="B44" s="3" t="s">
        <v>198</v>
      </c>
      <c r="C44" s="3">
        <v>14</v>
      </c>
      <c r="D44" s="3" t="s">
        <v>231</v>
      </c>
      <c r="E44" s="3"/>
      <c r="F44" s="3"/>
      <c r="G44" s="3"/>
      <c r="H44" s="3"/>
      <c r="I44" s="3"/>
      <c r="J44" s="3"/>
      <c r="K44" s="3"/>
      <c r="L44" s="3"/>
    </row>
    <row r="45" spans="2:12" x14ac:dyDescent="0.3">
      <c r="B45" s="3" t="s">
        <v>198</v>
      </c>
      <c r="C45" s="3">
        <v>15</v>
      </c>
      <c r="D45" s="3" t="s">
        <v>233</v>
      </c>
      <c r="E45" s="3"/>
      <c r="F45" s="3"/>
      <c r="G45" s="3"/>
      <c r="H45" s="3"/>
      <c r="I45" s="3"/>
      <c r="J45" s="3"/>
      <c r="K45" s="3"/>
      <c r="L45" s="3"/>
    </row>
    <row r="46" spans="2:12" x14ac:dyDescent="0.3">
      <c r="B46" s="3" t="s">
        <v>235</v>
      </c>
      <c r="C46" s="3">
        <v>1</v>
      </c>
      <c r="D46" s="3" t="s">
        <v>236</v>
      </c>
      <c r="E46" s="3"/>
      <c r="F46" s="3"/>
      <c r="G46" s="3"/>
      <c r="H46" s="3"/>
      <c r="I46" s="3"/>
      <c r="J46" s="3"/>
      <c r="K46" s="3"/>
      <c r="L46" s="3"/>
    </row>
    <row r="47" spans="2:12" x14ac:dyDescent="0.3">
      <c r="B47" s="3" t="s">
        <v>235</v>
      </c>
      <c r="C47" s="3">
        <v>2</v>
      </c>
      <c r="D47" s="3" t="s">
        <v>239</v>
      </c>
      <c r="E47" s="3"/>
      <c r="F47" s="3"/>
      <c r="G47" s="3"/>
      <c r="H47" s="3"/>
      <c r="I47" s="3"/>
      <c r="J47" s="3"/>
      <c r="K47" s="3"/>
      <c r="L47" s="3"/>
    </row>
    <row r="48" spans="2:12" x14ac:dyDescent="0.3">
      <c r="B48" s="3" t="s">
        <v>235</v>
      </c>
      <c r="C48" s="3">
        <v>3</v>
      </c>
      <c r="D48" s="3" t="s">
        <v>240</v>
      </c>
      <c r="E48" s="3"/>
      <c r="F48" s="3"/>
      <c r="G48" s="3"/>
      <c r="H48" s="3"/>
      <c r="I48" s="3"/>
      <c r="J48" s="3"/>
      <c r="K48" s="3"/>
      <c r="L48" s="3"/>
    </row>
    <row r="49" spans="2:12" x14ac:dyDescent="0.3">
      <c r="B49" s="3" t="s">
        <v>235</v>
      </c>
      <c r="C49" s="3">
        <v>4</v>
      </c>
      <c r="D49" s="3" t="s">
        <v>242</v>
      </c>
      <c r="E49" s="3"/>
      <c r="F49" s="3"/>
      <c r="G49" s="3"/>
      <c r="H49" s="3"/>
      <c r="I49" s="3"/>
      <c r="J49" s="3"/>
      <c r="K49" s="3"/>
      <c r="L49" s="3"/>
    </row>
    <row r="50" spans="2:12" x14ac:dyDescent="0.3">
      <c r="B50" s="3" t="s">
        <v>235</v>
      </c>
      <c r="C50" s="3">
        <v>5</v>
      </c>
      <c r="D50" s="3" t="s">
        <v>245</v>
      </c>
      <c r="E50" s="3"/>
      <c r="F50" s="3"/>
      <c r="G50" s="3"/>
      <c r="H50" s="3"/>
      <c r="I50" s="3"/>
      <c r="J50" s="3"/>
      <c r="K50" s="3"/>
      <c r="L50" s="3"/>
    </row>
    <row r="51" spans="2:12" x14ac:dyDescent="0.3">
      <c r="B51" s="3" t="s">
        <v>235</v>
      </c>
      <c r="C51" s="3">
        <v>6</v>
      </c>
      <c r="D51" s="3" t="s">
        <v>204</v>
      </c>
      <c r="E51" s="3"/>
      <c r="F51" s="3"/>
      <c r="G51" s="3"/>
      <c r="H51" s="3"/>
      <c r="I51" s="3"/>
      <c r="J51" s="3"/>
      <c r="K51" s="3"/>
      <c r="L51" s="3"/>
    </row>
    <row r="52" spans="2:12" x14ac:dyDescent="0.3">
      <c r="B52" s="3" t="s">
        <v>235</v>
      </c>
      <c r="C52" s="3">
        <v>7</v>
      </c>
      <c r="D52" s="3" t="s">
        <v>248</v>
      </c>
      <c r="E52" s="3"/>
      <c r="F52" s="3"/>
      <c r="G52" s="3"/>
      <c r="H52" s="3"/>
      <c r="I52" s="3"/>
      <c r="J52" s="3"/>
      <c r="K52" s="3"/>
      <c r="L52" s="3"/>
    </row>
    <row r="53" spans="2:12" x14ac:dyDescent="0.3">
      <c r="B53" s="3" t="s">
        <v>235</v>
      </c>
      <c r="C53" s="3">
        <v>8</v>
      </c>
      <c r="D53" s="3" t="s">
        <v>250</v>
      </c>
      <c r="E53" s="3"/>
      <c r="F53" s="3"/>
      <c r="G53" s="3"/>
      <c r="H53" s="3"/>
      <c r="I53" s="3"/>
      <c r="J53" s="3"/>
      <c r="K53" s="3"/>
      <c r="L53" s="3"/>
    </row>
    <row r="54" spans="2:12" x14ac:dyDescent="0.3">
      <c r="B54" s="3" t="s">
        <v>235</v>
      </c>
      <c r="C54" s="3">
        <v>9</v>
      </c>
      <c r="D54" s="3" t="s">
        <v>252</v>
      </c>
      <c r="E54" s="3"/>
      <c r="F54" s="3"/>
      <c r="G54" s="3"/>
      <c r="H54" s="3"/>
      <c r="I54" s="3"/>
      <c r="J54" s="3"/>
      <c r="K54" s="3"/>
      <c r="L54" s="3"/>
    </row>
    <row r="55" spans="2:12" x14ac:dyDescent="0.3">
      <c r="B55" s="3" t="s">
        <v>235</v>
      </c>
      <c r="C55" s="3">
        <v>10</v>
      </c>
      <c r="D55" s="3" t="s">
        <v>352</v>
      </c>
      <c r="E55" s="3"/>
      <c r="F55" s="3"/>
      <c r="G55" s="3"/>
      <c r="H55" s="3"/>
      <c r="I55" s="3"/>
      <c r="J55" s="3"/>
      <c r="K55" s="3"/>
      <c r="L55" s="3"/>
    </row>
    <row r="56" spans="2:12" x14ac:dyDescent="0.3">
      <c r="B56" s="3" t="s">
        <v>235</v>
      </c>
      <c r="C56" s="3">
        <v>11</v>
      </c>
      <c r="D56" s="3" t="s">
        <v>255</v>
      </c>
      <c r="E56" s="3"/>
      <c r="F56" s="3"/>
      <c r="G56" s="3"/>
      <c r="H56" s="3"/>
      <c r="I56" s="3"/>
      <c r="J56" s="3"/>
      <c r="K56" s="3"/>
      <c r="L56" s="3"/>
    </row>
    <row r="57" spans="2:12" x14ac:dyDescent="0.3">
      <c r="B57" s="3" t="s">
        <v>235</v>
      </c>
      <c r="C57" s="3">
        <v>12</v>
      </c>
      <c r="D57" s="3" t="s">
        <v>256</v>
      </c>
      <c r="E57" s="3"/>
      <c r="F57" s="3"/>
      <c r="G57" s="3"/>
      <c r="H57" s="3"/>
      <c r="I57" s="3"/>
      <c r="J57" s="3"/>
      <c r="K57" s="3"/>
      <c r="L57" s="3"/>
    </row>
    <row r="58" spans="2:12" x14ac:dyDescent="0.3">
      <c r="B58" s="3" t="s">
        <v>235</v>
      </c>
      <c r="C58" s="3">
        <v>13</v>
      </c>
      <c r="D58" s="3" t="s">
        <v>257</v>
      </c>
      <c r="E58" s="3"/>
      <c r="F58" s="3"/>
      <c r="G58" s="3"/>
      <c r="H58" s="3"/>
      <c r="I58" s="3"/>
      <c r="J58" s="3"/>
      <c r="K58" s="3"/>
      <c r="L58" s="3"/>
    </row>
    <row r="59" spans="2:12" x14ac:dyDescent="0.3">
      <c r="B59" s="3" t="s">
        <v>235</v>
      </c>
      <c r="C59" s="3">
        <v>14</v>
      </c>
      <c r="D59" s="3" t="s">
        <v>259</v>
      </c>
      <c r="E59" s="3"/>
      <c r="F59" s="3"/>
      <c r="G59" s="3"/>
      <c r="H59" s="3"/>
      <c r="I59" s="3"/>
      <c r="J59" s="3"/>
      <c r="K59" s="3"/>
      <c r="L59" s="3"/>
    </row>
    <row r="60" spans="2:12" x14ac:dyDescent="0.3">
      <c r="B60" s="3" t="s">
        <v>235</v>
      </c>
      <c r="C60" s="3">
        <v>15</v>
      </c>
      <c r="D60" s="3" t="s">
        <v>264</v>
      </c>
      <c r="E60" s="3"/>
      <c r="F60" s="3"/>
      <c r="G60" s="3"/>
      <c r="H60" s="3"/>
      <c r="I60" s="3"/>
      <c r="J60" s="3"/>
      <c r="K60" s="3"/>
      <c r="L60" s="3"/>
    </row>
    <row r="61" spans="2:12" x14ac:dyDescent="0.3">
      <c r="B61" s="3" t="s">
        <v>235</v>
      </c>
      <c r="C61" s="3">
        <v>16</v>
      </c>
      <c r="D61" s="3" t="s">
        <v>266</v>
      </c>
      <c r="E61" s="3"/>
      <c r="F61" s="3"/>
      <c r="G61" s="3"/>
      <c r="H61" s="3"/>
      <c r="I61" s="3"/>
      <c r="J61" s="3"/>
      <c r="K61" s="3"/>
      <c r="L61" s="3"/>
    </row>
    <row r="62" spans="2:12" x14ac:dyDescent="0.3">
      <c r="B62" s="3" t="s">
        <v>235</v>
      </c>
      <c r="C62" s="3">
        <v>17</v>
      </c>
      <c r="D62" s="3" t="s">
        <v>267</v>
      </c>
      <c r="E62" s="3"/>
      <c r="F62" s="3"/>
      <c r="G62" s="3"/>
      <c r="H62" s="3"/>
      <c r="I62" s="3"/>
      <c r="J62" s="3"/>
      <c r="K62" s="3"/>
      <c r="L62" s="3"/>
    </row>
    <row r="63" spans="2:12" x14ac:dyDescent="0.3">
      <c r="B63" s="3" t="s">
        <v>235</v>
      </c>
      <c r="C63" s="3">
        <v>18</v>
      </c>
      <c r="D63" s="3" t="s">
        <v>269</v>
      </c>
      <c r="E63" s="3"/>
      <c r="F63" s="3"/>
      <c r="G63" s="3"/>
      <c r="H63" s="3"/>
      <c r="I63" s="3"/>
      <c r="J63" s="3"/>
      <c r="K63" s="3"/>
      <c r="L63" s="3"/>
    </row>
    <row r="64" spans="2:12" x14ac:dyDescent="0.3">
      <c r="B64" s="3" t="s">
        <v>235</v>
      </c>
      <c r="C64" s="3">
        <v>19</v>
      </c>
      <c r="D64" s="3" t="s">
        <v>273</v>
      </c>
      <c r="E64" s="3"/>
      <c r="F64" s="3"/>
      <c r="G64" s="3"/>
      <c r="H64" s="3"/>
      <c r="I64" s="3"/>
      <c r="J64" s="3"/>
      <c r="K64" s="3"/>
      <c r="L64" s="3"/>
    </row>
    <row r="65" spans="2:12" x14ac:dyDescent="0.3">
      <c r="B65" s="3" t="s">
        <v>235</v>
      </c>
      <c r="C65" s="3">
        <v>20</v>
      </c>
      <c r="D65" s="3" t="s">
        <v>274</v>
      </c>
      <c r="E65" s="3"/>
      <c r="F65" s="3"/>
      <c r="G65" s="3"/>
      <c r="H65" s="3"/>
      <c r="I65" s="3"/>
      <c r="J65" s="3"/>
      <c r="K65" s="3"/>
      <c r="L65" s="3"/>
    </row>
    <row r="66" spans="2:12" x14ac:dyDescent="0.3">
      <c r="B66" s="3" t="s">
        <v>276</v>
      </c>
      <c r="C66" s="3">
        <v>1</v>
      </c>
      <c r="D66" s="3" t="s">
        <v>277</v>
      </c>
      <c r="E66" s="3"/>
      <c r="F66" s="3"/>
      <c r="G66" s="3"/>
      <c r="H66" s="3"/>
      <c r="I66" s="3"/>
      <c r="J66" s="3"/>
      <c r="K66" s="3"/>
      <c r="L66" s="3"/>
    </row>
    <row r="67" spans="2:12" x14ac:dyDescent="0.3">
      <c r="B67" s="3" t="s">
        <v>276</v>
      </c>
      <c r="C67" s="3">
        <v>2</v>
      </c>
      <c r="D67" s="3" t="s">
        <v>278</v>
      </c>
      <c r="E67" s="3"/>
      <c r="F67" s="3"/>
      <c r="G67" s="3"/>
      <c r="H67" s="3"/>
      <c r="I67" s="3"/>
      <c r="J67" s="3"/>
      <c r="K67" s="3"/>
      <c r="L67" s="3"/>
    </row>
    <row r="68" spans="2:12" x14ac:dyDescent="0.3">
      <c r="B68" s="3" t="s">
        <v>276</v>
      </c>
      <c r="C68" s="3">
        <v>3</v>
      </c>
      <c r="D68" s="3" t="s">
        <v>280</v>
      </c>
      <c r="E68" s="3"/>
      <c r="F68" s="3"/>
      <c r="G68" s="3"/>
      <c r="H68" s="3"/>
      <c r="I68" s="3"/>
      <c r="J68" s="3"/>
      <c r="K68" s="3"/>
      <c r="L68" s="3"/>
    </row>
    <row r="69" spans="2:12" x14ac:dyDescent="0.3">
      <c r="B69" s="3" t="s">
        <v>276</v>
      </c>
      <c r="C69" s="3">
        <v>4</v>
      </c>
      <c r="D69" s="3" t="s">
        <v>283</v>
      </c>
      <c r="E69" s="3"/>
      <c r="F69" s="3"/>
      <c r="G69" s="3"/>
      <c r="H69" s="3"/>
      <c r="I69" s="3"/>
      <c r="J69" s="3"/>
      <c r="K69" s="3"/>
      <c r="L69" s="3"/>
    </row>
    <row r="70" spans="2:12" x14ac:dyDescent="0.3">
      <c r="B70" s="3" t="s">
        <v>276</v>
      </c>
      <c r="C70" s="3">
        <v>5</v>
      </c>
      <c r="D70" s="3" t="s">
        <v>284</v>
      </c>
      <c r="E70" s="3"/>
      <c r="F70" s="3"/>
      <c r="G70" s="3"/>
      <c r="H70" s="3"/>
      <c r="I70" s="3"/>
      <c r="J70" s="3"/>
      <c r="K70" s="3"/>
      <c r="L70" s="3"/>
    </row>
    <row r="71" spans="2:12" x14ac:dyDescent="0.3">
      <c r="B71" s="3" t="s">
        <v>276</v>
      </c>
      <c r="C71" s="3">
        <v>6</v>
      </c>
      <c r="D71" s="3" t="s">
        <v>286</v>
      </c>
      <c r="E71" s="3"/>
      <c r="F71" s="3"/>
      <c r="G71" s="3"/>
      <c r="H71" s="3"/>
      <c r="I71" s="3"/>
      <c r="J71" s="3"/>
      <c r="K71" s="3"/>
      <c r="L71" s="3"/>
    </row>
    <row r="72" spans="2:12" x14ac:dyDescent="0.3">
      <c r="B72" s="3" t="s">
        <v>289</v>
      </c>
      <c r="C72" s="3">
        <v>1</v>
      </c>
      <c r="D72" s="3" t="s">
        <v>290</v>
      </c>
      <c r="E72" s="3"/>
      <c r="F72" s="3"/>
      <c r="G72" s="3"/>
      <c r="H72" s="3"/>
      <c r="I72" s="3"/>
      <c r="J72" s="3"/>
      <c r="K72" s="3"/>
      <c r="L72" s="3"/>
    </row>
    <row r="73" spans="2:12" x14ac:dyDescent="0.3">
      <c r="B73" s="3" t="s">
        <v>289</v>
      </c>
      <c r="C73" s="3">
        <v>2</v>
      </c>
      <c r="D73" s="3" t="s">
        <v>293</v>
      </c>
      <c r="E73" s="3"/>
      <c r="F73" s="3"/>
      <c r="G73" s="3"/>
      <c r="H73" s="3"/>
      <c r="I73" s="3"/>
      <c r="J73" s="3"/>
      <c r="K73" s="3"/>
      <c r="L73" s="3"/>
    </row>
    <row r="74" spans="2:12" x14ac:dyDescent="0.3">
      <c r="B74" s="3" t="s">
        <v>289</v>
      </c>
      <c r="C74" s="3">
        <v>3</v>
      </c>
      <c r="D74" s="3" t="s">
        <v>296</v>
      </c>
      <c r="E74" s="3"/>
      <c r="F74" s="3"/>
      <c r="G74" s="3"/>
      <c r="H74" s="3"/>
      <c r="I74" s="3"/>
      <c r="J74" s="3"/>
      <c r="K74" s="3"/>
      <c r="L74" s="3"/>
    </row>
    <row r="75" spans="2:12" x14ac:dyDescent="0.3">
      <c r="B75" s="3" t="s">
        <v>289</v>
      </c>
      <c r="C75" s="3">
        <v>4</v>
      </c>
      <c r="D75" s="3" t="s">
        <v>299</v>
      </c>
      <c r="E75" s="3"/>
      <c r="F75" s="3"/>
      <c r="G75" s="3"/>
      <c r="H75" s="3"/>
      <c r="I75" s="3"/>
      <c r="J75" s="3"/>
      <c r="K75" s="3"/>
      <c r="L75" s="3"/>
    </row>
    <row r="76" spans="2:12" x14ac:dyDescent="0.3">
      <c r="B76" s="3" t="s">
        <v>303</v>
      </c>
      <c r="C76" s="3">
        <v>1</v>
      </c>
      <c r="D76" s="3" t="s">
        <v>304</v>
      </c>
      <c r="E76" s="3"/>
      <c r="F76" s="3"/>
      <c r="G76" s="3"/>
      <c r="H76" s="3"/>
      <c r="I76" s="3"/>
      <c r="J76" s="3"/>
      <c r="K76" s="3"/>
      <c r="L76" s="3"/>
    </row>
    <row r="77" spans="2:12" x14ac:dyDescent="0.3">
      <c r="B77" s="3" t="s">
        <v>303</v>
      </c>
      <c r="C77" s="3">
        <v>2</v>
      </c>
      <c r="D77" s="3" t="s">
        <v>307</v>
      </c>
      <c r="E77" s="3"/>
      <c r="F77" s="3"/>
      <c r="G77" s="3"/>
      <c r="H77" s="3"/>
      <c r="I77" s="3"/>
      <c r="J77" s="3"/>
      <c r="K77" s="3"/>
      <c r="L77" s="3"/>
    </row>
    <row r="78" spans="2:12" x14ac:dyDescent="0.3">
      <c r="B78" s="3" t="s">
        <v>303</v>
      </c>
      <c r="C78" s="3">
        <v>3</v>
      </c>
      <c r="D78" s="3" t="s">
        <v>308</v>
      </c>
      <c r="E78" s="3"/>
      <c r="F78" s="3"/>
      <c r="G78" s="3"/>
      <c r="H78" s="3"/>
      <c r="I78" s="3"/>
      <c r="J78" s="3"/>
      <c r="K78" s="3"/>
      <c r="L78" s="3"/>
    </row>
    <row r="79" spans="2:12" x14ac:dyDescent="0.3">
      <c r="B79" s="3" t="s">
        <v>309</v>
      </c>
      <c r="C79" s="3">
        <v>1</v>
      </c>
      <c r="D79" s="3" t="s">
        <v>310</v>
      </c>
      <c r="E79" s="3"/>
      <c r="F79" s="3"/>
      <c r="G79" s="3"/>
      <c r="H79" s="3"/>
      <c r="I79" s="3"/>
      <c r="J79" s="3"/>
      <c r="K79" s="3"/>
      <c r="L79" s="3"/>
    </row>
    <row r="80" spans="2:12" x14ac:dyDescent="0.3">
      <c r="B80" s="3" t="s">
        <v>309</v>
      </c>
      <c r="C80" s="3">
        <v>2</v>
      </c>
      <c r="D80" s="3" t="s">
        <v>312</v>
      </c>
      <c r="E80" s="3"/>
      <c r="F80" s="3"/>
      <c r="G80" s="3"/>
      <c r="H80" s="3"/>
      <c r="I80" s="3"/>
      <c r="J80" s="3"/>
      <c r="K80" s="3"/>
      <c r="L80" s="3"/>
    </row>
    <row r="81" spans="2:12" x14ac:dyDescent="0.3">
      <c r="B81" s="3" t="s">
        <v>309</v>
      </c>
      <c r="C81" s="3">
        <v>3</v>
      </c>
      <c r="D81" s="3" t="s">
        <v>316</v>
      </c>
      <c r="E81" s="3"/>
      <c r="F81" s="3"/>
      <c r="G81" s="3"/>
      <c r="H81" s="3"/>
      <c r="I81" s="3"/>
      <c r="J81" s="3"/>
      <c r="K81" s="3"/>
      <c r="L81" s="3"/>
    </row>
    <row r="82" spans="2:12" x14ac:dyDescent="0.3">
      <c r="B82" s="3" t="s">
        <v>309</v>
      </c>
      <c r="C82" s="3">
        <v>4</v>
      </c>
      <c r="D82" s="3" t="s">
        <v>318</v>
      </c>
      <c r="E82" s="3"/>
      <c r="F82" s="3"/>
      <c r="G82" s="3"/>
      <c r="H82" s="3"/>
      <c r="I82" s="3"/>
      <c r="J82" s="3"/>
      <c r="K82" s="3"/>
      <c r="L82" s="3"/>
    </row>
    <row r="83" spans="2:12" x14ac:dyDescent="0.3">
      <c r="B83" s="3" t="s">
        <v>309</v>
      </c>
      <c r="C83" s="3">
        <v>5</v>
      </c>
      <c r="D83" s="3" t="s">
        <v>319</v>
      </c>
      <c r="E83" s="3"/>
      <c r="F83" s="3"/>
      <c r="G83" s="3"/>
      <c r="H83" s="3"/>
      <c r="I83" s="3"/>
      <c r="J83" s="3"/>
      <c r="K83" s="3"/>
      <c r="L83" s="3"/>
    </row>
    <row r="84" spans="2:12" x14ac:dyDescent="0.3">
      <c r="B84" s="3" t="s">
        <v>309</v>
      </c>
      <c r="C84" s="3">
        <v>6</v>
      </c>
      <c r="D84" s="3" t="s">
        <v>320</v>
      </c>
      <c r="E84" s="3"/>
      <c r="F84" s="3"/>
      <c r="G84" s="3"/>
      <c r="H84" s="3"/>
      <c r="I84" s="3"/>
      <c r="J84" s="3"/>
      <c r="K84" s="3"/>
      <c r="L84" s="3"/>
    </row>
    <row r="85" spans="2:12" x14ac:dyDescent="0.3">
      <c r="B85" s="3" t="s">
        <v>321</v>
      </c>
      <c r="C85" s="3">
        <v>1</v>
      </c>
      <c r="D85" s="3" t="s">
        <v>322</v>
      </c>
      <c r="E85" s="3"/>
      <c r="F85" s="3"/>
      <c r="G85" s="3"/>
      <c r="H85" s="3"/>
      <c r="I85" s="3"/>
      <c r="J85" s="3"/>
      <c r="K85" s="3"/>
      <c r="L85" s="3"/>
    </row>
    <row r="86" spans="2:12" x14ac:dyDescent="0.3">
      <c r="B86" s="3" t="s">
        <v>321</v>
      </c>
      <c r="C86" s="3">
        <v>2</v>
      </c>
      <c r="D86" s="3" t="s">
        <v>325</v>
      </c>
      <c r="E86" s="3"/>
      <c r="F86" s="3"/>
      <c r="G86" s="3"/>
      <c r="H86" s="3"/>
      <c r="I86" s="3"/>
      <c r="J86" s="3"/>
      <c r="K86" s="3"/>
      <c r="L86" s="3"/>
    </row>
    <row r="87" spans="2:12" x14ac:dyDescent="0.3">
      <c r="B87" s="3" t="s">
        <v>321</v>
      </c>
      <c r="C87" s="3">
        <v>3</v>
      </c>
      <c r="D87" s="3" t="s">
        <v>327</v>
      </c>
      <c r="E87" s="3"/>
      <c r="F87" s="3"/>
      <c r="G87" s="3"/>
      <c r="H87" s="3"/>
      <c r="I87" s="3"/>
      <c r="J87" s="3"/>
      <c r="K87" s="3"/>
      <c r="L87" s="3"/>
    </row>
    <row r="88" spans="2:12" x14ac:dyDescent="0.3">
      <c r="B88" s="3" t="s">
        <v>321</v>
      </c>
      <c r="C88" s="3">
        <v>4</v>
      </c>
      <c r="D88" s="3" t="s">
        <v>328</v>
      </c>
      <c r="E88" s="3"/>
      <c r="F88" s="3"/>
      <c r="G88" s="3"/>
      <c r="H88" s="3"/>
      <c r="I88" s="3"/>
      <c r="J88" s="3"/>
      <c r="K88" s="3"/>
      <c r="L88" s="3"/>
    </row>
    <row r="89" spans="2:12" x14ac:dyDescent="0.3">
      <c r="B89" s="3"/>
      <c r="C89" s="3" t="s">
        <v>353</v>
      </c>
      <c r="D89" s="3" t="s">
        <v>354</v>
      </c>
      <c r="E89" s="3"/>
      <c r="F89" s="3"/>
      <c r="G89" s="3"/>
      <c r="H89" s="3"/>
      <c r="I89" s="3"/>
      <c r="J89" s="3"/>
      <c r="K89" s="3"/>
      <c r="L89" s="3"/>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D2B52E50011D94B9538EC0978E0670A" ma:contentTypeVersion="16" ma:contentTypeDescription="Create a new document." ma:contentTypeScope="" ma:versionID="097fd897fb742f9a7f0e7d16ead88253">
  <xsd:schema xmlns:xsd="http://www.w3.org/2001/XMLSchema" xmlns:xs="http://www.w3.org/2001/XMLSchema" xmlns:p="http://schemas.microsoft.com/office/2006/metadata/properties" xmlns:ns2="35fdd28b-742f-4f64-9190-c736dbae8f9d" xmlns:ns3="1a9f970e-ad8e-4d00-b50f-9d9f307cea3c" targetNamespace="http://schemas.microsoft.com/office/2006/metadata/properties" ma:root="true" ma:fieldsID="f045e10c89abdc4b3473f6c4fbd8231d" ns2:_="" ns3:_="">
    <xsd:import namespace="35fdd28b-742f-4f64-9190-c736dbae8f9d"/>
    <xsd:import namespace="1a9f970e-ad8e-4d00-b50f-9d9f307cea3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fdd28b-742f-4f64-9190-c736dbae8f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a9f970e-ad8e-4d00-b50f-9d9f307cea3c"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D05B9FC-7D08-4F02-BC1C-DCDD11E0CF0E}">
  <ds:schemaRefs>
    <ds:schemaRef ds:uri="http://schemas.microsoft.com/sharepoint/v3/contenttype/forms"/>
  </ds:schemaRefs>
</ds:datastoreItem>
</file>

<file path=customXml/itemProps2.xml><?xml version="1.0" encoding="utf-8"?>
<ds:datastoreItem xmlns:ds="http://schemas.openxmlformats.org/officeDocument/2006/customXml" ds:itemID="{AD8B355E-6168-4CDD-8BD1-B78B80FF1A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fdd28b-742f-4f64-9190-c736dbae8f9d"/>
    <ds:schemaRef ds:uri="1a9f970e-ad8e-4d00-b50f-9d9f307cea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834F85E-3015-4A23-8D03-B82EA280DAEE}">
  <ds:schemaRefs>
    <ds:schemaRef ds:uri="http://schemas.microsoft.com/office/2006/metadata/properties"/>
    <ds:schemaRef ds:uri="http://schemas.microsoft.com/office/infopath/2007/PartnerControls"/>
    <ds:schemaRef ds:uri="1a9f970e-ad8e-4d00-b50f-9d9f307cea3c"/>
    <ds:schemaRef ds:uri="http://purl.org/dc/terms/"/>
    <ds:schemaRef ds:uri="http://www.w3.org/XML/1998/namespace"/>
    <ds:schemaRef ds:uri="35fdd28b-742f-4f64-9190-c736dbae8f9d"/>
    <ds:schemaRef ds:uri="http://schemas.microsoft.com/office/2006/documentManagement/types"/>
    <ds:schemaRef ds:uri="http://schemas.openxmlformats.org/package/2006/metadata/core-properties"/>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READ ME FIRST</vt:lpstr>
      <vt:lpstr>Initiatives</vt:lpstr>
      <vt:lpstr>Initiative mapping-DO NOT EDIT</vt:lpstr>
      <vt:lpstr>Initiatives!Print_Area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2020-11-16T23:44:17Z</dcterms:created>
  <dcterms:modified xsi:type="dcterms:W3CDTF">2021-07-30T05:57:32Z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0x010100CD2B52E50011D94B9538EC0978E0670A</vt:lpwstr>
  </property>
</Properties>
</file>